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程式\sample\ErpTemplate\ErpTemplate\ACME\bin\Debug\Excel\ESCO\"/>
    </mc:Choice>
  </mc:AlternateContent>
  <xr:revisionPtr revIDLastSave="0" documentId="13_ncr:1_{707E9404-5EAF-4727-9B1A-BE361D593C50}" xr6:coauthVersionLast="45" xr6:coauthVersionMax="45" xr10:uidLastSave="{00000000-0000-0000-0000-000000000000}"/>
  <bookViews>
    <workbookView xWindow="-120" yWindow="-120" windowWidth="29040" windowHeight="16440" tabRatio="707" activeTab="5" xr2:uid="{00000000-000D-0000-FFFF-FFFF00000000}"/>
  </bookViews>
  <sheets>
    <sheet name="電力分析(年)" sheetId="7" r:id="rId1"/>
    <sheet name="電力分析(月)" sheetId="8" r:id="rId2"/>
    <sheet name="電力分析(日)" sheetId="11" r:id="rId3"/>
    <sheet name="台電時間電價年曆" sheetId="12" r:id="rId4"/>
    <sheet name="台電電價表" sheetId="4" r:id="rId5"/>
    <sheet name="契約容量-基本電費" sheetId="24" r:id="rId6"/>
    <sheet name="圖表區" sheetId="18" r:id="rId7"/>
    <sheet name="三段改二段-流動電費" sheetId="19" r:id="rId8"/>
    <sheet name="三段式新電價" sheetId="25" r:id="rId9"/>
    <sheet name="電價對照表" sheetId="26" r:id="rId10"/>
  </sheets>
  <externalReferences>
    <externalReference r:id="rId11"/>
  </externalReferences>
  <definedNames>
    <definedName name="_xlnm._FilterDatabase" localSheetId="3" hidden="1">台電時間電價年曆!$A$2:$G$1098</definedName>
    <definedName name="_xlnm._FilterDatabase" localSheetId="4" hidden="1">台電電價表!$B$2:$AC$1730</definedName>
    <definedName name="_xlnm._FilterDatabase" localSheetId="5" hidden="1">'契約容量-基本電費'!$C$58:$D$68</definedName>
    <definedName name="_xlnm.Print_Area" localSheetId="1">'電力分析(月)'!$A$1:$P$201</definedName>
    <definedName name="_xlnm.Print_Area" localSheetId="0">'電力分析(年)'!$A$1:$P$97</definedName>
    <definedName name="用電種類">電價對照表!$C$78,電價對照表!$C$86,電價對照表!$C$94</definedName>
  </definedNames>
  <calcPr calcId="191029"/>
  <pivotCaches>
    <pivotCache cacheId="16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1" l="1"/>
  <c r="F9" i="11" l="1"/>
  <c r="G9" i="11"/>
  <c r="H9" i="11"/>
  <c r="I9" i="11"/>
  <c r="J9" i="11"/>
  <c r="K9" i="11"/>
  <c r="L9" i="11"/>
  <c r="M9" i="11"/>
  <c r="N9" i="11"/>
  <c r="O9" i="11"/>
  <c r="E9" i="11"/>
  <c r="G32" i="7" l="1"/>
  <c r="F55" i="7" l="1"/>
  <c r="G55" i="7"/>
  <c r="H55" i="7"/>
  <c r="I55" i="7"/>
  <c r="J55" i="7"/>
  <c r="K55" i="7"/>
  <c r="L55" i="7"/>
  <c r="M55" i="7"/>
  <c r="N55" i="7"/>
  <c r="O55" i="7"/>
  <c r="E55" i="7"/>
  <c r="D55" i="7"/>
  <c r="E45" i="25" l="1"/>
  <c r="E46" i="25" s="1"/>
  <c r="F45" i="25"/>
  <c r="F46" i="25" s="1"/>
  <c r="G45" i="25"/>
  <c r="G46" i="25" s="1"/>
  <c r="H45" i="25"/>
  <c r="I45" i="25"/>
  <c r="J45" i="25"/>
  <c r="H46" i="25"/>
  <c r="I46" i="25"/>
  <c r="J46" i="25"/>
  <c r="K45" i="25"/>
  <c r="K46" i="25" s="1"/>
  <c r="L46" i="25"/>
  <c r="L45" i="25"/>
  <c r="L26" i="25"/>
  <c r="L27" i="25"/>
  <c r="N46" i="25"/>
  <c r="M46" i="25"/>
  <c r="N45" i="25"/>
  <c r="M45" i="25"/>
  <c r="N26" i="25"/>
  <c r="N27" i="25"/>
  <c r="N29" i="25"/>
  <c r="N31" i="25"/>
  <c r="M26" i="25"/>
  <c r="M27" i="25"/>
  <c r="M29" i="25"/>
  <c r="M31" i="25"/>
  <c r="E26" i="19"/>
  <c r="F26" i="19"/>
  <c r="E27" i="19"/>
  <c r="F27" i="19"/>
  <c r="F28" i="19" s="1"/>
  <c r="E45" i="19"/>
  <c r="F45" i="19"/>
  <c r="E46" i="19"/>
  <c r="F46" i="19"/>
  <c r="G27" i="19"/>
  <c r="H27" i="19"/>
  <c r="I27" i="19"/>
  <c r="I28" i="19" s="1"/>
  <c r="J27" i="19"/>
  <c r="K27" i="19"/>
  <c r="L27" i="19"/>
  <c r="G26" i="19"/>
  <c r="H26" i="19"/>
  <c r="H28" i="19" s="1"/>
  <c r="I26" i="19"/>
  <c r="J26" i="19"/>
  <c r="K26" i="19"/>
  <c r="L26" i="19"/>
  <c r="I45" i="19"/>
  <c r="I46" i="19"/>
  <c r="G45" i="19"/>
  <c r="G46" i="19"/>
  <c r="N31" i="19"/>
  <c r="N29" i="19"/>
  <c r="N27" i="19"/>
  <c r="N26" i="19"/>
  <c r="M31" i="19"/>
  <c r="M29" i="19"/>
  <c r="M27" i="19"/>
  <c r="M34" i="19" s="1"/>
  <c r="M26" i="19"/>
  <c r="D26" i="25"/>
  <c r="D27" i="25"/>
  <c r="C31" i="24"/>
  <c r="D30" i="24"/>
  <c r="D32" i="24"/>
  <c r="D31" i="24"/>
  <c r="E30" i="24"/>
  <c r="E31" i="24" s="1"/>
  <c r="C23" i="24"/>
  <c r="C24" i="24"/>
  <c r="D23" i="24"/>
  <c r="E23" i="24"/>
  <c r="D24" i="24"/>
  <c r="E24" i="24"/>
  <c r="F23" i="24"/>
  <c r="G23" i="24"/>
  <c r="H23" i="24"/>
  <c r="I23" i="24"/>
  <c r="J23" i="24"/>
  <c r="F24" i="24"/>
  <c r="G24" i="24"/>
  <c r="H24" i="24"/>
  <c r="I24" i="24"/>
  <c r="J24" i="24"/>
  <c r="K23" i="24"/>
  <c r="L23" i="24"/>
  <c r="M23" i="24"/>
  <c r="K24" i="24"/>
  <c r="L24" i="24"/>
  <c r="M24" i="24"/>
  <c r="N23" i="24"/>
  <c r="N24" i="24"/>
  <c r="O37" i="7"/>
  <c r="O42" i="7" s="1"/>
  <c r="O46" i="7" s="1"/>
  <c r="O56" i="7" s="1"/>
  <c r="J37" i="7"/>
  <c r="J42" i="7" s="1"/>
  <c r="J46" i="7" s="1"/>
  <c r="J58" i="7" s="1"/>
  <c r="AC3" i="12"/>
  <c r="AC5" i="12"/>
  <c r="AC7" i="12"/>
  <c r="AC9" i="12"/>
  <c r="AC11" i="12"/>
  <c r="AC13" i="12"/>
  <c r="AC15" i="12"/>
  <c r="AC17" i="12"/>
  <c r="AC19" i="12"/>
  <c r="AC21" i="12"/>
  <c r="AC23" i="12"/>
  <c r="AC25" i="12"/>
  <c r="AG3" i="12"/>
  <c r="AG5" i="12"/>
  <c r="AG7" i="12"/>
  <c r="AG9" i="12"/>
  <c r="AG11" i="12"/>
  <c r="AG13" i="12"/>
  <c r="AG15" i="12"/>
  <c r="AG17" i="12"/>
  <c r="AG19" i="12"/>
  <c r="AG21" i="12"/>
  <c r="AG23" i="12"/>
  <c r="AG25" i="12"/>
  <c r="AK3" i="12"/>
  <c r="AK5" i="12"/>
  <c r="AK7" i="12"/>
  <c r="AK9" i="12"/>
  <c r="AK11" i="12"/>
  <c r="AK13" i="12"/>
  <c r="AK15" i="12"/>
  <c r="AK17" i="12"/>
  <c r="AK19" i="12"/>
  <c r="AK21" i="12"/>
  <c r="AK23" i="12"/>
  <c r="AK25" i="12"/>
  <c r="B3654" i="12"/>
  <c r="C3654" i="12"/>
  <c r="D3654" i="12"/>
  <c r="F3654" i="12"/>
  <c r="B3651" i="12"/>
  <c r="C3651" i="12"/>
  <c r="D3651" i="12"/>
  <c r="F3651" i="12"/>
  <c r="B3652" i="12"/>
  <c r="C3652" i="12"/>
  <c r="D3652" i="12"/>
  <c r="F3652" i="12"/>
  <c r="B3653" i="12"/>
  <c r="C3653" i="12"/>
  <c r="D3653" i="12"/>
  <c r="F3653" i="12"/>
  <c r="B3648" i="12"/>
  <c r="C3648" i="12"/>
  <c r="D3648" i="12"/>
  <c r="F3648" i="12"/>
  <c r="B3649" i="12"/>
  <c r="C3649" i="12"/>
  <c r="D3649" i="12"/>
  <c r="F3649" i="12"/>
  <c r="B3650" i="12"/>
  <c r="C3650" i="12"/>
  <c r="D3650" i="12"/>
  <c r="F3650" i="12"/>
  <c r="B3630" i="12"/>
  <c r="C3630" i="12"/>
  <c r="D3630" i="12"/>
  <c r="F3630" i="12"/>
  <c r="B3631" i="12"/>
  <c r="C3631" i="12"/>
  <c r="D3631" i="12"/>
  <c r="F3631" i="12"/>
  <c r="B3632" i="12"/>
  <c r="C3632" i="12"/>
  <c r="D3632" i="12"/>
  <c r="F3632" i="12"/>
  <c r="B3633" i="12"/>
  <c r="C3633" i="12"/>
  <c r="D3633" i="12"/>
  <c r="F3633" i="12"/>
  <c r="B3634" i="12"/>
  <c r="C3634" i="12"/>
  <c r="D3634" i="12"/>
  <c r="F3634" i="12"/>
  <c r="B3635" i="12"/>
  <c r="C3635" i="12"/>
  <c r="D3635" i="12"/>
  <c r="F3635" i="12"/>
  <c r="B3636" i="12"/>
  <c r="C3636" i="12"/>
  <c r="D3636" i="12"/>
  <c r="F3636" i="12"/>
  <c r="B3637" i="12"/>
  <c r="C3637" i="12"/>
  <c r="D3637" i="12"/>
  <c r="F3637" i="12"/>
  <c r="B3638" i="12"/>
  <c r="C3638" i="12"/>
  <c r="D3638" i="12"/>
  <c r="F3638" i="12"/>
  <c r="B3639" i="12"/>
  <c r="C3639" i="12"/>
  <c r="D3639" i="12"/>
  <c r="F3639" i="12"/>
  <c r="B3640" i="12"/>
  <c r="C3640" i="12"/>
  <c r="D3640" i="12"/>
  <c r="F3640" i="12"/>
  <c r="B3641" i="12"/>
  <c r="C3641" i="12"/>
  <c r="D3641" i="12"/>
  <c r="F3641" i="12"/>
  <c r="B3642" i="12"/>
  <c r="C3642" i="12"/>
  <c r="D3642" i="12"/>
  <c r="F3642" i="12"/>
  <c r="B3643" i="12"/>
  <c r="C3643" i="12"/>
  <c r="D3643" i="12"/>
  <c r="F3643" i="12"/>
  <c r="B3644" i="12"/>
  <c r="C3644" i="12"/>
  <c r="D3644" i="12"/>
  <c r="F3644" i="12"/>
  <c r="B3645" i="12"/>
  <c r="C3645" i="12"/>
  <c r="D3645" i="12"/>
  <c r="F3645" i="12"/>
  <c r="B3646" i="12"/>
  <c r="C3646" i="12"/>
  <c r="D3646" i="12"/>
  <c r="F3646" i="12"/>
  <c r="B3647" i="12"/>
  <c r="C3647" i="12"/>
  <c r="D3647" i="12"/>
  <c r="F3647" i="12"/>
  <c r="B3603" i="12"/>
  <c r="C3603" i="12"/>
  <c r="D3603" i="12"/>
  <c r="F3603" i="12"/>
  <c r="B3604" i="12"/>
  <c r="C3604" i="12"/>
  <c r="D3604" i="12"/>
  <c r="F3604" i="12"/>
  <c r="B3605" i="12"/>
  <c r="C3605" i="12"/>
  <c r="D3605" i="12"/>
  <c r="F3605" i="12"/>
  <c r="B3606" i="12"/>
  <c r="C3606" i="12"/>
  <c r="D3606" i="12"/>
  <c r="F3606" i="12"/>
  <c r="B3607" i="12"/>
  <c r="C3607" i="12"/>
  <c r="D3607" i="12"/>
  <c r="F3607" i="12"/>
  <c r="B3608" i="12"/>
  <c r="C3608" i="12"/>
  <c r="D3608" i="12"/>
  <c r="F3608" i="12"/>
  <c r="B3609" i="12"/>
  <c r="C3609" i="12"/>
  <c r="D3609" i="12"/>
  <c r="F3609" i="12"/>
  <c r="B3610" i="12"/>
  <c r="C3610" i="12"/>
  <c r="D3610" i="12"/>
  <c r="F3610" i="12"/>
  <c r="B3611" i="12"/>
  <c r="C3611" i="12"/>
  <c r="D3611" i="12"/>
  <c r="F3611" i="12"/>
  <c r="B3612" i="12"/>
  <c r="C3612" i="12"/>
  <c r="D3612" i="12"/>
  <c r="F3612" i="12"/>
  <c r="B3613" i="12"/>
  <c r="C3613" i="12"/>
  <c r="D3613" i="12"/>
  <c r="F3613" i="12"/>
  <c r="B3614" i="12"/>
  <c r="C3614" i="12"/>
  <c r="D3614" i="12"/>
  <c r="F3614" i="12"/>
  <c r="B3615" i="12"/>
  <c r="C3615" i="12"/>
  <c r="D3615" i="12"/>
  <c r="F3615" i="12"/>
  <c r="B3616" i="12"/>
  <c r="C3616" i="12"/>
  <c r="D3616" i="12"/>
  <c r="F3616" i="12"/>
  <c r="B3617" i="12"/>
  <c r="C3617" i="12"/>
  <c r="D3617" i="12"/>
  <c r="F3617" i="12"/>
  <c r="B3618" i="12"/>
  <c r="C3618" i="12"/>
  <c r="D3618" i="12"/>
  <c r="F3618" i="12"/>
  <c r="B3619" i="12"/>
  <c r="C3619" i="12"/>
  <c r="D3619" i="12"/>
  <c r="F3619" i="12"/>
  <c r="B3620" i="12"/>
  <c r="C3620" i="12"/>
  <c r="D3620" i="12"/>
  <c r="F3620" i="12"/>
  <c r="B3621" i="12"/>
  <c r="C3621" i="12"/>
  <c r="D3621" i="12"/>
  <c r="F3621" i="12"/>
  <c r="B3622" i="12"/>
  <c r="C3622" i="12"/>
  <c r="D3622" i="12"/>
  <c r="F3622" i="12"/>
  <c r="B3623" i="12"/>
  <c r="C3623" i="12"/>
  <c r="D3623" i="12"/>
  <c r="F3623" i="12"/>
  <c r="B3624" i="12"/>
  <c r="C3624" i="12"/>
  <c r="D3624" i="12"/>
  <c r="F3624" i="12"/>
  <c r="B3625" i="12"/>
  <c r="C3625" i="12"/>
  <c r="D3625" i="12"/>
  <c r="F3625" i="12"/>
  <c r="B3626" i="12"/>
  <c r="C3626" i="12"/>
  <c r="D3626" i="12"/>
  <c r="F3626" i="12"/>
  <c r="B3627" i="12"/>
  <c r="C3627" i="12"/>
  <c r="D3627" i="12"/>
  <c r="F3627" i="12"/>
  <c r="B3628" i="12"/>
  <c r="C3628" i="12"/>
  <c r="D3628" i="12"/>
  <c r="F3628" i="12"/>
  <c r="B3629" i="12"/>
  <c r="C3629" i="12"/>
  <c r="D3629" i="12"/>
  <c r="F3629" i="12"/>
  <c r="B3557" i="12"/>
  <c r="C3557" i="12"/>
  <c r="D3557" i="12"/>
  <c r="F3557" i="12"/>
  <c r="B3558" i="12"/>
  <c r="C3558" i="12"/>
  <c r="D3558" i="12"/>
  <c r="F3558" i="12"/>
  <c r="B3559" i="12"/>
  <c r="C3559" i="12"/>
  <c r="D3559" i="12"/>
  <c r="F3559" i="12"/>
  <c r="B3560" i="12"/>
  <c r="C3560" i="12"/>
  <c r="D3560" i="12"/>
  <c r="F3560" i="12"/>
  <c r="B3561" i="12"/>
  <c r="C3561" i="12"/>
  <c r="D3561" i="12"/>
  <c r="F3561" i="12"/>
  <c r="B3562" i="12"/>
  <c r="C3562" i="12"/>
  <c r="D3562" i="12"/>
  <c r="F3562" i="12"/>
  <c r="B3563" i="12"/>
  <c r="C3563" i="12"/>
  <c r="D3563" i="12"/>
  <c r="F3563" i="12"/>
  <c r="B3564" i="12"/>
  <c r="C3564" i="12"/>
  <c r="D3564" i="12"/>
  <c r="F3564" i="12"/>
  <c r="B3565" i="12"/>
  <c r="C3565" i="12"/>
  <c r="D3565" i="12"/>
  <c r="F3565" i="12"/>
  <c r="B3566" i="12"/>
  <c r="C3566" i="12"/>
  <c r="D3566" i="12"/>
  <c r="F3566" i="12"/>
  <c r="B3567" i="12"/>
  <c r="C3567" i="12"/>
  <c r="D3567" i="12"/>
  <c r="F3567" i="12"/>
  <c r="B3568" i="12"/>
  <c r="C3568" i="12"/>
  <c r="D3568" i="12"/>
  <c r="F3568" i="12"/>
  <c r="B3569" i="12"/>
  <c r="C3569" i="12"/>
  <c r="D3569" i="12"/>
  <c r="F3569" i="12"/>
  <c r="B3570" i="12"/>
  <c r="C3570" i="12"/>
  <c r="D3570" i="12"/>
  <c r="F3570" i="12"/>
  <c r="B3571" i="12"/>
  <c r="C3571" i="12"/>
  <c r="D3571" i="12"/>
  <c r="F3571" i="12"/>
  <c r="B3572" i="12"/>
  <c r="C3572" i="12"/>
  <c r="D3572" i="12"/>
  <c r="F3572" i="12"/>
  <c r="B3573" i="12"/>
  <c r="C3573" i="12"/>
  <c r="D3573" i="12"/>
  <c r="F3573" i="12"/>
  <c r="B3574" i="12"/>
  <c r="C3574" i="12"/>
  <c r="D3574" i="12"/>
  <c r="F3574" i="12"/>
  <c r="B3575" i="12"/>
  <c r="C3575" i="12"/>
  <c r="D3575" i="12"/>
  <c r="F3575" i="12"/>
  <c r="B3576" i="12"/>
  <c r="C3576" i="12"/>
  <c r="D3576" i="12"/>
  <c r="F3576" i="12"/>
  <c r="B3577" i="12"/>
  <c r="C3577" i="12"/>
  <c r="D3577" i="12"/>
  <c r="F3577" i="12"/>
  <c r="B3578" i="12"/>
  <c r="C3578" i="12"/>
  <c r="D3578" i="12"/>
  <c r="F3578" i="12"/>
  <c r="B3579" i="12"/>
  <c r="C3579" i="12"/>
  <c r="D3579" i="12"/>
  <c r="F3579" i="12"/>
  <c r="B3580" i="12"/>
  <c r="C3580" i="12"/>
  <c r="D3580" i="12"/>
  <c r="F3580" i="12"/>
  <c r="B3581" i="12"/>
  <c r="C3581" i="12"/>
  <c r="D3581" i="12"/>
  <c r="F3581" i="12"/>
  <c r="B3582" i="12"/>
  <c r="C3582" i="12"/>
  <c r="D3582" i="12"/>
  <c r="F3582" i="12"/>
  <c r="B3583" i="12"/>
  <c r="C3583" i="12"/>
  <c r="D3583" i="12"/>
  <c r="F3583" i="12"/>
  <c r="B3584" i="12"/>
  <c r="C3584" i="12"/>
  <c r="D3584" i="12"/>
  <c r="F3584" i="12"/>
  <c r="B3585" i="12"/>
  <c r="C3585" i="12"/>
  <c r="D3585" i="12"/>
  <c r="F3585" i="12"/>
  <c r="B3586" i="12"/>
  <c r="C3586" i="12"/>
  <c r="D3586" i="12"/>
  <c r="F3586" i="12"/>
  <c r="B3587" i="12"/>
  <c r="C3587" i="12"/>
  <c r="D3587" i="12"/>
  <c r="F3587" i="12"/>
  <c r="B3588" i="12"/>
  <c r="C3588" i="12"/>
  <c r="D3588" i="12"/>
  <c r="F3588" i="12"/>
  <c r="B3589" i="12"/>
  <c r="C3589" i="12"/>
  <c r="D3589" i="12"/>
  <c r="F3589" i="12"/>
  <c r="B3590" i="12"/>
  <c r="C3590" i="12"/>
  <c r="D3590" i="12"/>
  <c r="F3590" i="12"/>
  <c r="B3591" i="12"/>
  <c r="C3591" i="12"/>
  <c r="D3591" i="12"/>
  <c r="F3591" i="12"/>
  <c r="B3592" i="12"/>
  <c r="C3592" i="12"/>
  <c r="D3592" i="12"/>
  <c r="F3592" i="12"/>
  <c r="B3593" i="12"/>
  <c r="C3593" i="12"/>
  <c r="D3593" i="12"/>
  <c r="F3593" i="12"/>
  <c r="B3594" i="12"/>
  <c r="C3594" i="12"/>
  <c r="D3594" i="12"/>
  <c r="F3594" i="12"/>
  <c r="B3595" i="12"/>
  <c r="C3595" i="12"/>
  <c r="D3595" i="12"/>
  <c r="F3595" i="12"/>
  <c r="B3596" i="12"/>
  <c r="C3596" i="12"/>
  <c r="D3596" i="12"/>
  <c r="F3596" i="12"/>
  <c r="B3597" i="12"/>
  <c r="C3597" i="12"/>
  <c r="D3597" i="12"/>
  <c r="F3597" i="12"/>
  <c r="B3598" i="12"/>
  <c r="C3598" i="12"/>
  <c r="D3598" i="12"/>
  <c r="F3598" i="12"/>
  <c r="B3599" i="12"/>
  <c r="C3599" i="12"/>
  <c r="D3599" i="12"/>
  <c r="F3599" i="12"/>
  <c r="B3600" i="12"/>
  <c r="C3600" i="12"/>
  <c r="D3600" i="12"/>
  <c r="F3600" i="12"/>
  <c r="B3601" i="12"/>
  <c r="C3601" i="12"/>
  <c r="D3601" i="12"/>
  <c r="F3601" i="12"/>
  <c r="B3602" i="12"/>
  <c r="C3602" i="12"/>
  <c r="D3602" i="12"/>
  <c r="F3602" i="12"/>
  <c r="B3513" i="12"/>
  <c r="C3513" i="12"/>
  <c r="D3513" i="12"/>
  <c r="F3513" i="12"/>
  <c r="B3514" i="12"/>
  <c r="C3514" i="12"/>
  <c r="D3514" i="12"/>
  <c r="F3514" i="12"/>
  <c r="B3515" i="12"/>
  <c r="C3515" i="12"/>
  <c r="D3515" i="12"/>
  <c r="F3515" i="12"/>
  <c r="B3516" i="12"/>
  <c r="C3516" i="12"/>
  <c r="D3516" i="12"/>
  <c r="F3516" i="12"/>
  <c r="B3517" i="12"/>
  <c r="C3517" i="12"/>
  <c r="D3517" i="12"/>
  <c r="F3517" i="12"/>
  <c r="B3518" i="12"/>
  <c r="C3518" i="12"/>
  <c r="D3518" i="12"/>
  <c r="F3518" i="12"/>
  <c r="B3519" i="12"/>
  <c r="C3519" i="12"/>
  <c r="D3519" i="12"/>
  <c r="F3519" i="12"/>
  <c r="B3520" i="12"/>
  <c r="C3520" i="12"/>
  <c r="D3520" i="12"/>
  <c r="F3520" i="12"/>
  <c r="B3521" i="12"/>
  <c r="C3521" i="12"/>
  <c r="D3521" i="12"/>
  <c r="F3521" i="12"/>
  <c r="B3522" i="12"/>
  <c r="C3522" i="12"/>
  <c r="D3522" i="12"/>
  <c r="F3522" i="12"/>
  <c r="B3523" i="12"/>
  <c r="C3523" i="12"/>
  <c r="D3523" i="12"/>
  <c r="F3523" i="12"/>
  <c r="B3524" i="12"/>
  <c r="C3524" i="12"/>
  <c r="D3524" i="12"/>
  <c r="F3524" i="12"/>
  <c r="B3525" i="12"/>
  <c r="C3525" i="12"/>
  <c r="D3525" i="12"/>
  <c r="F3525" i="12"/>
  <c r="B3526" i="12"/>
  <c r="C3526" i="12"/>
  <c r="D3526" i="12"/>
  <c r="F3526" i="12"/>
  <c r="B3527" i="12"/>
  <c r="C3527" i="12"/>
  <c r="D3527" i="12"/>
  <c r="F3527" i="12"/>
  <c r="B3528" i="12"/>
  <c r="C3528" i="12"/>
  <c r="D3528" i="12"/>
  <c r="F3528" i="12"/>
  <c r="B3529" i="12"/>
  <c r="C3529" i="12"/>
  <c r="D3529" i="12"/>
  <c r="F3529" i="12"/>
  <c r="B3530" i="12"/>
  <c r="C3530" i="12"/>
  <c r="D3530" i="12"/>
  <c r="F3530" i="12"/>
  <c r="B3531" i="12"/>
  <c r="C3531" i="12"/>
  <c r="D3531" i="12"/>
  <c r="F3531" i="12"/>
  <c r="B3532" i="12"/>
  <c r="C3532" i="12"/>
  <c r="D3532" i="12"/>
  <c r="F3532" i="12"/>
  <c r="B3533" i="12"/>
  <c r="C3533" i="12"/>
  <c r="D3533" i="12"/>
  <c r="F3533" i="12"/>
  <c r="B3534" i="12"/>
  <c r="C3534" i="12"/>
  <c r="D3534" i="12"/>
  <c r="F3534" i="12"/>
  <c r="B3535" i="12"/>
  <c r="C3535" i="12"/>
  <c r="D3535" i="12"/>
  <c r="F3535" i="12"/>
  <c r="B3536" i="12"/>
  <c r="C3536" i="12"/>
  <c r="D3536" i="12"/>
  <c r="F3536" i="12"/>
  <c r="B3537" i="12"/>
  <c r="C3537" i="12"/>
  <c r="D3537" i="12"/>
  <c r="F3537" i="12"/>
  <c r="B3538" i="12"/>
  <c r="C3538" i="12"/>
  <c r="D3538" i="12"/>
  <c r="F3538" i="12"/>
  <c r="B3539" i="12"/>
  <c r="C3539" i="12"/>
  <c r="D3539" i="12"/>
  <c r="F3539" i="12"/>
  <c r="B3540" i="12"/>
  <c r="C3540" i="12"/>
  <c r="D3540" i="12"/>
  <c r="F3540" i="12"/>
  <c r="B3541" i="12"/>
  <c r="C3541" i="12"/>
  <c r="D3541" i="12"/>
  <c r="F3541" i="12"/>
  <c r="B3542" i="12"/>
  <c r="C3542" i="12"/>
  <c r="D3542" i="12"/>
  <c r="F3542" i="12"/>
  <c r="B3543" i="12"/>
  <c r="C3543" i="12"/>
  <c r="D3543" i="12"/>
  <c r="F3543" i="12"/>
  <c r="B3544" i="12"/>
  <c r="C3544" i="12"/>
  <c r="D3544" i="12"/>
  <c r="F3544" i="12"/>
  <c r="B3545" i="12"/>
  <c r="C3545" i="12"/>
  <c r="D3545" i="12"/>
  <c r="F3545" i="12"/>
  <c r="B3546" i="12"/>
  <c r="C3546" i="12"/>
  <c r="D3546" i="12"/>
  <c r="F3546" i="12"/>
  <c r="B3547" i="12"/>
  <c r="C3547" i="12"/>
  <c r="D3547" i="12"/>
  <c r="F3547" i="12"/>
  <c r="B3548" i="12"/>
  <c r="C3548" i="12"/>
  <c r="D3548" i="12"/>
  <c r="F3548" i="12"/>
  <c r="B3549" i="12"/>
  <c r="C3549" i="12"/>
  <c r="D3549" i="12"/>
  <c r="F3549" i="12"/>
  <c r="B3550" i="12"/>
  <c r="C3550" i="12"/>
  <c r="D3550" i="12"/>
  <c r="F3550" i="12"/>
  <c r="B3551" i="12"/>
  <c r="C3551" i="12"/>
  <c r="D3551" i="12"/>
  <c r="F3551" i="12"/>
  <c r="B3552" i="12"/>
  <c r="C3552" i="12"/>
  <c r="D3552" i="12"/>
  <c r="F3552" i="12"/>
  <c r="B3553" i="12"/>
  <c r="C3553" i="12"/>
  <c r="D3553" i="12"/>
  <c r="F3553" i="12"/>
  <c r="B3554" i="12"/>
  <c r="C3554" i="12"/>
  <c r="D3554" i="12"/>
  <c r="F3554" i="12"/>
  <c r="B3555" i="12"/>
  <c r="C3555" i="12"/>
  <c r="D3555" i="12"/>
  <c r="F3555" i="12"/>
  <c r="B3556" i="12"/>
  <c r="C3556" i="12"/>
  <c r="D3556" i="12"/>
  <c r="F3556" i="12"/>
  <c r="B3467" i="12"/>
  <c r="C3467" i="12"/>
  <c r="D3467" i="12"/>
  <c r="F3467" i="12"/>
  <c r="B3468" i="12"/>
  <c r="C3468" i="12"/>
  <c r="D3468" i="12"/>
  <c r="F3468" i="12"/>
  <c r="B3469" i="12"/>
  <c r="C3469" i="12"/>
  <c r="D3469" i="12"/>
  <c r="F3469" i="12"/>
  <c r="B3470" i="12"/>
  <c r="C3470" i="12"/>
  <c r="D3470" i="12"/>
  <c r="F3470" i="12"/>
  <c r="B3471" i="12"/>
  <c r="C3471" i="12"/>
  <c r="D3471" i="12"/>
  <c r="F3471" i="12"/>
  <c r="B3472" i="12"/>
  <c r="C3472" i="12"/>
  <c r="D3472" i="12"/>
  <c r="F3472" i="12"/>
  <c r="B3473" i="12"/>
  <c r="C3473" i="12"/>
  <c r="D3473" i="12"/>
  <c r="F3473" i="12"/>
  <c r="B3474" i="12"/>
  <c r="C3474" i="12"/>
  <c r="D3474" i="12"/>
  <c r="F3474" i="12"/>
  <c r="B3475" i="12"/>
  <c r="C3475" i="12"/>
  <c r="D3475" i="12"/>
  <c r="F3475" i="12"/>
  <c r="B3476" i="12"/>
  <c r="C3476" i="12"/>
  <c r="D3476" i="12"/>
  <c r="F3476" i="12"/>
  <c r="B3477" i="12"/>
  <c r="C3477" i="12"/>
  <c r="D3477" i="12"/>
  <c r="F3477" i="12"/>
  <c r="B3478" i="12"/>
  <c r="C3478" i="12"/>
  <c r="D3478" i="12"/>
  <c r="F3478" i="12"/>
  <c r="B3479" i="12"/>
  <c r="C3479" i="12"/>
  <c r="D3479" i="12"/>
  <c r="F3479" i="12"/>
  <c r="B3480" i="12"/>
  <c r="C3480" i="12"/>
  <c r="D3480" i="12"/>
  <c r="F3480" i="12"/>
  <c r="B3481" i="12"/>
  <c r="C3481" i="12"/>
  <c r="D3481" i="12"/>
  <c r="F3481" i="12"/>
  <c r="B3482" i="12"/>
  <c r="C3482" i="12"/>
  <c r="D3482" i="12"/>
  <c r="F3482" i="12"/>
  <c r="B3483" i="12"/>
  <c r="C3483" i="12"/>
  <c r="D3483" i="12"/>
  <c r="F3483" i="12"/>
  <c r="B3484" i="12"/>
  <c r="C3484" i="12"/>
  <c r="D3484" i="12"/>
  <c r="F3484" i="12"/>
  <c r="B3485" i="12"/>
  <c r="C3485" i="12"/>
  <c r="D3485" i="12"/>
  <c r="F3485" i="12"/>
  <c r="B3486" i="12"/>
  <c r="C3486" i="12"/>
  <c r="D3486" i="12"/>
  <c r="F3486" i="12"/>
  <c r="B3487" i="12"/>
  <c r="C3487" i="12"/>
  <c r="D3487" i="12"/>
  <c r="F3487" i="12"/>
  <c r="B3488" i="12"/>
  <c r="C3488" i="12"/>
  <c r="D3488" i="12"/>
  <c r="F3488" i="12"/>
  <c r="B3489" i="12"/>
  <c r="C3489" i="12"/>
  <c r="D3489" i="12"/>
  <c r="F3489" i="12"/>
  <c r="B3490" i="12"/>
  <c r="C3490" i="12"/>
  <c r="D3490" i="12"/>
  <c r="F3490" i="12"/>
  <c r="B3491" i="12"/>
  <c r="C3491" i="12"/>
  <c r="D3491" i="12"/>
  <c r="F3491" i="12"/>
  <c r="B3492" i="12"/>
  <c r="C3492" i="12"/>
  <c r="D3492" i="12"/>
  <c r="F3492" i="12"/>
  <c r="B3493" i="12"/>
  <c r="C3493" i="12"/>
  <c r="D3493" i="12"/>
  <c r="F3493" i="12"/>
  <c r="B3494" i="12"/>
  <c r="C3494" i="12"/>
  <c r="D3494" i="12"/>
  <c r="F3494" i="12"/>
  <c r="B3495" i="12"/>
  <c r="C3495" i="12"/>
  <c r="D3495" i="12"/>
  <c r="F3495" i="12"/>
  <c r="B3496" i="12"/>
  <c r="C3496" i="12"/>
  <c r="D3496" i="12"/>
  <c r="F3496" i="12"/>
  <c r="B3497" i="12"/>
  <c r="C3497" i="12"/>
  <c r="D3497" i="12"/>
  <c r="F3497" i="12"/>
  <c r="B3498" i="12"/>
  <c r="C3498" i="12"/>
  <c r="D3498" i="12"/>
  <c r="F3498" i="12"/>
  <c r="B3499" i="12"/>
  <c r="C3499" i="12"/>
  <c r="D3499" i="12"/>
  <c r="F3499" i="12"/>
  <c r="B3500" i="12"/>
  <c r="C3500" i="12"/>
  <c r="D3500" i="12"/>
  <c r="F3500" i="12"/>
  <c r="B3501" i="12"/>
  <c r="C3501" i="12"/>
  <c r="D3501" i="12"/>
  <c r="F3501" i="12"/>
  <c r="B3502" i="12"/>
  <c r="C3502" i="12"/>
  <c r="D3502" i="12"/>
  <c r="F3502" i="12"/>
  <c r="B3503" i="12"/>
  <c r="C3503" i="12"/>
  <c r="D3503" i="12"/>
  <c r="F3503" i="12"/>
  <c r="B3504" i="12"/>
  <c r="C3504" i="12"/>
  <c r="D3504" i="12"/>
  <c r="F3504" i="12"/>
  <c r="B3505" i="12"/>
  <c r="C3505" i="12"/>
  <c r="D3505" i="12"/>
  <c r="F3505" i="12"/>
  <c r="B3506" i="12"/>
  <c r="C3506" i="12"/>
  <c r="D3506" i="12"/>
  <c r="F3506" i="12"/>
  <c r="B3507" i="12"/>
  <c r="C3507" i="12"/>
  <c r="D3507" i="12"/>
  <c r="F3507" i="12"/>
  <c r="B3508" i="12"/>
  <c r="C3508" i="12"/>
  <c r="D3508" i="12"/>
  <c r="F3508" i="12"/>
  <c r="B3509" i="12"/>
  <c r="C3509" i="12"/>
  <c r="D3509" i="12"/>
  <c r="F3509" i="12"/>
  <c r="B3510" i="12"/>
  <c r="C3510" i="12"/>
  <c r="D3510" i="12"/>
  <c r="F3510" i="12"/>
  <c r="B3511" i="12"/>
  <c r="C3511" i="12"/>
  <c r="D3511" i="12"/>
  <c r="F3511" i="12"/>
  <c r="B3512" i="12"/>
  <c r="C3512" i="12"/>
  <c r="D3512" i="12"/>
  <c r="F3512" i="12"/>
  <c r="B3440" i="12"/>
  <c r="C3440" i="12"/>
  <c r="D3440" i="12"/>
  <c r="F3440" i="12"/>
  <c r="B3441" i="12"/>
  <c r="C3441" i="12"/>
  <c r="D3441" i="12"/>
  <c r="F3441" i="12"/>
  <c r="B3442" i="12"/>
  <c r="C3442" i="12"/>
  <c r="D3442" i="12"/>
  <c r="F3442" i="12"/>
  <c r="B3443" i="12"/>
  <c r="C3443" i="12"/>
  <c r="D3443" i="12"/>
  <c r="F3443" i="12"/>
  <c r="B3444" i="12"/>
  <c r="C3444" i="12"/>
  <c r="D3444" i="12"/>
  <c r="F3444" i="12"/>
  <c r="B3445" i="12"/>
  <c r="C3445" i="12"/>
  <c r="D3445" i="12"/>
  <c r="F3445" i="12"/>
  <c r="B3446" i="12"/>
  <c r="C3446" i="12"/>
  <c r="D3446" i="12"/>
  <c r="F3446" i="12"/>
  <c r="B3447" i="12"/>
  <c r="C3447" i="12"/>
  <c r="D3447" i="12"/>
  <c r="F3447" i="12"/>
  <c r="B3448" i="12"/>
  <c r="C3448" i="12"/>
  <c r="D3448" i="12"/>
  <c r="F3448" i="12"/>
  <c r="B3449" i="12"/>
  <c r="C3449" i="12"/>
  <c r="D3449" i="12"/>
  <c r="F3449" i="12"/>
  <c r="B3450" i="12"/>
  <c r="C3450" i="12"/>
  <c r="D3450" i="12"/>
  <c r="F3450" i="12"/>
  <c r="B3451" i="12"/>
  <c r="C3451" i="12"/>
  <c r="D3451" i="12"/>
  <c r="F3451" i="12"/>
  <c r="B3452" i="12"/>
  <c r="C3452" i="12"/>
  <c r="D3452" i="12"/>
  <c r="F3452" i="12"/>
  <c r="B3453" i="12"/>
  <c r="C3453" i="12"/>
  <c r="D3453" i="12"/>
  <c r="F3453" i="12"/>
  <c r="B3454" i="12"/>
  <c r="C3454" i="12"/>
  <c r="D3454" i="12"/>
  <c r="F3454" i="12"/>
  <c r="B3455" i="12"/>
  <c r="C3455" i="12"/>
  <c r="D3455" i="12"/>
  <c r="F3455" i="12"/>
  <c r="B3456" i="12"/>
  <c r="C3456" i="12"/>
  <c r="D3456" i="12"/>
  <c r="F3456" i="12"/>
  <c r="B3457" i="12"/>
  <c r="C3457" i="12"/>
  <c r="D3457" i="12"/>
  <c r="F3457" i="12"/>
  <c r="B3458" i="12"/>
  <c r="C3458" i="12"/>
  <c r="D3458" i="12"/>
  <c r="F3458" i="12"/>
  <c r="B3459" i="12"/>
  <c r="C3459" i="12"/>
  <c r="D3459" i="12"/>
  <c r="F3459" i="12"/>
  <c r="B3460" i="12"/>
  <c r="C3460" i="12"/>
  <c r="D3460" i="12"/>
  <c r="F3460" i="12"/>
  <c r="B3461" i="12"/>
  <c r="C3461" i="12"/>
  <c r="D3461" i="12"/>
  <c r="F3461" i="12"/>
  <c r="B3462" i="12"/>
  <c r="C3462" i="12"/>
  <c r="D3462" i="12"/>
  <c r="F3462" i="12"/>
  <c r="B3463" i="12"/>
  <c r="C3463" i="12"/>
  <c r="D3463" i="12"/>
  <c r="F3463" i="12"/>
  <c r="B3464" i="12"/>
  <c r="C3464" i="12"/>
  <c r="D3464" i="12"/>
  <c r="F3464" i="12"/>
  <c r="B3465" i="12"/>
  <c r="C3465" i="12"/>
  <c r="D3465" i="12"/>
  <c r="F3465" i="12"/>
  <c r="B3466" i="12"/>
  <c r="C3466" i="12"/>
  <c r="D3466" i="12"/>
  <c r="F3466" i="12"/>
  <c r="B3402" i="12"/>
  <c r="C3402" i="12"/>
  <c r="D3402" i="12"/>
  <c r="F3402" i="12"/>
  <c r="B3403" i="12"/>
  <c r="C3403" i="12"/>
  <c r="D3403" i="12"/>
  <c r="F3403" i="12"/>
  <c r="B3404" i="12"/>
  <c r="C3404" i="12"/>
  <c r="D3404" i="12"/>
  <c r="F3404" i="12"/>
  <c r="B3405" i="12"/>
  <c r="C3405" i="12"/>
  <c r="D3405" i="12"/>
  <c r="F3405" i="12"/>
  <c r="B3406" i="12"/>
  <c r="C3406" i="12"/>
  <c r="D3406" i="12"/>
  <c r="F3406" i="12"/>
  <c r="B3407" i="12"/>
  <c r="C3407" i="12"/>
  <c r="D3407" i="12"/>
  <c r="F3407" i="12"/>
  <c r="B3408" i="12"/>
  <c r="C3408" i="12"/>
  <c r="D3408" i="12"/>
  <c r="F3408" i="12"/>
  <c r="B3409" i="12"/>
  <c r="C3409" i="12"/>
  <c r="D3409" i="12"/>
  <c r="F3409" i="12"/>
  <c r="B3410" i="12"/>
  <c r="C3410" i="12"/>
  <c r="D3410" i="12"/>
  <c r="F3410" i="12"/>
  <c r="B3411" i="12"/>
  <c r="C3411" i="12"/>
  <c r="D3411" i="12"/>
  <c r="F3411" i="12"/>
  <c r="B3412" i="12"/>
  <c r="C3412" i="12"/>
  <c r="D3412" i="12"/>
  <c r="F3412" i="12"/>
  <c r="B3413" i="12"/>
  <c r="C3413" i="12"/>
  <c r="D3413" i="12"/>
  <c r="F3413" i="12"/>
  <c r="B3414" i="12"/>
  <c r="C3414" i="12"/>
  <c r="D3414" i="12"/>
  <c r="F3414" i="12"/>
  <c r="B3415" i="12"/>
  <c r="C3415" i="12"/>
  <c r="D3415" i="12"/>
  <c r="F3415" i="12"/>
  <c r="B3416" i="12"/>
  <c r="C3416" i="12"/>
  <c r="D3416" i="12"/>
  <c r="F3416" i="12"/>
  <c r="B3417" i="12"/>
  <c r="C3417" i="12"/>
  <c r="D3417" i="12"/>
  <c r="F3417" i="12"/>
  <c r="B3418" i="12"/>
  <c r="C3418" i="12"/>
  <c r="D3418" i="12"/>
  <c r="F3418" i="12"/>
  <c r="B3419" i="12"/>
  <c r="C3419" i="12"/>
  <c r="D3419" i="12"/>
  <c r="F3419" i="12"/>
  <c r="B3420" i="12"/>
  <c r="C3420" i="12"/>
  <c r="D3420" i="12"/>
  <c r="F3420" i="12"/>
  <c r="B3421" i="12"/>
  <c r="C3421" i="12"/>
  <c r="D3421" i="12"/>
  <c r="F3421" i="12"/>
  <c r="B3422" i="12"/>
  <c r="C3422" i="12"/>
  <c r="D3422" i="12"/>
  <c r="F3422" i="12"/>
  <c r="B3423" i="12"/>
  <c r="C3423" i="12"/>
  <c r="D3423" i="12"/>
  <c r="F3423" i="12"/>
  <c r="B3424" i="12"/>
  <c r="C3424" i="12"/>
  <c r="D3424" i="12"/>
  <c r="F3424" i="12"/>
  <c r="B3425" i="12"/>
  <c r="C3425" i="12"/>
  <c r="D3425" i="12"/>
  <c r="F3425" i="12"/>
  <c r="B3426" i="12"/>
  <c r="C3426" i="12"/>
  <c r="D3426" i="12"/>
  <c r="F3426" i="12"/>
  <c r="B3427" i="12"/>
  <c r="C3427" i="12"/>
  <c r="D3427" i="12"/>
  <c r="F3427" i="12"/>
  <c r="B3428" i="12"/>
  <c r="C3428" i="12"/>
  <c r="D3428" i="12"/>
  <c r="F3428" i="12"/>
  <c r="B3429" i="12"/>
  <c r="C3429" i="12"/>
  <c r="D3429" i="12"/>
  <c r="F3429" i="12"/>
  <c r="B3430" i="12"/>
  <c r="C3430" i="12"/>
  <c r="D3430" i="12"/>
  <c r="F3430" i="12"/>
  <c r="B3431" i="12"/>
  <c r="C3431" i="12"/>
  <c r="D3431" i="12"/>
  <c r="F3431" i="12"/>
  <c r="B3432" i="12"/>
  <c r="C3432" i="12"/>
  <c r="D3432" i="12"/>
  <c r="F3432" i="12"/>
  <c r="B3433" i="12"/>
  <c r="C3433" i="12"/>
  <c r="D3433" i="12"/>
  <c r="F3433" i="12"/>
  <c r="B3434" i="12"/>
  <c r="C3434" i="12"/>
  <c r="D3434" i="12"/>
  <c r="F3434" i="12"/>
  <c r="B3435" i="12"/>
  <c r="C3435" i="12"/>
  <c r="D3435" i="12"/>
  <c r="F3435" i="12"/>
  <c r="B3436" i="12"/>
  <c r="C3436" i="12"/>
  <c r="D3436" i="12"/>
  <c r="F3436" i="12"/>
  <c r="B3437" i="12"/>
  <c r="C3437" i="12"/>
  <c r="D3437" i="12"/>
  <c r="F3437" i="12"/>
  <c r="B3438" i="12"/>
  <c r="C3438" i="12"/>
  <c r="D3438" i="12"/>
  <c r="F3438" i="12"/>
  <c r="B3439" i="12"/>
  <c r="C3439" i="12"/>
  <c r="D3439" i="12"/>
  <c r="F3439" i="12"/>
  <c r="B3360" i="12"/>
  <c r="C3360" i="12"/>
  <c r="D3360" i="12"/>
  <c r="F3360" i="12"/>
  <c r="B3361" i="12"/>
  <c r="C3361" i="12"/>
  <c r="D3361" i="12"/>
  <c r="F3361" i="12"/>
  <c r="B3362" i="12"/>
  <c r="C3362" i="12"/>
  <c r="D3362" i="12"/>
  <c r="F3362" i="12"/>
  <c r="B3363" i="12"/>
  <c r="C3363" i="12"/>
  <c r="D3363" i="12"/>
  <c r="F3363" i="12"/>
  <c r="B3364" i="12"/>
  <c r="C3364" i="12"/>
  <c r="D3364" i="12"/>
  <c r="F3364" i="12"/>
  <c r="B3365" i="12"/>
  <c r="C3365" i="12"/>
  <c r="D3365" i="12"/>
  <c r="F3365" i="12"/>
  <c r="B3366" i="12"/>
  <c r="C3366" i="12"/>
  <c r="D3366" i="12"/>
  <c r="F3366" i="12"/>
  <c r="B3367" i="12"/>
  <c r="C3367" i="12"/>
  <c r="D3367" i="12"/>
  <c r="F3367" i="12"/>
  <c r="B3368" i="12"/>
  <c r="C3368" i="12"/>
  <c r="D3368" i="12"/>
  <c r="F3368" i="12"/>
  <c r="B3369" i="12"/>
  <c r="C3369" i="12"/>
  <c r="D3369" i="12"/>
  <c r="F3369" i="12"/>
  <c r="B3370" i="12"/>
  <c r="C3370" i="12"/>
  <c r="D3370" i="12"/>
  <c r="F3370" i="12"/>
  <c r="B3371" i="12"/>
  <c r="C3371" i="12"/>
  <c r="D3371" i="12"/>
  <c r="F3371" i="12"/>
  <c r="B3372" i="12"/>
  <c r="C3372" i="12"/>
  <c r="D3372" i="12"/>
  <c r="F3372" i="12"/>
  <c r="B3373" i="12"/>
  <c r="C3373" i="12"/>
  <c r="D3373" i="12"/>
  <c r="F3373" i="12"/>
  <c r="B3374" i="12"/>
  <c r="C3374" i="12"/>
  <c r="D3374" i="12"/>
  <c r="F3374" i="12"/>
  <c r="B3375" i="12"/>
  <c r="C3375" i="12"/>
  <c r="D3375" i="12"/>
  <c r="F3375" i="12"/>
  <c r="B3376" i="12"/>
  <c r="C3376" i="12"/>
  <c r="D3376" i="12"/>
  <c r="F3376" i="12"/>
  <c r="B3377" i="12"/>
  <c r="C3377" i="12"/>
  <c r="D3377" i="12"/>
  <c r="F3377" i="12"/>
  <c r="B3378" i="12"/>
  <c r="C3378" i="12"/>
  <c r="D3378" i="12"/>
  <c r="F3378" i="12"/>
  <c r="B3379" i="12"/>
  <c r="C3379" i="12"/>
  <c r="D3379" i="12"/>
  <c r="F3379" i="12"/>
  <c r="B3380" i="12"/>
  <c r="C3380" i="12"/>
  <c r="D3380" i="12"/>
  <c r="F3380" i="12"/>
  <c r="B3381" i="12"/>
  <c r="C3381" i="12"/>
  <c r="D3381" i="12"/>
  <c r="F3381" i="12"/>
  <c r="B3382" i="12"/>
  <c r="C3382" i="12"/>
  <c r="D3382" i="12"/>
  <c r="F3382" i="12"/>
  <c r="B3383" i="12"/>
  <c r="C3383" i="12"/>
  <c r="D3383" i="12"/>
  <c r="F3383" i="12"/>
  <c r="B3384" i="12"/>
  <c r="C3384" i="12"/>
  <c r="D3384" i="12"/>
  <c r="F3384" i="12"/>
  <c r="B3385" i="12"/>
  <c r="C3385" i="12"/>
  <c r="D3385" i="12"/>
  <c r="F3385" i="12"/>
  <c r="B3386" i="12"/>
  <c r="C3386" i="12"/>
  <c r="D3386" i="12"/>
  <c r="F3386" i="12"/>
  <c r="B3387" i="12"/>
  <c r="C3387" i="12"/>
  <c r="D3387" i="12"/>
  <c r="F3387" i="12"/>
  <c r="B3388" i="12"/>
  <c r="C3388" i="12"/>
  <c r="D3388" i="12"/>
  <c r="F3388" i="12"/>
  <c r="B3389" i="12"/>
  <c r="C3389" i="12"/>
  <c r="D3389" i="12"/>
  <c r="F3389" i="12"/>
  <c r="B3390" i="12"/>
  <c r="C3390" i="12"/>
  <c r="D3390" i="12"/>
  <c r="F3390" i="12"/>
  <c r="B3391" i="12"/>
  <c r="C3391" i="12"/>
  <c r="D3391" i="12"/>
  <c r="F3391" i="12"/>
  <c r="B3392" i="12"/>
  <c r="C3392" i="12"/>
  <c r="D3392" i="12"/>
  <c r="F3392" i="12"/>
  <c r="B3393" i="12"/>
  <c r="C3393" i="12"/>
  <c r="D3393" i="12"/>
  <c r="F3393" i="12"/>
  <c r="B3394" i="12"/>
  <c r="C3394" i="12"/>
  <c r="D3394" i="12"/>
  <c r="F3394" i="12"/>
  <c r="B3395" i="12"/>
  <c r="C3395" i="12"/>
  <c r="D3395" i="12"/>
  <c r="F3395" i="12"/>
  <c r="B3396" i="12"/>
  <c r="C3396" i="12"/>
  <c r="D3396" i="12"/>
  <c r="F3396" i="12"/>
  <c r="B3397" i="12"/>
  <c r="C3397" i="12"/>
  <c r="D3397" i="12"/>
  <c r="F3397" i="12"/>
  <c r="B3398" i="12"/>
  <c r="C3398" i="12"/>
  <c r="D3398" i="12"/>
  <c r="F3398" i="12"/>
  <c r="B3399" i="12"/>
  <c r="C3399" i="12"/>
  <c r="D3399" i="12"/>
  <c r="F3399" i="12"/>
  <c r="B3400" i="12"/>
  <c r="C3400" i="12"/>
  <c r="D3400" i="12"/>
  <c r="F3400" i="12"/>
  <c r="B3401" i="12"/>
  <c r="C3401" i="12"/>
  <c r="D3401" i="12"/>
  <c r="F3401" i="12"/>
  <c r="B3322" i="12"/>
  <c r="C3322" i="12"/>
  <c r="D3322" i="12"/>
  <c r="F3322" i="12"/>
  <c r="B3323" i="12"/>
  <c r="C3323" i="12"/>
  <c r="D3323" i="12"/>
  <c r="F3323" i="12"/>
  <c r="B3324" i="12"/>
  <c r="C3324" i="12"/>
  <c r="D3324" i="12"/>
  <c r="F3324" i="12"/>
  <c r="B3325" i="12"/>
  <c r="C3325" i="12"/>
  <c r="D3325" i="12"/>
  <c r="F3325" i="12"/>
  <c r="B3326" i="12"/>
  <c r="C3326" i="12"/>
  <c r="D3326" i="12"/>
  <c r="F3326" i="12"/>
  <c r="B3327" i="12"/>
  <c r="C3327" i="12"/>
  <c r="D3327" i="12"/>
  <c r="F3327" i="12"/>
  <c r="B3328" i="12"/>
  <c r="C3328" i="12"/>
  <c r="D3328" i="12"/>
  <c r="F3328" i="12"/>
  <c r="B3329" i="12"/>
  <c r="C3329" i="12"/>
  <c r="D3329" i="12"/>
  <c r="F3329" i="12"/>
  <c r="B3330" i="12"/>
  <c r="C3330" i="12"/>
  <c r="D3330" i="12"/>
  <c r="F3330" i="12"/>
  <c r="B3331" i="12"/>
  <c r="C3331" i="12"/>
  <c r="D3331" i="12"/>
  <c r="F3331" i="12"/>
  <c r="B3332" i="12"/>
  <c r="C3332" i="12"/>
  <c r="D3332" i="12"/>
  <c r="F3332" i="12"/>
  <c r="B3333" i="12"/>
  <c r="C3333" i="12"/>
  <c r="D3333" i="12"/>
  <c r="F3333" i="12"/>
  <c r="B3334" i="12"/>
  <c r="C3334" i="12"/>
  <c r="D3334" i="12"/>
  <c r="F3334" i="12"/>
  <c r="B3335" i="12"/>
  <c r="C3335" i="12"/>
  <c r="D3335" i="12"/>
  <c r="F3335" i="12"/>
  <c r="B3336" i="12"/>
  <c r="C3336" i="12"/>
  <c r="D3336" i="12"/>
  <c r="F3336" i="12"/>
  <c r="B3337" i="12"/>
  <c r="C3337" i="12"/>
  <c r="D3337" i="12"/>
  <c r="F3337" i="12"/>
  <c r="B3338" i="12"/>
  <c r="C3338" i="12"/>
  <c r="D3338" i="12"/>
  <c r="F3338" i="12"/>
  <c r="B3339" i="12"/>
  <c r="C3339" i="12"/>
  <c r="D3339" i="12"/>
  <c r="F3339" i="12"/>
  <c r="B3340" i="12"/>
  <c r="C3340" i="12"/>
  <c r="D3340" i="12"/>
  <c r="F3340" i="12"/>
  <c r="B3341" i="12"/>
  <c r="C3341" i="12"/>
  <c r="D3341" i="12"/>
  <c r="F3341" i="12"/>
  <c r="B3342" i="12"/>
  <c r="C3342" i="12"/>
  <c r="D3342" i="12"/>
  <c r="F3342" i="12"/>
  <c r="B3343" i="12"/>
  <c r="C3343" i="12"/>
  <c r="D3343" i="12"/>
  <c r="F3343" i="12"/>
  <c r="B3344" i="12"/>
  <c r="C3344" i="12"/>
  <c r="D3344" i="12"/>
  <c r="F3344" i="12"/>
  <c r="B3345" i="12"/>
  <c r="C3345" i="12"/>
  <c r="D3345" i="12"/>
  <c r="F3345" i="12"/>
  <c r="B3346" i="12"/>
  <c r="C3346" i="12"/>
  <c r="D3346" i="12"/>
  <c r="F3346" i="12"/>
  <c r="B3347" i="12"/>
  <c r="C3347" i="12"/>
  <c r="D3347" i="12"/>
  <c r="F3347" i="12"/>
  <c r="B3348" i="12"/>
  <c r="C3348" i="12"/>
  <c r="D3348" i="12"/>
  <c r="F3348" i="12"/>
  <c r="B3349" i="12"/>
  <c r="C3349" i="12"/>
  <c r="D3349" i="12"/>
  <c r="F3349" i="12"/>
  <c r="B3350" i="12"/>
  <c r="C3350" i="12"/>
  <c r="D3350" i="12"/>
  <c r="F3350" i="12"/>
  <c r="B3351" i="12"/>
  <c r="C3351" i="12"/>
  <c r="D3351" i="12"/>
  <c r="F3351" i="12"/>
  <c r="B3352" i="12"/>
  <c r="C3352" i="12"/>
  <c r="D3352" i="12"/>
  <c r="F3352" i="12"/>
  <c r="B3353" i="12"/>
  <c r="C3353" i="12"/>
  <c r="D3353" i="12"/>
  <c r="F3353" i="12"/>
  <c r="B3354" i="12"/>
  <c r="C3354" i="12"/>
  <c r="D3354" i="12"/>
  <c r="F3354" i="12"/>
  <c r="B3355" i="12"/>
  <c r="C3355" i="12"/>
  <c r="D3355" i="12"/>
  <c r="F3355" i="12"/>
  <c r="B3356" i="12"/>
  <c r="C3356" i="12"/>
  <c r="D3356" i="12"/>
  <c r="F3356" i="12"/>
  <c r="B3357" i="12"/>
  <c r="C3357" i="12"/>
  <c r="D3357" i="12"/>
  <c r="F3357" i="12"/>
  <c r="B3358" i="12"/>
  <c r="C3358" i="12"/>
  <c r="D3358" i="12"/>
  <c r="F3358" i="12"/>
  <c r="B3359" i="12"/>
  <c r="C3359" i="12"/>
  <c r="D3359" i="12"/>
  <c r="F3359" i="12"/>
  <c r="B3290" i="12"/>
  <c r="C3290" i="12"/>
  <c r="D3290" i="12"/>
  <c r="F3290" i="12"/>
  <c r="B3291" i="12"/>
  <c r="C3291" i="12"/>
  <c r="D3291" i="12"/>
  <c r="F3291" i="12"/>
  <c r="B3292" i="12"/>
  <c r="C3292" i="12"/>
  <c r="D3292" i="12"/>
  <c r="F3292" i="12"/>
  <c r="B3293" i="12"/>
  <c r="C3293" i="12"/>
  <c r="D3293" i="12"/>
  <c r="F3293" i="12"/>
  <c r="B3294" i="12"/>
  <c r="C3294" i="12"/>
  <c r="D3294" i="12"/>
  <c r="F3294" i="12"/>
  <c r="B3295" i="12"/>
  <c r="C3295" i="12"/>
  <c r="D3295" i="12"/>
  <c r="F3295" i="12"/>
  <c r="B3296" i="12"/>
  <c r="C3296" i="12"/>
  <c r="D3296" i="12"/>
  <c r="F3296" i="12"/>
  <c r="B3297" i="12"/>
  <c r="C3297" i="12"/>
  <c r="D3297" i="12"/>
  <c r="F3297" i="12"/>
  <c r="B3298" i="12"/>
  <c r="C3298" i="12"/>
  <c r="D3298" i="12"/>
  <c r="F3298" i="12"/>
  <c r="B3299" i="12"/>
  <c r="C3299" i="12"/>
  <c r="D3299" i="12"/>
  <c r="F3299" i="12"/>
  <c r="B3300" i="12"/>
  <c r="C3300" i="12"/>
  <c r="D3300" i="12"/>
  <c r="F3300" i="12"/>
  <c r="B3301" i="12"/>
  <c r="C3301" i="12"/>
  <c r="D3301" i="12"/>
  <c r="F3301" i="12"/>
  <c r="B3302" i="12"/>
  <c r="C3302" i="12"/>
  <c r="D3302" i="12"/>
  <c r="F3302" i="12"/>
  <c r="B3303" i="12"/>
  <c r="C3303" i="12"/>
  <c r="D3303" i="12"/>
  <c r="F3303" i="12"/>
  <c r="B3304" i="12"/>
  <c r="C3304" i="12"/>
  <c r="D3304" i="12"/>
  <c r="F3304" i="12"/>
  <c r="B3305" i="12"/>
  <c r="C3305" i="12"/>
  <c r="D3305" i="12"/>
  <c r="F3305" i="12"/>
  <c r="B3306" i="12"/>
  <c r="C3306" i="12"/>
  <c r="D3306" i="12"/>
  <c r="F3306" i="12"/>
  <c r="B3307" i="12"/>
  <c r="C3307" i="12"/>
  <c r="D3307" i="12"/>
  <c r="F3307" i="12"/>
  <c r="B3308" i="12"/>
  <c r="C3308" i="12"/>
  <c r="D3308" i="12"/>
  <c r="F3308" i="12"/>
  <c r="B3309" i="12"/>
  <c r="C3309" i="12"/>
  <c r="D3309" i="12"/>
  <c r="F3309" i="12"/>
  <c r="B3310" i="12"/>
  <c r="C3310" i="12"/>
  <c r="D3310" i="12"/>
  <c r="F3310" i="12"/>
  <c r="B3311" i="12"/>
  <c r="C3311" i="12"/>
  <c r="D3311" i="12"/>
  <c r="F3311" i="12"/>
  <c r="B3312" i="12"/>
  <c r="C3312" i="12"/>
  <c r="D3312" i="12"/>
  <c r="F3312" i="12"/>
  <c r="B3313" i="12"/>
  <c r="C3313" i="12"/>
  <c r="D3313" i="12"/>
  <c r="F3313" i="12"/>
  <c r="B3314" i="12"/>
  <c r="C3314" i="12"/>
  <c r="D3314" i="12"/>
  <c r="F3314" i="12"/>
  <c r="B3315" i="12"/>
  <c r="C3315" i="12"/>
  <c r="D3315" i="12"/>
  <c r="F3315" i="12"/>
  <c r="B3316" i="12"/>
  <c r="C3316" i="12"/>
  <c r="D3316" i="12"/>
  <c r="F3316" i="12"/>
  <c r="B3317" i="12"/>
  <c r="C3317" i="12"/>
  <c r="D3317" i="12"/>
  <c r="F3317" i="12"/>
  <c r="B3318" i="12"/>
  <c r="C3318" i="12"/>
  <c r="D3318" i="12"/>
  <c r="F3318" i="12"/>
  <c r="B3319" i="12"/>
  <c r="C3319" i="12"/>
  <c r="D3319" i="12"/>
  <c r="F3319" i="12"/>
  <c r="B3320" i="12"/>
  <c r="C3320" i="12"/>
  <c r="D3320" i="12"/>
  <c r="F3320" i="12"/>
  <c r="B3321" i="12"/>
  <c r="C3321" i="12"/>
  <c r="D3321" i="12"/>
  <c r="F3321" i="12"/>
  <c r="F3288" i="12"/>
  <c r="F3289" i="12"/>
  <c r="O39" i="8"/>
  <c r="O4" i="11" s="1"/>
  <c r="AN14" i="12"/>
  <c r="AD25" i="12" s="1"/>
  <c r="L15" i="12" s="1"/>
  <c r="O21" i="7" s="1"/>
  <c r="O8" i="8" s="1"/>
  <c r="AO14" i="12"/>
  <c r="AE25" i="12" s="1"/>
  <c r="B6" i="12"/>
  <c r="B3" i="12"/>
  <c r="C3" i="12"/>
  <c r="D3" i="12"/>
  <c r="F3" i="12"/>
  <c r="B4" i="12"/>
  <c r="C4" i="12"/>
  <c r="D4" i="12"/>
  <c r="F4" i="12"/>
  <c r="B5" i="12"/>
  <c r="C5" i="12"/>
  <c r="D5" i="12"/>
  <c r="F5" i="12"/>
  <c r="C6" i="12"/>
  <c r="D6" i="12"/>
  <c r="F6" i="12"/>
  <c r="B7" i="12"/>
  <c r="C7" i="12"/>
  <c r="D7" i="12"/>
  <c r="F7" i="12"/>
  <c r="B8" i="12"/>
  <c r="C8" i="12"/>
  <c r="D8" i="12"/>
  <c r="F8" i="12"/>
  <c r="B9" i="12"/>
  <c r="C9" i="12"/>
  <c r="D9" i="12"/>
  <c r="F9" i="12"/>
  <c r="B10" i="12"/>
  <c r="C10" i="12"/>
  <c r="D10" i="12"/>
  <c r="F10" i="12"/>
  <c r="B11" i="12"/>
  <c r="C11" i="12"/>
  <c r="D11" i="12"/>
  <c r="F11" i="12"/>
  <c r="B12" i="12"/>
  <c r="C12" i="12"/>
  <c r="D12" i="12"/>
  <c r="F12" i="12"/>
  <c r="B13" i="12"/>
  <c r="C13" i="12"/>
  <c r="D13" i="12"/>
  <c r="F13" i="12"/>
  <c r="B14" i="12"/>
  <c r="C14" i="12"/>
  <c r="D14" i="12"/>
  <c r="F14" i="12"/>
  <c r="B15" i="12"/>
  <c r="C15" i="12"/>
  <c r="D15" i="12"/>
  <c r="F15" i="12"/>
  <c r="B16" i="12"/>
  <c r="C16" i="12"/>
  <c r="D16" i="12"/>
  <c r="F16" i="12"/>
  <c r="B17" i="12"/>
  <c r="C17" i="12"/>
  <c r="D17" i="12"/>
  <c r="F17" i="12"/>
  <c r="B18" i="12"/>
  <c r="C18" i="12"/>
  <c r="D18" i="12"/>
  <c r="F18" i="12"/>
  <c r="B19" i="12"/>
  <c r="C19" i="12"/>
  <c r="D19" i="12"/>
  <c r="F19" i="12"/>
  <c r="B20" i="12"/>
  <c r="C20" i="12"/>
  <c r="D20" i="12"/>
  <c r="F20" i="12"/>
  <c r="B21" i="12"/>
  <c r="C21" i="12"/>
  <c r="D21" i="12"/>
  <c r="F21" i="12"/>
  <c r="B22" i="12"/>
  <c r="C22" i="12"/>
  <c r="D22" i="12"/>
  <c r="F22" i="12"/>
  <c r="B23" i="12"/>
  <c r="C23" i="12"/>
  <c r="D23" i="12"/>
  <c r="F23" i="12"/>
  <c r="B24" i="12"/>
  <c r="C24" i="12"/>
  <c r="D24" i="12"/>
  <c r="F24" i="12"/>
  <c r="B25" i="12"/>
  <c r="C25" i="12"/>
  <c r="D25" i="12"/>
  <c r="F25" i="12"/>
  <c r="B26" i="12"/>
  <c r="C26" i="12"/>
  <c r="D26" i="12"/>
  <c r="F26" i="12"/>
  <c r="B27" i="12"/>
  <c r="C27" i="12"/>
  <c r="D27" i="12"/>
  <c r="F27" i="12"/>
  <c r="B28" i="12"/>
  <c r="C28" i="12"/>
  <c r="D28" i="12"/>
  <c r="F28" i="12"/>
  <c r="B29" i="12"/>
  <c r="C29" i="12"/>
  <c r="D29" i="12"/>
  <c r="F29" i="12"/>
  <c r="B30" i="12"/>
  <c r="C30" i="12"/>
  <c r="D30" i="12"/>
  <c r="F30" i="12"/>
  <c r="B31" i="12"/>
  <c r="C31" i="12"/>
  <c r="D31" i="12"/>
  <c r="F31" i="12"/>
  <c r="B32" i="12"/>
  <c r="C32" i="12"/>
  <c r="D32" i="12"/>
  <c r="F32" i="12"/>
  <c r="B33" i="12"/>
  <c r="C33" i="12"/>
  <c r="D33" i="12"/>
  <c r="F33" i="12"/>
  <c r="B34" i="12"/>
  <c r="C34" i="12"/>
  <c r="D34" i="12"/>
  <c r="F34" i="12"/>
  <c r="B35" i="12"/>
  <c r="C35" i="12"/>
  <c r="D35" i="12"/>
  <c r="F35" i="12"/>
  <c r="B36" i="12"/>
  <c r="C36" i="12"/>
  <c r="D36" i="12"/>
  <c r="F36" i="12"/>
  <c r="B37" i="12"/>
  <c r="C37" i="12"/>
  <c r="D37" i="12"/>
  <c r="F37" i="12"/>
  <c r="B38" i="12"/>
  <c r="C38" i="12"/>
  <c r="D38" i="12"/>
  <c r="F38" i="12"/>
  <c r="B39" i="12"/>
  <c r="C39" i="12"/>
  <c r="D39" i="12"/>
  <c r="F39" i="12"/>
  <c r="B40" i="12"/>
  <c r="C40" i="12"/>
  <c r="D40" i="12"/>
  <c r="F40" i="12"/>
  <c r="B41" i="12"/>
  <c r="C41" i="12"/>
  <c r="D41" i="12"/>
  <c r="F41" i="12"/>
  <c r="B42" i="12"/>
  <c r="C42" i="12"/>
  <c r="D42" i="12"/>
  <c r="F42" i="12"/>
  <c r="B43" i="12"/>
  <c r="C43" i="12"/>
  <c r="D43" i="12"/>
  <c r="F43" i="12"/>
  <c r="B44" i="12"/>
  <c r="C44" i="12"/>
  <c r="D44" i="12"/>
  <c r="F44" i="12"/>
  <c r="B45" i="12"/>
  <c r="C45" i="12"/>
  <c r="D45" i="12"/>
  <c r="F45" i="12"/>
  <c r="B46" i="12"/>
  <c r="C46" i="12"/>
  <c r="D46" i="12"/>
  <c r="F46" i="12"/>
  <c r="B47" i="12"/>
  <c r="C47" i="12"/>
  <c r="D47" i="12"/>
  <c r="F47" i="12"/>
  <c r="B48" i="12"/>
  <c r="C48" i="12"/>
  <c r="D48" i="12"/>
  <c r="F48" i="12"/>
  <c r="B49" i="12"/>
  <c r="C49" i="12"/>
  <c r="D49" i="12"/>
  <c r="F49" i="12"/>
  <c r="B50" i="12"/>
  <c r="C50" i="12"/>
  <c r="D50" i="12"/>
  <c r="F50" i="12"/>
  <c r="B51" i="12"/>
  <c r="C51" i="12"/>
  <c r="D51" i="12"/>
  <c r="F51" i="12"/>
  <c r="B52" i="12"/>
  <c r="C52" i="12"/>
  <c r="D52" i="12"/>
  <c r="F52" i="12"/>
  <c r="B53" i="12"/>
  <c r="C53" i="12"/>
  <c r="D53" i="12"/>
  <c r="F53" i="12"/>
  <c r="B54" i="12"/>
  <c r="C54" i="12"/>
  <c r="D54" i="12"/>
  <c r="F54" i="12"/>
  <c r="B55" i="12"/>
  <c r="C55" i="12"/>
  <c r="D55" i="12"/>
  <c r="F55" i="12"/>
  <c r="B56" i="12"/>
  <c r="C56" i="12"/>
  <c r="D56" i="12"/>
  <c r="F56" i="12"/>
  <c r="B57" i="12"/>
  <c r="C57" i="12"/>
  <c r="D57" i="12"/>
  <c r="F57" i="12"/>
  <c r="B58" i="12"/>
  <c r="C58" i="12"/>
  <c r="D58" i="12"/>
  <c r="F58" i="12"/>
  <c r="B59" i="12"/>
  <c r="C59" i="12"/>
  <c r="D59" i="12"/>
  <c r="F59" i="12"/>
  <c r="B60" i="12"/>
  <c r="C60" i="12"/>
  <c r="D60" i="12"/>
  <c r="F60" i="12"/>
  <c r="B61" i="12"/>
  <c r="C61" i="12"/>
  <c r="D61" i="12"/>
  <c r="F61" i="12"/>
  <c r="B62" i="12"/>
  <c r="C62" i="12"/>
  <c r="D62" i="12"/>
  <c r="F62" i="12"/>
  <c r="B63" i="12"/>
  <c r="C63" i="12"/>
  <c r="D63" i="12"/>
  <c r="F63" i="12"/>
  <c r="B64" i="12"/>
  <c r="C64" i="12"/>
  <c r="D64" i="12"/>
  <c r="F64" i="12"/>
  <c r="B65" i="12"/>
  <c r="C65" i="12"/>
  <c r="D65" i="12"/>
  <c r="F65" i="12"/>
  <c r="B66" i="12"/>
  <c r="C66" i="12"/>
  <c r="D66" i="12"/>
  <c r="F66" i="12"/>
  <c r="B67" i="12"/>
  <c r="C67" i="12"/>
  <c r="D67" i="12"/>
  <c r="F67" i="12"/>
  <c r="B68" i="12"/>
  <c r="C68" i="12"/>
  <c r="D68" i="12"/>
  <c r="F68" i="12"/>
  <c r="B69" i="12"/>
  <c r="C69" i="12"/>
  <c r="D69" i="12"/>
  <c r="F69" i="12"/>
  <c r="B70" i="12"/>
  <c r="C70" i="12"/>
  <c r="D70" i="12"/>
  <c r="F70" i="12"/>
  <c r="B71" i="12"/>
  <c r="C71" i="12"/>
  <c r="D71" i="12"/>
  <c r="F71" i="12"/>
  <c r="B72" i="12"/>
  <c r="C72" i="12"/>
  <c r="D72" i="12"/>
  <c r="F72" i="12"/>
  <c r="B73" i="12"/>
  <c r="C73" i="12"/>
  <c r="D73" i="12"/>
  <c r="F73" i="12"/>
  <c r="B74" i="12"/>
  <c r="C74" i="12"/>
  <c r="D74" i="12"/>
  <c r="F74" i="12"/>
  <c r="B75" i="12"/>
  <c r="C75" i="12"/>
  <c r="D75" i="12"/>
  <c r="F75" i="12"/>
  <c r="B76" i="12"/>
  <c r="C76" i="12"/>
  <c r="D76" i="12"/>
  <c r="F76" i="12"/>
  <c r="B77" i="12"/>
  <c r="C77" i="12"/>
  <c r="D77" i="12"/>
  <c r="F77" i="12"/>
  <c r="B78" i="12"/>
  <c r="C78" i="12"/>
  <c r="D78" i="12"/>
  <c r="F78" i="12"/>
  <c r="B79" i="12"/>
  <c r="C79" i="12"/>
  <c r="D79" i="12"/>
  <c r="F79" i="12"/>
  <c r="B80" i="12"/>
  <c r="C80" i="12"/>
  <c r="D80" i="12"/>
  <c r="F80" i="12"/>
  <c r="B81" i="12"/>
  <c r="C81" i="12"/>
  <c r="D81" i="12"/>
  <c r="F81" i="12"/>
  <c r="B82" i="12"/>
  <c r="C82" i="12"/>
  <c r="D82" i="12"/>
  <c r="F82" i="12"/>
  <c r="B83" i="12"/>
  <c r="C83" i="12"/>
  <c r="D83" i="12"/>
  <c r="F83" i="12"/>
  <c r="B84" i="12"/>
  <c r="C84" i="12"/>
  <c r="D84" i="12"/>
  <c r="F84" i="12"/>
  <c r="B85" i="12"/>
  <c r="C85" i="12"/>
  <c r="D85" i="12"/>
  <c r="F85" i="12"/>
  <c r="B86" i="12"/>
  <c r="C86" i="12"/>
  <c r="D86" i="12"/>
  <c r="F86" i="12"/>
  <c r="B87" i="12"/>
  <c r="C87" i="12"/>
  <c r="D87" i="12"/>
  <c r="F87" i="12"/>
  <c r="B88" i="12"/>
  <c r="C88" i="12"/>
  <c r="D88" i="12"/>
  <c r="F88" i="12"/>
  <c r="B89" i="12"/>
  <c r="C89" i="12"/>
  <c r="D89" i="12"/>
  <c r="F89" i="12"/>
  <c r="B90" i="12"/>
  <c r="C90" i="12"/>
  <c r="D90" i="12"/>
  <c r="F90" i="12"/>
  <c r="B91" i="12"/>
  <c r="C91" i="12"/>
  <c r="D91" i="12"/>
  <c r="F91" i="12"/>
  <c r="B92" i="12"/>
  <c r="C92" i="12"/>
  <c r="D92" i="12"/>
  <c r="F92" i="12"/>
  <c r="B93" i="12"/>
  <c r="C93" i="12"/>
  <c r="D93" i="12"/>
  <c r="F93" i="12"/>
  <c r="B94" i="12"/>
  <c r="C94" i="12"/>
  <c r="D94" i="12"/>
  <c r="F94" i="12"/>
  <c r="B95" i="12"/>
  <c r="C95" i="12"/>
  <c r="D95" i="12"/>
  <c r="F95" i="12"/>
  <c r="B96" i="12"/>
  <c r="C96" i="12"/>
  <c r="D96" i="12"/>
  <c r="F96" i="12"/>
  <c r="B97" i="12"/>
  <c r="C97" i="12"/>
  <c r="D97" i="12"/>
  <c r="F97" i="12"/>
  <c r="B98" i="12"/>
  <c r="C98" i="12"/>
  <c r="D98" i="12"/>
  <c r="F98" i="12"/>
  <c r="B99" i="12"/>
  <c r="C99" i="12"/>
  <c r="D99" i="12"/>
  <c r="F99" i="12"/>
  <c r="B100" i="12"/>
  <c r="C100" i="12"/>
  <c r="D100" i="12"/>
  <c r="F100" i="12"/>
  <c r="B101" i="12"/>
  <c r="C101" i="12"/>
  <c r="D101" i="12"/>
  <c r="F101" i="12"/>
  <c r="B102" i="12"/>
  <c r="C102" i="12"/>
  <c r="D102" i="12"/>
  <c r="F102" i="12"/>
  <c r="B103" i="12"/>
  <c r="C103" i="12"/>
  <c r="D103" i="12"/>
  <c r="F103" i="12"/>
  <c r="B104" i="12"/>
  <c r="C104" i="12"/>
  <c r="D104" i="12"/>
  <c r="F104" i="12"/>
  <c r="B105" i="12"/>
  <c r="C105" i="12"/>
  <c r="D105" i="12"/>
  <c r="F105" i="12"/>
  <c r="B106" i="12"/>
  <c r="C106" i="12"/>
  <c r="D106" i="12"/>
  <c r="F106" i="12"/>
  <c r="B107" i="12"/>
  <c r="C107" i="12"/>
  <c r="D107" i="12"/>
  <c r="F107" i="12"/>
  <c r="B108" i="12"/>
  <c r="C108" i="12"/>
  <c r="D108" i="12"/>
  <c r="F108" i="12"/>
  <c r="B109" i="12"/>
  <c r="C109" i="12"/>
  <c r="D109" i="12"/>
  <c r="F109" i="12"/>
  <c r="B110" i="12"/>
  <c r="C110" i="12"/>
  <c r="D110" i="12"/>
  <c r="F110" i="12"/>
  <c r="B111" i="12"/>
  <c r="C111" i="12"/>
  <c r="D111" i="12"/>
  <c r="F111" i="12"/>
  <c r="B112" i="12"/>
  <c r="C112" i="12"/>
  <c r="D112" i="12"/>
  <c r="F112" i="12"/>
  <c r="B113" i="12"/>
  <c r="C113" i="12"/>
  <c r="D113" i="12"/>
  <c r="F113" i="12"/>
  <c r="B114" i="12"/>
  <c r="C114" i="12"/>
  <c r="D114" i="12"/>
  <c r="F114" i="12"/>
  <c r="B115" i="12"/>
  <c r="C115" i="12"/>
  <c r="D115" i="12"/>
  <c r="F115" i="12"/>
  <c r="B116" i="12"/>
  <c r="C116" i="12"/>
  <c r="D116" i="12"/>
  <c r="F116" i="12"/>
  <c r="B117" i="12"/>
  <c r="C117" i="12"/>
  <c r="D117" i="12"/>
  <c r="F117" i="12"/>
  <c r="B118" i="12"/>
  <c r="C118" i="12"/>
  <c r="D118" i="12"/>
  <c r="F118" i="12"/>
  <c r="B119" i="12"/>
  <c r="C119" i="12"/>
  <c r="D119" i="12"/>
  <c r="F119" i="12"/>
  <c r="B120" i="12"/>
  <c r="C120" i="12"/>
  <c r="D120" i="12"/>
  <c r="F120" i="12"/>
  <c r="B121" i="12"/>
  <c r="C121" i="12"/>
  <c r="D121" i="12"/>
  <c r="F121" i="12"/>
  <c r="B122" i="12"/>
  <c r="C122" i="12"/>
  <c r="D122" i="12"/>
  <c r="F122" i="12"/>
  <c r="B123" i="12"/>
  <c r="C123" i="12"/>
  <c r="D123" i="12"/>
  <c r="F123" i="12"/>
  <c r="B124" i="12"/>
  <c r="C124" i="12"/>
  <c r="D124" i="12"/>
  <c r="F124" i="12"/>
  <c r="B125" i="12"/>
  <c r="C125" i="12"/>
  <c r="D125" i="12"/>
  <c r="F125" i="12"/>
  <c r="B126" i="12"/>
  <c r="C126" i="12"/>
  <c r="D126" i="12"/>
  <c r="F126" i="12"/>
  <c r="B127" i="12"/>
  <c r="C127" i="12"/>
  <c r="D127" i="12"/>
  <c r="F127" i="12"/>
  <c r="B128" i="12"/>
  <c r="C128" i="12"/>
  <c r="D128" i="12"/>
  <c r="F128" i="12"/>
  <c r="B129" i="12"/>
  <c r="C129" i="12"/>
  <c r="D129" i="12"/>
  <c r="F129" i="12"/>
  <c r="B130" i="12"/>
  <c r="C130" i="12"/>
  <c r="D130" i="12"/>
  <c r="F130" i="12"/>
  <c r="B131" i="12"/>
  <c r="C131" i="12"/>
  <c r="D131" i="12"/>
  <c r="F131" i="12"/>
  <c r="B132" i="12"/>
  <c r="C132" i="12"/>
  <c r="D132" i="12"/>
  <c r="F132" i="12"/>
  <c r="B133" i="12"/>
  <c r="C133" i="12"/>
  <c r="D133" i="12"/>
  <c r="F133" i="12"/>
  <c r="B134" i="12"/>
  <c r="C134" i="12"/>
  <c r="D134" i="12"/>
  <c r="F134" i="12"/>
  <c r="B135" i="12"/>
  <c r="C135" i="12"/>
  <c r="D135" i="12"/>
  <c r="F135" i="12"/>
  <c r="B136" i="12"/>
  <c r="C136" i="12"/>
  <c r="D136" i="12"/>
  <c r="F136" i="12"/>
  <c r="B137" i="12"/>
  <c r="C137" i="12"/>
  <c r="D137" i="12"/>
  <c r="F137" i="12"/>
  <c r="B138" i="12"/>
  <c r="C138" i="12"/>
  <c r="D138" i="12"/>
  <c r="F138" i="12"/>
  <c r="B139" i="12"/>
  <c r="C139" i="12"/>
  <c r="D139" i="12"/>
  <c r="F139" i="12"/>
  <c r="B140" i="12"/>
  <c r="C140" i="12"/>
  <c r="D140" i="12"/>
  <c r="F140" i="12"/>
  <c r="B141" i="12"/>
  <c r="C141" i="12"/>
  <c r="D141" i="12"/>
  <c r="F141" i="12"/>
  <c r="B142" i="12"/>
  <c r="C142" i="12"/>
  <c r="D142" i="12"/>
  <c r="F142" i="12"/>
  <c r="B143" i="12"/>
  <c r="C143" i="12"/>
  <c r="D143" i="12"/>
  <c r="F143" i="12"/>
  <c r="B144" i="12"/>
  <c r="C144" i="12"/>
  <c r="D144" i="12"/>
  <c r="F144" i="12"/>
  <c r="B145" i="12"/>
  <c r="C145" i="12"/>
  <c r="D145" i="12"/>
  <c r="F145" i="12"/>
  <c r="B146" i="12"/>
  <c r="C146" i="12"/>
  <c r="D146" i="12"/>
  <c r="F146" i="12"/>
  <c r="B147" i="12"/>
  <c r="C147" i="12"/>
  <c r="D147" i="12"/>
  <c r="F147" i="12"/>
  <c r="B148" i="12"/>
  <c r="C148" i="12"/>
  <c r="D148" i="12"/>
  <c r="F148" i="12"/>
  <c r="B149" i="12"/>
  <c r="C149" i="12"/>
  <c r="D149" i="12"/>
  <c r="F149" i="12"/>
  <c r="B150" i="12"/>
  <c r="C150" i="12"/>
  <c r="D150" i="12"/>
  <c r="F150" i="12"/>
  <c r="B151" i="12"/>
  <c r="C151" i="12"/>
  <c r="D151" i="12"/>
  <c r="F151" i="12"/>
  <c r="B152" i="12"/>
  <c r="C152" i="12"/>
  <c r="D152" i="12"/>
  <c r="F152" i="12"/>
  <c r="B153" i="12"/>
  <c r="C153" i="12"/>
  <c r="D153" i="12"/>
  <c r="F153" i="12"/>
  <c r="B154" i="12"/>
  <c r="C154" i="12"/>
  <c r="D154" i="12"/>
  <c r="F154" i="12"/>
  <c r="B155" i="12"/>
  <c r="C155" i="12"/>
  <c r="D155" i="12"/>
  <c r="F155" i="12"/>
  <c r="B156" i="12"/>
  <c r="C156" i="12"/>
  <c r="D156" i="12"/>
  <c r="F156" i="12"/>
  <c r="B157" i="12"/>
  <c r="C157" i="12"/>
  <c r="D157" i="12"/>
  <c r="F157" i="12"/>
  <c r="B158" i="12"/>
  <c r="C158" i="12"/>
  <c r="D158" i="12"/>
  <c r="F158" i="12"/>
  <c r="B159" i="12"/>
  <c r="C159" i="12"/>
  <c r="D159" i="12"/>
  <c r="F159" i="12"/>
  <c r="B160" i="12"/>
  <c r="C160" i="12"/>
  <c r="D160" i="12"/>
  <c r="F160" i="12"/>
  <c r="B161" i="12"/>
  <c r="C161" i="12"/>
  <c r="D161" i="12"/>
  <c r="F161" i="12"/>
  <c r="B162" i="12"/>
  <c r="C162" i="12"/>
  <c r="D162" i="12"/>
  <c r="F162" i="12"/>
  <c r="B163" i="12"/>
  <c r="C163" i="12"/>
  <c r="D163" i="12"/>
  <c r="F163" i="12"/>
  <c r="B164" i="12"/>
  <c r="C164" i="12"/>
  <c r="D164" i="12"/>
  <c r="F164" i="12"/>
  <c r="B165" i="12"/>
  <c r="C165" i="12"/>
  <c r="D165" i="12"/>
  <c r="F165" i="12"/>
  <c r="B166" i="12"/>
  <c r="C166" i="12"/>
  <c r="D166" i="12"/>
  <c r="F166" i="12"/>
  <c r="B167" i="12"/>
  <c r="C167" i="12"/>
  <c r="D167" i="12"/>
  <c r="F167" i="12"/>
  <c r="B168" i="12"/>
  <c r="C168" i="12"/>
  <c r="D168" i="12"/>
  <c r="F168" i="12"/>
  <c r="B169" i="12"/>
  <c r="C169" i="12"/>
  <c r="D169" i="12"/>
  <c r="F169" i="12"/>
  <c r="B170" i="12"/>
  <c r="C170" i="12"/>
  <c r="D170" i="12"/>
  <c r="F170" i="12"/>
  <c r="B171" i="12"/>
  <c r="C171" i="12"/>
  <c r="D171" i="12"/>
  <c r="F171" i="12"/>
  <c r="B172" i="12"/>
  <c r="C172" i="12"/>
  <c r="D172" i="12"/>
  <c r="F172" i="12"/>
  <c r="B173" i="12"/>
  <c r="C173" i="12"/>
  <c r="D173" i="12"/>
  <c r="F173" i="12"/>
  <c r="B174" i="12"/>
  <c r="C174" i="12"/>
  <c r="D174" i="12"/>
  <c r="F174" i="12"/>
  <c r="B175" i="12"/>
  <c r="C175" i="12"/>
  <c r="D175" i="12"/>
  <c r="F175" i="12"/>
  <c r="B176" i="12"/>
  <c r="C176" i="12"/>
  <c r="D176" i="12"/>
  <c r="F176" i="12"/>
  <c r="B177" i="12"/>
  <c r="C177" i="12"/>
  <c r="D177" i="12"/>
  <c r="F177" i="12"/>
  <c r="B178" i="12"/>
  <c r="C178" i="12"/>
  <c r="D178" i="12"/>
  <c r="F178" i="12"/>
  <c r="B179" i="12"/>
  <c r="C179" i="12"/>
  <c r="D179" i="12"/>
  <c r="F179" i="12"/>
  <c r="B180" i="12"/>
  <c r="C180" i="12"/>
  <c r="D180" i="12"/>
  <c r="F180" i="12"/>
  <c r="B181" i="12"/>
  <c r="C181" i="12"/>
  <c r="D181" i="12"/>
  <c r="F181" i="12"/>
  <c r="B182" i="12"/>
  <c r="C182" i="12"/>
  <c r="D182" i="12"/>
  <c r="F182" i="12"/>
  <c r="B183" i="12"/>
  <c r="C183" i="12"/>
  <c r="D183" i="12"/>
  <c r="F183" i="12"/>
  <c r="B184" i="12"/>
  <c r="C184" i="12"/>
  <c r="D184" i="12"/>
  <c r="F184" i="12"/>
  <c r="B185" i="12"/>
  <c r="C185" i="12"/>
  <c r="D185" i="12"/>
  <c r="F185" i="12"/>
  <c r="B186" i="12"/>
  <c r="C186" i="12"/>
  <c r="D186" i="12"/>
  <c r="F186" i="12"/>
  <c r="B187" i="12"/>
  <c r="C187" i="12"/>
  <c r="D187" i="12"/>
  <c r="F187" i="12"/>
  <c r="B188" i="12"/>
  <c r="C188" i="12"/>
  <c r="D188" i="12"/>
  <c r="F188" i="12"/>
  <c r="B189" i="12"/>
  <c r="C189" i="12"/>
  <c r="D189" i="12"/>
  <c r="F189" i="12"/>
  <c r="B190" i="12"/>
  <c r="C190" i="12"/>
  <c r="D190" i="12"/>
  <c r="F190" i="12"/>
  <c r="B191" i="12"/>
  <c r="C191" i="12"/>
  <c r="D191" i="12"/>
  <c r="F191" i="12"/>
  <c r="B192" i="12"/>
  <c r="C192" i="12"/>
  <c r="D192" i="12"/>
  <c r="F192" i="12"/>
  <c r="B193" i="12"/>
  <c r="C193" i="12"/>
  <c r="D193" i="12"/>
  <c r="F193" i="12"/>
  <c r="B194" i="12"/>
  <c r="C194" i="12"/>
  <c r="D194" i="12"/>
  <c r="F194" i="12"/>
  <c r="B195" i="12"/>
  <c r="C195" i="12"/>
  <c r="D195" i="12"/>
  <c r="F195" i="12"/>
  <c r="B196" i="12"/>
  <c r="C196" i="12"/>
  <c r="D196" i="12"/>
  <c r="F196" i="12"/>
  <c r="B197" i="12"/>
  <c r="C197" i="12"/>
  <c r="D197" i="12"/>
  <c r="F197" i="12"/>
  <c r="B198" i="12"/>
  <c r="C198" i="12"/>
  <c r="D198" i="12"/>
  <c r="F198" i="12"/>
  <c r="B199" i="12"/>
  <c r="C199" i="12"/>
  <c r="D199" i="12"/>
  <c r="F199" i="12"/>
  <c r="B200" i="12"/>
  <c r="C200" i="12"/>
  <c r="D200" i="12"/>
  <c r="F200" i="12"/>
  <c r="B201" i="12"/>
  <c r="C201" i="12"/>
  <c r="D201" i="12"/>
  <c r="F201" i="12"/>
  <c r="B202" i="12"/>
  <c r="C202" i="12"/>
  <c r="D202" i="12"/>
  <c r="F202" i="12"/>
  <c r="B203" i="12"/>
  <c r="C203" i="12"/>
  <c r="D203" i="12"/>
  <c r="F203" i="12"/>
  <c r="B204" i="12"/>
  <c r="C204" i="12"/>
  <c r="D204" i="12"/>
  <c r="F204" i="12"/>
  <c r="B205" i="12"/>
  <c r="C205" i="12"/>
  <c r="D205" i="12"/>
  <c r="F205" i="12"/>
  <c r="B206" i="12"/>
  <c r="C206" i="12"/>
  <c r="D206" i="12"/>
  <c r="F206" i="12"/>
  <c r="B207" i="12"/>
  <c r="C207" i="12"/>
  <c r="D207" i="12"/>
  <c r="F207" i="12"/>
  <c r="B208" i="12"/>
  <c r="C208" i="12"/>
  <c r="D208" i="12"/>
  <c r="F208" i="12"/>
  <c r="B209" i="12"/>
  <c r="C209" i="12"/>
  <c r="D209" i="12"/>
  <c r="F209" i="12"/>
  <c r="B210" i="12"/>
  <c r="C210" i="12"/>
  <c r="D210" i="12"/>
  <c r="F210" i="12"/>
  <c r="B211" i="12"/>
  <c r="C211" i="12"/>
  <c r="D211" i="12"/>
  <c r="F211" i="12"/>
  <c r="B212" i="12"/>
  <c r="C212" i="12"/>
  <c r="D212" i="12"/>
  <c r="F212" i="12"/>
  <c r="B213" i="12"/>
  <c r="C213" i="12"/>
  <c r="D213" i="12"/>
  <c r="F213" i="12"/>
  <c r="B214" i="12"/>
  <c r="C214" i="12"/>
  <c r="D214" i="12"/>
  <c r="F214" i="12"/>
  <c r="B215" i="12"/>
  <c r="C215" i="12"/>
  <c r="D215" i="12"/>
  <c r="F215" i="12"/>
  <c r="B216" i="12"/>
  <c r="C216" i="12"/>
  <c r="D216" i="12"/>
  <c r="F216" i="12"/>
  <c r="B217" i="12"/>
  <c r="C217" i="12"/>
  <c r="D217" i="12"/>
  <c r="F217" i="12"/>
  <c r="B218" i="12"/>
  <c r="C218" i="12"/>
  <c r="D218" i="12"/>
  <c r="F218" i="12"/>
  <c r="B219" i="12"/>
  <c r="C219" i="12"/>
  <c r="D219" i="12"/>
  <c r="F219" i="12"/>
  <c r="B220" i="12"/>
  <c r="C220" i="12"/>
  <c r="D220" i="12"/>
  <c r="F220" i="12"/>
  <c r="B221" i="12"/>
  <c r="C221" i="12"/>
  <c r="D221" i="12"/>
  <c r="F221" i="12"/>
  <c r="B222" i="12"/>
  <c r="C222" i="12"/>
  <c r="D222" i="12"/>
  <c r="F222" i="12"/>
  <c r="B223" i="12"/>
  <c r="C223" i="12"/>
  <c r="D223" i="12"/>
  <c r="F223" i="12"/>
  <c r="B224" i="12"/>
  <c r="C224" i="12"/>
  <c r="D224" i="12"/>
  <c r="F224" i="12"/>
  <c r="B225" i="12"/>
  <c r="C225" i="12"/>
  <c r="D225" i="12"/>
  <c r="F225" i="12"/>
  <c r="B226" i="12"/>
  <c r="C226" i="12"/>
  <c r="D226" i="12"/>
  <c r="F226" i="12"/>
  <c r="B227" i="12"/>
  <c r="C227" i="12"/>
  <c r="D227" i="12"/>
  <c r="F227" i="12"/>
  <c r="B228" i="12"/>
  <c r="C228" i="12"/>
  <c r="D228" i="12"/>
  <c r="F228" i="12"/>
  <c r="B229" i="12"/>
  <c r="C229" i="12"/>
  <c r="D229" i="12"/>
  <c r="F229" i="12"/>
  <c r="B230" i="12"/>
  <c r="C230" i="12"/>
  <c r="D230" i="12"/>
  <c r="F230" i="12"/>
  <c r="B231" i="12"/>
  <c r="C231" i="12"/>
  <c r="D231" i="12"/>
  <c r="F231" i="12"/>
  <c r="B232" i="12"/>
  <c r="C232" i="12"/>
  <c r="D232" i="12"/>
  <c r="F232" i="12"/>
  <c r="B233" i="12"/>
  <c r="C233" i="12"/>
  <c r="D233" i="12"/>
  <c r="F233" i="12"/>
  <c r="B234" i="12"/>
  <c r="C234" i="12"/>
  <c r="D234" i="12"/>
  <c r="F234" i="12"/>
  <c r="B235" i="12"/>
  <c r="C235" i="12"/>
  <c r="D235" i="12"/>
  <c r="F235" i="12"/>
  <c r="B236" i="12"/>
  <c r="C236" i="12"/>
  <c r="D236" i="12"/>
  <c r="F236" i="12"/>
  <c r="B237" i="12"/>
  <c r="C237" i="12"/>
  <c r="D237" i="12"/>
  <c r="F237" i="12"/>
  <c r="B238" i="12"/>
  <c r="C238" i="12"/>
  <c r="D238" i="12"/>
  <c r="F238" i="12"/>
  <c r="B239" i="12"/>
  <c r="C239" i="12"/>
  <c r="D239" i="12"/>
  <c r="F239" i="12"/>
  <c r="B240" i="12"/>
  <c r="C240" i="12"/>
  <c r="D240" i="12"/>
  <c r="F240" i="12"/>
  <c r="B241" i="12"/>
  <c r="C241" i="12"/>
  <c r="D241" i="12"/>
  <c r="F241" i="12"/>
  <c r="B242" i="12"/>
  <c r="C242" i="12"/>
  <c r="D242" i="12"/>
  <c r="F242" i="12"/>
  <c r="B243" i="12"/>
  <c r="C243" i="12"/>
  <c r="D243" i="12"/>
  <c r="F243" i="12"/>
  <c r="B244" i="12"/>
  <c r="C244" i="12"/>
  <c r="D244" i="12"/>
  <c r="F244" i="12"/>
  <c r="B245" i="12"/>
  <c r="C245" i="12"/>
  <c r="D245" i="12"/>
  <c r="F245" i="12"/>
  <c r="B246" i="12"/>
  <c r="C246" i="12"/>
  <c r="D246" i="12"/>
  <c r="F246" i="12"/>
  <c r="B247" i="12"/>
  <c r="C247" i="12"/>
  <c r="D247" i="12"/>
  <c r="F247" i="12"/>
  <c r="B248" i="12"/>
  <c r="C248" i="12"/>
  <c r="D248" i="12"/>
  <c r="F248" i="12"/>
  <c r="B249" i="12"/>
  <c r="C249" i="12"/>
  <c r="D249" i="12"/>
  <c r="F249" i="12"/>
  <c r="B250" i="12"/>
  <c r="C250" i="12"/>
  <c r="D250" i="12"/>
  <c r="F250" i="12"/>
  <c r="B251" i="12"/>
  <c r="C251" i="12"/>
  <c r="D251" i="12"/>
  <c r="F251" i="12"/>
  <c r="B252" i="12"/>
  <c r="C252" i="12"/>
  <c r="D252" i="12"/>
  <c r="F252" i="12"/>
  <c r="B253" i="12"/>
  <c r="C253" i="12"/>
  <c r="D253" i="12"/>
  <c r="F253" i="12"/>
  <c r="B254" i="12"/>
  <c r="C254" i="12"/>
  <c r="D254" i="12"/>
  <c r="F254" i="12"/>
  <c r="B255" i="12"/>
  <c r="C255" i="12"/>
  <c r="D255" i="12"/>
  <c r="F255" i="12"/>
  <c r="B256" i="12"/>
  <c r="C256" i="12"/>
  <c r="D256" i="12"/>
  <c r="F256" i="12"/>
  <c r="B257" i="12"/>
  <c r="C257" i="12"/>
  <c r="D257" i="12"/>
  <c r="F257" i="12"/>
  <c r="B258" i="12"/>
  <c r="C258" i="12"/>
  <c r="D258" i="12"/>
  <c r="F258" i="12"/>
  <c r="B259" i="12"/>
  <c r="C259" i="12"/>
  <c r="D259" i="12"/>
  <c r="F259" i="12"/>
  <c r="B260" i="12"/>
  <c r="C260" i="12"/>
  <c r="D260" i="12"/>
  <c r="F260" i="12"/>
  <c r="B261" i="12"/>
  <c r="C261" i="12"/>
  <c r="D261" i="12"/>
  <c r="F261" i="12"/>
  <c r="B262" i="12"/>
  <c r="C262" i="12"/>
  <c r="D262" i="12"/>
  <c r="F262" i="12"/>
  <c r="B263" i="12"/>
  <c r="C263" i="12"/>
  <c r="D263" i="12"/>
  <c r="F263" i="12"/>
  <c r="B264" i="12"/>
  <c r="C264" i="12"/>
  <c r="D264" i="12"/>
  <c r="F264" i="12"/>
  <c r="B265" i="12"/>
  <c r="C265" i="12"/>
  <c r="D265" i="12"/>
  <c r="F265" i="12"/>
  <c r="B266" i="12"/>
  <c r="C266" i="12"/>
  <c r="D266" i="12"/>
  <c r="F266" i="12"/>
  <c r="B267" i="12"/>
  <c r="C267" i="12"/>
  <c r="D267" i="12"/>
  <c r="F267" i="12"/>
  <c r="B268" i="12"/>
  <c r="C268" i="12"/>
  <c r="D268" i="12"/>
  <c r="F268" i="12"/>
  <c r="B269" i="12"/>
  <c r="C269" i="12"/>
  <c r="D269" i="12"/>
  <c r="F269" i="12"/>
  <c r="B270" i="12"/>
  <c r="C270" i="12"/>
  <c r="D270" i="12"/>
  <c r="F270" i="12"/>
  <c r="B271" i="12"/>
  <c r="C271" i="12"/>
  <c r="D271" i="12"/>
  <c r="F271" i="12"/>
  <c r="B272" i="12"/>
  <c r="C272" i="12"/>
  <c r="D272" i="12"/>
  <c r="F272" i="12"/>
  <c r="B273" i="12"/>
  <c r="C273" i="12"/>
  <c r="D273" i="12"/>
  <c r="F273" i="12"/>
  <c r="B274" i="12"/>
  <c r="C274" i="12"/>
  <c r="D274" i="12"/>
  <c r="F274" i="12"/>
  <c r="B275" i="12"/>
  <c r="C275" i="12"/>
  <c r="D275" i="12"/>
  <c r="F275" i="12"/>
  <c r="B276" i="12"/>
  <c r="C276" i="12"/>
  <c r="D276" i="12"/>
  <c r="F276" i="12"/>
  <c r="B277" i="12"/>
  <c r="C277" i="12"/>
  <c r="D277" i="12"/>
  <c r="F277" i="12"/>
  <c r="B278" i="12"/>
  <c r="C278" i="12"/>
  <c r="D278" i="12"/>
  <c r="F278" i="12"/>
  <c r="B279" i="12"/>
  <c r="C279" i="12"/>
  <c r="D279" i="12"/>
  <c r="F279" i="12"/>
  <c r="B280" i="12"/>
  <c r="C280" i="12"/>
  <c r="D280" i="12"/>
  <c r="F280" i="12"/>
  <c r="B281" i="12"/>
  <c r="C281" i="12"/>
  <c r="D281" i="12"/>
  <c r="F281" i="12"/>
  <c r="B282" i="12"/>
  <c r="C282" i="12"/>
  <c r="D282" i="12"/>
  <c r="F282" i="12"/>
  <c r="B283" i="12"/>
  <c r="C283" i="12"/>
  <c r="D283" i="12"/>
  <c r="F283" i="12"/>
  <c r="B284" i="12"/>
  <c r="C284" i="12"/>
  <c r="D284" i="12"/>
  <c r="F284" i="12"/>
  <c r="B285" i="12"/>
  <c r="C285" i="12"/>
  <c r="D285" i="12"/>
  <c r="F285" i="12"/>
  <c r="B286" i="12"/>
  <c r="C286" i="12"/>
  <c r="D286" i="12"/>
  <c r="F286" i="12"/>
  <c r="B287" i="12"/>
  <c r="C287" i="12"/>
  <c r="D287" i="12"/>
  <c r="F287" i="12"/>
  <c r="B288" i="12"/>
  <c r="C288" i="12"/>
  <c r="D288" i="12"/>
  <c r="F288" i="12"/>
  <c r="B289" i="12"/>
  <c r="C289" i="12"/>
  <c r="D289" i="12"/>
  <c r="F289" i="12"/>
  <c r="B290" i="12"/>
  <c r="C290" i="12"/>
  <c r="D290" i="12"/>
  <c r="F290" i="12"/>
  <c r="B291" i="12"/>
  <c r="C291" i="12"/>
  <c r="D291" i="12"/>
  <c r="F291" i="12"/>
  <c r="B292" i="12"/>
  <c r="C292" i="12"/>
  <c r="D292" i="12"/>
  <c r="F292" i="12"/>
  <c r="B293" i="12"/>
  <c r="C293" i="12"/>
  <c r="D293" i="12"/>
  <c r="F293" i="12"/>
  <c r="B294" i="12"/>
  <c r="C294" i="12"/>
  <c r="D294" i="12"/>
  <c r="F294" i="12"/>
  <c r="B295" i="12"/>
  <c r="C295" i="12"/>
  <c r="D295" i="12"/>
  <c r="F295" i="12"/>
  <c r="B296" i="12"/>
  <c r="C296" i="12"/>
  <c r="D296" i="12"/>
  <c r="F296" i="12"/>
  <c r="B297" i="12"/>
  <c r="C297" i="12"/>
  <c r="D297" i="12"/>
  <c r="F297" i="12"/>
  <c r="B298" i="12"/>
  <c r="C298" i="12"/>
  <c r="D298" i="12"/>
  <c r="F298" i="12"/>
  <c r="B299" i="12"/>
  <c r="C299" i="12"/>
  <c r="D299" i="12"/>
  <c r="F299" i="12"/>
  <c r="B300" i="12"/>
  <c r="C300" i="12"/>
  <c r="D300" i="12"/>
  <c r="F300" i="12"/>
  <c r="B301" i="12"/>
  <c r="C301" i="12"/>
  <c r="D301" i="12"/>
  <c r="F301" i="12"/>
  <c r="B302" i="12"/>
  <c r="C302" i="12"/>
  <c r="D302" i="12"/>
  <c r="F302" i="12"/>
  <c r="B303" i="12"/>
  <c r="C303" i="12"/>
  <c r="D303" i="12"/>
  <c r="F303" i="12"/>
  <c r="B304" i="12"/>
  <c r="C304" i="12"/>
  <c r="D304" i="12"/>
  <c r="F304" i="12"/>
  <c r="B305" i="12"/>
  <c r="C305" i="12"/>
  <c r="D305" i="12"/>
  <c r="F305" i="12"/>
  <c r="B306" i="12"/>
  <c r="C306" i="12"/>
  <c r="D306" i="12"/>
  <c r="F306" i="12"/>
  <c r="B307" i="12"/>
  <c r="C307" i="12"/>
  <c r="D307" i="12"/>
  <c r="F307" i="12"/>
  <c r="B308" i="12"/>
  <c r="C308" i="12"/>
  <c r="D308" i="12"/>
  <c r="F308" i="12"/>
  <c r="B309" i="12"/>
  <c r="C309" i="12"/>
  <c r="D309" i="12"/>
  <c r="F309" i="12"/>
  <c r="B310" i="12"/>
  <c r="C310" i="12"/>
  <c r="D310" i="12"/>
  <c r="F310" i="12"/>
  <c r="B311" i="12"/>
  <c r="C311" i="12"/>
  <c r="D311" i="12"/>
  <c r="F311" i="12"/>
  <c r="B312" i="12"/>
  <c r="C312" i="12"/>
  <c r="D312" i="12"/>
  <c r="F312" i="12"/>
  <c r="B313" i="12"/>
  <c r="C313" i="12"/>
  <c r="D313" i="12"/>
  <c r="F313" i="12"/>
  <c r="B314" i="12"/>
  <c r="C314" i="12"/>
  <c r="D314" i="12"/>
  <c r="F314" i="12"/>
  <c r="B315" i="12"/>
  <c r="C315" i="12"/>
  <c r="D315" i="12"/>
  <c r="F315" i="12"/>
  <c r="B316" i="12"/>
  <c r="C316" i="12"/>
  <c r="D316" i="12"/>
  <c r="F316" i="12"/>
  <c r="B317" i="12"/>
  <c r="C317" i="12"/>
  <c r="D317" i="12"/>
  <c r="F317" i="12"/>
  <c r="B318" i="12"/>
  <c r="C318" i="12"/>
  <c r="D318" i="12"/>
  <c r="F318" i="12"/>
  <c r="B319" i="12"/>
  <c r="C319" i="12"/>
  <c r="D319" i="12"/>
  <c r="F319" i="12"/>
  <c r="B320" i="12"/>
  <c r="C320" i="12"/>
  <c r="D320" i="12"/>
  <c r="F320" i="12"/>
  <c r="B321" i="12"/>
  <c r="C321" i="12"/>
  <c r="D321" i="12"/>
  <c r="F321" i="12"/>
  <c r="B322" i="12"/>
  <c r="C322" i="12"/>
  <c r="D322" i="12"/>
  <c r="F322" i="12"/>
  <c r="B323" i="12"/>
  <c r="C323" i="12"/>
  <c r="D323" i="12"/>
  <c r="F323" i="12"/>
  <c r="B324" i="12"/>
  <c r="C324" i="12"/>
  <c r="D324" i="12"/>
  <c r="F324" i="12"/>
  <c r="B325" i="12"/>
  <c r="C325" i="12"/>
  <c r="D325" i="12"/>
  <c r="F325" i="12"/>
  <c r="B326" i="12"/>
  <c r="C326" i="12"/>
  <c r="D326" i="12"/>
  <c r="F326" i="12"/>
  <c r="B327" i="12"/>
  <c r="C327" i="12"/>
  <c r="D327" i="12"/>
  <c r="F327" i="12"/>
  <c r="B328" i="12"/>
  <c r="C328" i="12"/>
  <c r="D328" i="12"/>
  <c r="F328" i="12"/>
  <c r="B329" i="12"/>
  <c r="C329" i="12"/>
  <c r="D329" i="12"/>
  <c r="F329" i="12"/>
  <c r="B330" i="12"/>
  <c r="C330" i="12"/>
  <c r="D330" i="12"/>
  <c r="F330" i="12"/>
  <c r="B331" i="12"/>
  <c r="C331" i="12"/>
  <c r="D331" i="12"/>
  <c r="F331" i="12"/>
  <c r="B332" i="12"/>
  <c r="C332" i="12"/>
  <c r="D332" i="12"/>
  <c r="F332" i="12"/>
  <c r="B333" i="12"/>
  <c r="C333" i="12"/>
  <c r="D333" i="12"/>
  <c r="F333" i="12"/>
  <c r="B334" i="12"/>
  <c r="C334" i="12"/>
  <c r="D334" i="12"/>
  <c r="F334" i="12"/>
  <c r="B335" i="12"/>
  <c r="C335" i="12"/>
  <c r="D335" i="12"/>
  <c r="F335" i="12"/>
  <c r="B336" i="12"/>
  <c r="C336" i="12"/>
  <c r="D336" i="12"/>
  <c r="F336" i="12"/>
  <c r="B337" i="12"/>
  <c r="C337" i="12"/>
  <c r="D337" i="12"/>
  <c r="F337" i="12"/>
  <c r="B338" i="12"/>
  <c r="C338" i="12"/>
  <c r="D338" i="12"/>
  <c r="F338" i="12"/>
  <c r="B339" i="12"/>
  <c r="C339" i="12"/>
  <c r="D339" i="12"/>
  <c r="F339" i="12"/>
  <c r="B340" i="12"/>
  <c r="C340" i="12"/>
  <c r="D340" i="12"/>
  <c r="F340" i="12"/>
  <c r="B341" i="12"/>
  <c r="C341" i="12"/>
  <c r="D341" i="12"/>
  <c r="F341" i="12"/>
  <c r="B342" i="12"/>
  <c r="C342" i="12"/>
  <c r="D342" i="12"/>
  <c r="F342" i="12"/>
  <c r="B343" i="12"/>
  <c r="C343" i="12"/>
  <c r="D343" i="12"/>
  <c r="F343" i="12"/>
  <c r="B344" i="12"/>
  <c r="C344" i="12"/>
  <c r="D344" i="12"/>
  <c r="F344" i="12"/>
  <c r="B345" i="12"/>
  <c r="C345" i="12"/>
  <c r="D345" i="12"/>
  <c r="F345" i="12"/>
  <c r="B346" i="12"/>
  <c r="C346" i="12"/>
  <c r="D346" i="12"/>
  <c r="F346" i="12"/>
  <c r="B347" i="12"/>
  <c r="C347" i="12"/>
  <c r="D347" i="12"/>
  <c r="F347" i="12"/>
  <c r="B348" i="12"/>
  <c r="C348" i="12"/>
  <c r="D348" i="12"/>
  <c r="F348" i="12"/>
  <c r="B349" i="12"/>
  <c r="C349" i="12"/>
  <c r="D349" i="12"/>
  <c r="F349" i="12"/>
  <c r="B350" i="12"/>
  <c r="C350" i="12"/>
  <c r="D350" i="12"/>
  <c r="F350" i="12"/>
  <c r="B351" i="12"/>
  <c r="C351" i="12"/>
  <c r="D351" i="12"/>
  <c r="F351" i="12"/>
  <c r="B352" i="12"/>
  <c r="C352" i="12"/>
  <c r="D352" i="12"/>
  <c r="F352" i="12"/>
  <c r="B353" i="12"/>
  <c r="C353" i="12"/>
  <c r="D353" i="12"/>
  <c r="F353" i="12"/>
  <c r="B354" i="12"/>
  <c r="C354" i="12"/>
  <c r="D354" i="12"/>
  <c r="F354" i="12"/>
  <c r="B355" i="12"/>
  <c r="C355" i="12"/>
  <c r="D355" i="12"/>
  <c r="F355" i="12"/>
  <c r="B356" i="12"/>
  <c r="C356" i="12"/>
  <c r="D356" i="12"/>
  <c r="F356" i="12"/>
  <c r="B357" i="12"/>
  <c r="C357" i="12"/>
  <c r="D357" i="12"/>
  <c r="F357" i="12"/>
  <c r="B358" i="12"/>
  <c r="C358" i="12"/>
  <c r="D358" i="12"/>
  <c r="F358" i="12"/>
  <c r="B359" i="12"/>
  <c r="C359" i="12"/>
  <c r="D359" i="12"/>
  <c r="F359" i="12"/>
  <c r="B360" i="12"/>
  <c r="C360" i="12"/>
  <c r="D360" i="12"/>
  <c r="F360" i="12"/>
  <c r="B361" i="12"/>
  <c r="C361" i="12"/>
  <c r="D361" i="12"/>
  <c r="F361" i="12"/>
  <c r="B362" i="12"/>
  <c r="C362" i="12"/>
  <c r="D362" i="12"/>
  <c r="F362" i="12"/>
  <c r="B363" i="12"/>
  <c r="C363" i="12"/>
  <c r="D363" i="12"/>
  <c r="F363" i="12"/>
  <c r="B364" i="12"/>
  <c r="C364" i="12"/>
  <c r="D364" i="12"/>
  <c r="F364" i="12"/>
  <c r="B365" i="12"/>
  <c r="C365" i="12"/>
  <c r="D365" i="12"/>
  <c r="F365" i="12"/>
  <c r="B366" i="12"/>
  <c r="C366" i="12"/>
  <c r="D366" i="12"/>
  <c r="F366" i="12"/>
  <c r="B367" i="12"/>
  <c r="C367" i="12"/>
  <c r="D367" i="12"/>
  <c r="F367" i="12"/>
  <c r="B368" i="12"/>
  <c r="C368" i="12"/>
  <c r="D368" i="12"/>
  <c r="F368" i="12"/>
  <c r="B369" i="12"/>
  <c r="C369" i="12"/>
  <c r="D369" i="12"/>
  <c r="F369" i="12"/>
  <c r="B370" i="12"/>
  <c r="C370" i="12"/>
  <c r="D370" i="12"/>
  <c r="F370" i="12"/>
  <c r="B371" i="12"/>
  <c r="C371" i="12"/>
  <c r="D371" i="12"/>
  <c r="F371" i="12"/>
  <c r="B372" i="12"/>
  <c r="C372" i="12"/>
  <c r="D372" i="12"/>
  <c r="F372" i="12"/>
  <c r="B373" i="12"/>
  <c r="C373" i="12"/>
  <c r="D373" i="12"/>
  <c r="F373" i="12"/>
  <c r="B374" i="12"/>
  <c r="C374" i="12"/>
  <c r="D374" i="12"/>
  <c r="F374" i="12"/>
  <c r="B375" i="12"/>
  <c r="C375" i="12"/>
  <c r="D375" i="12"/>
  <c r="F375" i="12"/>
  <c r="B376" i="12"/>
  <c r="C376" i="12"/>
  <c r="D376" i="12"/>
  <c r="F376" i="12"/>
  <c r="B377" i="12"/>
  <c r="C377" i="12"/>
  <c r="D377" i="12"/>
  <c r="F377" i="12"/>
  <c r="B378" i="12"/>
  <c r="C378" i="12"/>
  <c r="D378" i="12"/>
  <c r="F378" i="12"/>
  <c r="B379" i="12"/>
  <c r="C379" i="12"/>
  <c r="D379" i="12"/>
  <c r="F379" i="12"/>
  <c r="B380" i="12"/>
  <c r="C380" i="12"/>
  <c r="D380" i="12"/>
  <c r="F380" i="12"/>
  <c r="B381" i="12"/>
  <c r="C381" i="12"/>
  <c r="D381" i="12"/>
  <c r="F381" i="12"/>
  <c r="B382" i="12"/>
  <c r="C382" i="12"/>
  <c r="D382" i="12"/>
  <c r="F382" i="12"/>
  <c r="B383" i="12"/>
  <c r="C383" i="12"/>
  <c r="D383" i="12"/>
  <c r="F383" i="12"/>
  <c r="B384" i="12"/>
  <c r="C384" i="12"/>
  <c r="D384" i="12"/>
  <c r="F384" i="12"/>
  <c r="B385" i="12"/>
  <c r="C385" i="12"/>
  <c r="D385" i="12"/>
  <c r="F385" i="12"/>
  <c r="B386" i="12"/>
  <c r="C386" i="12"/>
  <c r="D386" i="12"/>
  <c r="F386" i="12"/>
  <c r="B387" i="12"/>
  <c r="C387" i="12"/>
  <c r="D387" i="12"/>
  <c r="F387" i="12"/>
  <c r="B388" i="12"/>
  <c r="C388" i="12"/>
  <c r="D388" i="12"/>
  <c r="F388" i="12"/>
  <c r="B389" i="12"/>
  <c r="C389" i="12"/>
  <c r="D389" i="12"/>
  <c r="F389" i="12"/>
  <c r="B390" i="12"/>
  <c r="C390" i="12"/>
  <c r="D390" i="12"/>
  <c r="F390" i="12"/>
  <c r="B391" i="12"/>
  <c r="C391" i="12"/>
  <c r="D391" i="12"/>
  <c r="F391" i="12"/>
  <c r="B392" i="12"/>
  <c r="C392" i="12"/>
  <c r="D392" i="12"/>
  <c r="F392" i="12"/>
  <c r="B393" i="12"/>
  <c r="C393" i="12"/>
  <c r="D393" i="12"/>
  <c r="F393" i="12"/>
  <c r="B394" i="12"/>
  <c r="C394" i="12"/>
  <c r="D394" i="12"/>
  <c r="F394" i="12"/>
  <c r="B395" i="12"/>
  <c r="C395" i="12"/>
  <c r="D395" i="12"/>
  <c r="F395" i="12"/>
  <c r="B396" i="12"/>
  <c r="C396" i="12"/>
  <c r="D396" i="12"/>
  <c r="F396" i="12"/>
  <c r="B397" i="12"/>
  <c r="C397" i="12"/>
  <c r="D397" i="12"/>
  <c r="F397" i="12"/>
  <c r="B398" i="12"/>
  <c r="C398" i="12"/>
  <c r="D398" i="12"/>
  <c r="F398" i="12"/>
  <c r="B399" i="12"/>
  <c r="C399" i="12"/>
  <c r="D399" i="12"/>
  <c r="F399" i="12"/>
  <c r="B400" i="12"/>
  <c r="C400" i="12"/>
  <c r="D400" i="12"/>
  <c r="F400" i="12"/>
  <c r="B401" i="12"/>
  <c r="C401" i="12"/>
  <c r="D401" i="12"/>
  <c r="F401" i="12"/>
  <c r="B402" i="12"/>
  <c r="C402" i="12"/>
  <c r="D402" i="12"/>
  <c r="F402" i="12"/>
  <c r="B403" i="12"/>
  <c r="C403" i="12"/>
  <c r="D403" i="12"/>
  <c r="F403" i="12"/>
  <c r="B404" i="12"/>
  <c r="C404" i="12"/>
  <c r="D404" i="12"/>
  <c r="F404" i="12"/>
  <c r="B405" i="12"/>
  <c r="C405" i="12"/>
  <c r="D405" i="12"/>
  <c r="F405" i="12"/>
  <c r="B406" i="12"/>
  <c r="C406" i="12"/>
  <c r="D406" i="12"/>
  <c r="F406" i="12"/>
  <c r="B407" i="12"/>
  <c r="C407" i="12"/>
  <c r="D407" i="12"/>
  <c r="F407" i="12"/>
  <c r="B408" i="12"/>
  <c r="C408" i="12"/>
  <c r="D408" i="12"/>
  <c r="F408" i="12"/>
  <c r="B409" i="12"/>
  <c r="C409" i="12"/>
  <c r="D409" i="12"/>
  <c r="F409" i="12"/>
  <c r="B410" i="12"/>
  <c r="C410" i="12"/>
  <c r="D410" i="12"/>
  <c r="F410" i="12"/>
  <c r="B411" i="12"/>
  <c r="C411" i="12"/>
  <c r="D411" i="12"/>
  <c r="F411" i="12"/>
  <c r="B412" i="12"/>
  <c r="C412" i="12"/>
  <c r="D412" i="12"/>
  <c r="F412" i="12"/>
  <c r="B413" i="12"/>
  <c r="C413" i="12"/>
  <c r="D413" i="12"/>
  <c r="F413" i="12"/>
  <c r="B414" i="12"/>
  <c r="C414" i="12"/>
  <c r="D414" i="12"/>
  <c r="F414" i="12"/>
  <c r="B415" i="12"/>
  <c r="C415" i="12"/>
  <c r="D415" i="12"/>
  <c r="F415" i="12"/>
  <c r="B416" i="12"/>
  <c r="C416" i="12"/>
  <c r="D416" i="12"/>
  <c r="F416" i="12"/>
  <c r="B417" i="12"/>
  <c r="C417" i="12"/>
  <c r="D417" i="12"/>
  <c r="F417" i="12"/>
  <c r="B418" i="12"/>
  <c r="C418" i="12"/>
  <c r="D418" i="12"/>
  <c r="F418" i="12"/>
  <c r="B419" i="12"/>
  <c r="C419" i="12"/>
  <c r="D419" i="12"/>
  <c r="F419" i="12"/>
  <c r="B420" i="12"/>
  <c r="C420" i="12"/>
  <c r="D420" i="12"/>
  <c r="F420" i="12"/>
  <c r="B421" i="12"/>
  <c r="C421" i="12"/>
  <c r="D421" i="12"/>
  <c r="F421" i="12"/>
  <c r="B422" i="12"/>
  <c r="C422" i="12"/>
  <c r="D422" i="12"/>
  <c r="F422" i="12"/>
  <c r="B423" i="12"/>
  <c r="C423" i="12"/>
  <c r="D423" i="12"/>
  <c r="F423" i="12"/>
  <c r="B424" i="12"/>
  <c r="C424" i="12"/>
  <c r="D424" i="12"/>
  <c r="F424" i="12"/>
  <c r="B425" i="12"/>
  <c r="C425" i="12"/>
  <c r="D425" i="12"/>
  <c r="F425" i="12"/>
  <c r="B426" i="12"/>
  <c r="C426" i="12"/>
  <c r="D426" i="12"/>
  <c r="F426" i="12"/>
  <c r="B427" i="12"/>
  <c r="C427" i="12"/>
  <c r="D427" i="12"/>
  <c r="F427" i="12"/>
  <c r="B428" i="12"/>
  <c r="C428" i="12"/>
  <c r="D428" i="12"/>
  <c r="F428" i="12"/>
  <c r="B429" i="12"/>
  <c r="C429" i="12"/>
  <c r="D429" i="12"/>
  <c r="F429" i="12"/>
  <c r="B430" i="12"/>
  <c r="C430" i="12"/>
  <c r="D430" i="12"/>
  <c r="F430" i="12"/>
  <c r="B431" i="12"/>
  <c r="C431" i="12"/>
  <c r="D431" i="12"/>
  <c r="F431" i="12"/>
  <c r="B432" i="12"/>
  <c r="C432" i="12"/>
  <c r="D432" i="12"/>
  <c r="F432" i="12"/>
  <c r="B433" i="12"/>
  <c r="C433" i="12"/>
  <c r="D433" i="12"/>
  <c r="F433" i="12"/>
  <c r="B434" i="12"/>
  <c r="C434" i="12"/>
  <c r="D434" i="12"/>
  <c r="F434" i="12"/>
  <c r="B435" i="12"/>
  <c r="C435" i="12"/>
  <c r="D435" i="12"/>
  <c r="F435" i="12"/>
  <c r="B436" i="12"/>
  <c r="C436" i="12"/>
  <c r="D436" i="12"/>
  <c r="F436" i="12"/>
  <c r="B437" i="12"/>
  <c r="C437" i="12"/>
  <c r="D437" i="12"/>
  <c r="F437" i="12"/>
  <c r="B438" i="12"/>
  <c r="C438" i="12"/>
  <c r="D438" i="12"/>
  <c r="F438" i="12"/>
  <c r="B439" i="12"/>
  <c r="C439" i="12"/>
  <c r="D439" i="12"/>
  <c r="F439" i="12"/>
  <c r="B440" i="12"/>
  <c r="C440" i="12"/>
  <c r="D440" i="12"/>
  <c r="F440" i="12"/>
  <c r="B441" i="12"/>
  <c r="C441" i="12"/>
  <c r="D441" i="12"/>
  <c r="F441" i="12"/>
  <c r="B442" i="12"/>
  <c r="C442" i="12"/>
  <c r="D442" i="12"/>
  <c r="F442" i="12"/>
  <c r="B443" i="12"/>
  <c r="C443" i="12"/>
  <c r="D443" i="12"/>
  <c r="F443" i="12"/>
  <c r="B444" i="12"/>
  <c r="C444" i="12"/>
  <c r="D444" i="12"/>
  <c r="F444" i="12"/>
  <c r="B445" i="12"/>
  <c r="C445" i="12"/>
  <c r="D445" i="12"/>
  <c r="F445" i="12"/>
  <c r="B446" i="12"/>
  <c r="C446" i="12"/>
  <c r="D446" i="12"/>
  <c r="F446" i="12"/>
  <c r="B447" i="12"/>
  <c r="C447" i="12"/>
  <c r="D447" i="12"/>
  <c r="F447" i="12"/>
  <c r="B448" i="12"/>
  <c r="C448" i="12"/>
  <c r="D448" i="12"/>
  <c r="F448" i="12"/>
  <c r="B449" i="12"/>
  <c r="C449" i="12"/>
  <c r="D449" i="12"/>
  <c r="F449" i="12"/>
  <c r="B450" i="12"/>
  <c r="C450" i="12"/>
  <c r="D450" i="12"/>
  <c r="F450" i="12"/>
  <c r="B451" i="12"/>
  <c r="C451" i="12"/>
  <c r="D451" i="12"/>
  <c r="F451" i="12"/>
  <c r="B452" i="12"/>
  <c r="C452" i="12"/>
  <c r="D452" i="12"/>
  <c r="F452" i="12"/>
  <c r="B453" i="12"/>
  <c r="C453" i="12"/>
  <c r="D453" i="12"/>
  <c r="F453" i="12"/>
  <c r="B454" i="12"/>
  <c r="C454" i="12"/>
  <c r="D454" i="12"/>
  <c r="F454" i="12"/>
  <c r="B455" i="12"/>
  <c r="C455" i="12"/>
  <c r="D455" i="12"/>
  <c r="F455" i="12"/>
  <c r="B456" i="12"/>
  <c r="C456" i="12"/>
  <c r="D456" i="12"/>
  <c r="F456" i="12"/>
  <c r="B457" i="12"/>
  <c r="C457" i="12"/>
  <c r="D457" i="12"/>
  <c r="F457" i="12"/>
  <c r="B458" i="12"/>
  <c r="C458" i="12"/>
  <c r="D458" i="12"/>
  <c r="F458" i="12"/>
  <c r="B459" i="12"/>
  <c r="C459" i="12"/>
  <c r="D459" i="12"/>
  <c r="F459" i="12"/>
  <c r="B460" i="12"/>
  <c r="C460" i="12"/>
  <c r="D460" i="12"/>
  <c r="F460" i="12"/>
  <c r="B461" i="12"/>
  <c r="C461" i="12"/>
  <c r="D461" i="12"/>
  <c r="F461" i="12"/>
  <c r="B462" i="12"/>
  <c r="C462" i="12"/>
  <c r="D462" i="12"/>
  <c r="F462" i="12"/>
  <c r="B463" i="12"/>
  <c r="C463" i="12"/>
  <c r="D463" i="12"/>
  <c r="F463" i="12"/>
  <c r="B464" i="12"/>
  <c r="C464" i="12"/>
  <c r="D464" i="12"/>
  <c r="F464" i="12"/>
  <c r="B465" i="12"/>
  <c r="C465" i="12"/>
  <c r="D465" i="12"/>
  <c r="F465" i="12"/>
  <c r="B466" i="12"/>
  <c r="C466" i="12"/>
  <c r="D466" i="12"/>
  <c r="F466" i="12"/>
  <c r="B467" i="12"/>
  <c r="C467" i="12"/>
  <c r="D467" i="12"/>
  <c r="F467" i="12"/>
  <c r="B468" i="12"/>
  <c r="C468" i="12"/>
  <c r="D468" i="12"/>
  <c r="F468" i="12"/>
  <c r="B469" i="12"/>
  <c r="C469" i="12"/>
  <c r="D469" i="12"/>
  <c r="F469" i="12"/>
  <c r="B470" i="12"/>
  <c r="C470" i="12"/>
  <c r="D470" i="12"/>
  <c r="F470" i="12"/>
  <c r="B471" i="12"/>
  <c r="C471" i="12"/>
  <c r="D471" i="12"/>
  <c r="F471" i="12"/>
  <c r="B472" i="12"/>
  <c r="C472" i="12"/>
  <c r="D472" i="12"/>
  <c r="F472" i="12"/>
  <c r="B473" i="12"/>
  <c r="C473" i="12"/>
  <c r="D473" i="12"/>
  <c r="F473" i="12"/>
  <c r="B474" i="12"/>
  <c r="C474" i="12"/>
  <c r="D474" i="12"/>
  <c r="F474" i="12"/>
  <c r="B475" i="12"/>
  <c r="C475" i="12"/>
  <c r="D475" i="12"/>
  <c r="F475" i="12"/>
  <c r="B476" i="12"/>
  <c r="C476" i="12"/>
  <c r="D476" i="12"/>
  <c r="F476" i="12"/>
  <c r="B477" i="12"/>
  <c r="C477" i="12"/>
  <c r="D477" i="12"/>
  <c r="F477" i="12"/>
  <c r="B478" i="12"/>
  <c r="C478" i="12"/>
  <c r="D478" i="12"/>
  <c r="F478" i="12"/>
  <c r="B479" i="12"/>
  <c r="C479" i="12"/>
  <c r="D479" i="12"/>
  <c r="F479" i="12"/>
  <c r="B480" i="12"/>
  <c r="C480" i="12"/>
  <c r="D480" i="12"/>
  <c r="F480" i="12"/>
  <c r="B481" i="12"/>
  <c r="C481" i="12"/>
  <c r="D481" i="12"/>
  <c r="F481" i="12"/>
  <c r="B482" i="12"/>
  <c r="C482" i="12"/>
  <c r="D482" i="12"/>
  <c r="F482" i="12"/>
  <c r="B483" i="12"/>
  <c r="C483" i="12"/>
  <c r="D483" i="12"/>
  <c r="F483" i="12"/>
  <c r="B484" i="12"/>
  <c r="C484" i="12"/>
  <c r="D484" i="12"/>
  <c r="F484" i="12"/>
  <c r="B485" i="12"/>
  <c r="C485" i="12"/>
  <c r="D485" i="12"/>
  <c r="F485" i="12"/>
  <c r="B486" i="12"/>
  <c r="C486" i="12"/>
  <c r="D486" i="12"/>
  <c r="F486" i="12"/>
  <c r="B487" i="12"/>
  <c r="C487" i="12"/>
  <c r="D487" i="12"/>
  <c r="F487" i="12"/>
  <c r="B488" i="12"/>
  <c r="C488" i="12"/>
  <c r="D488" i="12"/>
  <c r="F488" i="12"/>
  <c r="B489" i="12"/>
  <c r="C489" i="12"/>
  <c r="D489" i="12"/>
  <c r="F489" i="12"/>
  <c r="B490" i="12"/>
  <c r="C490" i="12"/>
  <c r="D490" i="12"/>
  <c r="F490" i="12"/>
  <c r="B491" i="12"/>
  <c r="C491" i="12"/>
  <c r="D491" i="12"/>
  <c r="F491" i="12"/>
  <c r="B492" i="12"/>
  <c r="C492" i="12"/>
  <c r="D492" i="12"/>
  <c r="F492" i="12"/>
  <c r="B493" i="12"/>
  <c r="C493" i="12"/>
  <c r="D493" i="12"/>
  <c r="F493" i="12"/>
  <c r="B494" i="12"/>
  <c r="C494" i="12"/>
  <c r="D494" i="12"/>
  <c r="F494" i="12"/>
  <c r="B495" i="12"/>
  <c r="C495" i="12"/>
  <c r="D495" i="12"/>
  <c r="F495" i="12"/>
  <c r="B496" i="12"/>
  <c r="C496" i="12"/>
  <c r="D496" i="12"/>
  <c r="F496" i="12"/>
  <c r="B497" i="12"/>
  <c r="C497" i="12"/>
  <c r="D497" i="12"/>
  <c r="F497" i="12"/>
  <c r="B498" i="12"/>
  <c r="C498" i="12"/>
  <c r="D498" i="12"/>
  <c r="F498" i="12"/>
  <c r="B499" i="12"/>
  <c r="C499" i="12"/>
  <c r="D499" i="12"/>
  <c r="F499" i="12"/>
  <c r="B500" i="12"/>
  <c r="C500" i="12"/>
  <c r="D500" i="12"/>
  <c r="F500" i="12"/>
  <c r="B501" i="12"/>
  <c r="C501" i="12"/>
  <c r="D501" i="12"/>
  <c r="F501" i="12"/>
  <c r="B502" i="12"/>
  <c r="C502" i="12"/>
  <c r="D502" i="12"/>
  <c r="F502" i="12"/>
  <c r="B503" i="12"/>
  <c r="C503" i="12"/>
  <c r="D503" i="12"/>
  <c r="F503" i="12"/>
  <c r="B504" i="12"/>
  <c r="C504" i="12"/>
  <c r="D504" i="12"/>
  <c r="F504" i="12"/>
  <c r="B505" i="12"/>
  <c r="C505" i="12"/>
  <c r="D505" i="12"/>
  <c r="F505" i="12"/>
  <c r="B506" i="12"/>
  <c r="C506" i="12"/>
  <c r="D506" i="12"/>
  <c r="F506" i="12"/>
  <c r="B507" i="12"/>
  <c r="C507" i="12"/>
  <c r="D507" i="12"/>
  <c r="F507" i="12"/>
  <c r="B508" i="12"/>
  <c r="C508" i="12"/>
  <c r="D508" i="12"/>
  <c r="F508" i="12"/>
  <c r="B509" i="12"/>
  <c r="C509" i="12"/>
  <c r="D509" i="12"/>
  <c r="F509" i="12"/>
  <c r="B510" i="12"/>
  <c r="C510" i="12"/>
  <c r="D510" i="12"/>
  <c r="F510" i="12"/>
  <c r="B511" i="12"/>
  <c r="C511" i="12"/>
  <c r="D511" i="12"/>
  <c r="F511" i="12"/>
  <c r="B512" i="12"/>
  <c r="C512" i="12"/>
  <c r="D512" i="12"/>
  <c r="F512" i="12"/>
  <c r="B513" i="12"/>
  <c r="C513" i="12"/>
  <c r="D513" i="12"/>
  <c r="F513" i="12"/>
  <c r="B514" i="12"/>
  <c r="C514" i="12"/>
  <c r="D514" i="12"/>
  <c r="F514" i="12"/>
  <c r="B515" i="12"/>
  <c r="C515" i="12"/>
  <c r="D515" i="12"/>
  <c r="F515" i="12"/>
  <c r="B516" i="12"/>
  <c r="C516" i="12"/>
  <c r="D516" i="12"/>
  <c r="F516" i="12"/>
  <c r="B517" i="12"/>
  <c r="C517" i="12"/>
  <c r="D517" i="12"/>
  <c r="F517" i="12"/>
  <c r="B518" i="12"/>
  <c r="C518" i="12"/>
  <c r="D518" i="12"/>
  <c r="F518" i="12"/>
  <c r="B519" i="12"/>
  <c r="C519" i="12"/>
  <c r="D519" i="12"/>
  <c r="F519" i="12"/>
  <c r="B520" i="12"/>
  <c r="C520" i="12"/>
  <c r="D520" i="12"/>
  <c r="F520" i="12"/>
  <c r="B521" i="12"/>
  <c r="C521" i="12"/>
  <c r="D521" i="12"/>
  <c r="F521" i="12"/>
  <c r="B522" i="12"/>
  <c r="C522" i="12"/>
  <c r="D522" i="12"/>
  <c r="F522" i="12"/>
  <c r="B523" i="12"/>
  <c r="C523" i="12"/>
  <c r="D523" i="12"/>
  <c r="F523" i="12"/>
  <c r="B524" i="12"/>
  <c r="C524" i="12"/>
  <c r="D524" i="12"/>
  <c r="F524" i="12"/>
  <c r="B525" i="12"/>
  <c r="C525" i="12"/>
  <c r="D525" i="12"/>
  <c r="F525" i="12"/>
  <c r="B526" i="12"/>
  <c r="C526" i="12"/>
  <c r="D526" i="12"/>
  <c r="F526" i="12"/>
  <c r="B527" i="12"/>
  <c r="C527" i="12"/>
  <c r="D527" i="12"/>
  <c r="F527" i="12"/>
  <c r="B528" i="12"/>
  <c r="C528" i="12"/>
  <c r="D528" i="12"/>
  <c r="F528" i="12"/>
  <c r="B529" i="12"/>
  <c r="C529" i="12"/>
  <c r="D529" i="12"/>
  <c r="F529" i="12"/>
  <c r="B530" i="12"/>
  <c r="C530" i="12"/>
  <c r="D530" i="12"/>
  <c r="F530" i="12"/>
  <c r="B531" i="12"/>
  <c r="C531" i="12"/>
  <c r="D531" i="12"/>
  <c r="F531" i="12"/>
  <c r="B532" i="12"/>
  <c r="C532" i="12"/>
  <c r="D532" i="12"/>
  <c r="F532" i="12"/>
  <c r="B533" i="12"/>
  <c r="C533" i="12"/>
  <c r="D533" i="12"/>
  <c r="F533" i="12"/>
  <c r="B534" i="12"/>
  <c r="C534" i="12"/>
  <c r="D534" i="12"/>
  <c r="F534" i="12"/>
  <c r="B535" i="12"/>
  <c r="C535" i="12"/>
  <c r="D535" i="12"/>
  <c r="F535" i="12"/>
  <c r="B536" i="12"/>
  <c r="C536" i="12"/>
  <c r="D536" i="12"/>
  <c r="F536" i="12"/>
  <c r="B537" i="12"/>
  <c r="C537" i="12"/>
  <c r="D537" i="12"/>
  <c r="F537" i="12"/>
  <c r="B538" i="12"/>
  <c r="C538" i="12"/>
  <c r="D538" i="12"/>
  <c r="F538" i="12"/>
  <c r="B539" i="12"/>
  <c r="C539" i="12"/>
  <c r="D539" i="12"/>
  <c r="F539" i="12"/>
  <c r="B540" i="12"/>
  <c r="C540" i="12"/>
  <c r="D540" i="12"/>
  <c r="F540" i="12"/>
  <c r="B541" i="12"/>
  <c r="C541" i="12"/>
  <c r="D541" i="12"/>
  <c r="F541" i="12"/>
  <c r="B542" i="12"/>
  <c r="C542" i="12"/>
  <c r="D542" i="12"/>
  <c r="F542" i="12"/>
  <c r="B543" i="12"/>
  <c r="C543" i="12"/>
  <c r="D543" i="12"/>
  <c r="F543" i="12"/>
  <c r="B544" i="12"/>
  <c r="C544" i="12"/>
  <c r="D544" i="12"/>
  <c r="F544" i="12"/>
  <c r="B545" i="12"/>
  <c r="C545" i="12"/>
  <c r="D545" i="12"/>
  <c r="F545" i="12"/>
  <c r="B546" i="12"/>
  <c r="C546" i="12"/>
  <c r="D546" i="12"/>
  <c r="F546" i="12"/>
  <c r="B547" i="12"/>
  <c r="C547" i="12"/>
  <c r="D547" i="12"/>
  <c r="F547" i="12"/>
  <c r="B548" i="12"/>
  <c r="C548" i="12"/>
  <c r="D548" i="12"/>
  <c r="F548" i="12"/>
  <c r="B549" i="12"/>
  <c r="C549" i="12"/>
  <c r="D549" i="12"/>
  <c r="F549" i="12"/>
  <c r="B550" i="12"/>
  <c r="C550" i="12"/>
  <c r="D550" i="12"/>
  <c r="F550" i="12"/>
  <c r="B551" i="12"/>
  <c r="C551" i="12"/>
  <c r="D551" i="12"/>
  <c r="F551" i="12"/>
  <c r="B552" i="12"/>
  <c r="C552" i="12"/>
  <c r="D552" i="12"/>
  <c r="F552" i="12"/>
  <c r="B553" i="12"/>
  <c r="C553" i="12"/>
  <c r="D553" i="12"/>
  <c r="F553" i="12"/>
  <c r="B554" i="12"/>
  <c r="C554" i="12"/>
  <c r="D554" i="12"/>
  <c r="F554" i="12"/>
  <c r="B555" i="12"/>
  <c r="C555" i="12"/>
  <c r="D555" i="12"/>
  <c r="F555" i="12"/>
  <c r="B556" i="12"/>
  <c r="C556" i="12"/>
  <c r="D556" i="12"/>
  <c r="F556" i="12"/>
  <c r="B557" i="12"/>
  <c r="C557" i="12"/>
  <c r="D557" i="12"/>
  <c r="F557" i="12"/>
  <c r="B558" i="12"/>
  <c r="C558" i="12"/>
  <c r="D558" i="12"/>
  <c r="F558" i="12"/>
  <c r="B559" i="12"/>
  <c r="C559" i="12"/>
  <c r="D559" i="12"/>
  <c r="F559" i="12"/>
  <c r="B560" i="12"/>
  <c r="C560" i="12"/>
  <c r="D560" i="12"/>
  <c r="F560" i="12"/>
  <c r="B561" i="12"/>
  <c r="C561" i="12"/>
  <c r="D561" i="12"/>
  <c r="F561" i="12"/>
  <c r="B562" i="12"/>
  <c r="C562" i="12"/>
  <c r="D562" i="12"/>
  <c r="F562" i="12"/>
  <c r="B563" i="12"/>
  <c r="C563" i="12"/>
  <c r="D563" i="12"/>
  <c r="F563" i="12"/>
  <c r="B564" i="12"/>
  <c r="C564" i="12"/>
  <c r="D564" i="12"/>
  <c r="F564" i="12"/>
  <c r="B565" i="12"/>
  <c r="C565" i="12"/>
  <c r="D565" i="12"/>
  <c r="F565" i="12"/>
  <c r="B566" i="12"/>
  <c r="C566" i="12"/>
  <c r="D566" i="12"/>
  <c r="F566" i="12"/>
  <c r="B567" i="12"/>
  <c r="C567" i="12"/>
  <c r="D567" i="12"/>
  <c r="F567" i="12"/>
  <c r="B568" i="12"/>
  <c r="C568" i="12"/>
  <c r="D568" i="12"/>
  <c r="F568" i="12"/>
  <c r="B569" i="12"/>
  <c r="C569" i="12"/>
  <c r="D569" i="12"/>
  <c r="F569" i="12"/>
  <c r="B570" i="12"/>
  <c r="C570" i="12"/>
  <c r="D570" i="12"/>
  <c r="F570" i="12"/>
  <c r="B571" i="12"/>
  <c r="C571" i="12"/>
  <c r="D571" i="12"/>
  <c r="F571" i="12"/>
  <c r="B572" i="12"/>
  <c r="C572" i="12"/>
  <c r="D572" i="12"/>
  <c r="F572" i="12"/>
  <c r="B573" i="12"/>
  <c r="C573" i="12"/>
  <c r="D573" i="12"/>
  <c r="F573" i="12"/>
  <c r="B574" i="12"/>
  <c r="C574" i="12"/>
  <c r="D574" i="12"/>
  <c r="F574" i="12"/>
  <c r="B575" i="12"/>
  <c r="C575" i="12"/>
  <c r="D575" i="12"/>
  <c r="F575" i="12"/>
  <c r="B576" i="12"/>
  <c r="C576" i="12"/>
  <c r="D576" i="12"/>
  <c r="F576" i="12"/>
  <c r="B577" i="12"/>
  <c r="C577" i="12"/>
  <c r="D577" i="12"/>
  <c r="F577" i="12"/>
  <c r="B578" i="12"/>
  <c r="C578" i="12"/>
  <c r="D578" i="12"/>
  <c r="F578" i="12"/>
  <c r="B579" i="12"/>
  <c r="C579" i="12"/>
  <c r="D579" i="12"/>
  <c r="F579" i="12"/>
  <c r="B580" i="12"/>
  <c r="C580" i="12"/>
  <c r="D580" i="12"/>
  <c r="F580" i="12"/>
  <c r="B581" i="12"/>
  <c r="C581" i="12"/>
  <c r="D581" i="12"/>
  <c r="F581" i="12"/>
  <c r="B582" i="12"/>
  <c r="C582" i="12"/>
  <c r="D582" i="12"/>
  <c r="F582" i="12"/>
  <c r="B583" i="12"/>
  <c r="C583" i="12"/>
  <c r="D583" i="12"/>
  <c r="F583" i="12"/>
  <c r="B584" i="12"/>
  <c r="C584" i="12"/>
  <c r="D584" i="12"/>
  <c r="F584" i="12"/>
  <c r="B585" i="12"/>
  <c r="C585" i="12"/>
  <c r="D585" i="12"/>
  <c r="F585" i="12"/>
  <c r="B586" i="12"/>
  <c r="C586" i="12"/>
  <c r="D586" i="12"/>
  <c r="F586" i="12"/>
  <c r="B587" i="12"/>
  <c r="C587" i="12"/>
  <c r="D587" i="12"/>
  <c r="F587" i="12"/>
  <c r="B588" i="12"/>
  <c r="C588" i="12"/>
  <c r="D588" i="12"/>
  <c r="F588" i="12"/>
  <c r="B589" i="12"/>
  <c r="C589" i="12"/>
  <c r="D589" i="12"/>
  <c r="F589" i="12"/>
  <c r="B590" i="12"/>
  <c r="C590" i="12"/>
  <c r="D590" i="12"/>
  <c r="F590" i="12"/>
  <c r="B591" i="12"/>
  <c r="C591" i="12"/>
  <c r="D591" i="12"/>
  <c r="F591" i="12"/>
  <c r="B592" i="12"/>
  <c r="C592" i="12"/>
  <c r="D592" i="12"/>
  <c r="F592" i="12"/>
  <c r="B593" i="12"/>
  <c r="C593" i="12"/>
  <c r="D593" i="12"/>
  <c r="F593" i="12"/>
  <c r="B594" i="12"/>
  <c r="C594" i="12"/>
  <c r="D594" i="12"/>
  <c r="F594" i="12"/>
  <c r="B595" i="12"/>
  <c r="C595" i="12"/>
  <c r="D595" i="12"/>
  <c r="F595" i="12"/>
  <c r="B596" i="12"/>
  <c r="C596" i="12"/>
  <c r="D596" i="12"/>
  <c r="F596" i="12"/>
  <c r="B597" i="12"/>
  <c r="C597" i="12"/>
  <c r="D597" i="12"/>
  <c r="F597" i="12"/>
  <c r="B598" i="12"/>
  <c r="C598" i="12"/>
  <c r="D598" i="12"/>
  <c r="F598" i="12"/>
  <c r="B599" i="12"/>
  <c r="C599" i="12"/>
  <c r="D599" i="12"/>
  <c r="F599" i="12"/>
  <c r="B600" i="12"/>
  <c r="C600" i="12"/>
  <c r="D600" i="12"/>
  <c r="F600" i="12"/>
  <c r="B601" i="12"/>
  <c r="C601" i="12"/>
  <c r="D601" i="12"/>
  <c r="F601" i="12"/>
  <c r="B602" i="12"/>
  <c r="C602" i="12"/>
  <c r="D602" i="12"/>
  <c r="F602" i="12"/>
  <c r="B603" i="12"/>
  <c r="C603" i="12"/>
  <c r="D603" i="12"/>
  <c r="F603" i="12"/>
  <c r="B604" i="12"/>
  <c r="C604" i="12"/>
  <c r="D604" i="12"/>
  <c r="F604" i="12"/>
  <c r="B605" i="12"/>
  <c r="C605" i="12"/>
  <c r="D605" i="12"/>
  <c r="F605" i="12"/>
  <c r="B606" i="12"/>
  <c r="C606" i="12"/>
  <c r="D606" i="12"/>
  <c r="F606" i="12"/>
  <c r="B607" i="12"/>
  <c r="C607" i="12"/>
  <c r="D607" i="12"/>
  <c r="F607" i="12"/>
  <c r="B608" i="12"/>
  <c r="C608" i="12"/>
  <c r="D608" i="12"/>
  <c r="F608" i="12"/>
  <c r="B609" i="12"/>
  <c r="C609" i="12"/>
  <c r="D609" i="12"/>
  <c r="F609" i="12"/>
  <c r="B610" i="12"/>
  <c r="C610" i="12"/>
  <c r="D610" i="12"/>
  <c r="F610" i="12"/>
  <c r="B611" i="12"/>
  <c r="C611" i="12"/>
  <c r="D611" i="12"/>
  <c r="F611" i="12"/>
  <c r="B612" i="12"/>
  <c r="C612" i="12"/>
  <c r="D612" i="12"/>
  <c r="F612" i="12"/>
  <c r="B613" i="12"/>
  <c r="C613" i="12"/>
  <c r="D613" i="12"/>
  <c r="F613" i="12"/>
  <c r="B614" i="12"/>
  <c r="C614" i="12"/>
  <c r="D614" i="12"/>
  <c r="F614" i="12"/>
  <c r="B615" i="12"/>
  <c r="C615" i="12"/>
  <c r="D615" i="12"/>
  <c r="F615" i="12"/>
  <c r="B616" i="12"/>
  <c r="C616" i="12"/>
  <c r="D616" i="12"/>
  <c r="F616" i="12"/>
  <c r="B617" i="12"/>
  <c r="C617" i="12"/>
  <c r="D617" i="12"/>
  <c r="F617" i="12"/>
  <c r="B618" i="12"/>
  <c r="C618" i="12"/>
  <c r="D618" i="12"/>
  <c r="F618" i="12"/>
  <c r="B619" i="12"/>
  <c r="C619" i="12"/>
  <c r="D619" i="12"/>
  <c r="F619" i="12"/>
  <c r="B620" i="12"/>
  <c r="C620" i="12"/>
  <c r="D620" i="12"/>
  <c r="F620" i="12"/>
  <c r="B621" i="12"/>
  <c r="C621" i="12"/>
  <c r="D621" i="12"/>
  <c r="F621" i="12"/>
  <c r="B622" i="12"/>
  <c r="C622" i="12"/>
  <c r="D622" i="12"/>
  <c r="F622" i="12"/>
  <c r="B623" i="12"/>
  <c r="C623" i="12"/>
  <c r="D623" i="12"/>
  <c r="F623" i="12"/>
  <c r="B624" i="12"/>
  <c r="C624" i="12"/>
  <c r="D624" i="12"/>
  <c r="F624" i="12"/>
  <c r="B625" i="12"/>
  <c r="C625" i="12"/>
  <c r="D625" i="12"/>
  <c r="F625" i="12"/>
  <c r="B626" i="12"/>
  <c r="C626" i="12"/>
  <c r="D626" i="12"/>
  <c r="F626" i="12"/>
  <c r="B627" i="12"/>
  <c r="C627" i="12"/>
  <c r="D627" i="12"/>
  <c r="F627" i="12"/>
  <c r="B628" i="12"/>
  <c r="C628" i="12"/>
  <c r="D628" i="12"/>
  <c r="F628" i="12"/>
  <c r="B629" i="12"/>
  <c r="C629" i="12"/>
  <c r="D629" i="12"/>
  <c r="F629" i="12"/>
  <c r="B630" i="12"/>
  <c r="C630" i="12"/>
  <c r="D630" i="12"/>
  <c r="F630" i="12"/>
  <c r="B631" i="12"/>
  <c r="C631" i="12"/>
  <c r="D631" i="12"/>
  <c r="F631" i="12"/>
  <c r="B632" i="12"/>
  <c r="C632" i="12"/>
  <c r="D632" i="12"/>
  <c r="F632" i="12"/>
  <c r="B633" i="12"/>
  <c r="C633" i="12"/>
  <c r="D633" i="12"/>
  <c r="F633" i="12"/>
  <c r="B634" i="12"/>
  <c r="C634" i="12"/>
  <c r="D634" i="12"/>
  <c r="F634" i="12"/>
  <c r="B635" i="12"/>
  <c r="C635" i="12"/>
  <c r="D635" i="12"/>
  <c r="F635" i="12"/>
  <c r="B636" i="12"/>
  <c r="C636" i="12"/>
  <c r="D636" i="12"/>
  <c r="F636" i="12"/>
  <c r="B637" i="12"/>
  <c r="C637" i="12"/>
  <c r="D637" i="12"/>
  <c r="F637" i="12"/>
  <c r="B638" i="12"/>
  <c r="C638" i="12"/>
  <c r="D638" i="12"/>
  <c r="F638" i="12"/>
  <c r="B639" i="12"/>
  <c r="C639" i="12"/>
  <c r="D639" i="12"/>
  <c r="F639" i="12"/>
  <c r="B640" i="12"/>
  <c r="C640" i="12"/>
  <c r="D640" i="12"/>
  <c r="F640" i="12"/>
  <c r="B641" i="12"/>
  <c r="C641" i="12"/>
  <c r="D641" i="12"/>
  <c r="F641" i="12"/>
  <c r="B642" i="12"/>
  <c r="C642" i="12"/>
  <c r="D642" i="12"/>
  <c r="F642" i="12"/>
  <c r="B643" i="12"/>
  <c r="C643" i="12"/>
  <c r="D643" i="12"/>
  <c r="F643" i="12"/>
  <c r="B644" i="12"/>
  <c r="C644" i="12"/>
  <c r="D644" i="12"/>
  <c r="F644" i="12"/>
  <c r="B645" i="12"/>
  <c r="C645" i="12"/>
  <c r="D645" i="12"/>
  <c r="F645" i="12"/>
  <c r="B646" i="12"/>
  <c r="C646" i="12"/>
  <c r="D646" i="12"/>
  <c r="F646" i="12"/>
  <c r="B647" i="12"/>
  <c r="C647" i="12"/>
  <c r="D647" i="12"/>
  <c r="F647" i="12"/>
  <c r="B648" i="12"/>
  <c r="C648" i="12"/>
  <c r="D648" i="12"/>
  <c r="F648" i="12"/>
  <c r="B649" i="12"/>
  <c r="C649" i="12"/>
  <c r="D649" i="12"/>
  <c r="F649" i="12"/>
  <c r="B650" i="12"/>
  <c r="C650" i="12"/>
  <c r="D650" i="12"/>
  <c r="F650" i="12"/>
  <c r="B651" i="12"/>
  <c r="C651" i="12"/>
  <c r="D651" i="12"/>
  <c r="F651" i="12"/>
  <c r="B652" i="12"/>
  <c r="C652" i="12"/>
  <c r="D652" i="12"/>
  <c r="F652" i="12"/>
  <c r="B653" i="12"/>
  <c r="C653" i="12"/>
  <c r="D653" i="12"/>
  <c r="F653" i="12"/>
  <c r="B654" i="12"/>
  <c r="C654" i="12"/>
  <c r="D654" i="12"/>
  <c r="F654" i="12"/>
  <c r="B655" i="12"/>
  <c r="C655" i="12"/>
  <c r="D655" i="12"/>
  <c r="F655" i="12"/>
  <c r="B656" i="12"/>
  <c r="C656" i="12"/>
  <c r="D656" i="12"/>
  <c r="F656" i="12"/>
  <c r="B657" i="12"/>
  <c r="C657" i="12"/>
  <c r="D657" i="12"/>
  <c r="F657" i="12"/>
  <c r="B658" i="12"/>
  <c r="C658" i="12"/>
  <c r="D658" i="12"/>
  <c r="F658" i="12"/>
  <c r="B659" i="12"/>
  <c r="C659" i="12"/>
  <c r="D659" i="12"/>
  <c r="F659" i="12"/>
  <c r="B660" i="12"/>
  <c r="C660" i="12"/>
  <c r="D660" i="12"/>
  <c r="F660" i="12"/>
  <c r="B661" i="12"/>
  <c r="C661" i="12"/>
  <c r="D661" i="12"/>
  <c r="F661" i="12"/>
  <c r="B662" i="12"/>
  <c r="C662" i="12"/>
  <c r="D662" i="12"/>
  <c r="F662" i="12"/>
  <c r="B663" i="12"/>
  <c r="C663" i="12"/>
  <c r="D663" i="12"/>
  <c r="F663" i="12"/>
  <c r="B664" i="12"/>
  <c r="C664" i="12"/>
  <c r="D664" i="12"/>
  <c r="F664" i="12"/>
  <c r="B665" i="12"/>
  <c r="C665" i="12"/>
  <c r="D665" i="12"/>
  <c r="F665" i="12"/>
  <c r="B666" i="12"/>
  <c r="C666" i="12"/>
  <c r="D666" i="12"/>
  <c r="F666" i="12"/>
  <c r="B667" i="12"/>
  <c r="C667" i="12"/>
  <c r="D667" i="12"/>
  <c r="F667" i="12"/>
  <c r="B668" i="12"/>
  <c r="C668" i="12"/>
  <c r="D668" i="12"/>
  <c r="F668" i="12"/>
  <c r="B669" i="12"/>
  <c r="C669" i="12"/>
  <c r="D669" i="12"/>
  <c r="F669" i="12"/>
  <c r="B670" i="12"/>
  <c r="C670" i="12"/>
  <c r="D670" i="12"/>
  <c r="F670" i="12"/>
  <c r="B671" i="12"/>
  <c r="C671" i="12"/>
  <c r="D671" i="12"/>
  <c r="F671" i="12"/>
  <c r="B672" i="12"/>
  <c r="C672" i="12"/>
  <c r="D672" i="12"/>
  <c r="F672" i="12"/>
  <c r="B673" i="12"/>
  <c r="C673" i="12"/>
  <c r="D673" i="12"/>
  <c r="F673" i="12"/>
  <c r="B674" i="12"/>
  <c r="C674" i="12"/>
  <c r="D674" i="12"/>
  <c r="F674" i="12"/>
  <c r="B675" i="12"/>
  <c r="C675" i="12"/>
  <c r="D675" i="12"/>
  <c r="F675" i="12"/>
  <c r="B676" i="12"/>
  <c r="C676" i="12"/>
  <c r="D676" i="12"/>
  <c r="F676" i="12"/>
  <c r="B677" i="12"/>
  <c r="C677" i="12"/>
  <c r="D677" i="12"/>
  <c r="F677" i="12"/>
  <c r="B678" i="12"/>
  <c r="C678" i="12"/>
  <c r="D678" i="12"/>
  <c r="F678" i="12"/>
  <c r="B679" i="12"/>
  <c r="C679" i="12"/>
  <c r="D679" i="12"/>
  <c r="F679" i="12"/>
  <c r="B680" i="12"/>
  <c r="C680" i="12"/>
  <c r="D680" i="12"/>
  <c r="F680" i="12"/>
  <c r="B681" i="12"/>
  <c r="C681" i="12"/>
  <c r="D681" i="12"/>
  <c r="F681" i="12"/>
  <c r="B682" i="12"/>
  <c r="C682" i="12"/>
  <c r="D682" i="12"/>
  <c r="F682" i="12"/>
  <c r="B683" i="12"/>
  <c r="C683" i="12"/>
  <c r="D683" i="12"/>
  <c r="F683" i="12"/>
  <c r="B684" i="12"/>
  <c r="C684" i="12"/>
  <c r="D684" i="12"/>
  <c r="F684" i="12"/>
  <c r="B685" i="12"/>
  <c r="C685" i="12"/>
  <c r="D685" i="12"/>
  <c r="F685" i="12"/>
  <c r="B686" i="12"/>
  <c r="C686" i="12"/>
  <c r="D686" i="12"/>
  <c r="F686" i="12"/>
  <c r="B687" i="12"/>
  <c r="C687" i="12"/>
  <c r="D687" i="12"/>
  <c r="F687" i="12"/>
  <c r="B688" i="12"/>
  <c r="C688" i="12"/>
  <c r="D688" i="12"/>
  <c r="F688" i="12"/>
  <c r="B689" i="12"/>
  <c r="C689" i="12"/>
  <c r="D689" i="12"/>
  <c r="F689" i="12"/>
  <c r="B690" i="12"/>
  <c r="C690" i="12"/>
  <c r="D690" i="12"/>
  <c r="F690" i="12"/>
  <c r="B691" i="12"/>
  <c r="C691" i="12"/>
  <c r="D691" i="12"/>
  <c r="F691" i="12"/>
  <c r="B692" i="12"/>
  <c r="C692" i="12"/>
  <c r="D692" i="12"/>
  <c r="F692" i="12"/>
  <c r="B693" i="12"/>
  <c r="C693" i="12"/>
  <c r="D693" i="12"/>
  <c r="F693" i="12"/>
  <c r="B694" i="12"/>
  <c r="C694" i="12"/>
  <c r="D694" i="12"/>
  <c r="F694" i="12"/>
  <c r="B695" i="12"/>
  <c r="C695" i="12"/>
  <c r="D695" i="12"/>
  <c r="F695" i="12"/>
  <c r="B696" i="12"/>
  <c r="C696" i="12"/>
  <c r="D696" i="12"/>
  <c r="F696" i="12"/>
  <c r="B697" i="12"/>
  <c r="C697" i="12"/>
  <c r="D697" i="12"/>
  <c r="F697" i="12"/>
  <c r="B698" i="12"/>
  <c r="C698" i="12"/>
  <c r="D698" i="12"/>
  <c r="F698" i="12"/>
  <c r="B699" i="12"/>
  <c r="C699" i="12"/>
  <c r="D699" i="12"/>
  <c r="F699" i="12"/>
  <c r="B700" i="12"/>
  <c r="C700" i="12"/>
  <c r="D700" i="12"/>
  <c r="F700" i="12"/>
  <c r="B701" i="12"/>
  <c r="C701" i="12"/>
  <c r="D701" i="12"/>
  <c r="F701" i="12"/>
  <c r="B702" i="12"/>
  <c r="C702" i="12"/>
  <c r="D702" i="12"/>
  <c r="F702" i="12"/>
  <c r="B703" i="12"/>
  <c r="C703" i="12"/>
  <c r="D703" i="12"/>
  <c r="F703" i="12"/>
  <c r="B704" i="12"/>
  <c r="C704" i="12"/>
  <c r="D704" i="12"/>
  <c r="F704" i="12"/>
  <c r="B705" i="12"/>
  <c r="C705" i="12"/>
  <c r="D705" i="12"/>
  <c r="F705" i="12"/>
  <c r="B706" i="12"/>
  <c r="C706" i="12"/>
  <c r="D706" i="12"/>
  <c r="F706" i="12"/>
  <c r="B707" i="12"/>
  <c r="C707" i="12"/>
  <c r="D707" i="12"/>
  <c r="F707" i="12"/>
  <c r="B708" i="12"/>
  <c r="C708" i="12"/>
  <c r="D708" i="12"/>
  <c r="F708" i="12"/>
  <c r="B709" i="12"/>
  <c r="C709" i="12"/>
  <c r="D709" i="12"/>
  <c r="F709" i="12"/>
  <c r="B710" i="12"/>
  <c r="C710" i="12"/>
  <c r="D710" i="12"/>
  <c r="F710" i="12"/>
  <c r="B711" i="12"/>
  <c r="C711" i="12"/>
  <c r="D711" i="12"/>
  <c r="F711" i="12"/>
  <c r="B712" i="12"/>
  <c r="C712" i="12"/>
  <c r="D712" i="12"/>
  <c r="F712" i="12"/>
  <c r="B713" i="12"/>
  <c r="C713" i="12"/>
  <c r="D713" i="12"/>
  <c r="F713" i="12"/>
  <c r="B714" i="12"/>
  <c r="C714" i="12"/>
  <c r="D714" i="12"/>
  <c r="F714" i="12"/>
  <c r="B715" i="12"/>
  <c r="C715" i="12"/>
  <c r="D715" i="12"/>
  <c r="F715" i="12"/>
  <c r="B716" i="12"/>
  <c r="C716" i="12"/>
  <c r="D716" i="12"/>
  <c r="F716" i="12"/>
  <c r="B717" i="12"/>
  <c r="C717" i="12"/>
  <c r="D717" i="12"/>
  <c r="F717" i="12"/>
  <c r="B718" i="12"/>
  <c r="C718" i="12"/>
  <c r="D718" i="12"/>
  <c r="F718" i="12"/>
  <c r="B719" i="12"/>
  <c r="C719" i="12"/>
  <c r="D719" i="12"/>
  <c r="F719" i="12"/>
  <c r="B720" i="12"/>
  <c r="C720" i="12"/>
  <c r="D720" i="12"/>
  <c r="F720" i="12"/>
  <c r="B721" i="12"/>
  <c r="C721" i="12"/>
  <c r="D721" i="12"/>
  <c r="F721" i="12"/>
  <c r="B722" i="12"/>
  <c r="C722" i="12"/>
  <c r="D722" i="12"/>
  <c r="F722" i="12"/>
  <c r="B723" i="12"/>
  <c r="C723" i="12"/>
  <c r="D723" i="12"/>
  <c r="F723" i="12"/>
  <c r="B724" i="12"/>
  <c r="C724" i="12"/>
  <c r="D724" i="12"/>
  <c r="F724" i="12"/>
  <c r="B725" i="12"/>
  <c r="C725" i="12"/>
  <c r="D725" i="12"/>
  <c r="F725" i="12"/>
  <c r="B726" i="12"/>
  <c r="C726" i="12"/>
  <c r="D726" i="12"/>
  <c r="F726" i="12"/>
  <c r="B727" i="12"/>
  <c r="C727" i="12"/>
  <c r="D727" i="12"/>
  <c r="F727" i="12"/>
  <c r="B728" i="12"/>
  <c r="C728" i="12"/>
  <c r="D728" i="12"/>
  <c r="F728" i="12"/>
  <c r="B729" i="12"/>
  <c r="C729" i="12"/>
  <c r="D729" i="12"/>
  <c r="F729" i="12"/>
  <c r="B730" i="12"/>
  <c r="C730" i="12"/>
  <c r="D730" i="12"/>
  <c r="F730" i="12"/>
  <c r="B731" i="12"/>
  <c r="C731" i="12"/>
  <c r="D731" i="12"/>
  <c r="F731" i="12"/>
  <c r="B732" i="12"/>
  <c r="C732" i="12"/>
  <c r="D732" i="12"/>
  <c r="F732" i="12"/>
  <c r="B733" i="12"/>
  <c r="C733" i="12"/>
  <c r="D733" i="12"/>
  <c r="F733" i="12"/>
  <c r="B734" i="12"/>
  <c r="C734" i="12"/>
  <c r="D734" i="12"/>
  <c r="F734" i="12"/>
  <c r="B735" i="12"/>
  <c r="C735" i="12"/>
  <c r="D735" i="12"/>
  <c r="F735" i="12"/>
  <c r="B736" i="12"/>
  <c r="C736" i="12"/>
  <c r="D736" i="12"/>
  <c r="F736" i="12"/>
  <c r="B737" i="12"/>
  <c r="C737" i="12"/>
  <c r="D737" i="12"/>
  <c r="F737" i="12"/>
  <c r="B738" i="12"/>
  <c r="C738" i="12"/>
  <c r="D738" i="12"/>
  <c r="F738" i="12"/>
  <c r="B739" i="12"/>
  <c r="C739" i="12"/>
  <c r="D739" i="12"/>
  <c r="F739" i="12"/>
  <c r="B740" i="12"/>
  <c r="C740" i="12"/>
  <c r="D740" i="12"/>
  <c r="F740" i="12"/>
  <c r="B741" i="12"/>
  <c r="C741" i="12"/>
  <c r="D741" i="12"/>
  <c r="F741" i="12"/>
  <c r="B742" i="12"/>
  <c r="C742" i="12"/>
  <c r="D742" i="12"/>
  <c r="F742" i="12"/>
  <c r="B743" i="12"/>
  <c r="C743" i="12"/>
  <c r="D743" i="12"/>
  <c r="F743" i="12"/>
  <c r="B744" i="12"/>
  <c r="C744" i="12"/>
  <c r="D744" i="12"/>
  <c r="F744" i="12"/>
  <c r="B745" i="12"/>
  <c r="C745" i="12"/>
  <c r="D745" i="12"/>
  <c r="F745" i="12"/>
  <c r="B746" i="12"/>
  <c r="C746" i="12"/>
  <c r="D746" i="12"/>
  <c r="F746" i="12"/>
  <c r="B747" i="12"/>
  <c r="C747" i="12"/>
  <c r="D747" i="12"/>
  <c r="F747" i="12"/>
  <c r="B748" i="12"/>
  <c r="C748" i="12"/>
  <c r="D748" i="12"/>
  <c r="F748" i="12"/>
  <c r="B749" i="12"/>
  <c r="C749" i="12"/>
  <c r="D749" i="12"/>
  <c r="F749" i="12"/>
  <c r="B750" i="12"/>
  <c r="C750" i="12"/>
  <c r="D750" i="12"/>
  <c r="F750" i="12"/>
  <c r="B751" i="12"/>
  <c r="C751" i="12"/>
  <c r="D751" i="12"/>
  <c r="F751" i="12"/>
  <c r="B752" i="12"/>
  <c r="C752" i="12"/>
  <c r="D752" i="12"/>
  <c r="F752" i="12"/>
  <c r="B753" i="12"/>
  <c r="C753" i="12"/>
  <c r="D753" i="12"/>
  <c r="F753" i="12"/>
  <c r="B754" i="12"/>
  <c r="C754" i="12"/>
  <c r="D754" i="12"/>
  <c r="F754" i="12"/>
  <c r="B755" i="12"/>
  <c r="C755" i="12"/>
  <c r="D755" i="12"/>
  <c r="F755" i="12"/>
  <c r="B756" i="12"/>
  <c r="C756" i="12"/>
  <c r="D756" i="12"/>
  <c r="F756" i="12"/>
  <c r="B757" i="12"/>
  <c r="C757" i="12"/>
  <c r="D757" i="12"/>
  <c r="F757" i="12"/>
  <c r="B758" i="12"/>
  <c r="C758" i="12"/>
  <c r="D758" i="12"/>
  <c r="F758" i="12"/>
  <c r="B759" i="12"/>
  <c r="C759" i="12"/>
  <c r="D759" i="12"/>
  <c r="F759" i="12"/>
  <c r="B760" i="12"/>
  <c r="C760" i="12"/>
  <c r="D760" i="12"/>
  <c r="F760" i="12"/>
  <c r="B761" i="12"/>
  <c r="C761" i="12"/>
  <c r="D761" i="12"/>
  <c r="F761" i="12"/>
  <c r="B762" i="12"/>
  <c r="C762" i="12"/>
  <c r="D762" i="12"/>
  <c r="F762" i="12"/>
  <c r="B763" i="12"/>
  <c r="C763" i="12"/>
  <c r="D763" i="12"/>
  <c r="F763" i="12"/>
  <c r="B764" i="12"/>
  <c r="C764" i="12"/>
  <c r="D764" i="12"/>
  <c r="F764" i="12"/>
  <c r="B765" i="12"/>
  <c r="C765" i="12"/>
  <c r="D765" i="12"/>
  <c r="F765" i="12"/>
  <c r="B766" i="12"/>
  <c r="C766" i="12"/>
  <c r="D766" i="12"/>
  <c r="F766" i="12"/>
  <c r="B767" i="12"/>
  <c r="C767" i="12"/>
  <c r="D767" i="12"/>
  <c r="F767" i="12"/>
  <c r="B768" i="12"/>
  <c r="C768" i="12"/>
  <c r="D768" i="12"/>
  <c r="F768" i="12"/>
  <c r="B769" i="12"/>
  <c r="C769" i="12"/>
  <c r="D769" i="12"/>
  <c r="F769" i="12"/>
  <c r="B770" i="12"/>
  <c r="C770" i="12"/>
  <c r="D770" i="12"/>
  <c r="F770" i="12"/>
  <c r="B771" i="12"/>
  <c r="C771" i="12"/>
  <c r="D771" i="12"/>
  <c r="F771" i="12"/>
  <c r="B772" i="12"/>
  <c r="C772" i="12"/>
  <c r="D772" i="12"/>
  <c r="F772" i="12"/>
  <c r="B773" i="12"/>
  <c r="C773" i="12"/>
  <c r="D773" i="12"/>
  <c r="F773" i="12"/>
  <c r="B774" i="12"/>
  <c r="C774" i="12"/>
  <c r="D774" i="12"/>
  <c r="F774" i="12"/>
  <c r="B775" i="12"/>
  <c r="C775" i="12"/>
  <c r="D775" i="12"/>
  <c r="F775" i="12"/>
  <c r="B776" i="12"/>
  <c r="C776" i="12"/>
  <c r="D776" i="12"/>
  <c r="F776" i="12"/>
  <c r="B777" i="12"/>
  <c r="C777" i="12"/>
  <c r="D777" i="12"/>
  <c r="F777" i="12"/>
  <c r="B778" i="12"/>
  <c r="C778" i="12"/>
  <c r="D778" i="12"/>
  <c r="F778" i="12"/>
  <c r="B779" i="12"/>
  <c r="C779" i="12"/>
  <c r="D779" i="12"/>
  <c r="F779" i="12"/>
  <c r="B780" i="12"/>
  <c r="C780" i="12"/>
  <c r="D780" i="12"/>
  <c r="F780" i="12"/>
  <c r="B781" i="12"/>
  <c r="C781" i="12"/>
  <c r="D781" i="12"/>
  <c r="F781" i="12"/>
  <c r="B782" i="12"/>
  <c r="C782" i="12"/>
  <c r="D782" i="12"/>
  <c r="F782" i="12"/>
  <c r="B783" i="12"/>
  <c r="C783" i="12"/>
  <c r="D783" i="12"/>
  <c r="F783" i="12"/>
  <c r="B784" i="12"/>
  <c r="C784" i="12"/>
  <c r="D784" i="12"/>
  <c r="F784" i="12"/>
  <c r="B785" i="12"/>
  <c r="C785" i="12"/>
  <c r="D785" i="12"/>
  <c r="F785" i="12"/>
  <c r="B786" i="12"/>
  <c r="C786" i="12"/>
  <c r="D786" i="12"/>
  <c r="F786" i="12"/>
  <c r="B787" i="12"/>
  <c r="C787" i="12"/>
  <c r="D787" i="12"/>
  <c r="F787" i="12"/>
  <c r="B788" i="12"/>
  <c r="C788" i="12"/>
  <c r="D788" i="12"/>
  <c r="F788" i="12"/>
  <c r="B789" i="12"/>
  <c r="C789" i="12"/>
  <c r="D789" i="12"/>
  <c r="F789" i="12"/>
  <c r="B790" i="12"/>
  <c r="C790" i="12"/>
  <c r="D790" i="12"/>
  <c r="F790" i="12"/>
  <c r="B791" i="12"/>
  <c r="C791" i="12"/>
  <c r="D791" i="12"/>
  <c r="F791" i="12"/>
  <c r="B792" i="12"/>
  <c r="C792" i="12"/>
  <c r="D792" i="12"/>
  <c r="F792" i="12"/>
  <c r="B793" i="12"/>
  <c r="C793" i="12"/>
  <c r="D793" i="12"/>
  <c r="F793" i="12"/>
  <c r="B794" i="12"/>
  <c r="C794" i="12"/>
  <c r="D794" i="12"/>
  <c r="F794" i="12"/>
  <c r="B795" i="12"/>
  <c r="C795" i="12"/>
  <c r="D795" i="12"/>
  <c r="F795" i="12"/>
  <c r="B796" i="12"/>
  <c r="C796" i="12"/>
  <c r="D796" i="12"/>
  <c r="F796" i="12"/>
  <c r="B797" i="12"/>
  <c r="C797" i="12"/>
  <c r="D797" i="12"/>
  <c r="F797" i="12"/>
  <c r="B798" i="12"/>
  <c r="C798" i="12"/>
  <c r="D798" i="12"/>
  <c r="F798" i="12"/>
  <c r="B799" i="12"/>
  <c r="C799" i="12"/>
  <c r="D799" i="12"/>
  <c r="F799" i="12"/>
  <c r="B800" i="12"/>
  <c r="C800" i="12"/>
  <c r="D800" i="12"/>
  <c r="F800" i="12"/>
  <c r="B801" i="12"/>
  <c r="C801" i="12"/>
  <c r="D801" i="12"/>
  <c r="F801" i="12"/>
  <c r="B802" i="12"/>
  <c r="C802" i="12"/>
  <c r="D802" i="12"/>
  <c r="F802" i="12"/>
  <c r="B803" i="12"/>
  <c r="C803" i="12"/>
  <c r="D803" i="12"/>
  <c r="F803" i="12"/>
  <c r="B804" i="12"/>
  <c r="C804" i="12"/>
  <c r="D804" i="12"/>
  <c r="F804" i="12"/>
  <c r="B805" i="12"/>
  <c r="C805" i="12"/>
  <c r="D805" i="12"/>
  <c r="F805" i="12"/>
  <c r="B806" i="12"/>
  <c r="C806" i="12"/>
  <c r="D806" i="12"/>
  <c r="F806" i="12"/>
  <c r="B807" i="12"/>
  <c r="C807" i="12"/>
  <c r="D807" i="12"/>
  <c r="F807" i="12"/>
  <c r="B808" i="12"/>
  <c r="C808" i="12"/>
  <c r="D808" i="12"/>
  <c r="F808" i="12"/>
  <c r="B809" i="12"/>
  <c r="C809" i="12"/>
  <c r="D809" i="12"/>
  <c r="F809" i="12"/>
  <c r="B810" i="12"/>
  <c r="C810" i="12"/>
  <c r="D810" i="12"/>
  <c r="F810" i="12"/>
  <c r="B811" i="12"/>
  <c r="C811" i="12"/>
  <c r="D811" i="12"/>
  <c r="F811" i="12"/>
  <c r="B812" i="12"/>
  <c r="C812" i="12"/>
  <c r="D812" i="12"/>
  <c r="F812" i="12"/>
  <c r="B813" i="12"/>
  <c r="C813" i="12"/>
  <c r="D813" i="12"/>
  <c r="F813" i="12"/>
  <c r="B814" i="12"/>
  <c r="C814" i="12"/>
  <c r="D814" i="12"/>
  <c r="F814" i="12"/>
  <c r="B815" i="12"/>
  <c r="C815" i="12"/>
  <c r="D815" i="12"/>
  <c r="F815" i="12"/>
  <c r="B816" i="12"/>
  <c r="C816" i="12"/>
  <c r="D816" i="12"/>
  <c r="F816" i="12"/>
  <c r="B817" i="12"/>
  <c r="C817" i="12"/>
  <c r="D817" i="12"/>
  <c r="F817" i="12"/>
  <c r="B818" i="12"/>
  <c r="C818" i="12"/>
  <c r="D818" i="12"/>
  <c r="F818" i="12"/>
  <c r="B819" i="12"/>
  <c r="C819" i="12"/>
  <c r="D819" i="12"/>
  <c r="F819" i="12"/>
  <c r="B820" i="12"/>
  <c r="C820" i="12"/>
  <c r="D820" i="12"/>
  <c r="F820" i="12"/>
  <c r="B821" i="12"/>
  <c r="C821" i="12"/>
  <c r="D821" i="12"/>
  <c r="F821" i="12"/>
  <c r="B822" i="12"/>
  <c r="C822" i="12"/>
  <c r="D822" i="12"/>
  <c r="F822" i="12"/>
  <c r="B823" i="12"/>
  <c r="C823" i="12"/>
  <c r="D823" i="12"/>
  <c r="F823" i="12"/>
  <c r="B824" i="12"/>
  <c r="C824" i="12"/>
  <c r="D824" i="12"/>
  <c r="F824" i="12"/>
  <c r="B825" i="12"/>
  <c r="C825" i="12"/>
  <c r="D825" i="12"/>
  <c r="F825" i="12"/>
  <c r="B826" i="12"/>
  <c r="C826" i="12"/>
  <c r="D826" i="12"/>
  <c r="F826" i="12"/>
  <c r="B827" i="12"/>
  <c r="C827" i="12"/>
  <c r="D827" i="12"/>
  <c r="F827" i="12"/>
  <c r="B828" i="12"/>
  <c r="C828" i="12"/>
  <c r="D828" i="12"/>
  <c r="F828" i="12"/>
  <c r="B829" i="12"/>
  <c r="C829" i="12"/>
  <c r="D829" i="12"/>
  <c r="F829" i="12"/>
  <c r="B830" i="12"/>
  <c r="C830" i="12"/>
  <c r="D830" i="12"/>
  <c r="F830" i="12"/>
  <c r="B831" i="12"/>
  <c r="C831" i="12"/>
  <c r="D831" i="12"/>
  <c r="F831" i="12"/>
  <c r="B832" i="12"/>
  <c r="C832" i="12"/>
  <c r="D832" i="12"/>
  <c r="F832" i="12"/>
  <c r="B833" i="12"/>
  <c r="C833" i="12"/>
  <c r="D833" i="12"/>
  <c r="F833" i="12"/>
  <c r="B834" i="12"/>
  <c r="C834" i="12"/>
  <c r="D834" i="12"/>
  <c r="F834" i="12"/>
  <c r="B835" i="12"/>
  <c r="C835" i="12"/>
  <c r="D835" i="12"/>
  <c r="F835" i="12"/>
  <c r="B836" i="12"/>
  <c r="C836" i="12"/>
  <c r="D836" i="12"/>
  <c r="F836" i="12"/>
  <c r="B837" i="12"/>
  <c r="C837" i="12"/>
  <c r="D837" i="12"/>
  <c r="F837" i="12"/>
  <c r="B838" i="12"/>
  <c r="C838" i="12"/>
  <c r="D838" i="12"/>
  <c r="F838" i="12"/>
  <c r="B839" i="12"/>
  <c r="C839" i="12"/>
  <c r="D839" i="12"/>
  <c r="F839" i="12"/>
  <c r="B840" i="12"/>
  <c r="C840" i="12"/>
  <c r="D840" i="12"/>
  <c r="F840" i="12"/>
  <c r="B841" i="12"/>
  <c r="C841" i="12"/>
  <c r="D841" i="12"/>
  <c r="F841" i="12"/>
  <c r="B842" i="12"/>
  <c r="C842" i="12"/>
  <c r="D842" i="12"/>
  <c r="F842" i="12"/>
  <c r="B843" i="12"/>
  <c r="C843" i="12"/>
  <c r="D843" i="12"/>
  <c r="F843" i="12"/>
  <c r="B844" i="12"/>
  <c r="C844" i="12"/>
  <c r="D844" i="12"/>
  <c r="F844" i="12"/>
  <c r="B845" i="12"/>
  <c r="C845" i="12"/>
  <c r="D845" i="12"/>
  <c r="F845" i="12"/>
  <c r="B846" i="12"/>
  <c r="C846" i="12"/>
  <c r="D846" i="12"/>
  <c r="F846" i="12"/>
  <c r="B847" i="12"/>
  <c r="C847" i="12"/>
  <c r="D847" i="12"/>
  <c r="F847" i="12"/>
  <c r="B848" i="12"/>
  <c r="C848" i="12"/>
  <c r="D848" i="12"/>
  <c r="F848" i="12"/>
  <c r="B849" i="12"/>
  <c r="C849" i="12"/>
  <c r="D849" i="12"/>
  <c r="F849" i="12"/>
  <c r="B850" i="12"/>
  <c r="C850" i="12"/>
  <c r="D850" i="12"/>
  <c r="F850" i="12"/>
  <c r="B851" i="12"/>
  <c r="C851" i="12"/>
  <c r="D851" i="12"/>
  <c r="F851" i="12"/>
  <c r="B852" i="12"/>
  <c r="C852" i="12"/>
  <c r="D852" i="12"/>
  <c r="F852" i="12"/>
  <c r="B853" i="12"/>
  <c r="C853" i="12"/>
  <c r="D853" i="12"/>
  <c r="F853" i="12"/>
  <c r="B854" i="12"/>
  <c r="C854" i="12"/>
  <c r="D854" i="12"/>
  <c r="F854" i="12"/>
  <c r="B855" i="12"/>
  <c r="C855" i="12"/>
  <c r="D855" i="12"/>
  <c r="F855" i="12"/>
  <c r="B856" i="12"/>
  <c r="C856" i="12"/>
  <c r="D856" i="12"/>
  <c r="F856" i="12"/>
  <c r="B857" i="12"/>
  <c r="C857" i="12"/>
  <c r="D857" i="12"/>
  <c r="F857" i="12"/>
  <c r="B858" i="12"/>
  <c r="C858" i="12"/>
  <c r="D858" i="12"/>
  <c r="F858" i="12"/>
  <c r="B859" i="12"/>
  <c r="C859" i="12"/>
  <c r="D859" i="12"/>
  <c r="F859" i="12"/>
  <c r="B860" i="12"/>
  <c r="C860" i="12"/>
  <c r="D860" i="12"/>
  <c r="F860" i="12"/>
  <c r="B861" i="12"/>
  <c r="C861" i="12"/>
  <c r="D861" i="12"/>
  <c r="F861" i="12"/>
  <c r="B862" i="12"/>
  <c r="C862" i="12"/>
  <c r="D862" i="12"/>
  <c r="F862" i="12"/>
  <c r="B863" i="12"/>
  <c r="C863" i="12"/>
  <c r="D863" i="12"/>
  <c r="F863" i="12"/>
  <c r="B864" i="12"/>
  <c r="C864" i="12"/>
  <c r="D864" i="12"/>
  <c r="F864" i="12"/>
  <c r="B865" i="12"/>
  <c r="C865" i="12"/>
  <c r="D865" i="12"/>
  <c r="F865" i="12"/>
  <c r="B866" i="12"/>
  <c r="C866" i="12"/>
  <c r="D866" i="12"/>
  <c r="F866" i="12"/>
  <c r="B867" i="12"/>
  <c r="C867" i="12"/>
  <c r="D867" i="12"/>
  <c r="F867" i="12"/>
  <c r="B868" i="12"/>
  <c r="C868" i="12"/>
  <c r="D868" i="12"/>
  <c r="F868" i="12"/>
  <c r="B869" i="12"/>
  <c r="C869" i="12"/>
  <c r="D869" i="12"/>
  <c r="F869" i="12"/>
  <c r="B870" i="12"/>
  <c r="C870" i="12"/>
  <c r="D870" i="12"/>
  <c r="F870" i="12"/>
  <c r="B871" i="12"/>
  <c r="C871" i="12"/>
  <c r="D871" i="12"/>
  <c r="F871" i="12"/>
  <c r="B872" i="12"/>
  <c r="C872" i="12"/>
  <c r="D872" i="12"/>
  <c r="F872" i="12"/>
  <c r="B873" i="12"/>
  <c r="C873" i="12"/>
  <c r="D873" i="12"/>
  <c r="F873" i="12"/>
  <c r="B874" i="12"/>
  <c r="C874" i="12"/>
  <c r="D874" i="12"/>
  <c r="F874" i="12"/>
  <c r="B875" i="12"/>
  <c r="C875" i="12"/>
  <c r="D875" i="12"/>
  <c r="F875" i="12"/>
  <c r="B876" i="12"/>
  <c r="C876" i="12"/>
  <c r="D876" i="12"/>
  <c r="F876" i="12"/>
  <c r="B877" i="12"/>
  <c r="C877" i="12"/>
  <c r="D877" i="12"/>
  <c r="F877" i="12"/>
  <c r="B878" i="12"/>
  <c r="C878" i="12"/>
  <c r="D878" i="12"/>
  <c r="F878" i="12"/>
  <c r="B879" i="12"/>
  <c r="C879" i="12"/>
  <c r="D879" i="12"/>
  <c r="F879" i="12"/>
  <c r="B880" i="12"/>
  <c r="C880" i="12"/>
  <c r="D880" i="12"/>
  <c r="F880" i="12"/>
  <c r="B881" i="12"/>
  <c r="C881" i="12"/>
  <c r="D881" i="12"/>
  <c r="F881" i="12"/>
  <c r="B882" i="12"/>
  <c r="C882" i="12"/>
  <c r="D882" i="12"/>
  <c r="F882" i="12"/>
  <c r="B883" i="12"/>
  <c r="C883" i="12"/>
  <c r="D883" i="12"/>
  <c r="F883" i="12"/>
  <c r="B884" i="12"/>
  <c r="C884" i="12"/>
  <c r="D884" i="12"/>
  <c r="F884" i="12"/>
  <c r="B885" i="12"/>
  <c r="C885" i="12"/>
  <c r="D885" i="12"/>
  <c r="F885" i="12"/>
  <c r="B886" i="12"/>
  <c r="C886" i="12"/>
  <c r="D886" i="12"/>
  <c r="F886" i="12"/>
  <c r="B887" i="12"/>
  <c r="C887" i="12"/>
  <c r="D887" i="12"/>
  <c r="F887" i="12"/>
  <c r="B888" i="12"/>
  <c r="C888" i="12"/>
  <c r="D888" i="12"/>
  <c r="F888" i="12"/>
  <c r="B889" i="12"/>
  <c r="C889" i="12"/>
  <c r="D889" i="12"/>
  <c r="F889" i="12"/>
  <c r="B890" i="12"/>
  <c r="C890" i="12"/>
  <c r="D890" i="12"/>
  <c r="F890" i="12"/>
  <c r="B891" i="12"/>
  <c r="C891" i="12"/>
  <c r="D891" i="12"/>
  <c r="F891" i="12"/>
  <c r="B892" i="12"/>
  <c r="C892" i="12"/>
  <c r="D892" i="12"/>
  <c r="F892" i="12"/>
  <c r="B893" i="12"/>
  <c r="C893" i="12"/>
  <c r="D893" i="12"/>
  <c r="F893" i="12"/>
  <c r="B894" i="12"/>
  <c r="C894" i="12"/>
  <c r="D894" i="12"/>
  <c r="F894" i="12"/>
  <c r="B895" i="12"/>
  <c r="C895" i="12"/>
  <c r="D895" i="12"/>
  <c r="F895" i="12"/>
  <c r="B896" i="12"/>
  <c r="C896" i="12"/>
  <c r="D896" i="12"/>
  <c r="F896" i="12"/>
  <c r="B897" i="12"/>
  <c r="C897" i="12"/>
  <c r="D897" i="12"/>
  <c r="F897" i="12"/>
  <c r="B898" i="12"/>
  <c r="C898" i="12"/>
  <c r="D898" i="12"/>
  <c r="F898" i="12"/>
  <c r="B899" i="12"/>
  <c r="C899" i="12"/>
  <c r="D899" i="12"/>
  <c r="F899" i="12"/>
  <c r="B900" i="12"/>
  <c r="C900" i="12"/>
  <c r="D900" i="12"/>
  <c r="F900" i="12"/>
  <c r="B901" i="12"/>
  <c r="C901" i="12"/>
  <c r="D901" i="12"/>
  <c r="F901" i="12"/>
  <c r="B902" i="12"/>
  <c r="C902" i="12"/>
  <c r="D902" i="12"/>
  <c r="F902" i="12"/>
  <c r="B903" i="12"/>
  <c r="C903" i="12"/>
  <c r="D903" i="12"/>
  <c r="F903" i="12"/>
  <c r="B904" i="12"/>
  <c r="C904" i="12"/>
  <c r="D904" i="12"/>
  <c r="F904" i="12"/>
  <c r="B905" i="12"/>
  <c r="C905" i="12"/>
  <c r="D905" i="12"/>
  <c r="F905" i="12"/>
  <c r="B906" i="12"/>
  <c r="C906" i="12"/>
  <c r="D906" i="12"/>
  <c r="F906" i="12"/>
  <c r="B907" i="12"/>
  <c r="C907" i="12"/>
  <c r="D907" i="12"/>
  <c r="F907" i="12"/>
  <c r="B908" i="12"/>
  <c r="C908" i="12"/>
  <c r="D908" i="12"/>
  <c r="F908" i="12"/>
  <c r="B909" i="12"/>
  <c r="C909" i="12"/>
  <c r="D909" i="12"/>
  <c r="F909" i="12"/>
  <c r="B910" i="12"/>
  <c r="C910" i="12"/>
  <c r="D910" i="12"/>
  <c r="F910" i="12"/>
  <c r="B911" i="12"/>
  <c r="C911" i="12"/>
  <c r="D911" i="12"/>
  <c r="F911" i="12"/>
  <c r="B912" i="12"/>
  <c r="C912" i="12"/>
  <c r="D912" i="12"/>
  <c r="F912" i="12"/>
  <c r="B913" i="12"/>
  <c r="C913" i="12"/>
  <c r="D913" i="12"/>
  <c r="F913" i="12"/>
  <c r="B914" i="12"/>
  <c r="C914" i="12"/>
  <c r="D914" i="12"/>
  <c r="F914" i="12"/>
  <c r="B915" i="12"/>
  <c r="C915" i="12"/>
  <c r="D915" i="12"/>
  <c r="F915" i="12"/>
  <c r="B916" i="12"/>
  <c r="C916" i="12"/>
  <c r="D916" i="12"/>
  <c r="F916" i="12"/>
  <c r="B917" i="12"/>
  <c r="C917" i="12"/>
  <c r="D917" i="12"/>
  <c r="F917" i="12"/>
  <c r="B918" i="12"/>
  <c r="C918" i="12"/>
  <c r="D918" i="12"/>
  <c r="F918" i="12"/>
  <c r="B919" i="12"/>
  <c r="C919" i="12"/>
  <c r="D919" i="12"/>
  <c r="F919" i="12"/>
  <c r="B920" i="12"/>
  <c r="C920" i="12"/>
  <c r="D920" i="12"/>
  <c r="F920" i="12"/>
  <c r="B921" i="12"/>
  <c r="C921" i="12"/>
  <c r="D921" i="12"/>
  <c r="F921" i="12"/>
  <c r="B922" i="12"/>
  <c r="C922" i="12"/>
  <c r="D922" i="12"/>
  <c r="F922" i="12"/>
  <c r="B923" i="12"/>
  <c r="C923" i="12"/>
  <c r="D923" i="12"/>
  <c r="F923" i="12"/>
  <c r="B924" i="12"/>
  <c r="C924" i="12"/>
  <c r="D924" i="12"/>
  <c r="F924" i="12"/>
  <c r="B925" i="12"/>
  <c r="C925" i="12"/>
  <c r="D925" i="12"/>
  <c r="F925" i="12"/>
  <c r="B926" i="12"/>
  <c r="C926" i="12"/>
  <c r="D926" i="12"/>
  <c r="F926" i="12"/>
  <c r="B927" i="12"/>
  <c r="C927" i="12"/>
  <c r="D927" i="12"/>
  <c r="F927" i="12"/>
  <c r="B928" i="12"/>
  <c r="C928" i="12"/>
  <c r="D928" i="12"/>
  <c r="F928" i="12"/>
  <c r="B929" i="12"/>
  <c r="C929" i="12"/>
  <c r="D929" i="12"/>
  <c r="F929" i="12"/>
  <c r="B930" i="12"/>
  <c r="C930" i="12"/>
  <c r="D930" i="12"/>
  <c r="F930" i="12"/>
  <c r="B931" i="12"/>
  <c r="C931" i="12"/>
  <c r="D931" i="12"/>
  <c r="F931" i="12"/>
  <c r="B932" i="12"/>
  <c r="C932" i="12"/>
  <c r="D932" i="12"/>
  <c r="F932" i="12"/>
  <c r="B933" i="12"/>
  <c r="C933" i="12"/>
  <c r="D933" i="12"/>
  <c r="F933" i="12"/>
  <c r="B934" i="12"/>
  <c r="C934" i="12"/>
  <c r="D934" i="12"/>
  <c r="F934" i="12"/>
  <c r="B935" i="12"/>
  <c r="C935" i="12"/>
  <c r="D935" i="12"/>
  <c r="F935" i="12"/>
  <c r="B936" i="12"/>
  <c r="C936" i="12"/>
  <c r="D936" i="12"/>
  <c r="F936" i="12"/>
  <c r="B937" i="12"/>
  <c r="C937" i="12"/>
  <c r="D937" i="12"/>
  <c r="F937" i="12"/>
  <c r="B938" i="12"/>
  <c r="C938" i="12"/>
  <c r="D938" i="12"/>
  <c r="F938" i="12"/>
  <c r="B939" i="12"/>
  <c r="C939" i="12"/>
  <c r="D939" i="12"/>
  <c r="F939" i="12"/>
  <c r="B940" i="12"/>
  <c r="C940" i="12"/>
  <c r="D940" i="12"/>
  <c r="F940" i="12"/>
  <c r="B941" i="12"/>
  <c r="C941" i="12"/>
  <c r="D941" i="12"/>
  <c r="F941" i="12"/>
  <c r="B942" i="12"/>
  <c r="C942" i="12"/>
  <c r="D942" i="12"/>
  <c r="F942" i="12"/>
  <c r="B943" i="12"/>
  <c r="C943" i="12"/>
  <c r="D943" i="12"/>
  <c r="F943" i="12"/>
  <c r="B944" i="12"/>
  <c r="C944" i="12"/>
  <c r="D944" i="12"/>
  <c r="F944" i="12"/>
  <c r="B945" i="12"/>
  <c r="C945" i="12"/>
  <c r="D945" i="12"/>
  <c r="F945" i="12"/>
  <c r="B946" i="12"/>
  <c r="C946" i="12"/>
  <c r="D946" i="12"/>
  <c r="F946" i="12"/>
  <c r="B947" i="12"/>
  <c r="C947" i="12"/>
  <c r="D947" i="12"/>
  <c r="F947" i="12"/>
  <c r="B948" i="12"/>
  <c r="C948" i="12"/>
  <c r="D948" i="12"/>
  <c r="F948" i="12"/>
  <c r="B949" i="12"/>
  <c r="C949" i="12"/>
  <c r="D949" i="12"/>
  <c r="F949" i="12"/>
  <c r="B950" i="12"/>
  <c r="C950" i="12"/>
  <c r="D950" i="12"/>
  <c r="F950" i="12"/>
  <c r="B951" i="12"/>
  <c r="C951" i="12"/>
  <c r="D951" i="12"/>
  <c r="F951" i="12"/>
  <c r="B952" i="12"/>
  <c r="C952" i="12"/>
  <c r="D952" i="12"/>
  <c r="F952" i="12"/>
  <c r="B953" i="12"/>
  <c r="C953" i="12"/>
  <c r="D953" i="12"/>
  <c r="F953" i="12"/>
  <c r="B954" i="12"/>
  <c r="C954" i="12"/>
  <c r="D954" i="12"/>
  <c r="F954" i="12"/>
  <c r="B955" i="12"/>
  <c r="C955" i="12"/>
  <c r="D955" i="12"/>
  <c r="F955" i="12"/>
  <c r="B956" i="12"/>
  <c r="C956" i="12"/>
  <c r="D956" i="12"/>
  <c r="F956" i="12"/>
  <c r="B957" i="12"/>
  <c r="C957" i="12"/>
  <c r="D957" i="12"/>
  <c r="F957" i="12"/>
  <c r="B958" i="12"/>
  <c r="C958" i="12"/>
  <c r="D958" i="12"/>
  <c r="F958" i="12"/>
  <c r="B959" i="12"/>
  <c r="C959" i="12"/>
  <c r="D959" i="12"/>
  <c r="F959" i="12"/>
  <c r="B960" i="12"/>
  <c r="C960" i="12"/>
  <c r="D960" i="12"/>
  <c r="F960" i="12"/>
  <c r="B961" i="12"/>
  <c r="C961" i="12"/>
  <c r="D961" i="12"/>
  <c r="F961" i="12"/>
  <c r="B962" i="12"/>
  <c r="C962" i="12"/>
  <c r="D962" i="12"/>
  <c r="F962" i="12"/>
  <c r="B963" i="12"/>
  <c r="C963" i="12"/>
  <c r="D963" i="12"/>
  <c r="F963" i="12"/>
  <c r="B964" i="12"/>
  <c r="C964" i="12"/>
  <c r="D964" i="12"/>
  <c r="F964" i="12"/>
  <c r="B965" i="12"/>
  <c r="C965" i="12"/>
  <c r="D965" i="12"/>
  <c r="F965" i="12"/>
  <c r="B966" i="12"/>
  <c r="C966" i="12"/>
  <c r="D966" i="12"/>
  <c r="F966" i="12"/>
  <c r="B967" i="12"/>
  <c r="C967" i="12"/>
  <c r="D967" i="12"/>
  <c r="F967" i="12"/>
  <c r="B968" i="12"/>
  <c r="C968" i="12"/>
  <c r="D968" i="12"/>
  <c r="F968" i="12"/>
  <c r="B969" i="12"/>
  <c r="C969" i="12"/>
  <c r="D969" i="12"/>
  <c r="F969" i="12"/>
  <c r="B970" i="12"/>
  <c r="C970" i="12"/>
  <c r="D970" i="12"/>
  <c r="F970" i="12"/>
  <c r="B971" i="12"/>
  <c r="C971" i="12"/>
  <c r="D971" i="12"/>
  <c r="F971" i="12"/>
  <c r="B972" i="12"/>
  <c r="C972" i="12"/>
  <c r="D972" i="12"/>
  <c r="F972" i="12"/>
  <c r="B973" i="12"/>
  <c r="C973" i="12"/>
  <c r="D973" i="12"/>
  <c r="F973" i="12"/>
  <c r="B974" i="12"/>
  <c r="C974" i="12"/>
  <c r="D974" i="12"/>
  <c r="F974" i="12"/>
  <c r="B975" i="12"/>
  <c r="C975" i="12"/>
  <c r="D975" i="12"/>
  <c r="F975" i="12"/>
  <c r="B976" i="12"/>
  <c r="C976" i="12"/>
  <c r="D976" i="12"/>
  <c r="F976" i="12"/>
  <c r="B977" i="12"/>
  <c r="C977" i="12"/>
  <c r="D977" i="12"/>
  <c r="F977" i="12"/>
  <c r="B978" i="12"/>
  <c r="C978" i="12"/>
  <c r="D978" i="12"/>
  <c r="F978" i="12"/>
  <c r="B979" i="12"/>
  <c r="C979" i="12"/>
  <c r="D979" i="12"/>
  <c r="F979" i="12"/>
  <c r="B980" i="12"/>
  <c r="C980" i="12"/>
  <c r="D980" i="12"/>
  <c r="F980" i="12"/>
  <c r="B981" i="12"/>
  <c r="C981" i="12"/>
  <c r="D981" i="12"/>
  <c r="F981" i="12"/>
  <c r="B982" i="12"/>
  <c r="C982" i="12"/>
  <c r="D982" i="12"/>
  <c r="F982" i="12"/>
  <c r="B983" i="12"/>
  <c r="C983" i="12"/>
  <c r="D983" i="12"/>
  <c r="F983" i="12"/>
  <c r="B984" i="12"/>
  <c r="C984" i="12"/>
  <c r="D984" i="12"/>
  <c r="F984" i="12"/>
  <c r="B985" i="12"/>
  <c r="C985" i="12"/>
  <c r="D985" i="12"/>
  <c r="F985" i="12"/>
  <c r="B986" i="12"/>
  <c r="C986" i="12"/>
  <c r="D986" i="12"/>
  <c r="F986" i="12"/>
  <c r="B987" i="12"/>
  <c r="C987" i="12"/>
  <c r="D987" i="12"/>
  <c r="F987" i="12"/>
  <c r="B988" i="12"/>
  <c r="C988" i="12"/>
  <c r="D988" i="12"/>
  <c r="F988" i="12"/>
  <c r="B989" i="12"/>
  <c r="C989" i="12"/>
  <c r="D989" i="12"/>
  <c r="F989" i="12"/>
  <c r="B990" i="12"/>
  <c r="C990" i="12"/>
  <c r="D990" i="12"/>
  <c r="F990" i="12"/>
  <c r="B991" i="12"/>
  <c r="C991" i="12"/>
  <c r="D991" i="12"/>
  <c r="F991" i="12"/>
  <c r="B992" i="12"/>
  <c r="C992" i="12"/>
  <c r="D992" i="12"/>
  <c r="F992" i="12"/>
  <c r="B993" i="12"/>
  <c r="C993" i="12"/>
  <c r="D993" i="12"/>
  <c r="F993" i="12"/>
  <c r="B994" i="12"/>
  <c r="C994" i="12"/>
  <c r="D994" i="12"/>
  <c r="F994" i="12"/>
  <c r="B995" i="12"/>
  <c r="C995" i="12"/>
  <c r="D995" i="12"/>
  <c r="F995" i="12"/>
  <c r="B996" i="12"/>
  <c r="C996" i="12"/>
  <c r="D996" i="12"/>
  <c r="F996" i="12"/>
  <c r="B997" i="12"/>
  <c r="C997" i="12"/>
  <c r="D997" i="12"/>
  <c r="F997" i="12"/>
  <c r="B998" i="12"/>
  <c r="C998" i="12"/>
  <c r="D998" i="12"/>
  <c r="F998" i="12"/>
  <c r="B999" i="12"/>
  <c r="C999" i="12"/>
  <c r="D999" i="12"/>
  <c r="F999" i="12"/>
  <c r="B1000" i="12"/>
  <c r="C1000" i="12"/>
  <c r="D1000" i="12"/>
  <c r="F1000" i="12"/>
  <c r="B1001" i="12"/>
  <c r="C1001" i="12"/>
  <c r="D1001" i="12"/>
  <c r="F1001" i="12"/>
  <c r="B1002" i="12"/>
  <c r="C1002" i="12"/>
  <c r="D1002" i="12"/>
  <c r="F1002" i="12"/>
  <c r="B1003" i="12"/>
  <c r="C1003" i="12"/>
  <c r="D1003" i="12"/>
  <c r="F1003" i="12"/>
  <c r="B1004" i="12"/>
  <c r="C1004" i="12"/>
  <c r="D1004" i="12"/>
  <c r="F1004" i="12"/>
  <c r="B1005" i="12"/>
  <c r="C1005" i="12"/>
  <c r="D1005" i="12"/>
  <c r="F1005" i="12"/>
  <c r="B1006" i="12"/>
  <c r="C1006" i="12"/>
  <c r="D1006" i="12"/>
  <c r="F1006" i="12"/>
  <c r="B1007" i="12"/>
  <c r="C1007" i="12"/>
  <c r="D1007" i="12"/>
  <c r="F1007" i="12"/>
  <c r="B1008" i="12"/>
  <c r="C1008" i="12"/>
  <c r="D1008" i="12"/>
  <c r="F1008" i="12"/>
  <c r="B1009" i="12"/>
  <c r="C1009" i="12"/>
  <c r="D1009" i="12"/>
  <c r="F1009" i="12"/>
  <c r="B1010" i="12"/>
  <c r="C1010" i="12"/>
  <c r="D1010" i="12"/>
  <c r="F1010" i="12"/>
  <c r="B1011" i="12"/>
  <c r="C1011" i="12"/>
  <c r="D1011" i="12"/>
  <c r="F1011" i="12"/>
  <c r="B1012" i="12"/>
  <c r="C1012" i="12"/>
  <c r="D1012" i="12"/>
  <c r="F1012" i="12"/>
  <c r="B1013" i="12"/>
  <c r="C1013" i="12"/>
  <c r="D1013" i="12"/>
  <c r="F1013" i="12"/>
  <c r="B1014" i="12"/>
  <c r="C1014" i="12"/>
  <c r="D1014" i="12"/>
  <c r="F1014" i="12"/>
  <c r="B1015" i="12"/>
  <c r="C1015" i="12"/>
  <c r="D1015" i="12"/>
  <c r="F1015" i="12"/>
  <c r="B1016" i="12"/>
  <c r="C1016" i="12"/>
  <c r="D1016" i="12"/>
  <c r="F1016" i="12"/>
  <c r="B1017" i="12"/>
  <c r="C1017" i="12"/>
  <c r="D1017" i="12"/>
  <c r="F1017" i="12"/>
  <c r="B1018" i="12"/>
  <c r="C1018" i="12"/>
  <c r="D1018" i="12"/>
  <c r="F1018" i="12"/>
  <c r="B1019" i="12"/>
  <c r="C1019" i="12"/>
  <c r="D1019" i="12"/>
  <c r="F1019" i="12"/>
  <c r="B1020" i="12"/>
  <c r="C1020" i="12"/>
  <c r="D1020" i="12"/>
  <c r="F1020" i="12"/>
  <c r="B1021" i="12"/>
  <c r="C1021" i="12"/>
  <c r="D1021" i="12"/>
  <c r="F1021" i="12"/>
  <c r="B1022" i="12"/>
  <c r="C1022" i="12"/>
  <c r="D1022" i="12"/>
  <c r="F1022" i="12"/>
  <c r="B1023" i="12"/>
  <c r="C1023" i="12"/>
  <c r="D1023" i="12"/>
  <c r="F1023" i="12"/>
  <c r="B1024" i="12"/>
  <c r="C1024" i="12"/>
  <c r="D1024" i="12"/>
  <c r="F1024" i="12"/>
  <c r="B1025" i="12"/>
  <c r="C1025" i="12"/>
  <c r="D1025" i="12"/>
  <c r="F1025" i="12"/>
  <c r="B1026" i="12"/>
  <c r="C1026" i="12"/>
  <c r="D1026" i="12"/>
  <c r="F1026" i="12"/>
  <c r="B1027" i="12"/>
  <c r="C1027" i="12"/>
  <c r="D1027" i="12"/>
  <c r="F1027" i="12"/>
  <c r="B1028" i="12"/>
  <c r="C1028" i="12"/>
  <c r="D1028" i="12"/>
  <c r="F1028" i="12"/>
  <c r="B1029" i="12"/>
  <c r="C1029" i="12"/>
  <c r="D1029" i="12"/>
  <c r="F1029" i="12"/>
  <c r="B1030" i="12"/>
  <c r="C1030" i="12"/>
  <c r="D1030" i="12"/>
  <c r="F1030" i="12"/>
  <c r="B1031" i="12"/>
  <c r="C1031" i="12"/>
  <c r="D1031" i="12"/>
  <c r="F1031" i="12"/>
  <c r="B1032" i="12"/>
  <c r="C1032" i="12"/>
  <c r="D1032" i="12"/>
  <c r="F1032" i="12"/>
  <c r="B1033" i="12"/>
  <c r="C1033" i="12"/>
  <c r="D1033" i="12"/>
  <c r="F1033" i="12"/>
  <c r="B1034" i="12"/>
  <c r="C1034" i="12"/>
  <c r="D1034" i="12"/>
  <c r="F1034" i="12"/>
  <c r="B1035" i="12"/>
  <c r="C1035" i="12"/>
  <c r="D1035" i="12"/>
  <c r="F1035" i="12"/>
  <c r="B1036" i="12"/>
  <c r="C1036" i="12"/>
  <c r="D1036" i="12"/>
  <c r="F1036" i="12"/>
  <c r="B1037" i="12"/>
  <c r="C1037" i="12"/>
  <c r="D1037" i="12"/>
  <c r="F1037" i="12"/>
  <c r="B1038" i="12"/>
  <c r="C1038" i="12"/>
  <c r="D1038" i="12"/>
  <c r="F1038" i="12"/>
  <c r="B1039" i="12"/>
  <c r="C1039" i="12"/>
  <c r="D1039" i="12"/>
  <c r="F1039" i="12"/>
  <c r="B1040" i="12"/>
  <c r="C1040" i="12"/>
  <c r="D1040" i="12"/>
  <c r="F1040" i="12"/>
  <c r="B1041" i="12"/>
  <c r="C1041" i="12"/>
  <c r="D1041" i="12"/>
  <c r="F1041" i="12"/>
  <c r="B1042" i="12"/>
  <c r="C1042" i="12"/>
  <c r="D1042" i="12"/>
  <c r="F1042" i="12"/>
  <c r="B1043" i="12"/>
  <c r="C1043" i="12"/>
  <c r="D1043" i="12"/>
  <c r="F1043" i="12"/>
  <c r="B1044" i="12"/>
  <c r="C1044" i="12"/>
  <c r="D1044" i="12"/>
  <c r="F1044" i="12"/>
  <c r="B1045" i="12"/>
  <c r="C1045" i="12"/>
  <c r="D1045" i="12"/>
  <c r="F1045" i="12"/>
  <c r="B1046" i="12"/>
  <c r="C1046" i="12"/>
  <c r="D1046" i="12"/>
  <c r="F1046" i="12"/>
  <c r="B1047" i="12"/>
  <c r="C1047" i="12"/>
  <c r="D1047" i="12"/>
  <c r="F1047" i="12"/>
  <c r="B1048" i="12"/>
  <c r="C1048" i="12"/>
  <c r="D1048" i="12"/>
  <c r="F1048" i="12"/>
  <c r="B1049" i="12"/>
  <c r="C1049" i="12"/>
  <c r="D1049" i="12"/>
  <c r="F1049" i="12"/>
  <c r="B1050" i="12"/>
  <c r="C1050" i="12"/>
  <c r="D1050" i="12"/>
  <c r="F1050" i="12"/>
  <c r="B1051" i="12"/>
  <c r="C1051" i="12"/>
  <c r="D1051" i="12"/>
  <c r="F1051" i="12"/>
  <c r="B1052" i="12"/>
  <c r="C1052" i="12"/>
  <c r="D1052" i="12"/>
  <c r="F1052" i="12"/>
  <c r="B1053" i="12"/>
  <c r="C1053" i="12"/>
  <c r="D1053" i="12"/>
  <c r="F1053" i="12"/>
  <c r="B1054" i="12"/>
  <c r="C1054" i="12"/>
  <c r="D1054" i="12"/>
  <c r="F1054" i="12"/>
  <c r="B1055" i="12"/>
  <c r="C1055" i="12"/>
  <c r="D1055" i="12"/>
  <c r="F1055" i="12"/>
  <c r="B1056" i="12"/>
  <c r="C1056" i="12"/>
  <c r="D1056" i="12"/>
  <c r="F1056" i="12"/>
  <c r="B1057" i="12"/>
  <c r="C1057" i="12"/>
  <c r="D1057" i="12"/>
  <c r="F1057" i="12"/>
  <c r="B1058" i="12"/>
  <c r="C1058" i="12"/>
  <c r="D1058" i="12"/>
  <c r="F1058" i="12"/>
  <c r="B1059" i="12"/>
  <c r="C1059" i="12"/>
  <c r="D1059" i="12"/>
  <c r="F1059" i="12"/>
  <c r="B1060" i="12"/>
  <c r="C1060" i="12"/>
  <c r="D1060" i="12"/>
  <c r="F1060" i="12"/>
  <c r="B1061" i="12"/>
  <c r="C1061" i="12"/>
  <c r="D1061" i="12"/>
  <c r="F1061" i="12"/>
  <c r="B1062" i="12"/>
  <c r="C1062" i="12"/>
  <c r="D1062" i="12"/>
  <c r="F1062" i="12"/>
  <c r="B1063" i="12"/>
  <c r="C1063" i="12"/>
  <c r="D1063" i="12"/>
  <c r="F1063" i="12"/>
  <c r="B1064" i="12"/>
  <c r="C1064" i="12"/>
  <c r="D1064" i="12"/>
  <c r="F1064" i="12"/>
  <c r="B1065" i="12"/>
  <c r="C1065" i="12"/>
  <c r="D1065" i="12"/>
  <c r="F1065" i="12"/>
  <c r="B1066" i="12"/>
  <c r="C1066" i="12"/>
  <c r="D1066" i="12"/>
  <c r="F1066" i="12"/>
  <c r="B1067" i="12"/>
  <c r="C1067" i="12"/>
  <c r="D1067" i="12"/>
  <c r="F1067" i="12"/>
  <c r="B1068" i="12"/>
  <c r="C1068" i="12"/>
  <c r="D1068" i="12"/>
  <c r="F1068" i="12"/>
  <c r="B1069" i="12"/>
  <c r="C1069" i="12"/>
  <c r="D1069" i="12"/>
  <c r="F1069" i="12"/>
  <c r="B1070" i="12"/>
  <c r="C1070" i="12"/>
  <c r="D1070" i="12"/>
  <c r="F1070" i="12"/>
  <c r="B1071" i="12"/>
  <c r="C1071" i="12"/>
  <c r="D1071" i="12"/>
  <c r="F1071" i="12"/>
  <c r="B1072" i="12"/>
  <c r="C1072" i="12"/>
  <c r="D1072" i="12"/>
  <c r="F1072" i="12"/>
  <c r="B1073" i="12"/>
  <c r="C1073" i="12"/>
  <c r="D1073" i="12"/>
  <c r="F1073" i="12"/>
  <c r="B1074" i="12"/>
  <c r="C1074" i="12"/>
  <c r="D1074" i="12"/>
  <c r="F1074" i="12"/>
  <c r="B1075" i="12"/>
  <c r="C1075" i="12"/>
  <c r="D1075" i="12"/>
  <c r="F1075" i="12"/>
  <c r="B1076" i="12"/>
  <c r="C1076" i="12"/>
  <c r="D1076" i="12"/>
  <c r="F1076" i="12"/>
  <c r="B1077" i="12"/>
  <c r="C1077" i="12"/>
  <c r="D1077" i="12"/>
  <c r="F1077" i="12"/>
  <c r="B1078" i="12"/>
  <c r="C1078" i="12"/>
  <c r="D1078" i="12"/>
  <c r="F1078" i="12"/>
  <c r="B1079" i="12"/>
  <c r="C1079" i="12"/>
  <c r="D1079" i="12"/>
  <c r="F1079" i="12"/>
  <c r="B1080" i="12"/>
  <c r="C1080" i="12"/>
  <c r="D1080" i="12"/>
  <c r="F1080" i="12"/>
  <c r="B1081" i="12"/>
  <c r="C1081" i="12"/>
  <c r="D1081" i="12"/>
  <c r="F1081" i="12"/>
  <c r="B1082" i="12"/>
  <c r="C1082" i="12"/>
  <c r="D1082" i="12"/>
  <c r="F1082" i="12"/>
  <c r="B1083" i="12"/>
  <c r="C1083" i="12"/>
  <c r="D1083" i="12"/>
  <c r="F1083" i="12"/>
  <c r="B1084" i="12"/>
  <c r="C1084" i="12"/>
  <c r="D1084" i="12"/>
  <c r="F1084" i="12"/>
  <c r="B1085" i="12"/>
  <c r="C1085" i="12"/>
  <c r="D1085" i="12"/>
  <c r="F1085" i="12"/>
  <c r="B1086" i="12"/>
  <c r="C1086" i="12"/>
  <c r="D1086" i="12"/>
  <c r="F1086" i="12"/>
  <c r="B1087" i="12"/>
  <c r="C1087" i="12"/>
  <c r="D1087" i="12"/>
  <c r="F1087" i="12"/>
  <c r="B1088" i="12"/>
  <c r="C1088" i="12"/>
  <c r="D1088" i="12"/>
  <c r="F1088" i="12"/>
  <c r="B1089" i="12"/>
  <c r="C1089" i="12"/>
  <c r="D1089" i="12"/>
  <c r="F1089" i="12"/>
  <c r="B1090" i="12"/>
  <c r="C1090" i="12"/>
  <c r="D1090" i="12"/>
  <c r="F1090" i="12"/>
  <c r="B1091" i="12"/>
  <c r="C1091" i="12"/>
  <c r="D1091" i="12"/>
  <c r="F1091" i="12"/>
  <c r="B1092" i="12"/>
  <c r="C1092" i="12"/>
  <c r="D1092" i="12"/>
  <c r="F1092" i="12"/>
  <c r="B1093" i="12"/>
  <c r="C1093" i="12"/>
  <c r="D1093" i="12"/>
  <c r="F1093" i="12"/>
  <c r="B1094" i="12"/>
  <c r="C1094" i="12"/>
  <c r="D1094" i="12"/>
  <c r="F1094" i="12"/>
  <c r="B1095" i="12"/>
  <c r="C1095" i="12"/>
  <c r="D1095" i="12"/>
  <c r="F1095" i="12"/>
  <c r="B1096" i="12"/>
  <c r="C1096" i="12"/>
  <c r="D1096" i="12"/>
  <c r="F1096" i="12"/>
  <c r="B1097" i="12"/>
  <c r="C1097" i="12"/>
  <c r="D1097" i="12"/>
  <c r="F1097" i="12"/>
  <c r="B1098" i="12"/>
  <c r="C1098" i="12"/>
  <c r="D1098" i="12"/>
  <c r="F1098" i="12"/>
  <c r="B1099" i="12"/>
  <c r="C1099" i="12"/>
  <c r="D1099" i="12"/>
  <c r="F1099" i="12"/>
  <c r="B1100" i="12"/>
  <c r="C1100" i="12"/>
  <c r="D1100" i="12"/>
  <c r="F1100" i="12"/>
  <c r="B1101" i="12"/>
  <c r="C1101" i="12"/>
  <c r="D1101" i="12"/>
  <c r="F1101" i="12"/>
  <c r="B1102" i="12"/>
  <c r="C1102" i="12"/>
  <c r="D1102" i="12"/>
  <c r="F1102" i="12"/>
  <c r="B1103" i="12"/>
  <c r="C1103" i="12"/>
  <c r="D1103" i="12"/>
  <c r="F1103" i="12"/>
  <c r="B1104" i="12"/>
  <c r="C1104" i="12"/>
  <c r="D1104" i="12"/>
  <c r="F1104" i="12"/>
  <c r="B1105" i="12"/>
  <c r="C1105" i="12"/>
  <c r="D1105" i="12"/>
  <c r="F1105" i="12"/>
  <c r="B1106" i="12"/>
  <c r="C1106" i="12"/>
  <c r="D1106" i="12"/>
  <c r="F1106" i="12"/>
  <c r="B1107" i="12"/>
  <c r="C1107" i="12"/>
  <c r="D1107" i="12"/>
  <c r="F1107" i="12"/>
  <c r="B1108" i="12"/>
  <c r="C1108" i="12"/>
  <c r="D1108" i="12"/>
  <c r="F1108" i="12"/>
  <c r="B1109" i="12"/>
  <c r="C1109" i="12"/>
  <c r="D1109" i="12"/>
  <c r="F1109" i="12"/>
  <c r="B1110" i="12"/>
  <c r="C1110" i="12"/>
  <c r="D1110" i="12"/>
  <c r="F1110" i="12"/>
  <c r="B1111" i="12"/>
  <c r="C1111" i="12"/>
  <c r="D1111" i="12"/>
  <c r="F1111" i="12"/>
  <c r="B1112" i="12"/>
  <c r="C1112" i="12"/>
  <c r="D1112" i="12"/>
  <c r="F1112" i="12"/>
  <c r="B1113" i="12"/>
  <c r="C1113" i="12"/>
  <c r="D1113" i="12"/>
  <c r="F1113" i="12"/>
  <c r="B1114" i="12"/>
  <c r="C1114" i="12"/>
  <c r="D1114" i="12"/>
  <c r="F1114" i="12"/>
  <c r="B1115" i="12"/>
  <c r="C1115" i="12"/>
  <c r="D1115" i="12"/>
  <c r="F1115" i="12"/>
  <c r="B1116" i="12"/>
  <c r="C1116" i="12"/>
  <c r="D1116" i="12"/>
  <c r="F1116" i="12"/>
  <c r="B1117" i="12"/>
  <c r="C1117" i="12"/>
  <c r="D1117" i="12"/>
  <c r="F1117" i="12"/>
  <c r="B1118" i="12"/>
  <c r="C1118" i="12"/>
  <c r="D1118" i="12"/>
  <c r="F1118" i="12"/>
  <c r="B1119" i="12"/>
  <c r="C1119" i="12"/>
  <c r="D1119" i="12"/>
  <c r="F1119" i="12"/>
  <c r="B1120" i="12"/>
  <c r="C1120" i="12"/>
  <c r="D1120" i="12"/>
  <c r="F1120" i="12"/>
  <c r="B1121" i="12"/>
  <c r="C1121" i="12"/>
  <c r="D1121" i="12"/>
  <c r="F1121" i="12"/>
  <c r="B1122" i="12"/>
  <c r="C1122" i="12"/>
  <c r="D1122" i="12"/>
  <c r="F1122" i="12"/>
  <c r="B1123" i="12"/>
  <c r="C1123" i="12"/>
  <c r="D1123" i="12"/>
  <c r="F1123" i="12"/>
  <c r="B1124" i="12"/>
  <c r="C1124" i="12"/>
  <c r="D1124" i="12"/>
  <c r="F1124" i="12"/>
  <c r="B1125" i="12"/>
  <c r="C1125" i="12"/>
  <c r="D1125" i="12"/>
  <c r="F1125" i="12"/>
  <c r="B1126" i="12"/>
  <c r="C1126" i="12"/>
  <c r="D1126" i="12"/>
  <c r="F1126" i="12"/>
  <c r="B1127" i="12"/>
  <c r="C1127" i="12"/>
  <c r="D1127" i="12"/>
  <c r="F1127" i="12"/>
  <c r="B1128" i="12"/>
  <c r="C1128" i="12"/>
  <c r="D1128" i="12"/>
  <c r="F1128" i="12"/>
  <c r="B1129" i="12"/>
  <c r="C1129" i="12"/>
  <c r="D1129" i="12"/>
  <c r="F1129" i="12"/>
  <c r="B1130" i="12"/>
  <c r="C1130" i="12"/>
  <c r="D1130" i="12"/>
  <c r="F1130" i="12"/>
  <c r="B1131" i="12"/>
  <c r="C1131" i="12"/>
  <c r="D1131" i="12"/>
  <c r="F1131" i="12"/>
  <c r="B1132" i="12"/>
  <c r="C1132" i="12"/>
  <c r="D1132" i="12"/>
  <c r="F1132" i="12"/>
  <c r="B1133" i="12"/>
  <c r="C1133" i="12"/>
  <c r="D1133" i="12"/>
  <c r="F1133" i="12"/>
  <c r="B1134" i="12"/>
  <c r="C1134" i="12"/>
  <c r="D1134" i="12"/>
  <c r="F1134" i="12"/>
  <c r="B1135" i="12"/>
  <c r="C1135" i="12"/>
  <c r="D1135" i="12"/>
  <c r="F1135" i="12"/>
  <c r="B1136" i="12"/>
  <c r="C1136" i="12"/>
  <c r="D1136" i="12"/>
  <c r="F1136" i="12"/>
  <c r="B1137" i="12"/>
  <c r="C1137" i="12"/>
  <c r="D1137" i="12"/>
  <c r="F1137" i="12"/>
  <c r="B1138" i="12"/>
  <c r="C1138" i="12"/>
  <c r="D1138" i="12"/>
  <c r="F1138" i="12"/>
  <c r="B1139" i="12"/>
  <c r="C1139" i="12"/>
  <c r="D1139" i="12"/>
  <c r="F1139" i="12"/>
  <c r="B1140" i="12"/>
  <c r="C1140" i="12"/>
  <c r="D1140" i="12"/>
  <c r="F1140" i="12"/>
  <c r="B1141" i="12"/>
  <c r="C1141" i="12"/>
  <c r="D1141" i="12"/>
  <c r="F1141" i="12"/>
  <c r="B1142" i="12"/>
  <c r="C1142" i="12"/>
  <c r="D1142" i="12"/>
  <c r="F1142" i="12"/>
  <c r="B1143" i="12"/>
  <c r="C1143" i="12"/>
  <c r="D1143" i="12"/>
  <c r="F1143" i="12"/>
  <c r="B1144" i="12"/>
  <c r="C1144" i="12"/>
  <c r="D1144" i="12"/>
  <c r="F1144" i="12"/>
  <c r="B1145" i="12"/>
  <c r="C1145" i="12"/>
  <c r="D1145" i="12"/>
  <c r="F1145" i="12"/>
  <c r="B1146" i="12"/>
  <c r="C1146" i="12"/>
  <c r="D1146" i="12"/>
  <c r="F1146" i="12"/>
  <c r="B1147" i="12"/>
  <c r="C1147" i="12"/>
  <c r="D1147" i="12"/>
  <c r="F1147" i="12"/>
  <c r="B1148" i="12"/>
  <c r="C1148" i="12"/>
  <c r="D1148" i="12"/>
  <c r="F1148" i="12"/>
  <c r="B1149" i="12"/>
  <c r="C1149" i="12"/>
  <c r="D1149" i="12"/>
  <c r="F1149" i="12"/>
  <c r="B1150" i="12"/>
  <c r="C1150" i="12"/>
  <c r="D1150" i="12"/>
  <c r="F1150" i="12"/>
  <c r="B1151" i="12"/>
  <c r="C1151" i="12"/>
  <c r="D1151" i="12"/>
  <c r="F1151" i="12"/>
  <c r="B1152" i="12"/>
  <c r="C1152" i="12"/>
  <c r="D1152" i="12"/>
  <c r="F1152" i="12"/>
  <c r="B1153" i="12"/>
  <c r="C1153" i="12"/>
  <c r="D1153" i="12"/>
  <c r="F1153" i="12"/>
  <c r="B1154" i="12"/>
  <c r="C1154" i="12"/>
  <c r="D1154" i="12"/>
  <c r="F1154" i="12"/>
  <c r="B1155" i="12"/>
  <c r="C1155" i="12"/>
  <c r="D1155" i="12"/>
  <c r="F1155" i="12"/>
  <c r="B1156" i="12"/>
  <c r="C1156" i="12"/>
  <c r="D1156" i="12"/>
  <c r="F1156" i="12"/>
  <c r="B1157" i="12"/>
  <c r="C1157" i="12"/>
  <c r="D1157" i="12"/>
  <c r="F1157" i="12"/>
  <c r="B1158" i="12"/>
  <c r="C1158" i="12"/>
  <c r="D1158" i="12"/>
  <c r="F1158" i="12"/>
  <c r="B1159" i="12"/>
  <c r="C1159" i="12"/>
  <c r="D1159" i="12"/>
  <c r="F1159" i="12"/>
  <c r="B1160" i="12"/>
  <c r="C1160" i="12"/>
  <c r="D1160" i="12"/>
  <c r="F1160" i="12"/>
  <c r="B1161" i="12"/>
  <c r="C1161" i="12"/>
  <c r="D1161" i="12"/>
  <c r="F1161" i="12"/>
  <c r="B1162" i="12"/>
  <c r="C1162" i="12"/>
  <c r="D1162" i="12"/>
  <c r="F1162" i="12"/>
  <c r="B1163" i="12"/>
  <c r="C1163" i="12"/>
  <c r="D1163" i="12"/>
  <c r="F1163" i="12"/>
  <c r="B1164" i="12"/>
  <c r="C1164" i="12"/>
  <c r="D1164" i="12"/>
  <c r="F1164" i="12"/>
  <c r="B1165" i="12"/>
  <c r="C1165" i="12"/>
  <c r="D1165" i="12"/>
  <c r="F1165" i="12"/>
  <c r="B1166" i="12"/>
  <c r="C1166" i="12"/>
  <c r="D1166" i="12"/>
  <c r="F1166" i="12"/>
  <c r="B1167" i="12"/>
  <c r="C1167" i="12"/>
  <c r="D1167" i="12"/>
  <c r="F1167" i="12"/>
  <c r="B1168" i="12"/>
  <c r="C1168" i="12"/>
  <c r="D1168" i="12"/>
  <c r="F1168" i="12"/>
  <c r="B1169" i="12"/>
  <c r="C1169" i="12"/>
  <c r="D1169" i="12"/>
  <c r="F1169" i="12"/>
  <c r="B1170" i="12"/>
  <c r="C1170" i="12"/>
  <c r="D1170" i="12"/>
  <c r="F1170" i="12"/>
  <c r="B1171" i="12"/>
  <c r="C1171" i="12"/>
  <c r="D1171" i="12"/>
  <c r="F1171" i="12"/>
  <c r="B1172" i="12"/>
  <c r="C1172" i="12"/>
  <c r="D1172" i="12"/>
  <c r="F1172" i="12"/>
  <c r="B1173" i="12"/>
  <c r="C1173" i="12"/>
  <c r="D1173" i="12"/>
  <c r="F1173" i="12"/>
  <c r="B1174" i="12"/>
  <c r="C1174" i="12"/>
  <c r="D1174" i="12"/>
  <c r="F1174" i="12"/>
  <c r="B1175" i="12"/>
  <c r="C1175" i="12"/>
  <c r="D1175" i="12"/>
  <c r="F1175" i="12"/>
  <c r="B1176" i="12"/>
  <c r="C1176" i="12"/>
  <c r="D1176" i="12"/>
  <c r="F1176" i="12"/>
  <c r="B1177" i="12"/>
  <c r="C1177" i="12"/>
  <c r="D1177" i="12"/>
  <c r="F1177" i="12"/>
  <c r="B1178" i="12"/>
  <c r="C1178" i="12"/>
  <c r="D1178" i="12"/>
  <c r="F1178" i="12"/>
  <c r="B1179" i="12"/>
  <c r="C1179" i="12"/>
  <c r="D1179" i="12"/>
  <c r="F1179" i="12"/>
  <c r="B1180" i="12"/>
  <c r="C1180" i="12"/>
  <c r="D1180" i="12"/>
  <c r="F1180" i="12"/>
  <c r="B1181" i="12"/>
  <c r="C1181" i="12"/>
  <c r="D1181" i="12"/>
  <c r="F1181" i="12"/>
  <c r="B1182" i="12"/>
  <c r="C1182" i="12"/>
  <c r="D1182" i="12"/>
  <c r="F1182" i="12"/>
  <c r="B1183" i="12"/>
  <c r="C1183" i="12"/>
  <c r="D1183" i="12"/>
  <c r="F1183" i="12"/>
  <c r="B1184" i="12"/>
  <c r="C1184" i="12"/>
  <c r="D1184" i="12"/>
  <c r="F1184" i="12"/>
  <c r="B1185" i="12"/>
  <c r="C1185" i="12"/>
  <c r="D1185" i="12"/>
  <c r="F1185" i="12"/>
  <c r="B1186" i="12"/>
  <c r="C1186" i="12"/>
  <c r="D1186" i="12"/>
  <c r="F1186" i="12"/>
  <c r="B1187" i="12"/>
  <c r="C1187" i="12"/>
  <c r="D1187" i="12"/>
  <c r="F1187" i="12"/>
  <c r="B1188" i="12"/>
  <c r="C1188" i="12"/>
  <c r="D1188" i="12"/>
  <c r="F1188" i="12"/>
  <c r="B1189" i="12"/>
  <c r="C1189" i="12"/>
  <c r="D1189" i="12"/>
  <c r="F1189" i="12"/>
  <c r="B1190" i="12"/>
  <c r="C1190" i="12"/>
  <c r="D1190" i="12"/>
  <c r="F1190" i="12"/>
  <c r="B1191" i="12"/>
  <c r="C1191" i="12"/>
  <c r="D1191" i="12"/>
  <c r="F1191" i="12"/>
  <c r="B1192" i="12"/>
  <c r="C1192" i="12"/>
  <c r="D1192" i="12"/>
  <c r="F1192" i="12"/>
  <c r="B1193" i="12"/>
  <c r="C1193" i="12"/>
  <c r="D1193" i="12"/>
  <c r="F1193" i="12"/>
  <c r="B1194" i="12"/>
  <c r="C1194" i="12"/>
  <c r="D1194" i="12"/>
  <c r="F1194" i="12"/>
  <c r="B1195" i="12"/>
  <c r="C1195" i="12"/>
  <c r="D1195" i="12"/>
  <c r="F1195" i="12"/>
  <c r="B1196" i="12"/>
  <c r="C1196" i="12"/>
  <c r="D1196" i="12"/>
  <c r="F1196" i="12"/>
  <c r="B1197" i="12"/>
  <c r="C1197" i="12"/>
  <c r="D1197" i="12"/>
  <c r="F1197" i="12"/>
  <c r="B1198" i="12"/>
  <c r="C1198" i="12"/>
  <c r="D1198" i="12"/>
  <c r="F1198" i="12"/>
  <c r="B1199" i="12"/>
  <c r="C1199" i="12"/>
  <c r="D1199" i="12"/>
  <c r="F1199" i="12"/>
  <c r="B1200" i="12"/>
  <c r="C1200" i="12"/>
  <c r="D1200" i="12"/>
  <c r="F1200" i="12"/>
  <c r="B1201" i="12"/>
  <c r="C1201" i="12"/>
  <c r="D1201" i="12"/>
  <c r="F1201" i="12"/>
  <c r="B1202" i="12"/>
  <c r="C1202" i="12"/>
  <c r="D1202" i="12"/>
  <c r="F1202" i="12"/>
  <c r="B1203" i="12"/>
  <c r="C1203" i="12"/>
  <c r="D1203" i="12"/>
  <c r="F1203" i="12"/>
  <c r="B1204" i="12"/>
  <c r="C1204" i="12"/>
  <c r="D1204" i="12"/>
  <c r="F1204" i="12"/>
  <c r="B1205" i="12"/>
  <c r="C1205" i="12"/>
  <c r="D1205" i="12"/>
  <c r="F1205" i="12"/>
  <c r="B1206" i="12"/>
  <c r="C1206" i="12"/>
  <c r="D1206" i="12"/>
  <c r="F1206" i="12"/>
  <c r="B1207" i="12"/>
  <c r="C1207" i="12"/>
  <c r="D1207" i="12"/>
  <c r="F1207" i="12"/>
  <c r="B1208" i="12"/>
  <c r="C1208" i="12"/>
  <c r="D1208" i="12"/>
  <c r="F1208" i="12"/>
  <c r="B1209" i="12"/>
  <c r="C1209" i="12"/>
  <c r="D1209" i="12"/>
  <c r="F1209" i="12"/>
  <c r="B1210" i="12"/>
  <c r="C1210" i="12"/>
  <c r="D1210" i="12"/>
  <c r="F1210" i="12"/>
  <c r="B1211" i="12"/>
  <c r="C1211" i="12"/>
  <c r="D1211" i="12"/>
  <c r="F1211" i="12"/>
  <c r="B1212" i="12"/>
  <c r="C1212" i="12"/>
  <c r="D1212" i="12"/>
  <c r="F1212" i="12"/>
  <c r="B1213" i="12"/>
  <c r="C1213" i="12"/>
  <c r="D1213" i="12"/>
  <c r="F1213" i="12"/>
  <c r="B1214" i="12"/>
  <c r="C1214" i="12"/>
  <c r="D1214" i="12"/>
  <c r="F1214" i="12"/>
  <c r="B1215" i="12"/>
  <c r="C1215" i="12"/>
  <c r="D1215" i="12"/>
  <c r="F1215" i="12"/>
  <c r="B1216" i="12"/>
  <c r="C1216" i="12"/>
  <c r="D1216" i="12"/>
  <c r="F1216" i="12"/>
  <c r="B1217" i="12"/>
  <c r="C1217" i="12"/>
  <c r="D1217" i="12"/>
  <c r="F1217" i="12"/>
  <c r="B1218" i="12"/>
  <c r="C1218" i="12"/>
  <c r="D1218" i="12"/>
  <c r="F1218" i="12"/>
  <c r="B1219" i="12"/>
  <c r="C1219" i="12"/>
  <c r="D1219" i="12"/>
  <c r="F1219" i="12"/>
  <c r="B1220" i="12"/>
  <c r="C1220" i="12"/>
  <c r="D1220" i="12"/>
  <c r="F1220" i="12"/>
  <c r="B1221" i="12"/>
  <c r="C1221" i="12"/>
  <c r="D1221" i="12"/>
  <c r="F1221" i="12"/>
  <c r="B1222" i="12"/>
  <c r="C1222" i="12"/>
  <c r="D1222" i="12"/>
  <c r="F1222" i="12"/>
  <c r="B1223" i="12"/>
  <c r="C1223" i="12"/>
  <c r="D1223" i="12"/>
  <c r="F1223" i="12"/>
  <c r="B1224" i="12"/>
  <c r="C1224" i="12"/>
  <c r="D1224" i="12"/>
  <c r="F1224" i="12"/>
  <c r="B1225" i="12"/>
  <c r="C1225" i="12"/>
  <c r="D1225" i="12"/>
  <c r="F1225" i="12"/>
  <c r="B1226" i="12"/>
  <c r="C1226" i="12"/>
  <c r="D1226" i="12"/>
  <c r="F1226" i="12"/>
  <c r="B1227" i="12"/>
  <c r="C1227" i="12"/>
  <c r="D1227" i="12"/>
  <c r="F1227" i="12"/>
  <c r="B1228" i="12"/>
  <c r="C1228" i="12"/>
  <c r="D1228" i="12"/>
  <c r="F1228" i="12"/>
  <c r="B1229" i="12"/>
  <c r="C1229" i="12"/>
  <c r="D1229" i="12"/>
  <c r="F1229" i="12"/>
  <c r="B1230" i="12"/>
  <c r="C1230" i="12"/>
  <c r="D1230" i="12"/>
  <c r="F1230" i="12"/>
  <c r="B1231" i="12"/>
  <c r="C1231" i="12"/>
  <c r="D1231" i="12"/>
  <c r="F1231" i="12"/>
  <c r="B1232" i="12"/>
  <c r="C1232" i="12"/>
  <c r="D1232" i="12"/>
  <c r="F1232" i="12"/>
  <c r="B1233" i="12"/>
  <c r="C1233" i="12"/>
  <c r="D1233" i="12"/>
  <c r="F1233" i="12"/>
  <c r="B1234" i="12"/>
  <c r="C1234" i="12"/>
  <c r="D1234" i="12"/>
  <c r="F1234" i="12"/>
  <c r="B1235" i="12"/>
  <c r="C1235" i="12"/>
  <c r="D1235" i="12"/>
  <c r="F1235" i="12"/>
  <c r="B1236" i="12"/>
  <c r="C1236" i="12"/>
  <c r="D1236" i="12"/>
  <c r="F1236" i="12"/>
  <c r="B1237" i="12"/>
  <c r="C1237" i="12"/>
  <c r="D1237" i="12"/>
  <c r="F1237" i="12"/>
  <c r="B1238" i="12"/>
  <c r="C1238" i="12"/>
  <c r="D1238" i="12"/>
  <c r="F1238" i="12"/>
  <c r="B1239" i="12"/>
  <c r="C1239" i="12"/>
  <c r="D1239" i="12"/>
  <c r="F1239" i="12"/>
  <c r="B1240" i="12"/>
  <c r="C1240" i="12"/>
  <c r="D1240" i="12"/>
  <c r="F1240" i="12"/>
  <c r="B1241" i="12"/>
  <c r="C1241" i="12"/>
  <c r="D1241" i="12"/>
  <c r="F1241" i="12"/>
  <c r="B1242" i="12"/>
  <c r="C1242" i="12"/>
  <c r="D1242" i="12"/>
  <c r="F1242" i="12"/>
  <c r="B1243" i="12"/>
  <c r="C1243" i="12"/>
  <c r="D1243" i="12"/>
  <c r="F1243" i="12"/>
  <c r="B1244" i="12"/>
  <c r="C1244" i="12"/>
  <c r="D1244" i="12"/>
  <c r="F1244" i="12"/>
  <c r="B1245" i="12"/>
  <c r="C1245" i="12"/>
  <c r="D1245" i="12"/>
  <c r="F1245" i="12"/>
  <c r="B1246" i="12"/>
  <c r="C1246" i="12"/>
  <c r="D1246" i="12"/>
  <c r="F1246" i="12"/>
  <c r="B1247" i="12"/>
  <c r="C1247" i="12"/>
  <c r="D1247" i="12"/>
  <c r="F1247" i="12"/>
  <c r="B1248" i="12"/>
  <c r="C1248" i="12"/>
  <c r="D1248" i="12"/>
  <c r="F1248" i="12"/>
  <c r="B1249" i="12"/>
  <c r="C1249" i="12"/>
  <c r="D1249" i="12"/>
  <c r="F1249" i="12"/>
  <c r="B1250" i="12"/>
  <c r="C1250" i="12"/>
  <c r="D1250" i="12"/>
  <c r="F1250" i="12"/>
  <c r="B1251" i="12"/>
  <c r="C1251" i="12"/>
  <c r="D1251" i="12"/>
  <c r="F1251" i="12"/>
  <c r="B1252" i="12"/>
  <c r="C1252" i="12"/>
  <c r="D1252" i="12"/>
  <c r="F1252" i="12"/>
  <c r="B1253" i="12"/>
  <c r="C1253" i="12"/>
  <c r="D1253" i="12"/>
  <c r="F1253" i="12"/>
  <c r="B1254" i="12"/>
  <c r="C1254" i="12"/>
  <c r="D1254" i="12"/>
  <c r="F1254" i="12"/>
  <c r="B1255" i="12"/>
  <c r="C1255" i="12"/>
  <c r="D1255" i="12"/>
  <c r="F1255" i="12"/>
  <c r="B1256" i="12"/>
  <c r="C1256" i="12"/>
  <c r="D1256" i="12"/>
  <c r="F1256" i="12"/>
  <c r="B1257" i="12"/>
  <c r="C1257" i="12"/>
  <c r="D1257" i="12"/>
  <c r="F1257" i="12"/>
  <c r="B1258" i="12"/>
  <c r="C1258" i="12"/>
  <c r="D1258" i="12"/>
  <c r="F1258" i="12"/>
  <c r="B1259" i="12"/>
  <c r="C1259" i="12"/>
  <c r="D1259" i="12"/>
  <c r="F1259" i="12"/>
  <c r="B1260" i="12"/>
  <c r="C1260" i="12"/>
  <c r="D1260" i="12"/>
  <c r="F1260" i="12"/>
  <c r="B1261" i="12"/>
  <c r="C1261" i="12"/>
  <c r="D1261" i="12"/>
  <c r="F1261" i="12"/>
  <c r="B1262" i="12"/>
  <c r="C1262" i="12"/>
  <c r="D1262" i="12"/>
  <c r="F1262" i="12"/>
  <c r="B1263" i="12"/>
  <c r="C1263" i="12"/>
  <c r="D1263" i="12"/>
  <c r="F1263" i="12"/>
  <c r="B1264" i="12"/>
  <c r="C1264" i="12"/>
  <c r="D1264" i="12"/>
  <c r="F1264" i="12"/>
  <c r="B1265" i="12"/>
  <c r="C1265" i="12"/>
  <c r="D1265" i="12"/>
  <c r="F1265" i="12"/>
  <c r="B1266" i="12"/>
  <c r="C1266" i="12"/>
  <c r="D1266" i="12"/>
  <c r="F1266" i="12"/>
  <c r="B1267" i="12"/>
  <c r="C1267" i="12"/>
  <c r="D1267" i="12"/>
  <c r="F1267" i="12"/>
  <c r="B1268" i="12"/>
  <c r="C1268" i="12"/>
  <c r="D1268" i="12"/>
  <c r="F1268" i="12"/>
  <c r="B1269" i="12"/>
  <c r="C1269" i="12"/>
  <c r="D1269" i="12"/>
  <c r="F1269" i="12"/>
  <c r="B1270" i="12"/>
  <c r="C1270" i="12"/>
  <c r="D1270" i="12"/>
  <c r="F1270" i="12"/>
  <c r="B1271" i="12"/>
  <c r="C1271" i="12"/>
  <c r="D1271" i="12"/>
  <c r="F1271" i="12"/>
  <c r="B1272" i="12"/>
  <c r="C1272" i="12"/>
  <c r="D1272" i="12"/>
  <c r="F1272" i="12"/>
  <c r="B1273" i="12"/>
  <c r="C1273" i="12"/>
  <c r="D1273" i="12"/>
  <c r="F1273" i="12"/>
  <c r="B1274" i="12"/>
  <c r="C1274" i="12"/>
  <c r="D1274" i="12"/>
  <c r="F1274" i="12"/>
  <c r="B1275" i="12"/>
  <c r="C1275" i="12"/>
  <c r="D1275" i="12"/>
  <c r="F1275" i="12"/>
  <c r="B1276" i="12"/>
  <c r="C1276" i="12"/>
  <c r="D1276" i="12"/>
  <c r="F1276" i="12"/>
  <c r="B1277" i="12"/>
  <c r="C1277" i="12"/>
  <c r="D1277" i="12"/>
  <c r="F1277" i="12"/>
  <c r="B1278" i="12"/>
  <c r="C1278" i="12"/>
  <c r="D1278" i="12"/>
  <c r="F1278" i="12"/>
  <c r="B1279" i="12"/>
  <c r="C1279" i="12"/>
  <c r="D1279" i="12"/>
  <c r="F1279" i="12"/>
  <c r="B1280" i="12"/>
  <c r="C1280" i="12"/>
  <c r="D1280" i="12"/>
  <c r="F1280" i="12"/>
  <c r="B1281" i="12"/>
  <c r="C1281" i="12"/>
  <c r="D1281" i="12"/>
  <c r="F1281" i="12"/>
  <c r="B1282" i="12"/>
  <c r="C1282" i="12"/>
  <c r="D1282" i="12"/>
  <c r="F1282" i="12"/>
  <c r="B1283" i="12"/>
  <c r="C1283" i="12"/>
  <c r="D1283" i="12"/>
  <c r="F1283" i="12"/>
  <c r="B1284" i="12"/>
  <c r="C1284" i="12"/>
  <c r="D1284" i="12"/>
  <c r="F1284" i="12"/>
  <c r="B1285" i="12"/>
  <c r="C1285" i="12"/>
  <c r="D1285" i="12"/>
  <c r="F1285" i="12"/>
  <c r="B1286" i="12"/>
  <c r="C1286" i="12"/>
  <c r="D1286" i="12"/>
  <c r="F1286" i="12"/>
  <c r="B1287" i="12"/>
  <c r="C1287" i="12"/>
  <c r="D1287" i="12"/>
  <c r="F1287" i="12"/>
  <c r="B1288" i="12"/>
  <c r="C1288" i="12"/>
  <c r="D1288" i="12"/>
  <c r="F1288" i="12"/>
  <c r="B1289" i="12"/>
  <c r="C1289" i="12"/>
  <c r="D1289" i="12"/>
  <c r="F1289" i="12"/>
  <c r="B1290" i="12"/>
  <c r="C1290" i="12"/>
  <c r="D1290" i="12"/>
  <c r="F1290" i="12"/>
  <c r="B1291" i="12"/>
  <c r="C1291" i="12"/>
  <c r="D1291" i="12"/>
  <c r="F1291" i="12"/>
  <c r="B1292" i="12"/>
  <c r="C1292" i="12"/>
  <c r="D1292" i="12"/>
  <c r="F1292" i="12"/>
  <c r="B1293" i="12"/>
  <c r="C1293" i="12"/>
  <c r="D1293" i="12"/>
  <c r="F1293" i="12"/>
  <c r="B1294" i="12"/>
  <c r="C1294" i="12"/>
  <c r="D1294" i="12"/>
  <c r="F1294" i="12"/>
  <c r="B1295" i="12"/>
  <c r="C1295" i="12"/>
  <c r="D1295" i="12"/>
  <c r="F1295" i="12"/>
  <c r="B1296" i="12"/>
  <c r="C1296" i="12"/>
  <c r="D1296" i="12"/>
  <c r="F1296" i="12"/>
  <c r="B1297" i="12"/>
  <c r="C1297" i="12"/>
  <c r="D1297" i="12"/>
  <c r="F1297" i="12"/>
  <c r="B1298" i="12"/>
  <c r="C1298" i="12"/>
  <c r="D1298" i="12"/>
  <c r="F1298" i="12"/>
  <c r="B1299" i="12"/>
  <c r="C1299" i="12"/>
  <c r="D1299" i="12"/>
  <c r="F1299" i="12"/>
  <c r="B1300" i="12"/>
  <c r="C1300" i="12"/>
  <c r="D1300" i="12"/>
  <c r="F1300" i="12"/>
  <c r="B1301" i="12"/>
  <c r="C1301" i="12"/>
  <c r="D1301" i="12"/>
  <c r="F1301" i="12"/>
  <c r="B1302" i="12"/>
  <c r="C1302" i="12"/>
  <c r="D1302" i="12"/>
  <c r="F1302" i="12"/>
  <c r="B1303" i="12"/>
  <c r="C1303" i="12"/>
  <c r="D1303" i="12"/>
  <c r="F1303" i="12"/>
  <c r="B1304" i="12"/>
  <c r="C1304" i="12"/>
  <c r="D1304" i="12"/>
  <c r="F1304" i="12"/>
  <c r="B1305" i="12"/>
  <c r="C1305" i="12"/>
  <c r="D1305" i="12"/>
  <c r="F1305" i="12"/>
  <c r="B1306" i="12"/>
  <c r="C1306" i="12"/>
  <c r="D1306" i="12"/>
  <c r="F1306" i="12"/>
  <c r="B1307" i="12"/>
  <c r="C1307" i="12"/>
  <c r="D1307" i="12"/>
  <c r="F1307" i="12"/>
  <c r="B1308" i="12"/>
  <c r="C1308" i="12"/>
  <c r="D1308" i="12"/>
  <c r="F1308" i="12"/>
  <c r="B1309" i="12"/>
  <c r="C1309" i="12"/>
  <c r="D1309" i="12"/>
  <c r="F1309" i="12"/>
  <c r="B1310" i="12"/>
  <c r="C1310" i="12"/>
  <c r="D1310" i="12"/>
  <c r="F1310" i="12"/>
  <c r="B1311" i="12"/>
  <c r="C1311" i="12"/>
  <c r="D1311" i="12"/>
  <c r="F1311" i="12"/>
  <c r="B1312" i="12"/>
  <c r="C1312" i="12"/>
  <c r="D1312" i="12"/>
  <c r="F1312" i="12"/>
  <c r="B1313" i="12"/>
  <c r="C1313" i="12"/>
  <c r="D1313" i="12"/>
  <c r="F1313" i="12"/>
  <c r="B1314" i="12"/>
  <c r="C1314" i="12"/>
  <c r="D1314" i="12"/>
  <c r="F1314" i="12"/>
  <c r="B1315" i="12"/>
  <c r="C1315" i="12"/>
  <c r="D1315" i="12"/>
  <c r="F1315" i="12"/>
  <c r="B1316" i="12"/>
  <c r="C1316" i="12"/>
  <c r="D1316" i="12"/>
  <c r="F1316" i="12"/>
  <c r="B1317" i="12"/>
  <c r="C1317" i="12"/>
  <c r="D1317" i="12"/>
  <c r="F1317" i="12"/>
  <c r="B1318" i="12"/>
  <c r="C1318" i="12"/>
  <c r="D1318" i="12"/>
  <c r="F1318" i="12"/>
  <c r="B1319" i="12"/>
  <c r="C1319" i="12"/>
  <c r="D1319" i="12"/>
  <c r="F1319" i="12"/>
  <c r="B1320" i="12"/>
  <c r="C1320" i="12"/>
  <c r="D1320" i="12"/>
  <c r="F1320" i="12"/>
  <c r="B1321" i="12"/>
  <c r="C1321" i="12"/>
  <c r="D1321" i="12"/>
  <c r="F1321" i="12"/>
  <c r="B1322" i="12"/>
  <c r="C1322" i="12"/>
  <c r="D1322" i="12"/>
  <c r="F1322" i="12"/>
  <c r="B1323" i="12"/>
  <c r="C1323" i="12"/>
  <c r="D1323" i="12"/>
  <c r="F1323" i="12"/>
  <c r="B1324" i="12"/>
  <c r="C1324" i="12"/>
  <c r="D1324" i="12"/>
  <c r="F1324" i="12"/>
  <c r="B1325" i="12"/>
  <c r="C1325" i="12"/>
  <c r="D1325" i="12"/>
  <c r="F1325" i="12"/>
  <c r="B1326" i="12"/>
  <c r="C1326" i="12"/>
  <c r="D1326" i="12"/>
  <c r="F1326" i="12"/>
  <c r="B1327" i="12"/>
  <c r="C1327" i="12"/>
  <c r="D1327" i="12"/>
  <c r="F1327" i="12"/>
  <c r="B1328" i="12"/>
  <c r="C1328" i="12"/>
  <c r="D1328" i="12"/>
  <c r="F1328" i="12"/>
  <c r="B1329" i="12"/>
  <c r="C1329" i="12"/>
  <c r="D1329" i="12"/>
  <c r="F1329" i="12"/>
  <c r="B1330" i="12"/>
  <c r="C1330" i="12"/>
  <c r="D1330" i="12"/>
  <c r="F1330" i="12"/>
  <c r="B1331" i="12"/>
  <c r="C1331" i="12"/>
  <c r="D1331" i="12"/>
  <c r="F1331" i="12"/>
  <c r="B1332" i="12"/>
  <c r="C1332" i="12"/>
  <c r="D1332" i="12"/>
  <c r="F1332" i="12"/>
  <c r="B1333" i="12"/>
  <c r="C1333" i="12"/>
  <c r="D1333" i="12"/>
  <c r="F1333" i="12"/>
  <c r="B1334" i="12"/>
  <c r="C1334" i="12"/>
  <c r="D1334" i="12"/>
  <c r="F1334" i="12"/>
  <c r="B1335" i="12"/>
  <c r="C1335" i="12"/>
  <c r="D1335" i="12"/>
  <c r="F1335" i="12"/>
  <c r="B1336" i="12"/>
  <c r="C1336" i="12"/>
  <c r="D1336" i="12"/>
  <c r="F1336" i="12"/>
  <c r="B1337" i="12"/>
  <c r="C1337" i="12"/>
  <c r="D1337" i="12"/>
  <c r="F1337" i="12"/>
  <c r="B1338" i="12"/>
  <c r="C1338" i="12"/>
  <c r="D1338" i="12"/>
  <c r="F1338" i="12"/>
  <c r="B1339" i="12"/>
  <c r="C1339" i="12"/>
  <c r="D1339" i="12"/>
  <c r="F1339" i="12"/>
  <c r="B1340" i="12"/>
  <c r="C1340" i="12"/>
  <c r="D1340" i="12"/>
  <c r="F1340" i="12"/>
  <c r="B1341" i="12"/>
  <c r="C1341" i="12"/>
  <c r="D1341" i="12"/>
  <c r="F1341" i="12"/>
  <c r="B1342" i="12"/>
  <c r="C1342" i="12"/>
  <c r="D1342" i="12"/>
  <c r="F1342" i="12"/>
  <c r="B1343" i="12"/>
  <c r="C1343" i="12"/>
  <c r="D1343" i="12"/>
  <c r="F1343" i="12"/>
  <c r="B1344" i="12"/>
  <c r="C1344" i="12"/>
  <c r="D1344" i="12"/>
  <c r="F1344" i="12"/>
  <c r="B1345" i="12"/>
  <c r="C1345" i="12"/>
  <c r="D1345" i="12"/>
  <c r="F1345" i="12"/>
  <c r="B1346" i="12"/>
  <c r="C1346" i="12"/>
  <c r="D1346" i="12"/>
  <c r="F1346" i="12"/>
  <c r="B1347" i="12"/>
  <c r="C1347" i="12"/>
  <c r="D1347" i="12"/>
  <c r="F1347" i="12"/>
  <c r="B1348" i="12"/>
  <c r="C1348" i="12"/>
  <c r="D1348" i="12"/>
  <c r="F1348" i="12"/>
  <c r="B1349" i="12"/>
  <c r="C1349" i="12"/>
  <c r="D1349" i="12"/>
  <c r="F1349" i="12"/>
  <c r="B1350" i="12"/>
  <c r="C1350" i="12"/>
  <c r="D1350" i="12"/>
  <c r="F1350" i="12"/>
  <c r="B1351" i="12"/>
  <c r="C1351" i="12"/>
  <c r="D1351" i="12"/>
  <c r="F1351" i="12"/>
  <c r="B1352" i="12"/>
  <c r="C1352" i="12"/>
  <c r="D1352" i="12"/>
  <c r="F1352" i="12"/>
  <c r="B1353" i="12"/>
  <c r="C1353" i="12"/>
  <c r="D1353" i="12"/>
  <c r="F1353" i="12"/>
  <c r="B1354" i="12"/>
  <c r="C1354" i="12"/>
  <c r="D1354" i="12"/>
  <c r="F1354" i="12"/>
  <c r="B1355" i="12"/>
  <c r="C1355" i="12"/>
  <c r="D1355" i="12"/>
  <c r="F1355" i="12"/>
  <c r="B1356" i="12"/>
  <c r="C1356" i="12"/>
  <c r="D1356" i="12"/>
  <c r="F1356" i="12"/>
  <c r="B1357" i="12"/>
  <c r="C1357" i="12"/>
  <c r="D1357" i="12"/>
  <c r="F1357" i="12"/>
  <c r="B1358" i="12"/>
  <c r="C1358" i="12"/>
  <c r="D1358" i="12"/>
  <c r="F1358" i="12"/>
  <c r="B1359" i="12"/>
  <c r="C1359" i="12"/>
  <c r="D1359" i="12"/>
  <c r="F1359" i="12"/>
  <c r="B1360" i="12"/>
  <c r="C1360" i="12"/>
  <c r="D1360" i="12"/>
  <c r="F1360" i="12"/>
  <c r="B1361" i="12"/>
  <c r="C1361" i="12"/>
  <c r="D1361" i="12"/>
  <c r="F1361" i="12"/>
  <c r="B1362" i="12"/>
  <c r="C1362" i="12"/>
  <c r="D1362" i="12"/>
  <c r="F1362" i="12"/>
  <c r="B1363" i="12"/>
  <c r="C1363" i="12"/>
  <c r="D1363" i="12"/>
  <c r="F1363" i="12"/>
  <c r="B1364" i="12"/>
  <c r="C1364" i="12"/>
  <c r="D1364" i="12"/>
  <c r="F1364" i="12"/>
  <c r="B1365" i="12"/>
  <c r="C1365" i="12"/>
  <c r="D1365" i="12"/>
  <c r="F1365" i="12"/>
  <c r="B1366" i="12"/>
  <c r="C1366" i="12"/>
  <c r="D1366" i="12"/>
  <c r="F1366" i="12"/>
  <c r="B1367" i="12"/>
  <c r="C1367" i="12"/>
  <c r="D1367" i="12"/>
  <c r="F1367" i="12"/>
  <c r="B1368" i="12"/>
  <c r="C1368" i="12"/>
  <c r="D1368" i="12"/>
  <c r="F1368" i="12"/>
  <c r="B1369" i="12"/>
  <c r="C1369" i="12"/>
  <c r="D1369" i="12"/>
  <c r="F1369" i="12"/>
  <c r="B1370" i="12"/>
  <c r="C1370" i="12"/>
  <c r="D1370" i="12"/>
  <c r="F1370" i="12"/>
  <c r="B1371" i="12"/>
  <c r="C1371" i="12"/>
  <c r="D1371" i="12"/>
  <c r="F1371" i="12"/>
  <c r="B1372" i="12"/>
  <c r="C1372" i="12"/>
  <c r="D1372" i="12"/>
  <c r="F1372" i="12"/>
  <c r="B1373" i="12"/>
  <c r="C1373" i="12"/>
  <c r="D1373" i="12"/>
  <c r="F1373" i="12"/>
  <c r="B1374" i="12"/>
  <c r="C1374" i="12"/>
  <c r="D1374" i="12"/>
  <c r="F1374" i="12"/>
  <c r="B1375" i="12"/>
  <c r="C1375" i="12"/>
  <c r="D1375" i="12"/>
  <c r="F1375" i="12"/>
  <c r="B1376" i="12"/>
  <c r="C1376" i="12"/>
  <c r="D1376" i="12"/>
  <c r="F1376" i="12"/>
  <c r="B1377" i="12"/>
  <c r="C1377" i="12"/>
  <c r="D1377" i="12"/>
  <c r="F1377" i="12"/>
  <c r="B1378" i="12"/>
  <c r="C1378" i="12"/>
  <c r="D1378" i="12"/>
  <c r="F1378" i="12"/>
  <c r="B1379" i="12"/>
  <c r="C1379" i="12"/>
  <c r="D1379" i="12"/>
  <c r="F1379" i="12"/>
  <c r="B1380" i="12"/>
  <c r="C1380" i="12"/>
  <c r="D1380" i="12"/>
  <c r="F1380" i="12"/>
  <c r="B1381" i="12"/>
  <c r="C1381" i="12"/>
  <c r="D1381" i="12"/>
  <c r="F1381" i="12"/>
  <c r="B1382" i="12"/>
  <c r="C1382" i="12"/>
  <c r="D1382" i="12"/>
  <c r="F1382" i="12"/>
  <c r="B1383" i="12"/>
  <c r="C1383" i="12"/>
  <c r="D1383" i="12"/>
  <c r="F1383" i="12"/>
  <c r="B1384" i="12"/>
  <c r="C1384" i="12"/>
  <c r="D1384" i="12"/>
  <c r="F1384" i="12"/>
  <c r="B1385" i="12"/>
  <c r="C1385" i="12"/>
  <c r="D1385" i="12"/>
  <c r="F1385" i="12"/>
  <c r="B1386" i="12"/>
  <c r="C1386" i="12"/>
  <c r="D1386" i="12"/>
  <c r="F1386" i="12"/>
  <c r="B1387" i="12"/>
  <c r="C1387" i="12"/>
  <c r="D1387" i="12"/>
  <c r="F1387" i="12"/>
  <c r="B1388" i="12"/>
  <c r="C1388" i="12"/>
  <c r="D1388" i="12"/>
  <c r="F1388" i="12"/>
  <c r="B1389" i="12"/>
  <c r="C1389" i="12"/>
  <c r="D1389" i="12"/>
  <c r="F1389" i="12"/>
  <c r="B1390" i="12"/>
  <c r="C1390" i="12"/>
  <c r="D1390" i="12"/>
  <c r="F1390" i="12"/>
  <c r="B1391" i="12"/>
  <c r="C1391" i="12"/>
  <c r="D1391" i="12"/>
  <c r="F1391" i="12"/>
  <c r="B1392" i="12"/>
  <c r="C1392" i="12"/>
  <c r="D1392" i="12"/>
  <c r="F1392" i="12"/>
  <c r="B1393" i="12"/>
  <c r="C1393" i="12"/>
  <c r="D1393" i="12"/>
  <c r="F1393" i="12"/>
  <c r="B1394" i="12"/>
  <c r="C1394" i="12"/>
  <c r="D1394" i="12"/>
  <c r="F1394" i="12"/>
  <c r="B1395" i="12"/>
  <c r="C1395" i="12"/>
  <c r="D1395" i="12"/>
  <c r="F1395" i="12"/>
  <c r="B1396" i="12"/>
  <c r="C1396" i="12"/>
  <c r="D1396" i="12"/>
  <c r="F1396" i="12"/>
  <c r="B1397" i="12"/>
  <c r="C1397" i="12"/>
  <c r="D1397" i="12"/>
  <c r="F1397" i="12"/>
  <c r="B1398" i="12"/>
  <c r="C1398" i="12"/>
  <c r="D1398" i="12"/>
  <c r="F1398" i="12"/>
  <c r="B1399" i="12"/>
  <c r="C1399" i="12"/>
  <c r="D1399" i="12"/>
  <c r="F1399" i="12"/>
  <c r="B1400" i="12"/>
  <c r="C1400" i="12"/>
  <c r="D1400" i="12"/>
  <c r="F1400" i="12"/>
  <c r="B1401" i="12"/>
  <c r="C1401" i="12"/>
  <c r="D1401" i="12"/>
  <c r="F1401" i="12"/>
  <c r="B1402" i="12"/>
  <c r="C1402" i="12"/>
  <c r="D1402" i="12"/>
  <c r="F1402" i="12"/>
  <c r="B1403" i="12"/>
  <c r="C1403" i="12"/>
  <c r="D1403" i="12"/>
  <c r="F1403" i="12"/>
  <c r="B1404" i="12"/>
  <c r="C1404" i="12"/>
  <c r="D1404" i="12"/>
  <c r="F1404" i="12"/>
  <c r="B1405" i="12"/>
  <c r="C1405" i="12"/>
  <c r="D1405" i="12"/>
  <c r="F1405" i="12"/>
  <c r="B1406" i="12"/>
  <c r="C1406" i="12"/>
  <c r="D1406" i="12"/>
  <c r="F1406" i="12"/>
  <c r="B1407" i="12"/>
  <c r="C1407" i="12"/>
  <c r="D1407" i="12"/>
  <c r="F1407" i="12"/>
  <c r="B1408" i="12"/>
  <c r="C1408" i="12"/>
  <c r="D1408" i="12"/>
  <c r="F1408" i="12"/>
  <c r="B1409" i="12"/>
  <c r="C1409" i="12"/>
  <c r="D1409" i="12"/>
  <c r="F1409" i="12"/>
  <c r="B1410" i="12"/>
  <c r="C1410" i="12"/>
  <c r="D1410" i="12"/>
  <c r="F1410" i="12"/>
  <c r="B1411" i="12"/>
  <c r="C1411" i="12"/>
  <c r="D1411" i="12"/>
  <c r="F1411" i="12"/>
  <c r="B1412" i="12"/>
  <c r="C1412" i="12"/>
  <c r="D1412" i="12"/>
  <c r="F1412" i="12"/>
  <c r="B1413" i="12"/>
  <c r="C1413" i="12"/>
  <c r="D1413" i="12"/>
  <c r="F1413" i="12"/>
  <c r="B1414" i="12"/>
  <c r="C1414" i="12"/>
  <c r="D1414" i="12"/>
  <c r="F1414" i="12"/>
  <c r="B1415" i="12"/>
  <c r="C1415" i="12"/>
  <c r="D1415" i="12"/>
  <c r="F1415" i="12"/>
  <c r="B1416" i="12"/>
  <c r="C1416" i="12"/>
  <c r="D1416" i="12"/>
  <c r="F1416" i="12"/>
  <c r="B1417" i="12"/>
  <c r="C1417" i="12"/>
  <c r="D1417" i="12"/>
  <c r="F1417" i="12"/>
  <c r="B1418" i="12"/>
  <c r="C1418" i="12"/>
  <c r="D1418" i="12"/>
  <c r="F1418" i="12"/>
  <c r="B1419" i="12"/>
  <c r="C1419" i="12"/>
  <c r="D1419" i="12"/>
  <c r="F1419" i="12"/>
  <c r="B1420" i="12"/>
  <c r="C1420" i="12"/>
  <c r="D1420" i="12"/>
  <c r="F1420" i="12"/>
  <c r="B1421" i="12"/>
  <c r="C1421" i="12"/>
  <c r="D1421" i="12"/>
  <c r="F1421" i="12"/>
  <c r="B1422" i="12"/>
  <c r="C1422" i="12"/>
  <c r="D1422" i="12"/>
  <c r="F1422" i="12"/>
  <c r="B1423" i="12"/>
  <c r="C1423" i="12"/>
  <c r="D1423" i="12"/>
  <c r="F1423" i="12"/>
  <c r="B1424" i="12"/>
  <c r="C1424" i="12"/>
  <c r="D1424" i="12"/>
  <c r="F1424" i="12"/>
  <c r="B1425" i="12"/>
  <c r="C1425" i="12"/>
  <c r="D1425" i="12"/>
  <c r="F1425" i="12"/>
  <c r="B1426" i="12"/>
  <c r="C1426" i="12"/>
  <c r="D1426" i="12"/>
  <c r="F1426" i="12"/>
  <c r="B1427" i="12"/>
  <c r="C1427" i="12"/>
  <c r="D1427" i="12"/>
  <c r="F1427" i="12"/>
  <c r="B1428" i="12"/>
  <c r="C1428" i="12"/>
  <c r="D1428" i="12"/>
  <c r="F1428" i="12"/>
  <c r="B1429" i="12"/>
  <c r="C1429" i="12"/>
  <c r="D1429" i="12"/>
  <c r="F1429" i="12"/>
  <c r="B1430" i="12"/>
  <c r="C1430" i="12"/>
  <c r="D1430" i="12"/>
  <c r="F1430" i="12"/>
  <c r="B1431" i="12"/>
  <c r="C1431" i="12"/>
  <c r="D1431" i="12"/>
  <c r="F1431" i="12"/>
  <c r="B1432" i="12"/>
  <c r="C1432" i="12"/>
  <c r="D1432" i="12"/>
  <c r="F1432" i="12"/>
  <c r="B1433" i="12"/>
  <c r="C1433" i="12"/>
  <c r="D1433" i="12"/>
  <c r="F1433" i="12"/>
  <c r="B1434" i="12"/>
  <c r="C1434" i="12"/>
  <c r="D1434" i="12"/>
  <c r="F1434" i="12"/>
  <c r="B1435" i="12"/>
  <c r="C1435" i="12"/>
  <c r="D1435" i="12"/>
  <c r="F1435" i="12"/>
  <c r="B1436" i="12"/>
  <c r="C1436" i="12"/>
  <c r="D1436" i="12"/>
  <c r="F1436" i="12"/>
  <c r="B1437" i="12"/>
  <c r="C1437" i="12"/>
  <c r="D1437" i="12"/>
  <c r="F1437" i="12"/>
  <c r="B1438" i="12"/>
  <c r="C1438" i="12"/>
  <c r="D1438" i="12"/>
  <c r="F1438" i="12"/>
  <c r="B1439" i="12"/>
  <c r="C1439" i="12"/>
  <c r="D1439" i="12"/>
  <c r="F1439" i="12"/>
  <c r="B1440" i="12"/>
  <c r="C1440" i="12"/>
  <c r="D1440" i="12"/>
  <c r="F1440" i="12"/>
  <c r="B1441" i="12"/>
  <c r="C1441" i="12"/>
  <c r="D1441" i="12"/>
  <c r="F1441" i="12"/>
  <c r="B1442" i="12"/>
  <c r="C1442" i="12"/>
  <c r="D1442" i="12"/>
  <c r="F1442" i="12"/>
  <c r="B1443" i="12"/>
  <c r="C1443" i="12"/>
  <c r="D1443" i="12"/>
  <c r="F1443" i="12"/>
  <c r="B1444" i="12"/>
  <c r="C1444" i="12"/>
  <c r="D1444" i="12"/>
  <c r="F1444" i="12"/>
  <c r="B1445" i="12"/>
  <c r="C1445" i="12"/>
  <c r="D1445" i="12"/>
  <c r="F1445" i="12"/>
  <c r="B1446" i="12"/>
  <c r="C1446" i="12"/>
  <c r="D1446" i="12"/>
  <c r="F1446" i="12"/>
  <c r="B1447" i="12"/>
  <c r="C1447" i="12"/>
  <c r="D1447" i="12"/>
  <c r="F1447" i="12"/>
  <c r="B1448" i="12"/>
  <c r="C1448" i="12"/>
  <c r="D1448" i="12"/>
  <c r="F1448" i="12"/>
  <c r="B1449" i="12"/>
  <c r="C1449" i="12"/>
  <c r="D1449" i="12"/>
  <c r="F1449" i="12"/>
  <c r="B1450" i="12"/>
  <c r="C1450" i="12"/>
  <c r="D1450" i="12"/>
  <c r="F1450" i="12"/>
  <c r="B1451" i="12"/>
  <c r="C1451" i="12"/>
  <c r="D1451" i="12"/>
  <c r="F1451" i="12"/>
  <c r="B1452" i="12"/>
  <c r="C1452" i="12"/>
  <c r="D1452" i="12"/>
  <c r="F1452" i="12"/>
  <c r="B1453" i="12"/>
  <c r="C1453" i="12"/>
  <c r="D1453" i="12"/>
  <c r="F1453" i="12"/>
  <c r="B1454" i="12"/>
  <c r="C1454" i="12"/>
  <c r="D1454" i="12"/>
  <c r="F1454" i="12"/>
  <c r="B1455" i="12"/>
  <c r="C1455" i="12"/>
  <c r="D1455" i="12"/>
  <c r="F1455" i="12"/>
  <c r="B1456" i="12"/>
  <c r="C1456" i="12"/>
  <c r="D1456" i="12"/>
  <c r="F1456" i="12"/>
  <c r="B1457" i="12"/>
  <c r="C1457" i="12"/>
  <c r="D1457" i="12"/>
  <c r="F1457" i="12"/>
  <c r="B1458" i="12"/>
  <c r="C1458" i="12"/>
  <c r="D1458" i="12"/>
  <c r="F1458" i="12"/>
  <c r="B1459" i="12"/>
  <c r="C1459" i="12"/>
  <c r="D1459" i="12"/>
  <c r="F1459" i="12"/>
  <c r="B1460" i="12"/>
  <c r="C1460" i="12"/>
  <c r="D1460" i="12"/>
  <c r="F1460" i="12"/>
  <c r="B1461" i="12"/>
  <c r="C1461" i="12"/>
  <c r="D1461" i="12"/>
  <c r="F1461" i="12"/>
  <c r="B1462" i="12"/>
  <c r="C1462" i="12"/>
  <c r="D1462" i="12"/>
  <c r="F1462" i="12"/>
  <c r="B1463" i="12"/>
  <c r="C1463" i="12"/>
  <c r="D1463" i="12"/>
  <c r="F1463" i="12"/>
  <c r="B1464" i="12"/>
  <c r="C1464" i="12"/>
  <c r="D1464" i="12"/>
  <c r="F1464" i="12"/>
  <c r="B1465" i="12"/>
  <c r="C1465" i="12"/>
  <c r="D1465" i="12"/>
  <c r="F1465" i="12"/>
  <c r="B1466" i="12"/>
  <c r="C1466" i="12"/>
  <c r="D1466" i="12"/>
  <c r="F1466" i="12"/>
  <c r="B1467" i="12"/>
  <c r="C1467" i="12"/>
  <c r="D1467" i="12"/>
  <c r="F1467" i="12"/>
  <c r="B1468" i="12"/>
  <c r="C1468" i="12"/>
  <c r="D1468" i="12"/>
  <c r="F1468" i="12"/>
  <c r="B1469" i="12"/>
  <c r="C1469" i="12"/>
  <c r="D1469" i="12"/>
  <c r="F1469" i="12"/>
  <c r="B1470" i="12"/>
  <c r="C1470" i="12"/>
  <c r="D1470" i="12"/>
  <c r="F1470" i="12"/>
  <c r="B1471" i="12"/>
  <c r="C1471" i="12"/>
  <c r="D1471" i="12"/>
  <c r="F1471" i="12"/>
  <c r="B1472" i="12"/>
  <c r="C1472" i="12"/>
  <c r="D1472" i="12"/>
  <c r="F1472" i="12"/>
  <c r="B1473" i="12"/>
  <c r="C1473" i="12"/>
  <c r="D1473" i="12"/>
  <c r="F1473" i="12"/>
  <c r="B1474" i="12"/>
  <c r="C1474" i="12"/>
  <c r="D1474" i="12"/>
  <c r="F1474" i="12"/>
  <c r="B1475" i="12"/>
  <c r="C1475" i="12"/>
  <c r="D1475" i="12"/>
  <c r="F1475" i="12"/>
  <c r="B1476" i="12"/>
  <c r="C1476" i="12"/>
  <c r="D1476" i="12"/>
  <c r="F1476" i="12"/>
  <c r="B1477" i="12"/>
  <c r="C1477" i="12"/>
  <c r="D1477" i="12"/>
  <c r="F1477" i="12"/>
  <c r="B1478" i="12"/>
  <c r="C1478" i="12"/>
  <c r="D1478" i="12"/>
  <c r="F1478" i="12"/>
  <c r="B1479" i="12"/>
  <c r="C1479" i="12"/>
  <c r="D1479" i="12"/>
  <c r="F1479" i="12"/>
  <c r="B1480" i="12"/>
  <c r="C1480" i="12"/>
  <c r="D1480" i="12"/>
  <c r="F1480" i="12"/>
  <c r="B1481" i="12"/>
  <c r="C1481" i="12"/>
  <c r="D1481" i="12"/>
  <c r="F1481" i="12"/>
  <c r="B1482" i="12"/>
  <c r="C1482" i="12"/>
  <c r="D1482" i="12"/>
  <c r="F1482" i="12"/>
  <c r="B1483" i="12"/>
  <c r="C1483" i="12"/>
  <c r="D1483" i="12"/>
  <c r="F1483" i="12"/>
  <c r="B1484" i="12"/>
  <c r="C1484" i="12"/>
  <c r="D1484" i="12"/>
  <c r="F1484" i="12"/>
  <c r="B1485" i="12"/>
  <c r="C1485" i="12"/>
  <c r="D1485" i="12"/>
  <c r="F1485" i="12"/>
  <c r="B1486" i="12"/>
  <c r="C1486" i="12"/>
  <c r="D1486" i="12"/>
  <c r="F1486" i="12"/>
  <c r="B1487" i="12"/>
  <c r="C1487" i="12"/>
  <c r="D1487" i="12"/>
  <c r="F1487" i="12"/>
  <c r="B1488" i="12"/>
  <c r="C1488" i="12"/>
  <c r="D1488" i="12"/>
  <c r="F1488" i="12"/>
  <c r="B1489" i="12"/>
  <c r="C1489" i="12"/>
  <c r="D1489" i="12"/>
  <c r="F1489" i="12"/>
  <c r="B1490" i="12"/>
  <c r="C1490" i="12"/>
  <c r="D1490" i="12"/>
  <c r="F1490" i="12"/>
  <c r="B1491" i="12"/>
  <c r="C1491" i="12"/>
  <c r="D1491" i="12"/>
  <c r="F1491" i="12"/>
  <c r="B1492" i="12"/>
  <c r="C1492" i="12"/>
  <c r="D1492" i="12"/>
  <c r="F1492" i="12"/>
  <c r="B1493" i="12"/>
  <c r="C1493" i="12"/>
  <c r="D1493" i="12"/>
  <c r="F1493" i="12"/>
  <c r="B1494" i="12"/>
  <c r="C1494" i="12"/>
  <c r="D1494" i="12"/>
  <c r="F1494" i="12"/>
  <c r="B1495" i="12"/>
  <c r="C1495" i="12"/>
  <c r="D1495" i="12"/>
  <c r="F1495" i="12"/>
  <c r="B1496" i="12"/>
  <c r="C1496" i="12"/>
  <c r="D1496" i="12"/>
  <c r="F1496" i="12"/>
  <c r="B1497" i="12"/>
  <c r="C1497" i="12"/>
  <c r="D1497" i="12"/>
  <c r="F1497" i="12"/>
  <c r="B1498" i="12"/>
  <c r="C1498" i="12"/>
  <c r="D1498" i="12"/>
  <c r="F1498" i="12"/>
  <c r="B1499" i="12"/>
  <c r="C1499" i="12"/>
  <c r="D1499" i="12"/>
  <c r="F1499" i="12"/>
  <c r="B1500" i="12"/>
  <c r="C1500" i="12"/>
  <c r="D1500" i="12"/>
  <c r="F1500" i="12"/>
  <c r="B1501" i="12"/>
  <c r="C1501" i="12"/>
  <c r="D1501" i="12"/>
  <c r="F1501" i="12"/>
  <c r="B1502" i="12"/>
  <c r="C1502" i="12"/>
  <c r="D1502" i="12"/>
  <c r="F1502" i="12"/>
  <c r="B1503" i="12"/>
  <c r="C1503" i="12"/>
  <c r="D1503" i="12"/>
  <c r="F1503" i="12"/>
  <c r="B1504" i="12"/>
  <c r="C1504" i="12"/>
  <c r="D1504" i="12"/>
  <c r="F1504" i="12"/>
  <c r="B1505" i="12"/>
  <c r="C1505" i="12"/>
  <c r="D1505" i="12"/>
  <c r="F1505" i="12"/>
  <c r="B1506" i="12"/>
  <c r="C1506" i="12"/>
  <c r="D1506" i="12"/>
  <c r="F1506" i="12"/>
  <c r="B1507" i="12"/>
  <c r="C1507" i="12"/>
  <c r="D1507" i="12"/>
  <c r="F1507" i="12"/>
  <c r="B1508" i="12"/>
  <c r="C1508" i="12"/>
  <c r="D1508" i="12"/>
  <c r="F1508" i="12"/>
  <c r="B1509" i="12"/>
  <c r="C1509" i="12"/>
  <c r="D1509" i="12"/>
  <c r="F1509" i="12"/>
  <c r="B1510" i="12"/>
  <c r="C1510" i="12"/>
  <c r="D1510" i="12"/>
  <c r="F1510" i="12"/>
  <c r="B1511" i="12"/>
  <c r="C1511" i="12"/>
  <c r="D1511" i="12"/>
  <c r="F1511" i="12"/>
  <c r="B1512" i="12"/>
  <c r="C1512" i="12"/>
  <c r="D1512" i="12"/>
  <c r="F1512" i="12"/>
  <c r="B1513" i="12"/>
  <c r="C1513" i="12"/>
  <c r="D1513" i="12"/>
  <c r="F1513" i="12"/>
  <c r="B1514" i="12"/>
  <c r="C1514" i="12"/>
  <c r="D1514" i="12"/>
  <c r="F1514" i="12"/>
  <c r="B1515" i="12"/>
  <c r="C1515" i="12"/>
  <c r="D1515" i="12"/>
  <c r="F1515" i="12"/>
  <c r="B1516" i="12"/>
  <c r="C1516" i="12"/>
  <c r="D1516" i="12"/>
  <c r="F1516" i="12"/>
  <c r="B1517" i="12"/>
  <c r="C1517" i="12"/>
  <c r="D1517" i="12"/>
  <c r="F1517" i="12"/>
  <c r="B1518" i="12"/>
  <c r="C1518" i="12"/>
  <c r="D1518" i="12"/>
  <c r="F1518" i="12"/>
  <c r="B1519" i="12"/>
  <c r="C1519" i="12"/>
  <c r="D1519" i="12"/>
  <c r="F1519" i="12"/>
  <c r="B1520" i="12"/>
  <c r="C1520" i="12"/>
  <c r="D1520" i="12"/>
  <c r="F1520" i="12"/>
  <c r="B1521" i="12"/>
  <c r="C1521" i="12"/>
  <c r="D1521" i="12"/>
  <c r="F1521" i="12"/>
  <c r="B1522" i="12"/>
  <c r="C1522" i="12"/>
  <c r="D1522" i="12"/>
  <c r="F1522" i="12"/>
  <c r="B1523" i="12"/>
  <c r="C1523" i="12"/>
  <c r="D1523" i="12"/>
  <c r="F1523" i="12"/>
  <c r="B1524" i="12"/>
  <c r="C1524" i="12"/>
  <c r="D1524" i="12"/>
  <c r="F1524" i="12"/>
  <c r="B1525" i="12"/>
  <c r="C1525" i="12"/>
  <c r="D1525" i="12"/>
  <c r="F1525" i="12"/>
  <c r="B1526" i="12"/>
  <c r="C1526" i="12"/>
  <c r="D1526" i="12"/>
  <c r="F1526" i="12"/>
  <c r="B1527" i="12"/>
  <c r="C1527" i="12"/>
  <c r="D1527" i="12"/>
  <c r="F1527" i="12"/>
  <c r="B1528" i="12"/>
  <c r="C1528" i="12"/>
  <c r="D1528" i="12"/>
  <c r="F1528" i="12"/>
  <c r="B1529" i="12"/>
  <c r="C1529" i="12"/>
  <c r="D1529" i="12"/>
  <c r="F1529" i="12"/>
  <c r="B1530" i="12"/>
  <c r="C1530" i="12"/>
  <c r="D1530" i="12"/>
  <c r="F1530" i="12"/>
  <c r="B1531" i="12"/>
  <c r="C1531" i="12"/>
  <c r="D1531" i="12"/>
  <c r="F1531" i="12"/>
  <c r="B1532" i="12"/>
  <c r="C1532" i="12"/>
  <c r="D1532" i="12"/>
  <c r="F1532" i="12"/>
  <c r="B1533" i="12"/>
  <c r="C1533" i="12"/>
  <c r="D1533" i="12"/>
  <c r="F1533" i="12"/>
  <c r="B1534" i="12"/>
  <c r="C1534" i="12"/>
  <c r="D1534" i="12"/>
  <c r="F1534" i="12"/>
  <c r="B1535" i="12"/>
  <c r="C1535" i="12"/>
  <c r="D1535" i="12"/>
  <c r="F1535" i="12"/>
  <c r="B1536" i="12"/>
  <c r="C1536" i="12"/>
  <c r="D1536" i="12"/>
  <c r="F1536" i="12"/>
  <c r="B1537" i="12"/>
  <c r="C1537" i="12"/>
  <c r="D1537" i="12"/>
  <c r="F1537" i="12"/>
  <c r="B1538" i="12"/>
  <c r="C1538" i="12"/>
  <c r="D1538" i="12"/>
  <c r="F1538" i="12"/>
  <c r="B1539" i="12"/>
  <c r="C1539" i="12"/>
  <c r="D1539" i="12"/>
  <c r="F1539" i="12"/>
  <c r="B1540" i="12"/>
  <c r="C1540" i="12"/>
  <c r="D1540" i="12"/>
  <c r="F1540" i="12"/>
  <c r="B1541" i="12"/>
  <c r="C1541" i="12"/>
  <c r="D1541" i="12"/>
  <c r="F1541" i="12"/>
  <c r="B1542" i="12"/>
  <c r="C1542" i="12"/>
  <c r="D1542" i="12"/>
  <c r="F1542" i="12"/>
  <c r="B1543" i="12"/>
  <c r="C1543" i="12"/>
  <c r="D1543" i="12"/>
  <c r="F1543" i="12"/>
  <c r="B1544" i="12"/>
  <c r="C1544" i="12"/>
  <c r="D1544" i="12"/>
  <c r="F1544" i="12"/>
  <c r="B1545" i="12"/>
  <c r="C1545" i="12"/>
  <c r="D1545" i="12"/>
  <c r="F1545" i="12"/>
  <c r="B1546" i="12"/>
  <c r="C1546" i="12"/>
  <c r="D1546" i="12"/>
  <c r="F1546" i="12"/>
  <c r="B1547" i="12"/>
  <c r="C1547" i="12"/>
  <c r="D1547" i="12"/>
  <c r="F1547" i="12"/>
  <c r="B1548" i="12"/>
  <c r="C1548" i="12"/>
  <c r="D1548" i="12"/>
  <c r="F1548" i="12"/>
  <c r="B1549" i="12"/>
  <c r="C1549" i="12"/>
  <c r="D1549" i="12"/>
  <c r="F1549" i="12"/>
  <c r="B1550" i="12"/>
  <c r="C1550" i="12"/>
  <c r="D1550" i="12"/>
  <c r="F1550" i="12"/>
  <c r="B1551" i="12"/>
  <c r="C1551" i="12"/>
  <c r="D1551" i="12"/>
  <c r="F1551" i="12"/>
  <c r="B1552" i="12"/>
  <c r="C1552" i="12"/>
  <c r="D1552" i="12"/>
  <c r="F1552" i="12"/>
  <c r="B1553" i="12"/>
  <c r="C1553" i="12"/>
  <c r="D1553" i="12"/>
  <c r="F1553" i="12"/>
  <c r="B1554" i="12"/>
  <c r="C1554" i="12"/>
  <c r="D1554" i="12"/>
  <c r="F1554" i="12"/>
  <c r="B1555" i="12"/>
  <c r="C1555" i="12"/>
  <c r="D1555" i="12"/>
  <c r="F1555" i="12"/>
  <c r="B1556" i="12"/>
  <c r="C1556" i="12"/>
  <c r="D1556" i="12"/>
  <c r="F1556" i="12"/>
  <c r="B1557" i="12"/>
  <c r="C1557" i="12"/>
  <c r="D1557" i="12"/>
  <c r="F1557" i="12"/>
  <c r="B1558" i="12"/>
  <c r="C1558" i="12"/>
  <c r="D1558" i="12"/>
  <c r="F1558" i="12"/>
  <c r="B1559" i="12"/>
  <c r="C1559" i="12"/>
  <c r="D1559" i="12"/>
  <c r="F1559" i="12"/>
  <c r="B1560" i="12"/>
  <c r="C1560" i="12"/>
  <c r="D1560" i="12"/>
  <c r="F1560" i="12"/>
  <c r="B1561" i="12"/>
  <c r="C1561" i="12"/>
  <c r="D1561" i="12"/>
  <c r="F1561" i="12"/>
  <c r="B1562" i="12"/>
  <c r="C1562" i="12"/>
  <c r="D1562" i="12"/>
  <c r="F1562" i="12"/>
  <c r="B1563" i="12"/>
  <c r="C1563" i="12"/>
  <c r="D1563" i="12"/>
  <c r="F1563" i="12"/>
  <c r="B1564" i="12"/>
  <c r="C1564" i="12"/>
  <c r="D1564" i="12"/>
  <c r="F1564" i="12"/>
  <c r="B1565" i="12"/>
  <c r="C1565" i="12"/>
  <c r="D1565" i="12"/>
  <c r="F1565" i="12"/>
  <c r="B1566" i="12"/>
  <c r="C1566" i="12"/>
  <c r="D1566" i="12"/>
  <c r="F1566" i="12"/>
  <c r="B1567" i="12"/>
  <c r="C1567" i="12"/>
  <c r="D1567" i="12"/>
  <c r="F1567" i="12"/>
  <c r="B1568" i="12"/>
  <c r="C1568" i="12"/>
  <c r="D1568" i="12"/>
  <c r="F1568" i="12"/>
  <c r="B1569" i="12"/>
  <c r="C1569" i="12"/>
  <c r="D1569" i="12"/>
  <c r="F1569" i="12"/>
  <c r="B1570" i="12"/>
  <c r="C1570" i="12"/>
  <c r="D1570" i="12"/>
  <c r="F1570" i="12"/>
  <c r="B1571" i="12"/>
  <c r="C1571" i="12"/>
  <c r="D1571" i="12"/>
  <c r="F1571" i="12"/>
  <c r="B1572" i="12"/>
  <c r="C1572" i="12"/>
  <c r="D1572" i="12"/>
  <c r="F1572" i="12"/>
  <c r="B1573" i="12"/>
  <c r="C1573" i="12"/>
  <c r="D1573" i="12"/>
  <c r="F1573" i="12"/>
  <c r="B1574" i="12"/>
  <c r="C1574" i="12"/>
  <c r="D1574" i="12"/>
  <c r="F1574" i="12"/>
  <c r="B1575" i="12"/>
  <c r="C1575" i="12"/>
  <c r="D1575" i="12"/>
  <c r="F1575" i="12"/>
  <c r="B1576" i="12"/>
  <c r="C1576" i="12"/>
  <c r="D1576" i="12"/>
  <c r="F1576" i="12"/>
  <c r="B1577" i="12"/>
  <c r="C1577" i="12"/>
  <c r="D1577" i="12"/>
  <c r="F1577" i="12"/>
  <c r="B1578" i="12"/>
  <c r="C1578" i="12"/>
  <c r="D1578" i="12"/>
  <c r="F1578" i="12"/>
  <c r="B1579" i="12"/>
  <c r="C1579" i="12"/>
  <c r="D1579" i="12"/>
  <c r="F1579" i="12"/>
  <c r="B1580" i="12"/>
  <c r="C1580" i="12"/>
  <c r="D1580" i="12"/>
  <c r="F1580" i="12"/>
  <c r="B1581" i="12"/>
  <c r="C1581" i="12"/>
  <c r="D1581" i="12"/>
  <c r="F1581" i="12"/>
  <c r="B1582" i="12"/>
  <c r="C1582" i="12"/>
  <c r="D1582" i="12"/>
  <c r="F1582" i="12"/>
  <c r="B1583" i="12"/>
  <c r="C1583" i="12"/>
  <c r="D1583" i="12"/>
  <c r="F1583" i="12"/>
  <c r="B1584" i="12"/>
  <c r="C1584" i="12"/>
  <c r="D1584" i="12"/>
  <c r="F1584" i="12"/>
  <c r="B1585" i="12"/>
  <c r="C1585" i="12"/>
  <c r="D1585" i="12"/>
  <c r="F1585" i="12"/>
  <c r="B1586" i="12"/>
  <c r="C1586" i="12"/>
  <c r="D1586" i="12"/>
  <c r="F1586" i="12"/>
  <c r="B1587" i="12"/>
  <c r="C1587" i="12"/>
  <c r="D1587" i="12"/>
  <c r="F1587" i="12"/>
  <c r="B1588" i="12"/>
  <c r="C1588" i="12"/>
  <c r="D1588" i="12"/>
  <c r="F1588" i="12"/>
  <c r="B1589" i="12"/>
  <c r="C1589" i="12"/>
  <c r="D1589" i="12"/>
  <c r="F1589" i="12"/>
  <c r="B1590" i="12"/>
  <c r="C1590" i="12"/>
  <c r="D1590" i="12"/>
  <c r="F1590" i="12"/>
  <c r="B1591" i="12"/>
  <c r="C1591" i="12"/>
  <c r="D1591" i="12"/>
  <c r="F1591" i="12"/>
  <c r="B1592" i="12"/>
  <c r="C1592" i="12"/>
  <c r="D1592" i="12"/>
  <c r="F1592" i="12"/>
  <c r="B1593" i="12"/>
  <c r="C1593" i="12"/>
  <c r="D1593" i="12"/>
  <c r="F1593" i="12"/>
  <c r="B1594" i="12"/>
  <c r="C1594" i="12"/>
  <c r="D1594" i="12"/>
  <c r="F1594" i="12"/>
  <c r="B1595" i="12"/>
  <c r="C1595" i="12"/>
  <c r="D1595" i="12"/>
  <c r="F1595" i="12"/>
  <c r="B1596" i="12"/>
  <c r="C1596" i="12"/>
  <c r="D1596" i="12"/>
  <c r="F1596" i="12"/>
  <c r="B1597" i="12"/>
  <c r="C1597" i="12"/>
  <c r="D1597" i="12"/>
  <c r="F1597" i="12"/>
  <c r="B1598" i="12"/>
  <c r="C1598" i="12"/>
  <c r="D1598" i="12"/>
  <c r="F1598" i="12"/>
  <c r="B1599" i="12"/>
  <c r="C1599" i="12"/>
  <c r="D1599" i="12"/>
  <c r="F1599" i="12"/>
  <c r="B1600" i="12"/>
  <c r="C1600" i="12"/>
  <c r="D1600" i="12"/>
  <c r="F1600" i="12"/>
  <c r="B1601" i="12"/>
  <c r="C1601" i="12"/>
  <c r="D1601" i="12"/>
  <c r="F1601" i="12"/>
  <c r="B1602" i="12"/>
  <c r="C1602" i="12"/>
  <c r="D1602" i="12"/>
  <c r="F1602" i="12"/>
  <c r="B1603" i="12"/>
  <c r="C1603" i="12"/>
  <c r="D1603" i="12"/>
  <c r="F1603" i="12"/>
  <c r="B1604" i="12"/>
  <c r="C1604" i="12"/>
  <c r="D1604" i="12"/>
  <c r="F1604" i="12"/>
  <c r="B1605" i="12"/>
  <c r="C1605" i="12"/>
  <c r="D1605" i="12"/>
  <c r="F1605" i="12"/>
  <c r="B1606" i="12"/>
  <c r="C1606" i="12"/>
  <c r="D1606" i="12"/>
  <c r="F1606" i="12"/>
  <c r="B1607" i="12"/>
  <c r="C1607" i="12"/>
  <c r="D1607" i="12"/>
  <c r="F1607" i="12"/>
  <c r="B1608" i="12"/>
  <c r="C1608" i="12"/>
  <c r="D1608" i="12"/>
  <c r="F1608" i="12"/>
  <c r="B1609" i="12"/>
  <c r="C1609" i="12"/>
  <c r="D1609" i="12"/>
  <c r="F1609" i="12"/>
  <c r="B1610" i="12"/>
  <c r="C1610" i="12"/>
  <c r="D1610" i="12"/>
  <c r="F1610" i="12"/>
  <c r="B1611" i="12"/>
  <c r="C1611" i="12"/>
  <c r="D1611" i="12"/>
  <c r="F1611" i="12"/>
  <c r="B1612" i="12"/>
  <c r="C1612" i="12"/>
  <c r="D1612" i="12"/>
  <c r="F1612" i="12"/>
  <c r="B1613" i="12"/>
  <c r="C1613" i="12"/>
  <c r="D1613" i="12"/>
  <c r="F1613" i="12"/>
  <c r="B1614" i="12"/>
  <c r="C1614" i="12"/>
  <c r="D1614" i="12"/>
  <c r="F1614" i="12"/>
  <c r="B1615" i="12"/>
  <c r="C1615" i="12"/>
  <c r="D1615" i="12"/>
  <c r="F1615" i="12"/>
  <c r="B1616" i="12"/>
  <c r="C1616" i="12"/>
  <c r="D1616" i="12"/>
  <c r="F1616" i="12"/>
  <c r="B1617" i="12"/>
  <c r="C1617" i="12"/>
  <c r="D1617" i="12"/>
  <c r="F1617" i="12"/>
  <c r="B1618" i="12"/>
  <c r="C1618" i="12"/>
  <c r="D1618" i="12"/>
  <c r="F1618" i="12"/>
  <c r="B1619" i="12"/>
  <c r="C1619" i="12"/>
  <c r="D1619" i="12"/>
  <c r="F1619" i="12"/>
  <c r="B1620" i="12"/>
  <c r="C1620" i="12"/>
  <c r="D1620" i="12"/>
  <c r="F1620" i="12"/>
  <c r="B1621" i="12"/>
  <c r="C1621" i="12"/>
  <c r="D1621" i="12"/>
  <c r="F1621" i="12"/>
  <c r="B1622" i="12"/>
  <c r="C1622" i="12"/>
  <c r="D1622" i="12"/>
  <c r="F1622" i="12"/>
  <c r="B1623" i="12"/>
  <c r="C1623" i="12"/>
  <c r="D1623" i="12"/>
  <c r="F1623" i="12"/>
  <c r="B1624" i="12"/>
  <c r="C1624" i="12"/>
  <c r="D1624" i="12"/>
  <c r="F1624" i="12"/>
  <c r="B1625" i="12"/>
  <c r="C1625" i="12"/>
  <c r="D1625" i="12"/>
  <c r="F1625" i="12"/>
  <c r="B1626" i="12"/>
  <c r="C1626" i="12"/>
  <c r="D1626" i="12"/>
  <c r="F1626" i="12"/>
  <c r="B1627" i="12"/>
  <c r="C1627" i="12"/>
  <c r="D1627" i="12"/>
  <c r="F1627" i="12"/>
  <c r="B1628" i="12"/>
  <c r="C1628" i="12"/>
  <c r="D1628" i="12"/>
  <c r="F1628" i="12"/>
  <c r="B1629" i="12"/>
  <c r="C1629" i="12"/>
  <c r="D1629" i="12"/>
  <c r="F1629" i="12"/>
  <c r="B1630" i="12"/>
  <c r="C1630" i="12"/>
  <c r="D1630" i="12"/>
  <c r="F1630" i="12"/>
  <c r="B1631" i="12"/>
  <c r="C1631" i="12"/>
  <c r="D1631" i="12"/>
  <c r="F1631" i="12"/>
  <c r="B1632" i="12"/>
  <c r="C1632" i="12"/>
  <c r="D1632" i="12"/>
  <c r="F1632" i="12"/>
  <c r="B1633" i="12"/>
  <c r="C1633" i="12"/>
  <c r="D1633" i="12"/>
  <c r="F1633" i="12"/>
  <c r="B1634" i="12"/>
  <c r="C1634" i="12"/>
  <c r="D1634" i="12"/>
  <c r="F1634" i="12"/>
  <c r="B1635" i="12"/>
  <c r="C1635" i="12"/>
  <c r="D1635" i="12"/>
  <c r="F1635" i="12"/>
  <c r="B1636" i="12"/>
  <c r="C1636" i="12"/>
  <c r="D1636" i="12"/>
  <c r="F1636" i="12"/>
  <c r="B1637" i="12"/>
  <c r="C1637" i="12"/>
  <c r="D1637" i="12"/>
  <c r="F1637" i="12"/>
  <c r="B1638" i="12"/>
  <c r="C1638" i="12"/>
  <c r="D1638" i="12"/>
  <c r="F1638" i="12"/>
  <c r="B1639" i="12"/>
  <c r="C1639" i="12"/>
  <c r="D1639" i="12"/>
  <c r="F1639" i="12"/>
  <c r="B1640" i="12"/>
  <c r="C1640" i="12"/>
  <c r="D1640" i="12"/>
  <c r="F1640" i="12"/>
  <c r="B1641" i="12"/>
  <c r="C1641" i="12"/>
  <c r="D1641" i="12"/>
  <c r="F1641" i="12"/>
  <c r="B1642" i="12"/>
  <c r="C1642" i="12"/>
  <c r="D1642" i="12"/>
  <c r="F1642" i="12"/>
  <c r="B1643" i="12"/>
  <c r="C1643" i="12"/>
  <c r="D1643" i="12"/>
  <c r="F1643" i="12"/>
  <c r="B1644" i="12"/>
  <c r="C1644" i="12"/>
  <c r="D1644" i="12"/>
  <c r="F1644" i="12"/>
  <c r="B1645" i="12"/>
  <c r="C1645" i="12"/>
  <c r="D1645" i="12"/>
  <c r="F1645" i="12"/>
  <c r="B1646" i="12"/>
  <c r="C1646" i="12"/>
  <c r="D1646" i="12"/>
  <c r="F1646" i="12"/>
  <c r="B1647" i="12"/>
  <c r="C1647" i="12"/>
  <c r="D1647" i="12"/>
  <c r="F1647" i="12"/>
  <c r="B1648" i="12"/>
  <c r="C1648" i="12"/>
  <c r="D1648" i="12"/>
  <c r="F1648" i="12"/>
  <c r="B1649" i="12"/>
  <c r="C1649" i="12"/>
  <c r="D1649" i="12"/>
  <c r="F1649" i="12"/>
  <c r="B1650" i="12"/>
  <c r="C1650" i="12"/>
  <c r="D1650" i="12"/>
  <c r="F1650" i="12"/>
  <c r="B1651" i="12"/>
  <c r="C1651" i="12"/>
  <c r="D1651" i="12"/>
  <c r="F1651" i="12"/>
  <c r="B1652" i="12"/>
  <c r="C1652" i="12"/>
  <c r="D1652" i="12"/>
  <c r="F1652" i="12"/>
  <c r="B1653" i="12"/>
  <c r="C1653" i="12"/>
  <c r="D1653" i="12"/>
  <c r="F1653" i="12"/>
  <c r="B1654" i="12"/>
  <c r="C1654" i="12"/>
  <c r="D1654" i="12"/>
  <c r="F1654" i="12"/>
  <c r="B1655" i="12"/>
  <c r="C1655" i="12"/>
  <c r="D1655" i="12"/>
  <c r="F1655" i="12"/>
  <c r="B1656" i="12"/>
  <c r="C1656" i="12"/>
  <c r="D1656" i="12"/>
  <c r="F1656" i="12"/>
  <c r="B1657" i="12"/>
  <c r="C1657" i="12"/>
  <c r="D1657" i="12"/>
  <c r="F1657" i="12"/>
  <c r="B1658" i="12"/>
  <c r="C1658" i="12"/>
  <c r="D1658" i="12"/>
  <c r="F1658" i="12"/>
  <c r="B1659" i="12"/>
  <c r="C1659" i="12"/>
  <c r="D1659" i="12"/>
  <c r="F1659" i="12"/>
  <c r="B1660" i="12"/>
  <c r="C1660" i="12"/>
  <c r="D1660" i="12"/>
  <c r="F1660" i="12"/>
  <c r="B1661" i="12"/>
  <c r="C1661" i="12"/>
  <c r="D1661" i="12"/>
  <c r="F1661" i="12"/>
  <c r="B1662" i="12"/>
  <c r="C1662" i="12"/>
  <c r="D1662" i="12"/>
  <c r="F1662" i="12"/>
  <c r="B1663" i="12"/>
  <c r="C1663" i="12"/>
  <c r="D1663" i="12"/>
  <c r="F1663" i="12"/>
  <c r="B1664" i="12"/>
  <c r="C1664" i="12"/>
  <c r="D1664" i="12"/>
  <c r="F1664" i="12"/>
  <c r="B1665" i="12"/>
  <c r="C1665" i="12"/>
  <c r="D1665" i="12"/>
  <c r="F1665" i="12"/>
  <c r="B1666" i="12"/>
  <c r="C1666" i="12"/>
  <c r="D1666" i="12"/>
  <c r="F1666" i="12"/>
  <c r="B1667" i="12"/>
  <c r="C1667" i="12"/>
  <c r="D1667" i="12"/>
  <c r="F1667" i="12"/>
  <c r="B1668" i="12"/>
  <c r="C1668" i="12"/>
  <c r="D1668" i="12"/>
  <c r="F1668" i="12"/>
  <c r="B1669" i="12"/>
  <c r="C1669" i="12"/>
  <c r="D1669" i="12"/>
  <c r="F1669" i="12"/>
  <c r="B1670" i="12"/>
  <c r="C1670" i="12"/>
  <c r="D1670" i="12"/>
  <c r="F1670" i="12"/>
  <c r="B1671" i="12"/>
  <c r="C1671" i="12"/>
  <c r="D1671" i="12"/>
  <c r="F1671" i="12"/>
  <c r="B1672" i="12"/>
  <c r="C1672" i="12"/>
  <c r="D1672" i="12"/>
  <c r="F1672" i="12"/>
  <c r="B1673" i="12"/>
  <c r="C1673" i="12"/>
  <c r="D1673" i="12"/>
  <c r="F1673" i="12"/>
  <c r="B1674" i="12"/>
  <c r="C1674" i="12"/>
  <c r="D1674" i="12"/>
  <c r="F1674" i="12"/>
  <c r="B1675" i="12"/>
  <c r="C1675" i="12"/>
  <c r="D1675" i="12"/>
  <c r="F1675" i="12"/>
  <c r="B1676" i="12"/>
  <c r="C1676" i="12"/>
  <c r="D1676" i="12"/>
  <c r="F1676" i="12"/>
  <c r="B1677" i="12"/>
  <c r="C1677" i="12"/>
  <c r="D1677" i="12"/>
  <c r="F1677" i="12"/>
  <c r="B1678" i="12"/>
  <c r="C1678" i="12"/>
  <c r="D1678" i="12"/>
  <c r="F1678" i="12"/>
  <c r="B1679" i="12"/>
  <c r="C1679" i="12"/>
  <c r="D1679" i="12"/>
  <c r="F1679" i="12"/>
  <c r="B1680" i="12"/>
  <c r="C1680" i="12"/>
  <c r="D1680" i="12"/>
  <c r="F1680" i="12"/>
  <c r="B1681" i="12"/>
  <c r="C1681" i="12"/>
  <c r="D1681" i="12"/>
  <c r="F1681" i="12"/>
  <c r="B1682" i="12"/>
  <c r="C1682" i="12"/>
  <c r="D1682" i="12"/>
  <c r="F1682" i="12"/>
  <c r="B1683" i="12"/>
  <c r="C1683" i="12"/>
  <c r="D1683" i="12"/>
  <c r="F1683" i="12"/>
  <c r="B1684" i="12"/>
  <c r="C1684" i="12"/>
  <c r="D1684" i="12"/>
  <c r="F1684" i="12"/>
  <c r="B1685" i="12"/>
  <c r="C1685" i="12"/>
  <c r="D1685" i="12"/>
  <c r="F1685" i="12"/>
  <c r="B1686" i="12"/>
  <c r="C1686" i="12"/>
  <c r="D1686" i="12"/>
  <c r="F1686" i="12"/>
  <c r="B1687" i="12"/>
  <c r="C1687" i="12"/>
  <c r="D1687" i="12"/>
  <c r="F1687" i="12"/>
  <c r="B1688" i="12"/>
  <c r="C1688" i="12"/>
  <c r="D1688" i="12"/>
  <c r="F1688" i="12"/>
  <c r="B1689" i="12"/>
  <c r="C1689" i="12"/>
  <c r="D1689" i="12"/>
  <c r="F1689" i="12"/>
  <c r="B1690" i="12"/>
  <c r="C1690" i="12"/>
  <c r="D1690" i="12"/>
  <c r="F1690" i="12"/>
  <c r="B1691" i="12"/>
  <c r="C1691" i="12"/>
  <c r="D1691" i="12"/>
  <c r="F1691" i="12"/>
  <c r="B1692" i="12"/>
  <c r="C1692" i="12"/>
  <c r="D1692" i="12"/>
  <c r="F1692" i="12"/>
  <c r="B1693" i="12"/>
  <c r="C1693" i="12"/>
  <c r="D1693" i="12"/>
  <c r="F1693" i="12"/>
  <c r="B1694" i="12"/>
  <c r="C1694" i="12"/>
  <c r="D1694" i="12"/>
  <c r="F1694" i="12"/>
  <c r="B1695" i="12"/>
  <c r="C1695" i="12"/>
  <c r="D1695" i="12"/>
  <c r="F1695" i="12"/>
  <c r="B1696" i="12"/>
  <c r="C1696" i="12"/>
  <c r="D1696" i="12"/>
  <c r="F1696" i="12"/>
  <c r="B1697" i="12"/>
  <c r="C1697" i="12"/>
  <c r="D1697" i="12"/>
  <c r="F1697" i="12"/>
  <c r="B1698" i="12"/>
  <c r="C1698" i="12"/>
  <c r="D1698" i="12"/>
  <c r="F1698" i="12"/>
  <c r="B1699" i="12"/>
  <c r="C1699" i="12"/>
  <c r="D1699" i="12"/>
  <c r="F1699" i="12"/>
  <c r="B1700" i="12"/>
  <c r="C1700" i="12"/>
  <c r="D1700" i="12"/>
  <c r="F1700" i="12"/>
  <c r="B1701" i="12"/>
  <c r="C1701" i="12"/>
  <c r="D1701" i="12"/>
  <c r="F1701" i="12"/>
  <c r="B1702" i="12"/>
  <c r="C1702" i="12"/>
  <c r="D1702" i="12"/>
  <c r="F1702" i="12"/>
  <c r="B1703" i="12"/>
  <c r="C1703" i="12"/>
  <c r="D1703" i="12"/>
  <c r="F1703" i="12"/>
  <c r="B1704" i="12"/>
  <c r="C1704" i="12"/>
  <c r="D1704" i="12"/>
  <c r="F1704" i="12"/>
  <c r="B1705" i="12"/>
  <c r="C1705" i="12"/>
  <c r="D1705" i="12"/>
  <c r="F1705" i="12"/>
  <c r="B1706" i="12"/>
  <c r="C1706" i="12"/>
  <c r="D1706" i="12"/>
  <c r="F1706" i="12"/>
  <c r="B1707" i="12"/>
  <c r="C1707" i="12"/>
  <c r="D1707" i="12"/>
  <c r="F1707" i="12"/>
  <c r="B1708" i="12"/>
  <c r="C1708" i="12"/>
  <c r="D1708" i="12"/>
  <c r="F1708" i="12"/>
  <c r="B1709" i="12"/>
  <c r="C1709" i="12"/>
  <c r="D1709" i="12"/>
  <c r="F1709" i="12"/>
  <c r="B1710" i="12"/>
  <c r="C1710" i="12"/>
  <c r="D1710" i="12"/>
  <c r="F1710" i="12"/>
  <c r="B1711" i="12"/>
  <c r="C1711" i="12"/>
  <c r="D1711" i="12"/>
  <c r="F1711" i="12"/>
  <c r="B1712" i="12"/>
  <c r="C1712" i="12"/>
  <c r="D1712" i="12"/>
  <c r="F1712" i="12"/>
  <c r="B1713" i="12"/>
  <c r="C1713" i="12"/>
  <c r="D1713" i="12"/>
  <c r="F1713" i="12"/>
  <c r="B1714" i="12"/>
  <c r="C1714" i="12"/>
  <c r="D1714" i="12"/>
  <c r="F1714" i="12"/>
  <c r="B1715" i="12"/>
  <c r="C1715" i="12"/>
  <c r="D1715" i="12"/>
  <c r="F1715" i="12"/>
  <c r="B1716" i="12"/>
  <c r="C1716" i="12"/>
  <c r="D1716" i="12"/>
  <c r="F1716" i="12"/>
  <c r="B1717" i="12"/>
  <c r="C1717" i="12"/>
  <c r="D1717" i="12"/>
  <c r="F1717" i="12"/>
  <c r="B1718" i="12"/>
  <c r="C1718" i="12"/>
  <c r="D1718" i="12"/>
  <c r="F1718" i="12"/>
  <c r="B1719" i="12"/>
  <c r="C1719" i="12"/>
  <c r="D1719" i="12"/>
  <c r="F1719" i="12"/>
  <c r="B1720" i="12"/>
  <c r="C1720" i="12"/>
  <c r="D1720" i="12"/>
  <c r="F1720" i="12"/>
  <c r="B1721" i="12"/>
  <c r="C1721" i="12"/>
  <c r="D1721" i="12"/>
  <c r="F1721" i="12"/>
  <c r="B1722" i="12"/>
  <c r="C1722" i="12"/>
  <c r="D1722" i="12"/>
  <c r="F1722" i="12"/>
  <c r="B1723" i="12"/>
  <c r="C1723" i="12"/>
  <c r="D1723" i="12"/>
  <c r="F1723" i="12"/>
  <c r="B1724" i="12"/>
  <c r="C1724" i="12"/>
  <c r="D1724" i="12"/>
  <c r="F1724" i="12"/>
  <c r="B1725" i="12"/>
  <c r="C1725" i="12"/>
  <c r="D1725" i="12"/>
  <c r="F1725" i="12"/>
  <c r="B1726" i="12"/>
  <c r="C1726" i="12"/>
  <c r="D1726" i="12"/>
  <c r="F1726" i="12"/>
  <c r="B1727" i="12"/>
  <c r="C1727" i="12"/>
  <c r="D1727" i="12"/>
  <c r="F1727" i="12"/>
  <c r="B1728" i="12"/>
  <c r="C1728" i="12"/>
  <c r="D1728" i="12"/>
  <c r="F1728" i="12"/>
  <c r="B1729" i="12"/>
  <c r="C1729" i="12"/>
  <c r="D1729" i="12"/>
  <c r="F1729" i="12"/>
  <c r="B1730" i="12"/>
  <c r="C1730" i="12"/>
  <c r="D1730" i="12"/>
  <c r="F1730" i="12"/>
  <c r="B1731" i="12"/>
  <c r="C1731" i="12"/>
  <c r="D1731" i="12"/>
  <c r="F1731" i="12"/>
  <c r="B1732" i="12"/>
  <c r="C1732" i="12"/>
  <c r="D1732" i="12"/>
  <c r="F1732" i="12"/>
  <c r="B1733" i="12"/>
  <c r="C1733" i="12"/>
  <c r="D1733" i="12"/>
  <c r="F1733" i="12"/>
  <c r="B1734" i="12"/>
  <c r="C1734" i="12"/>
  <c r="D1734" i="12"/>
  <c r="F1734" i="12"/>
  <c r="B1735" i="12"/>
  <c r="C1735" i="12"/>
  <c r="D1735" i="12"/>
  <c r="F1735" i="12"/>
  <c r="B1736" i="12"/>
  <c r="C1736" i="12"/>
  <c r="D1736" i="12"/>
  <c r="F1736" i="12"/>
  <c r="B1737" i="12"/>
  <c r="C1737" i="12"/>
  <c r="D1737" i="12"/>
  <c r="F1737" i="12"/>
  <c r="B1738" i="12"/>
  <c r="C1738" i="12"/>
  <c r="D1738" i="12"/>
  <c r="F1738" i="12"/>
  <c r="B1739" i="12"/>
  <c r="C1739" i="12"/>
  <c r="D1739" i="12"/>
  <c r="F1739" i="12"/>
  <c r="B1740" i="12"/>
  <c r="C1740" i="12"/>
  <c r="D1740" i="12"/>
  <c r="F1740" i="12"/>
  <c r="B1741" i="12"/>
  <c r="C1741" i="12"/>
  <c r="D1741" i="12"/>
  <c r="F1741" i="12"/>
  <c r="B1742" i="12"/>
  <c r="C1742" i="12"/>
  <c r="D1742" i="12"/>
  <c r="F1742" i="12"/>
  <c r="B1743" i="12"/>
  <c r="C1743" i="12"/>
  <c r="D1743" i="12"/>
  <c r="F1743" i="12"/>
  <c r="B1744" i="12"/>
  <c r="C1744" i="12"/>
  <c r="D1744" i="12"/>
  <c r="F1744" i="12"/>
  <c r="B1745" i="12"/>
  <c r="C1745" i="12"/>
  <c r="D1745" i="12"/>
  <c r="F1745" i="12"/>
  <c r="B1746" i="12"/>
  <c r="C1746" i="12"/>
  <c r="D1746" i="12"/>
  <c r="F1746" i="12"/>
  <c r="B1747" i="12"/>
  <c r="C1747" i="12"/>
  <c r="D1747" i="12"/>
  <c r="F1747" i="12"/>
  <c r="B1748" i="12"/>
  <c r="C1748" i="12"/>
  <c r="D1748" i="12"/>
  <c r="F1748" i="12"/>
  <c r="B1749" i="12"/>
  <c r="C1749" i="12"/>
  <c r="D1749" i="12"/>
  <c r="F1749" i="12"/>
  <c r="B1750" i="12"/>
  <c r="C1750" i="12"/>
  <c r="D1750" i="12"/>
  <c r="F1750" i="12"/>
  <c r="B1751" i="12"/>
  <c r="C1751" i="12"/>
  <c r="D1751" i="12"/>
  <c r="F1751" i="12"/>
  <c r="B1752" i="12"/>
  <c r="C1752" i="12"/>
  <c r="D1752" i="12"/>
  <c r="F1752" i="12"/>
  <c r="B1753" i="12"/>
  <c r="C1753" i="12"/>
  <c r="D1753" i="12"/>
  <c r="F1753" i="12"/>
  <c r="B1754" i="12"/>
  <c r="C1754" i="12"/>
  <c r="D1754" i="12"/>
  <c r="F1754" i="12"/>
  <c r="B1755" i="12"/>
  <c r="C1755" i="12"/>
  <c r="D1755" i="12"/>
  <c r="F1755" i="12"/>
  <c r="B1756" i="12"/>
  <c r="C1756" i="12"/>
  <c r="D1756" i="12"/>
  <c r="F1756" i="12"/>
  <c r="B1757" i="12"/>
  <c r="C1757" i="12"/>
  <c r="D1757" i="12"/>
  <c r="F1757" i="12"/>
  <c r="B1758" i="12"/>
  <c r="C1758" i="12"/>
  <c r="D1758" i="12"/>
  <c r="F1758" i="12"/>
  <c r="B1759" i="12"/>
  <c r="C1759" i="12"/>
  <c r="D1759" i="12"/>
  <c r="F1759" i="12"/>
  <c r="B1760" i="12"/>
  <c r="C1760" i="12"/>
  <c r="D1760" i="12"/>
  <c r="F1760" i="12"/>
  <c r="B1761" i="12"/>
  <c r="C1761" i="12"/>
  <c r="D1761" i="12"/>
  <c r="F1761" i="12"/>
  <c r="B1762" i="12"/>
  <c r="C1762" i="12"/>
  <c r="D1762" i="12"/>
  <c r="F1762" i="12"/>
  <c r="B1763" i="12"/>
  <c r="C1763" i="12"/>
  <c r="D1763" i="12"/>
  <c r="F1763" i="12"/>
  <c r="B1764" i="12"/>
  <c r="C1764" i="12"/>
  <c r="D1764" i="12"/>
  <c r="F1764" i="12"/>
  <c r="B1765" i="12"/>
  <c r="C1765" i="12"/>
  <c r="D1765" i="12"/>
  <c r="F1765" i="12"/>
  <c r="B1766" i="12"/>
  <c r="C1766" i="12"/>
  <c r="D1766" i="12"/>
  <c r="F1766" i="12"/>
  <c r="B1767" i="12"/>
  <c r="C1767" i="12"/>
  <c r="D1767" i="12"/>
  <c r="F1767" i="12"/>
  <c r="B1768" i="12"/>
  <c r="C1768" i="12"/>
  <c r="D1768" i="12"/>
  <c r="F1768" i="12"/>
  <c r="B1769" i="12"/>
  <c r="C1769" i="12"/>
  <c r="D1769" i="12"/>
  <c r="F1769" i="12"/>
  <c r="B1770" i="12"/>
  <c r="C1770" i="12"/>
  <c r="D1770" i="12"/>
  <c r="F1770" i="12"/>
  <c r="B1771" i="12"/>
  <c r="C1771" i="12"/>
  <c r="D1771" i="12"/>
  <c r="F1771" i="12"/>
  <c r="B1772" i="12"/>
  <c r="C1772" i="12"/>
  <c r="D1772" i="12"/>
  <c r="F1772" i="12"/>
  <c r="B1773" i="12"/>
  <c r="C1773" i="12"/>
  <c r="D1773" i="12"/>
  <c r="F1773" i="12"/>
  <c r="B1774" i="12"/>
  <c r="C1774" i="12"/>
  <c r="D1774" i="12"/>
  <c r="F1774" i="12"/>
  <c r="B1775" i="12"/>
  <c r="C1775" i="12"/>
  <c r="D1775" i="12"/>
  <c r="F1775" i="12"/>
  <c r="B1776" i="12"/>
  <c r="C1776" i="12"/>
  <c r="D1776" i="12"/>
  <c r="F1776" i="12"/>
  <c r="B1777" i="12"/>
  <c r="C1777" i="12"/>
  <c r="D1777" i="12"/>
  <c r="F1777" i="12"/>
  <c r="B1778" i="12"/>
  <c r="C1778" i="12"/>
  <c r="D1778" i="12"/>
  <c r="F1778" i="12"/>
  <c r="B1779" i="12"/>
  <c r="C1779" i="12"/>
  <c r="D1779" i="12"/>
  <c r="F1779" i="12"/>
  <c r="B1780" i="12"/>
  <c r="C1780" i="12"/>
  <c r="D1780" i="12"/>
  <c r="F1780" i="12"/>
  <c r="B1781" i="12"/>
  <c r="C1781" i="12"/>
  <c r="D1781" i="12"/>
  <c r="F1781" i="12"/>
  <c r="B1782" i="12"/>
  <c r="C1782" i="12"/>
  <c r="D1782" i="12"/>
  <c r="F1782" i="12"/>
  <c r="B1783" i="12"/>
  <c r="C1783" i="12"/>
  <c r="D1783" i="12"/>
  <c r="F1783" i="12"/>
  <c r="B1784" i="12"/>
  <c r="C1784" i="12"/>
  <c r="D1784" i="12"/>
  <c r="F1784" i="12"/>
  <c r="B1785" i="12"/>
  <c r="C1785" i="12"/>
  <c r="D1785" i="12"/>
  <c r="F1785" i="12"/>
  <c r="B1786" i="12"/>
  <c r="C1786" i="12"/>
  <c r="D1786" i="12"/>
  <c r="F1786" i="12"/>
  <c r="B1787" i="12"/>
  <c r="C1787" i="12"/>
  <c r="D1787" i="12"/>
  <c r="F1787" i="12"/>
  <c r="B1788" i="12"/>
  <c r="C1788" i="12"/>
  <c r="D1788" i="12"/>
  <c r="F1788" i="12"/>
  <c r="B1789" i="12"/>
  <c r="C1789" i="12"/>
  <c r="D1789" i="12"/>
  <c r="F1789" i="12"/>
  <c r="B1790" i="12"/>
  <c r="C1790" i="12"/>
  <c r="D1790" i="12"/>
  <c r="F1790" i="12"/>
  <c r="B1791" i="12"/>
  <c r="C1791" i="12"/>
  <c r="D1791" i="12"/>
  <c r="F1791" i="12"/>
  <c r="B1792" i="12"/>
  <c r="C1792" i="12"/>
  <c r="D1792" i="12"/>
  <c r="F1792" i="12"/>
  <c r="B1793" i="12"/>
  <c r="C1793" i="12"/>
  <c r="D1793" i="12"/>
  <c r="F1793" i="12"/>
  <c r="B1794" i="12"/>
  <c r="C1794" i="12"/>
  <c r="D1794" i="12"/>
  <c r="F1794" i="12"/>
  <c r="B1795" i="12"/>
  <c r="C1795" i="12"/>
  <c r="D1795" i="12"/>
  <c r="F1795" i="12"/>
  <c r="B1796" i="12"/>
  <c r="C1796" i="12"/>
  <c r="D1796" i="12"/>
  <c r="F1796" i="12"/>
  <c r="B1797" i="12"/>
  <c r="C1797" i="12"/>
  <c r="D1797" i="12"/>
  <c r="F1797" i="12"/>
  <c r="B1798" i="12"/>
  <c r="C1798" i="12"/>
  <c r="D1798" i="12"/>
  <c r="F1798" i="12"/>
  <c r="B1799" i="12"/>
  <c r="C1799" i="12"/>
  <c r="D1799" i="12"/>
  <c r="F1799" i="12"/>
  <c r="B1800" i="12"/>
  <c r="C1800" i="12"/>
  <c r="D1800" i="12"/>
  <c r="F1800" i="12"/>
  <c r="B1801" i="12"/>
  <c r="C1801" i="12"/>
  <c r="D1801" i="12"/>
  <c r="F1801" i="12"/>
  <c r="B1802" i="12"/>
  <c r="C1802" i="12"/>
  <c r="D1802" i="12"/>
  <c r="F1802" i="12"/>
  <c r="B1803" i="12"/>
  <c r="C1803" i="12"/>
  <c r="D1803" i="12"/>
  <c r="F1803" i="12"/>
  <c r="B1804" i="12"/>
  <c r="C1804" i="12"/>
  <c r="D1804" i="12"/>
  <c r="F1804" i="12"/>
  <c r="B1805" i="12"/>
  <c r="C1805" i="12"/>
  <c r="D1805" i="12"/>
  <c r="F1805" i="12"/>
  <c r="B1806" i="12"/>
  <c r="C1806" i="12"/>
  <c r="D1806" i="12"/>
  <c r="F1806" i="12"/>
  <c r="B1807" i="12"/>
  <c r="C1807" i="12"/>
  <c r="D1807" i="12"/>
  <c r="F1807" i="12"/>
  <c r="B1808" i="12"/>
  <c r="C1808" i="12"/>
  <c r="D1808" i="12"/>
  <c r="F1808" i="12"/>
  <c r="B1809" i="12"/>
  <c r="C1809" i="12"/>
  <c r="D1809" i="12"/>
  <c r="F1809" i="12"/>
  <c r="B1810" i="12"/>
  <c r="C1810" i="12"/>
  <c r="D1810" i="12"/>
  <c r="F1810" i="12"/>
  <c r="B1811" i="12"/>
  <c r="C1811" i="12"/>
  <c r="D1811" i="12"/>
  <c r="F1811" i="12"/>
  <c r="B1812" i="12"/>
  <c r="C1812" i="12"/>
  <c r="D1812" i="12"/>
  <c r="F1812" i="12"/>
  <c r="B1813" i="12"/>
  <c r="C1813" i="12"/>
  <c r="D1813" i="12"/>
  <c r="F1813" i="12"/>
  <c r="B1814" i="12"/>
  <c r="C1814" i="12"/>
  <c r="D1814" i="12"/>
  <c r="F1814" i="12"/>
  <c r="B1815" i="12"/>
  <c r="C1815" i="12"/>
  <c r="D1815" i="12"/>
  <c r="F1815" i="12"/>
  <c r="B1816" i="12"/>
  <c r="C1816" i="12"/>
  <c r="D1816" i="12"/>
  <c r="F1816" i="12"/>
  <c r="B1817" i="12"/>
  <c r="C1817" i="12"/>
  <c r="D1817" i="12"/>
  <c r="F1817" i="12"/>
  <c r="B1818" i="12"/>
  <c r="C1818" i="12"/>
  <c r="D1818" i="12"/>
  <c r="F1818" i="12"/>
  <c r="B1819" i="12"/>
  <c r="C1819" i="12"/>
  <c r="D1819" i="12"/>
  <c r="F1819" i="12"/>
  <c r="B1820" i="12"/>
  <c r="C1820" i="12"/>
  <c r="D1820" i="12"/>
  <c r="F1820" i="12"/>
  <c r="B1821" i="12"/>
  <c r="C1821" i="12"/>
  <c r="D1821" i="12"/>
  <c r="F1821" i="12"/>
  <c r="B1822" i="12"/>
  <c r="C1822" i="12"/>
  <c r="D1822" i="12"/>
  <c r="F1822" i="12"/>
  <c r="B1823" i="12"/>
  <c r="C1823" i="12"/>
  <c r="D1823" i="12"/>
  <c r="F1823" i="12"/>
  <c r="B1824" i="12"/>
  <c r="C1824" i="12"/>
  <c r="D1824" i="12"/>
  <c r="F1824" i="12"/>
  <c r="B1825" i="12"/>
  <c r="C1825" i="12"/>
  <c r="D1825" i="12"/>
  <c r="F1825" i="12"/>
  <c r="B1826" i="12"/>
  <c r="C1826" i="12"/>
  <c r="D1826" i="12"/>
  <c r="F1826" i="12"/>
  <c r="B1827" i="12"/>
  <c r="C1827" i="12"/>
  <c r="D1827" i="12"/>
  <c r="F1827" i="12"/>
  <c r="B1828" i="12"/>
  <c r="C1828" i="12"/>
  <c r="D1828" i="12"/>
  <c r="F1828" i="12"/>
  <c r="B1829" i="12"/>
  <c r="C1829" i="12"/>
  <c r="D1829" i="12"/>
  <c r="F1829" i="12"/>
  <c r="B1830" i="12"/>
  <c r="C1830" i="12"/>
  <c r="D1830" i="12"/>
  <c r="F1830" i="12"/>
  <c r="B1831" i="12"/>
  <c r="C1831" i="12"/>
  <c r="D1831" i="12"/>
  <c r="F1831" i="12"/>
  <c r="B1832" i="12"/>
  <c r="C1832" i="12"/>
  <c r="D1832" i="12"/>
  <c r="F1832" i="12"/>
  <c r="B1833" i="12"/>
  <c r="C1833" i="12"/>
  <c r="D1833" i="12"/>
  <c r="F1833" i="12"/>
  <c r="B1834" i="12"/>
  <c r="C1834" i="12"/>
  <c r="D1834" i="12"/>
  <c r="F1834" i="12"/>
  <c r="B1835" i="12"/>
  <c r="C1835" i="12"/>
  <c r="D1835" i="12"/>
  <c r="F1835" i="12"/>
  <c r="B1836" i="12"/>
  <c r="C1836" i="12"/>
  <c r="D1836" i="12"/>
  <c r="F1836" i="12"/>
  <c r="B1837" i="12"/>
  <c r="C1837" i="12"/>
  <c r="D1837" i="12"/>
  <c r="F1837" i="12"/>
  <c r="B1838" i="12"/>
  <c r="C1838" i="12"/>
  <c r="D1838" i="12"/>
  <c r="F1838" i="12"/>
  <c r="B1839" i="12"/>
  <c r="C1839" i="12"/>
  <c r="D1839" i="12"/>
  <c r="F1839" i="12"/>
  <c r="B1840" i="12"/>
  <c r="C1840" i="12"/>
  <c r="D1840" i="12"/>
  <c r="F1840" i="12"/>
  <c r="B1841" i="12"/>
  <c r="C1841" i="12"/>
  <c r="D1841" i="12"/>
  <c r="F1841" i="12"/>
  <c r="B1842" i="12"/>
  <c r="C1842" i="12"/>
  <c r="D1842" i="12"/>
  <c r="F1842" i="12"/>
  <c r="B1843" i="12"/>
  <c r="C1843" i="12"/>
  <c r="D1843" i="12"/>
  <c r="F1843" i="12"/>
  <c r="B1844" i="12"/>
  <c r="C1844" i="12"/>
  <c r="D1844" i="12"/>
  <c r="F1844" i="12"/>
  <c r="B1845" i="12"/>
  <c r="C1845" i="12"/>
  <c r="D1845" i="12"/>
  <c r="F1845" i="12"/>
  <c r="B1846" i="12"/>
  <c r="C1846" i="12"/>
  <c r="D1846" i="12"/>
  <c r="F1846" i="12"/>
  <c r="B1847" i="12"/>
  <c r="C1847" i="12"/>
  <c r="D1847" i="12"/>
  <c r="F1847" i="12"/>
  <c r="B1848" i="12"/>
  <c r="C1848" i="12"/>
  <c r="D1848" i="12"/>
  <c r="F1848" i="12"/>
  <c r="B1849" i="12"/>
  <c r="C1849" i="12"/>
  <c r="D1849" i="12"/>
  <c r="F1849" i="12"/>
  <c r="B1850" i="12"/>
  <c r="C1850" i="12"/>
  <c r="D1850" i="12"/>
  <c r="F1850" i="12"/>
  <c r="B1851" i="12"/>
  <c r="C1851" i="12"/>
  <c r="D1851" i="12"/>
  <c r="F1851" i="12"/>
  <c r="B1852" i="12"/>
  <c r="C1852" i="12"/>
  <c r="D1852" i="12"/>
  <c r="F1852" i="12"/>
  <c r="B1853" i="12"/>
  <c r="C1853" i="12"/>
  <c r="D1853" i="12"/>
  <c r="F1853" i="12"/>
  <c r="B1854" i="12"/>
  <c r="C1854" i="12"/>
  <c r="D1854" i="12"/>
  <c r="F1854" i="12"/>
  <c r="B1855" i="12"/>
  <c r="C1855" i="12"/>
  <c r="D1855" i="12"/>
  <c r="F1855" i="12"/>
  <c r="B1856" i="12"/>
  <c r="C1856" i="12"/>
  <c r="D1856" i="12"/>
  <c r="F1856" i="12"/>
  <c r="B1857" i="12"/>
  <c r="C1857" i="12"/>
  <c r="D1857" i="12"/>
  <c r="F1857" i="12"/>
  <c r="B1858" i="12"/>
  <c r="C1858" i="12"/>
  <c r="D1858" i="12"/>
  <c r="F1858" i="12"/>
  <c r="B1859" i="12"/>
  <c r="C1859" i="12"/>
  <c r="D1859" i="12"/>
  <c r="F1859" i="12"/>
  <c r="B1860" i="12"/>
  <c r="C1860" i="12"/>
  <c r="D1860" i="12"/>
  <c r="F1860" i="12"/>
  <c r="B1861" i="12"/>
  <c r="C1861" i="12"/>
  <c r="D1861" i="12"/>
  <c r="F1861" i="12"/>
  <c r="B1862" i="12"/>
  <c r="C1862" i="12"/>
  <c r="D1862" i="12"/>
  <c r="F1862" i="12"/>
  <c r="B1863" i="12"/>
  <c r="C1863" i="12"/>
  <c r="D1863" i="12"/>
  <c r="F1863" i="12"/>
  <c r="B1864" i="12"/>
  <c r="C1864" i="12"/>
  <c r="D1864" i="12"/>
  <c r="F1864" i="12"/>
  <c r="B1865" i="12"/>
  <c r="C1865" i="12"/>
  <c r="D1865" i="12"/>
  <c r="F1865" i="12"/>
  <c r="B1866" i="12"/>
  <c r="C1866" i="12"/>
  <c r="D1866" i="12"/>
  <c r="F1866" i="12"/>
  <c r="B1867" i="12"/>
  <c r="C1867" i="12"/>
  <c r="D1867" i="12"/>
  <c r="F1867" i="12"/>
  <c r="B1868" i="12"/>
  <c r="C1868" i="12"/>
  <c r="D1868" i="12"/>
  <c r="F1868" i="12"/>
  <c r="B1869" i="12"/>
  <c r="C1869" i="12"/>
  <c r="D1869" i="12"/>
  <c r="F1869" i="12"/>
  <c r="B1870" i="12"/>
  <c r="C1870" i="12"/>
  <c r="D1870" i="12"/>
  <c r="F1870" i="12"/>
  <c r="B1871" i="12"/>
  <c r="C1871" i="12"/>
  <c r="D1871" i="12"/>
  <c r="F1871" i="12"/>
  <c r="B1872" i="12"/>
  <c r="C1872" i="12"/>
  <c r="D1872" i="12"/>
  <c r="F1872" i="12"/>
  <c r="B1873" i="12"/>
  <c r="C1873" i="12"/>
  <c r="D1873" i="12"/>
  <c r="F1873" i="12"/>
  <c r="B1874" i="12"/>
  <c r="C1874" i="12"/>
  <c r="D1874" i="12"/>
  <c r="F1874" i="12"/>
  <c r="B1875" i="12"/>
  <c r="C1875" i="12"/>
  <c r="D1875" i="12"/>
  <c r="F1875" i="12"/>
  <c r="B1876" i="12"/>
  <c r="C1876" i="12"/>
  <c r="D1876" i="12"/>
  <c r="F1876" i="12"/>
  <c r="B1877" i="12"/>
  <c r="C1877" i="12"/>
  <c r="D1877" i="12"/>
  <c r="F1877" i="12"/>
  <c r="B1878" i="12"/>
  <c r="C1878" i="12"/>
  <c r="D1878" i="12"/>
  <c r="F1878" i="12"/>
  <c r="B1879" i="12"/>
  <c r="C1879" i="12"/>
  <c r="D1879" i="12"/>
  <c r="F1879" i="12"/>
  <c r="B1880" i="12"/>
  <c r="C1880" i="12"/>
  <c r="D1880" i="12"/>
  <c r="F1880" i="12"/>
  <c r="B1881" i="12"/>
  <c r="C1881" i="12"/>
  <c r="D1881" i="12"/>
  <c r="F1881" i="12"/>
  <c r="B1882" i="12"/>
  <c r="C1882" i="12"/>
  <c r="D1882" i="12"/>
  <c r="F1882" i="12"/>
  <c r="B1883" i="12"/>
  <c r="C1883" i="12"/>
  <c r="D1883" i="12"/>
  <c r="F1883" i="12"/>
  <c r="B1884" i="12"/>
  <c r="C1884" i="12"/>
  <c r="D1884" i="12"/>
  <c r="F1884" i="12"/>
  <c r="B1885" i="12"/>
  <c r="C1885" i="12"/>
  <c r="D1885" i="12"/>
  <c r="F1885" i="12"/>
  <c r="B1886" i="12"/>
  <c r="C1886" i="12"/>
  <c r="D1886" i="12"/>
  <c r="F1886" i="12"/>
  <c r="B1887" i="12"/>
  <c r="C1887" i="12"/>
  <c r="D1887" i="12"/>
  <c r="F1887" i="12"/>
  <c r="B1888" i="12"/>
  <c r="C1888" i="12"/>
  <c r="D1888" i="12"/>
  <c r="F1888" i="12"/>
  <c r="B1889" i="12"/>
  <c r="C1889" i="12"/>
  <c r="D1889" i="12"/>
  <c r="F1889" i="12"/>
  <c r="B1890" i="12"/>
  <c r="C1890" i="12"/>
  <c r="D1890" i="12"/>
  <c r="F1890" i="12"/>
  <c r="B1891" i="12"/>
  <c r="C1891" i="12"/>
  <c r="D1891" i="12"/>
  <c r="F1891" i="12"/>
  <c r="B1892" i="12"/>
  <c r="C1892" i="12"/>
  <c r="D1892" i="12"/>
  <c r="F1892" i="12"/>
  <c r="B1893" i="12"/>
  <c r="C1893" i="12"/>
  <c r="D1893" i="12"/>
  <c r="F1893" i="12"/>
  <c r="B1894" i="12"/>
  <c r="C1894" i="12"/>
  <c r="D1894" i="12"/>
  <c r="F1894" i="12"/>
  <c r="B1895" i="12"/>
  <c r="C1895" i="12"/>
  <c r="D1895" i="12"/>
  <c r="F1895" i="12"/>
  <c r="B1896" i="12"/>
  <c r="C1896" i="12"/>
  <c r="D1896" i="12"/>
  <c r="F1896" i="12"/>
  <c r="B1897" i="12"/>
  <c r="C1897" i="12"/>
  <c r="D1897" i="12"/>
  <c r="F1897" i="12"/>
  <c r="B1898" i="12"/>
  <c r="C1898" i="12"/>
  <c r="D1898" i="12"/>
  <c r="F1898" i="12"/>
  <c r="B1899" i="12"/>
  <c r="C1899" i="12"/>
  <c r="D1899" i="12"/>
  <c r="F1899" i="12"/>
  <c r="B1900" i="12"/>
  <c r="C1900" i="12"/>
  <c r="D1900" i="12"/>
  <c r="F1900" i="12"/>
  <c r="B1901" i="12"/>
  <c r="C1901" i="12"/>
  <c r="D1901" i="12"/>
  <c r="F1901" i="12"/>
  <c r="B1902" i="12"/>
  <c r="C1902" i="12"/>
  <c r="D1902" i="12"/>
  <c r="F1902" i="12"/>
  <c r="B1903" i="12"/>
  <c r="C1903" i="12"/>
  <c r="D1903" i="12"/>
  <c r="F1903" i="12"/>
  <c r="B1904" i="12"/>
  <c r="C1904" i="12"/>
  <c r="D1904" i="12"/>
  <c r="F1904" i="12"/>
  <c r="B1905" i="12"/>
  <c r="C1905" i="12"/>
  <c r="D1905" i="12"/>
  <c r="F1905" i="12"/>
  <c r="B1906" i="12"/>
  <c r="C1906" i="12"/>
  <c r="D1906" i="12"/>
  <c r="F1906" i="12"/>
  <c r="B1907" i="12"/>
  <c r="C1907" i="12"/>
  <c r="D1907" i="12"/>
  <c r="F1907" i="12"/>
  <c r="B1908" i="12"/>
  <c r="C1908" i="12"/>
  <c r="D1908" i="12"/>
  <c r="F1908" i="12"/>
  <c r="B1909" i="12"/>
  <c r="C1909" i="12"/>
  <c r="D1909" i="12"/>
  <c r="F1909" i="12"/>
  <c r="B1910" i="12"/>
  <c r="C1910" i="12"/>
  <c r="D1910" i="12"/>
  <c r="F1910" i="12"/>
  <c r="B1911" i="12"/>
  <c r="C1911" i="12"/>
  <c r="D1911" i="12"/>
  <c r="F1911" i="12"/>
  <c r="B1912" i="12"/>
  <c r="C1912" i="12"/>
  <c r="D1912" i="12"/>
  <c r="F1912" i="12"/>
  <c r="B1913" i="12"/>
  <c r="C1913" i="12"/>
  <c r="D1913" i="12"/>
  <c r="F1913" i="12"/>
  <c r="B1914" i="12"/>
  <c r="C1914" i="12"/>
  <c r="D1914" i="12"/>
  <c r="F1914" i="12"/>
  <c r="B1915" i="12"/>
  <c r="C1915" i="12"/>
  <c r="D1915" i="12"/>
  <c r="F1915" i="12"/>
  <c r="B1916" i="12"/>
  <c r="C1916" i="12"/>
  <c r="D1916" i="12"/>
  <c r="F1916" i="12"/>
  <c r="B1917" i="12"/>
  <c r="C1917" i="12"/>
  <c r="D1917" i="12"/>
  <c r="F1917" i="12"/>
  <c r="B1918" i="12"/>
  <c r="C1918" i="12"/>
  <c r="D1918" i="12"/>
  <c r="F1918" i="12"/>
  <c r="B1919" i="12"/>
  <c r="C1919" i="12"/>
  <c r="D1919" i="12"/>
  <c r="F1919" i="12"/>
  <c r="B1920" i="12"/>
  <c r="C1920" i="12"/>
  <c r="D1920" i="12"/>
  <c r="F1920" i="12"/>
  <c r="B1921" i="12"/>
  <c r="C1921" i="12"/>
  <c r="D1921" i="12"/>
  <c r="F1921" i="12"/>
  <c r="B1922" i="12"/>
  <c r="C1922" i="12"/>
  <c r="D1922" i="12"/>
  <c r="F1922" i="12"/>
  <c r="B1923" i="12"/>
  <c r="C1923" i="12"/>
  <c r="D1923" i="12"/>
  <c r="F1923" i="12"/>
  <c r="B1924" i="12"/>
  <c r="C1924" i="12"/>
  <c r="D1924" i="12"/>
  <c r="F1924" i="12"/>
  <c r="B1925" i="12"/>
  <c r="C1925" i="12"/>
  <c r="D1925" i="12"/>
  <c r="F1925" i="12"/>
  <c r="B1926" i="12"/>
  <c r="C1926" i="12"/>
  <c r="D1926" i="12"/>
  <c r="F1926" i="12"/>
  <c r="B1927" i="12"/>
  <c r="C1927" i="12"/>
  <c r="D1927" i="12"/>
  <c r="F1927" i="12"/>
  <c r="B1928" i="12"/>
  <c r="C1928" i="12"/>
  <c r="D1928" i="12"/>
  <c r="F1928" i="12"/>
  <c r="B1929" i="12"/>
  <c r="C1929" i="12"/>
  <c r="D1929" i="12"/>
  <c r="F1929" i="12"/>
  <c r="B1930" i="12"/>
  <c r="C1930" i="12"/>
  <c r="D1930" i="12"/>
  <c r="F1930" i="12"/>
  <c r="B1931" i="12"/>
  <c r="C1931" i="12"/>
  <c r="D1931" i="12"/>
  <c r="F1931" i="12"/>
  <c r="B1932" i="12"/>
  <c r="C1932" i="12"/>
  <c r="D1932" i="12"/>
  <c r="F1932" i="12"/>
  <c r="B1933" i="12"/>
  <c r="C1933" i="12"/>
  <c r="D1933" i="12"/>
  <c r="F1933" i="12"/>
  <c r="B1934" i="12"/>
  <c r="C1934" i="12"/>
  <c r="D1934" i="12"/>
  <c r="F1934" i="12"/>
  <c r="B1935" i="12"/>
  <c r="C1935" i="12"/>
  <c r="D1935" i="12"/>
  <c r="F1935" i="12"/>
  <c r="B1936" i="12"/>
  <c r="C1936" i="12"/>
  <c r="D1936" i="12"/>
  <c r="F1936" i="12"/>
  <c r="B1937" i="12"/>
  <c r="C1937" i="12"/>
  <c r="D1937" i="12"/>
  <c r="F1937" i="12"/>
  <c r="B1938" i="12"/>
  <c r="C1938" i="12"/>
  <c r="D1938" i="12"/>
  <c r="F1938" i="12"/>
  <c r="B1939" i="12"/>
  <c r="C1939" i="12"/>
  <c r="D1939" i="12"/>
  <c r="F1939" i="12"/>
  <c r="B1940" i="12"/>
  <c r="C1940" i="12"/>
  <c r="D1940" i="12"/>
  <c r="F1940" i="12"/>
  <c r="B1941" i="12"/>
  <c r="C1941" i="12"/>
  <c r="D1941" i="12"/>
  <c r="F1941" i="12"/>
  <c r="B1942" i="12"/>
  <c r="C1942" i="12"/>
  <c r="D1942" i="12"/>
  <c r="F1942" i="12"/>
  <c r="B1943" i="12"/>
  <c r="C1943" i="12"/>
  <c r="D1943" i="12"/>
  <c r="F1943" i="12"/>
  <c r="B1944" i="12"/>
  <c r="C1944" i="12"/>
  <c r="D1944" i="12"/>
  <c r="F1944" i="12"/>
  <c r="B1945" i="12"/>
  <c r="C1945" i="12"/>
  <c r="D1945" i="12"/>
  <c r="F1945" i="12"/>
  <c r="B1946" i="12"/>
  <c r="C1946" i="12"/>
  <c r="D1946" i="12"/>
  <c r="F1946" i="12"/>
  <c r="B1947" i="12"/>
  <c r="C1947" i="12"/>
  <c r="D1947" i="12"/>
  <c r="F1947" i="12"/>
  <c r="B1948" i="12"/>
  <c r="C1948" i="12"/>
  <c r="D1948" i="12"/>
  <c r="F1948" i="12"/>
  <c r="B1949" i="12"/>
  <c r="C1949" i="12"/>
  <c r="D1949" i="12"/>
  <c r="F1949" i="12"/>
  <c r="B1950" i="12"/>
  <c r="C1950" i="12"/>
  <c r="D1950" i="12"/>
  <c r="F1950" i="12"/>
  <c r="B1951" i="12"/>
  <c r="C1951" i="12"/>
  <c r="D1951" i="12"/>
  <c r="F1951" i="12"/>
  <c r="B1952" i="12"/>
  <c r="C1952" i="12"/>
  <c r="D1952" i="12"/>
  <c r="F1952" i="12"/>
  <c r="B1953" i="12"/>
  <c r="C1953" i="12"/>
  <c r="D1953" i="12"/>
  <c r="F1953" i="12"/>
  <c r="B1954" i="12"/>
  <c r="C1954" i="12"/>
  <c r="D1954" i="12"/>
  <c r="F1954" i="12"/>
  <c r="B1955" i="12"/>
  <c r="C1955" i="12"/>
  <c r="D1955" i="12"/>
  <c r="F1955" i="12"/>
  <c r="B1956" i="12"/>
  <c r="C1956" i="12"/>
  <c r="D1956" i="12"/>
  <c r="F1956" i="12"/>
  <c r="B1957" i="12"/>
  <c r="C1957" i="12"/>
  <c r="D1957" i="12"/>
  <c r="F1957" i="12"/>
  <c r="B1958" i="12"/>
  <c r="C1958" i="12"/>
  <c r="D1958" i="12"/>
  <c r="F1958" i="12"/>
  <c r="B1959" i="12"/>
  <c r="C1959" i="12"/>
  <c r="D1959" i="12"/>
  <c r="F1959" i="12"/>
  <c r="B1960" i="12"/>
  <c r="C1960" i="12"/>
  <c r="D1960" i="12"/>
  <c r="F1960" i="12"/>
  <c r="B1961" i="12"/>
  <c r="C1961" i="12"/>
  <c r="D1961" i="12"/>
  <c r="F1961" i="12"/>
  <c r="B1962" i="12"/>
  <c r="C1962" i="12"/>
  <c r="D1962" i="12"/>
  <c r="F1962" i="12"/>
  <c r="B1963" i="12"/>
  <c r="C1963" i="12"/>
  <c r="D1963" i="12"/>
  <c r="F1963" i="12"/>
  <c r="B1964" i="12"/>
  <c r="C1964" i="12"/>
  <c r="D1964" i="12"/>
  <c r="F1964" i="12"/>
  <c r="B1965" i="12"/>
  <c r="C1965" i="12"/>
  <c r="D1965" i="12"/>
  <c r="F1965" i="12"/>
  <c r="B1966" i="12"/>
  <c r="C1966" i="12"/>
  <c r="D1966" i="12"/>
  <c r="F1966" i="12"/>
  <c r="B1967" i="12"/>
  <c r="C1967" i="12"/>
  <c r="D1967" i="12"/>
  <c r="F1967" i="12"/>
  <c r="B1968" i="12"/>
  <c r="C1968" i="12"/>
  <c r="D1968" i="12"/>
  <c r="F1968" i="12"/>
  <c r="B1969" i="12"/>
  <c r="C1969" i="12"/>
  <c r="D1969" i="12"/>
  <c r="F1969" i="12"/>
  <c r="B1970" i="12"/>
  <c r="C1970" i="12"/>
  <c r="D1970" i="12"/>
  <c r="F1970" i="12"/>
  <c r="B1971" i="12"/>
  <c r="C1971" i="12"/>
  <c r="D1971" i="12"/>
  <c r="F1971" i="12"/>
  <c r="B1972" i="12"/>
  <c r="C1972" i="12"/>
  <c r="D1972" i="12"/>
  <c r="F1972" i="12"/>
  <c r="B1973" i="12"/>
  <c r="C1973" i="12"/>
  <c r="D1973" i="12"/>
  <c r="F1973" i="12"/>
  <c r="B1974" i="12"/>
  <c r="C1974" i="12"/>
  <c r="D1974" i="12"/>
  <c r="F1974" i="12"/>
  <c r="B1975" i="12"/>
  <c r="C1975" i="12"/>
  <c r="D1975" i="12"/>
  <c r="F1975" i="12"/>
  <c r="B1976" i="12"/>
  <c r="C1976" i="12"/>
  <c r="D1976" i="12"/>
  <c r="F1976" i="12"/>
  <c r="B1977" i="12"/>
  <c r="C1977" i="12"/>
  <c r="D1977" i="12"/>
  <c r="F1977" i="12"/>
  <c r="B1978" i="12"/>
  <c r="C1978" i="12"/>
  <c r="D1978" i="12"/>
  <c r="F1978" i="12"/>
  <c r="B1979" i="12"/>
  <c r="C1979" i="12"/>
  <c r="D1979" i="12"/>
  <c r="F1979" i="12"/>
  <c r="B1980" i="12"/>
  <c r="C1980" i="12"/>
  <c r="D1980" i="12"/>
  <c r="F1980" i="12"/>
  <c r="B1981" i="12"/>
  <c r="C1981" i="12"/>
  <c r="D1981" i="12"/>
  <c r="F1981" i="12"/>
  <c r="B1982" i="12"/>
  <c r="C1982" i="12"/>
  <c r="D1982" i="12"/>
  <c r="F1982" i="12"/>
  <c r="B1983" i="12"/>
  <c r="C1983" i="12"/>
  <c r="D1983" i="12"/>
  <c r="F1983" i="12"/>
  <c r="B1984" i="12"/>
  <c r="C1984" i="12"/>
  <c r="D1984" i="12"/>
  <c r="F1984" i="12"/>
  <c r="B1985" i="12"/>
  <c r="C1985" i="12"/>
  <c r="D1985" i="12"/>
  <c r="F1985" i="12"/>
  <c r="B1986" i="12"/>
  <c r="C1986" i="12"/>
  <c r="D1986" i="12"/>
  <c r="F1986" i="12"/>
  <c r="B1987" i="12"/>
  <c r="C1987" i="12"/>
  <c r="D1987" i="12"/>
  <c r="F1987" i="12"/>
  <c r="B1988" i="12"/>
  <c r="C1988" i="12"/>
  <c r="D1988" i="12"/>
  <c r="F1988" i="12"/>
  <c r="B1989" i="12"/>
  <c r="C1989" i="12"/>
  <c r="D1989" i="12"/>
  <c r="F1989" i="12"/>
  <c r="B1990" i="12"/>
  <c r="C1990" i="12"/>
  <c r="D1990" i="12"/>
  <c r="F1990" i="12"/>
  <c r="B1991" i="12"/>
  <c r="C1991" i="12"/>
  <c r="D1991" i="12"/>
  <c r="F1991" i="12"/>
  <c r="B1992" i="12"/>
  <c r="C1992" i="12"/>
  <c r="D1992" i="12"/>
  <c r="F1992" i="12"/>
  <c r="B1993" i="12"/>
  <c r="C1993" i="12"/>
  <c r="D1993" i="12"/>
  <c r="F1993" i="12"/>
  <c r="B1994" i="12"/>
  <c r="C1994" i="12"/>
  <c r="D1994" i="12"/>
  <c r="F1994" i="12"/>
  <c r="B1995" i="12"/>
  <c r="C1995" i="12"/>
  <c r="D1995" i="12"/>
  <c r="F1995" i="12"/>
  <c r="B1996" i="12"/>
  <c r="C1996" i="12"/>
  <c r="D1996" i="12"/>
  <c r="F1996" i="12"/>
  <c r="B1997" i="12"/>
  <c r="C1997" i="12"/>
  <c r="D1997" i="12"/>
  <c r="F1997" i="12"/>
  <c r="B1998" i="12"/>
  <c r="C1998" i="12"/>
  <c r="D1998" i="12"/>
  <c r="F1998" i="12"/>
  <c r="B1999" i="12"/>
  <c r="C1999" i="12"/>
  <c r="D1999" i="12"/>
  <c r="F1999" i="12"/>
  <c r="B2000" i="12"/>
  <c r="C2000" i="12"/>
  <c r="D2000" i="12"/>
  <c r="F2000" i="12"/>
  <c r="B2001" i="12"/>
  <c r="C2001" i="12"/>
  <c r="D2001" i="12"/>
  <c r="F2001" i="12"/>
  <c r="B2002" i="12"/>
  <c r="C2002" i="12"/>
  <c r="D2002" i="12"/>
  <c r="F2002" i="12"/>
  <c r="B2003" i="12"/>
  <c r="C2003" i="12"/>
  <c r="D2003" i="12"/>
  <c r="F2003" i="12"/>
  <c r="B2004" i="12"/>
  <c r="C2004" i="12"/>
  <c r="D2004" i="12"/>
  <c r="F2004" i="12"/>
  <c r="B2005" i="12"/>
  <c r="C2005" i="12"/>
  <c r="D2005" i="12"/>
  <c r="F2005" i="12"/>
  <c r="B2006" i="12"/>
  <c r="C2006" i="12"/>
  <c r="D2006" i="12"/>
  <c r="F2006" i="12"/>
  <c r="B2007" i="12"/>
  <c r="C2007" i="12"/>
  <c r="D2007" i="12"/>
  <c r="F2007" i="12"/>
  <c r="B2008" i="12"/>
  <c r="C2008" i="12"/>
  <c r="D2008" i="12"/>
  <c r="F2008" i="12"/>
  <c r="B2009" i="12"/>
  <c r="C2009" i="12"/>
  <c r="D2009" i="12"/>
  <c r="F2009" i="12"/>
  <c r="B2010" i="12"/>
  <c r="C2010" i="12"/>
  <c r="D2010" i="12"/>
  <c r="F2010" i="12"/>
  <c r="B2011" i="12"/>
  <c r="C2011" i="12"/>
  <c r="D2011" i="12"/>
  <c r="F2011" i="12"/>
  <c r="B2012" i="12"/>
  <c r="C2012" i="12"/>
  <c r="D2012" i="12"/>
  <c r="F2012" i="12"/>
  <c r="B2013" i="12"/>
  <c r="C2013" i="12"/>
  <c r="D2013" i="12"/>
  <c r="F2013" i="12"/>
  <c r="B2014" i="12"/>
  <c r="C2014" i="12"/>
  <c r="D2014" i="12"/>
  <c r="F2014" i="12"/>
  <c r="B2015" i="12"/>
  <c r="C2015" i="12"/>
  <c r="D2015" i="12"/>
  <c r="F2015" i="12"/>
  <c r="B2016" i="12"/>
  <c r="C2016" i="12"/>
  <c r="D2016" i="12"/>
  <c r="F2016" i="12"/>
  <c r="B2017" i="12"/>
  <c r="C2017" i="12"/>
  <c r="D2017" i="12"/>
  <c r="F2017" i="12"/>
  <c r="B2018" i="12"/>
  <c r="C2018" i="12"/>
  <c r="D2018" i="12"/>
  <c r="F2018" i="12"/>
  <c r="B2019" i="12"/>
  <c r="C2019" i="12"/>
  <c r="D2019" i="12"/>
  <c r="F2019" i="12"/>
  <c r="B2020" i="12"/>
  <c r="C2020" i="12"/>
  <c r="D2020" i="12"/>
  <c r="F2020" i="12"/>
  <c r="B2021" i="12"/>
  <c r="C2021" i="12"/>
  <c r="D2021" i="12"/>
  <c r="F2021" i="12"/>
  <c r="B2022" i="12"/>
  <c r="C2022" i="12"/>
  <c r="D2022" i="12"/>
  <c r="F2022" i="12"/>
  <c r="B2023" i="12"/>
  <c r="C2023" i="12"/>
  <c r="D2023" i="12"/>
  <c r="F2023" i="12"/>
  <c r="B2024" i="12"/>
  <c r="C2024" i="12"/>
  <c r="D2024" i="12"/>
  <c r="F2024" i="12"/>
  <c r="B2025" i="12"/>
  <c r="C2025" i="12"/>
  <c r="D2025" i="12"/>
  <c r="F2025" i="12"/>
  <c r="B2026" i="12"/>
  <c r="C2026" i="12"/>
  <c r="D2026" i="12"/>
  <c r="F2026" i="12"/>
  <c r="B2027" i="12"/>
  <c r="C2027" i="12"/>
  <c r="D2027" i="12"/>
  <c r="F2027" i="12"/>
  <c r="B2028" i="12"/>
  <c r="C2028" i="12"/>
  <c r="D2028" i="12"/>
  <c r="F2028" i="12"/>
  <c r="B2029" i="12"/>
  <c r="C2029" i="12"/>
  <c r="D2029" i="12"/>
  <c r="F2029" i="12"/>
  <c r="B2030" i="12"/>
  <c r="C2030" i="12"/>
  <c r="D2030" i="12"/>
  <c r="F2030" i="12"/>
  <c r="B2031" i="12"/>
  <c r="C2031" i="12"/>
  <c r="D2031" i="12"/>
  <c r="F2031" i="12"/>
  <c r="B2032" i="12"/>
  <c r="C2032" i="12"/>
  <c r="D2032" i="12"/>
  <c r="F2032" i="12"/>
  <c r="B2033" i="12"/>
  <c r="C2033" i="12"/>
  <c r="D2033" i="12"/>
  <c r="F2033" i="12"/>
  <c r="B2034" i="12"/>
  <c r="C2034" i="12"/>
  <c r="D2034" i="12"/>
  <c r="F2034" i="12"/>
  <c r="B2035" i="12"/>
  <c r="C2035" i="12"/>
  <c r="D2035" i="12"/>
  <c r="F2035" i="12"/>
  <c r="B2036" i="12"/>
  <c r="C2036" i="12"/>
  <c r="D2036" i="12"/>
  <c r="F2036" i="12"/>
  <c r="B2037" i="12"/>
  <c r="C2037" i="12"/>
  <c r="D2037" i="12"/>
  <c r="F2037" i="12"/>
  <c r="B2038" i="12"/>
  <c r="C2038" i="12"/>
  <c r="D2038" i="12"/>
  <c r="F2038" i="12"/>
  <c r="B2039" i="12"/>
  <c r="C2039" i="12"/>
  <c r="D2039" i="12"/>
  <c r="F2039" i="12"/>
  <c r="B2040" i="12"/>
  <c r="C2040" i="12"/>
  <c r="D2040" i="12"/>
  <c r="F2040" i="12"/>
  <c r="B2041" i="12"/>
  <c r="C2041" i="12"/>
  <c r="D2041" i="12"/>
  <c r="F2041" i="12"/>
  <c r="B2042" i="12"/>
  <c r="C2042" i="12"/>
  <c r="D2042" i="12"/>
  <c r="F2042" i="12"/>
  <c r="B2043" i="12"/>
  <c r="C2043" i="12"/>
  <c r="D2043" i="12"/>
  <c r="F2043" i="12"/>
  <c r="B2044" i="12"/>
  <c r="C2044" i="12"/>
  <c r="D2044" i="12"/>
  <c r="F2044" i="12"/>
  <c r="B2045" i="12"/>
  <c r="C2045" i="12"/>
  <c r="D2045" i="12"/>
  <c r="F2045" i="12"/>
  <c r="B2046" i="12"/>
  <c r="C2046" i="12"/>
  <c r="D2046" i="12"/>
  <c r="F2046" i="12"/>
  <c r="B2047" i="12"/>
  <c r="C2047" i="12"/>
  <c r="D2047" i="12"/>
  <c r="F2047" i="12"/>
  <c r="B2048" i="12"/>
  <c r="C2048" i="12"/>
  <c r="D2048" i="12"/>
  <c r="F2048" i="12"/>
  <c r="B2049" i="12"/>
  <c r="C2049" i="12"/>
  <c r="D2049" i="12"/>
  <c r="F2049" i="12"/>
  <c r="B2050" i="12"/>
  <c r="C2050" i="12"/>
  <c r="D2050" i="12"/>
  <c r="F2050" i="12"/>
  <c r="B2051" i="12"/>
  <c r="C2051" i="12"/>
  <c r="D2051" i="12"/>
  <c r="F2051" i="12"/>
  <c r="B2052" i="12"/>
  <c r="C2052" i="12"/>
  <c r="D2052" i="12"/>
  <c r="F2052" i="12"/>
  <c r="B2053" i="12"/>
  <c r="C2053" i="12"/>
  <c r="D2053" i="12"/>
  <c r="F2053" i="12"/>
  <c r="B2054" i="12"/>
  <c r="C2054" i="12"/>
  <c r="D2054" i="12"/>
  <c r="F2054" i="12"/>
  <c r="B2055" i="12"/>
  <c r="C2055" i="12"/>
  <c r="D2055" i="12"/>
  <c r="F2055" i="12"/>
  <c r="B2056" i="12"/>
  <c r="C2056" i="12"/>
  <c r="D2056" i="12"/>
  <c r="F2056" i="12"/>
  <c r="B2057" i="12"/>
  <c r="C2057" i="12"/>
  <c r="D2057" i="12"/>
  <c r="F2057" i="12"/>
  <c r="B2058" i="12"/>
  <c r="C2058" i="12"/>
  <c r="D2058" i="12"/>
  <c r="F2058" i="12"/>
  <c r="B2059" i="12"/>
  <c r="C2059" i="12"/>
  <c r="D2059" i="12"/>
  <c r="F2059" i="12"/>
  <c r="B2060" i="12"/>
  <c r="C2060" i="12"/>
  <c r="D2060" i="12"/>
  <c r="F2060" i="12"/>
  <c r="B2061" i="12"/>
  <c r="C2061" i="12"/>
  <c r="D2061" i="12"/>
  <c r="F2061" i="12"/>
  <c r="B2062" i="12"/>
  <c r="C2062" i="12"/>
  <c r="D2062" i="12"/>
  <c r="F2062" i="12"/>
  <c r="B2063" i="12"/>
  <c r="C2063" i="12"/>
  <c r="D2063" i="12"/>
  <c r="F2063" i="12"/>
  <c r="B2064" i="12"/>
  <c r="C2064" i="12"/>
  <c r="D2064" i="12"/>
  <c r="F2064" i="12"/>
  <c r="B2065" i="12"/>
  <c r="C2065" i="12"/>
  <c r="D2065" i="12"/>
  <c r="F2065" i="12"/>
  <c r="B2066" i="12"/>
  <c r="C2066" i="12"/>
  <c r="D2066" i="12"/>
  <c r="F2066" i="12"/>
  <c r="B2067" i="12"/>
  <c r="C2067" i="12"/>
  <c r="D2067" i="12"/>
  <c r="F2067" i="12"/>
  <c r="B2068" i="12"/>
  <c r="C2068" i="12"/>
  <c r="D2068" i="12"/>
  <c r="F2068" i="12"/>
  <c r="B2069" i="12"/>
  <c r="C2069" i="12"/>
  <c r="D2069" i="12"/>
  <c r="F2069" i="12"/>
  <c r="B2070" i="12"/>
  <c r="C2070" i="12"/>
  <c r="D2070" i="12"/>
  <c r="F2070" i="12"/>
  <c r="B2071" i="12"/>
  <c r="C2071" i="12"/>
  <c r="D2071" i="12"/>
  <c r="F2071" i="12"/>
  <c r="B2072" i="12"/>
  <c r="C2072" i="12"/>
  <c r="D2072" i="12"/>
  <c r="F2072" i="12"/>
  <c r="B2073" i="12"/>
  <c r="C2073" i="12"/>
  <c r="D2073" i="12"/>
  <c r="F2073" i="12"/>
  <c r="B2074" i="12"/>
  <c r="C2074" i="12"/>
  <c r="D2074" i="12"/>
  <c r="F2074" i="12"/>
  <c r="B2075" i="12"/>
  <c r="C2075" i="12"/>
  <c r="D2075" i="12"/>
  <c r="F2075" i="12"/>
  <c r="B2076" i="12"/>
  <c r="C2076" i="12"/>
  <c r="D2076" i="12"/>
  <c r="F2076" i="12"/>
  <c r="B2077" i="12"/>
  <c r="C2077" i="12"/>
  <c r="D2077" i="12"/>
  <c r="F2077" i="12"/>
  <c r="B2078" i="12"/>
  <c r="C2078" i="12"/>
  <c r="D2078" i="12"/>
  <c r="F2078" i="12"/>
  <c r="B2079" i="12"/>
  <c r="C2079" i="12"/>
  <c r="D2079" i="12"/>
  <c r="F2079" i="12"/>
  <c r="B2080" i="12"/>
  <c r="C2080" i="12"/>
  <c r="D2080" i="12"/>
  <c r="F2080" i="12"/>
  <c r="B2081" i="12"/>
  <c r="C2081" i="12"/>
  <c r="D2081" i="12"/>
  <c r="F2081" i="12"/>
  <c r="B2082" i="12"/>
  <c r="C2082" i="12"/>
  <c r="D2082" i="12"/>
  <c r="F2082" i="12"/>
  <c r="B2083" i="12"/>
  <c r="C2083" i="12"/>
  <c r="D2083" i="12"/>
  <c r="F2083" i="12"/>
  <c r="B2084" i="12"/>
  <c r="C2084" i="12"/>
  <c r="D2084" i="12"/>
  <c r="F2084" i="12"/>
  <c r="B2085" i="12"/>
  <c r="C2085" i="12"/>
  <c r="D2085" i="12"/>
  <c r="F2085" i="12"/>
  <c r="B2086" i="12"/>
  <c r="C2086" i="12"/>
  <c r="D2086" i="12"/>
  <c r="F2086" i="12"/>
  <c r="B2087" i="12"/>
  <c r="C2087" i="12"/>
  <c r="D2087" i="12"/>
  <c r="F2087" i="12"/>
  <c r="B2088" i="12"/>
  <c r="C2088" i="12"/>
  <c r="D2088" i="12"/>
  <c r="F2088" i="12"/>
  <c r="B2089" i="12"/>
  <c r="C2089" i="12"/>
  <c r="D2089" i="12"/>
  <c r="F2089" i="12"/>
  <c r="B2090" i="12"/>
  <c r="C2090" i="12"/>
  <c r="D2090" i="12"/>
  <c r="F2090" i="12"/>
  <c r="B2091" i="12"/>
  <c r="C2091" i="12"/>
  <c r="D2091" i="12"/>
  <c r="F2091" i="12"/>
  <c r="B2092" i="12"/>
  <c r="C2092" i="12"/>
  <c r="D2092" i="12"/>
  <c r="F2092" i="12"/>
  <c r="B2093" i="12"/>
  <c r="C2093" i="12"/>
  <c r="D2093" i="12"/>
  <c r="F2093" i="12"/>
  <c r="B2094" i="12"/>
  <c r="C2094" i="12"/>
  <c r="D2094" i="12"/>
  <c r="F2094" i="12"/>
  <c r="B2095" i="12"/>
  <c r="C2095" i="12"/>
  <c r="D2095" i="12"/>
  <c r="F2095" i="12"/>
  <c r="B2096" i="12"/>
  <c r="C2096" i="12"/>
  <c r="D2096" i="12"/>
  <c r="F2096" i="12"/>
  <c r="B2097" i="12"/>
  <c r="C2097" i="12"/>
  <c r="D2097" i="12"/>
  <c r="F2097" i="12"/>
  <c r="B2098" i="12"/>
  <c r="C2098" i="12"/>
  <c r="D2098" i="12"/>
  <c r="F2098" i="12"/>
  <c r="B2099" i="12"/>
  <c r="C2099" i="12"/>
  <c r="D2099" i="12"/>
  <c r="F2099" i="12"/>
  <c r="B2100" i="12"/>
  <c r="C2100" i="12"/>
  <c r="D2100" i="12"/>
  <c r="F2100" i="12"/>
  <c r="B2101" i="12"/>
  <c r="C2101" i="12"/>
  <c r="D2101" i="12"/>
  <c r="F2101" i="12"/>
  <c r="B2102" i="12"/>
  <c r="C2102" i="12"/>
  <c r="D2102" i="12"/>
  <c r="F2102" i="12"/>
  <c r="B2103" i="12"/>
  <c r="C2103" i="12"/>
  <c r="D2103" i="12"/>
  <c r="F2103" i="12"/>
  <c r="B2104" i="12"/>
  <c r="C2104" i="12"/>
  <c r="D2104" i="12"/>
  <c r="F2104" i="12"/>
  <c r="B2105" i="12"/>
  <c r="C2105" i="12"/>
  <c r="D2105" i="12"/>
  <c r="F2105" i="12"/>
  <c r="B2106" i="12"/>
  <c r="C2106" i="12"/>
  <c r="D2106" i="12"/>
  <c r="F2106" i="12"/>
  <c r="B2107" i="12"/>
  <c r="C2107" i="12"/>
  <c r="D2107" i="12"/>
  <c r="F2107" i="12"/>
  <c r="B2108" i="12"/>
  <c r="C2108" i="12"/>
  <c r="D2108" i="12"/>
  <c r="F2108" i="12"/>
  <c r="B2109" i="12"/>
  <c r="C2109" i="12"/>
  <c r="D2109" i="12"/>
  <c r="F2109" i="12"/>
  <c r="B2110" i="12"/>
  <c r="C2110" i="12"/>
  <c r="D2110" i="12"/>
  <c r="F2110" i="12"/>
  <c r="B2111" i="12"/>
  <c r="C2111" i="12"/>
  <c r="D2111" i="12"/>
  <c r="F2111" i="12"/>
  <c r="B2112" i="12"/>
  <c r="C2112" i="12"/>
  <c r="D2112" i="12"/>
  <c r="F2112" i="12"/>
  <c r="B2113" i="12"/>
  <c r="C2113" i="12"/>
  <c r="D2113" i="12"/>
  <c r="F2113" i="12"/>
  <c r="B2114" i="12"/>
  <c r="C2114" i="12"/>
  <c r="D2114" i="12"/>
  <c r="F2114" i="12"/>
  <c r="B2115" i="12"/>
  <c r="C2115" i="12"/>
  <c r="D2115" i="12"/>
  <c r="F2115" i="12"/>
  <c r="B2116" i="12"/>
  <c r="C2116" i="12"/>
  <c r="D2116" i="12"/>
  <c r="F2116" i="12"/>
  <c r="B2117" i="12"/>
  <c r="C2117" i="12"/>
  <c r="D2117" i="12"/>
  <c r="F2117" i="12"/>
  <c r="B2118" i="12"/>
  <c r="C2118" i="12"/>
  <c r="D2118" i="12"/>
  <c r="F2118" i="12"/>
  <c r="B2119" i="12"/>
  <c r="C2119" i="12"/>
  <c r="D2119" i="12"/>
  <c r="F2119" i="12"/>
  <c r="B2120" i="12"/>
  <c r="C2120" i="12"/>
  <c r="D2120" i="12"/>
  <c r="F2120" i="12"/>
  <c r="B2121" i="12"/>
  <c r="C2121" i="12"/>
  <c r="D2121" i="12"/>
  <c r="F2121" i="12"/>
  <c r="B2122" i="12"/>
  <c r="C2122" i="12"/>
  <c r="D2122" i="12"/>
  <c r="F2122" i="12"/>
  <c r="B2123" i="12"/>
  <c r="C2123" i="12"/>
  <c r="D2123" i="12"/>
  <c r="F2123" i="12"/>
  <c r="B2124" i="12"/>
  <c r="C2124" i="12"/>
  <c r="D2124" i="12"/>
  <c r="F2124" i="12"/>
  <c r="B2125" i="12"/>
  <c r="C2125" i="12"/>
  <c r="D2125" i="12"/>
  <c r="F2125" i="12"/>
  <c r="B2126" i="12"/>
  <c r="C2126" i="12"/>
  <c r="D2126" i="12"/>
  <c r="F2126" i="12"/>
  <c r="B2127" i="12"/>
  <c r="C2127" i="12"/>
  <c r="D2127" i="12"/>
  <c r="F2127" i="12"/>
  <c r="B2128" i="12"/>
  <c r="C2128" i="12"/>
  <c r="D2128" i="12"/>
  <c r="F2128" i="12"/>
  <c r="B2129" i="12"/>
  <c r="C2129" i="12"/>
  <c r="D2129" i="12"/>
  <c r="F2129" i="12"/>
  <c r="B2130" i="12"/>
  <c r="C2130" i="12"/>
  <c r="D2130" i="12"/>
  <c r="F2130" i="12"/>
  <c r="B2131" i="12"/>
  <c r="C2131" i="12"/>
  <c r="D2131" i="12"/>
  <c r="F2131" i="12"/>
  <c r="B2132" i="12"/>
  <c r="C2132" i="12"/>
  <c r="D2132" i="12"/>
  <c r="F2132" i="12"/>
  <c r="B2133" i="12"/>
  <c r="C2133" i="12"/>
  <c r="D2133" i="12"/>
  <c r="F2133" i="12"/>
  <c r="B2134" i="12"/>
  <c r="C2134" i="12"/>
  <c r="D2134" i="12"/>
  <c r="F2134" i="12"/>
  <c r="B2135" i="12"/>
  <c r="C2135" i="12"/>
  <c r="D2135" i="12"/>
  <c r="F2135" i="12"/>
  <c r="B2136" i="12"/>
  <c r="C2136" i="12"/>
  <c r="D2136" i="12"/>
  <c r="F2136" i="12"/>
  <c r="B2137" i="12"/>
  <c r="C2137" i="12"/>
  <c r="D2137" i="12"/>
  <c r="F2137" i="12"/>
  <c r="B2138" i="12"/>
  <c r="C2138" i="12"/>
  <c r="D2138" i="12"/>
  <c r="F2138" i="12"/>
  <c r="B2139" i="12"/>
  <c r="C2139" i="12"/>
  <c r="D2139" i="12"/>
  <c r="F2139" i="12"/>
  <c r="B2140" i="12"/>
  <c r="C2140" i="12"/>
  <c r="D2140" i="12"/>
  <c r="F2140" i="12"/>
  <c r="B2141" i="12"/>
  <c r="C2141" i="12"/>
  <c r="D2141" i="12"/>
  <c r="F2141" i="12"/>
  <c r="B2142" i="12"/>
  <c r="C2142" i="12"/>
  <c r="D2142" i="12"/>
  <c r="F2142" i="12"/>
  <c r="B2143" i="12"/>
  <c r="C2143" i="12"/>
  <c r="D2143" i="12"/>
  <c r="F2143" i="12"/>
  <c r="B2144" i="12"/>
  <c r="C2144" i="12"/>
  <c r="D2144" i="12"/>
  <c r="F2144" i="12"/>
  <c r="B2145" i="12"/>
  <c r="C2145" i="12"/>
  <c r="D2145" i="12"/>
  <c r="F2145" i="12"/>
  <c r="B2146" i="12"/>
  <c r="C2146" i="12"/>
  <c r="D2146" i="12"/>
  <c r="F2146" i="12"/>
  <c r="B2147" i="12"/>
  <c r="C2147" i="12"/>
  <c r="D2147" i="12"/>
  <c r="F2147" i="12"/>
  <c r="B2148" i="12"/>
  <c r="C2148" i="12"/>
  <c r="D2148" i="12"/>
  <c r="F2148" i="12"/>
  <c r="B2149" i="12"/>
  <c r="C2149" i="12"/>
  <c r="D2149" i="12"/>
  <c r="F2149" i="12"/>
  <c r="B2150" i="12"/>
  <c r="C2150" i="12"/>
  <c r="D2150" i="12"/>
  <c r="F2150" i="12"/>
  <c r="B2151" i="12"/>
  <c r="C2151" i="12"/>
  <c r="D2151" i="12"/>
  <c r="F2151" i="12"/>
  <c r="B2152" i="12"/>
  <c r="C2152" i="12"/>
  <c r="D2152" i="12"/>
  <c r="F2152" i="12"/>
  <c r="B2153" i="12"/>
  <c r="C2153" i="12"/>
  <c r="D2153" i="12"/>
  <c r="F2153" i="12"/>
  <c r="B2154" i="12"/>
  <c r="C2154" i="12"/>
  <c r="D2154" i="12"/>
  <c r="F2154" i="12"/>
  <c r="B2155" i="12"/>
  <c r="C2155" i="12"/>
  <c r="D2155" i="12"/>
  <c r="F2155" i="12"/>
  <c r="B2156" i="12"/>
  <c r="C2156" i="12"/>
  <c r="D2156" i="12"/>
  <c r="F2156" i="12"/>
  <c r="B2157" i="12"/>
  <c r="C2157" i="12"/>
  <c r="D2157" i="12"/>
  <c r="F2157" i="12"/>
  <c r="B2158" i="12"/>
  <c r="C2158" i="12"/>
  <c r="D2158" i="12"/>
  <c r="F2158" i="12"/>
  <c r="B2159" i="12"/>
  <c r="C2159" i="12"/>
  <c r="D2159" i="12"/>
  <c r="F2159" i="12"/>
  <c r="B2160" i="12"/>
  <c r="C2160" i="12"/>
  <c r="D2160" i="12"/>
  <c r="F2160" i="12"/>
  <c r="B2161" i="12"/>
  <c r="C2161" i="12"/>
  <c r="D2161" i="12"/>
  <c r="F2161" i="12"/>
  <c r="B2162" i="12"/>
  <c r="C2162" i="12"/>
  <c r="D2162" i="12"/>
  <c r="F2162" i="12"/>
  <c r="B2163" i="12"/>
  <c r="C2163" i="12"/>
  <c r="D2163" i="12"/>
  <c r="F2163" i="12"/>
  <c r="B2164" i="12"/>
  <c r="C2164" i="12"/>
  <c r="D2164" i="12"/>
  <c r="F2164" i="12"/>
  <c r="B2165" i="12"/>
  <c r="C2165" i="12"/>
  <c r="D2165" i="12"/>
  <c r="F2165" i="12"/>
  <c r="B2166" i="12"/>
  <c r="C2166" i="12"/>
  <c r="D2166" i="12"/>
  <c r="F2166" i="12"/>
  <c r="B2167" i="12"/>
  <c r="C2167" i="12"/>
  <c r="D2167" i="12"/>
  <c r="F2167" i="12"/>
  <c r="B2168" i="12"/>
  <c r="C2168" i="12"/>
  <c r="D2168" i="12"/>
  <c r="F2168" i="12"/>
  <c r="B2169" i="12"/>
  <c r="C2169" i="12"/>
  <c r="D2169" i="12"/>
  <c r="F2169" i="12"/>
  <c r="B2170" i="12"/>
  <c r="C2170" i="12"/>
  <c r="D2170" i="12"/>
  <c r="F2170" i="12"/>
  <c r="B2171" i="12"/>
  <c r="C2171" i="12"/>
  <c r="D2171" i="12"/>
  <c r="F2171" i="12"/>
  <c r="B2172" i="12"/>
  <c r="C2172" i="12"/>
  <c r="D2172" i="12"/>
  <c r="F2172" i="12"/>
  <c r="B2173" i="12"/>
  <c r="C2173" i="12"/>
  <c r="D2173" i="12"/>
  <c r="F2173" i="12"/>
  <c r="B2174" i="12"/>
  <c r="C2174" i="12"/>
  <c r="D2174" i="12"/>
  <c r="F2174" i="12"/>
  <c r="B2175" i="12"/>
  <c r="C2175" i="12"/>
  <c r="D2175" i="12"/>
  <c r="F2175" i="12"/>
  <c r="B2176" i="12"/>
  <c r="C2176" i="12"/>
  <c r="D2176" i="12"/>
  <c r="F2176" i="12"/>
  <c r="B2177" i="12"/>
  <c r="C2177" i="12"/>
  <c r="D2177" i="12"/>
  <c r="F2177" i="12"/>
  <c r="B2178" i="12"/>
  <c r="C2178" i="12"/>
  <c r="D2178" i="12"/>
  <c r="F2178" i="12"/>
  <c r="B2179" i="12"/>
  <c r="C2179" i="12"/>
  <c r="D2179" i="12"/>
  <c r="F2179" i="12"/>
  <c r="B2180" i="12"/>
  <c r="C2180" i="12"/>
  <c r="D2180" i="12"/>
  <c r="F2180" i="12"/>
  <c r="B2181" i="12"/>
  <c r="C2181" i="12"/>
  <c r="D2181" i="12"/>
  <c r="F2181" i="12"/>
  <c r="B2182" i="12"/>
  <c r="C2182" i="12"/>
  <c r="D2182" i="12"/>
  <c r="F2182" i="12"/>
  <c r="B2183" i="12"/>
  <c r="C2183" i="12"/>
  <c r="D2183" i="12"/>
  <c r="F2183" i="12"/>
  <c r="B2184" i="12"/>
  <c r="C2184" i="12"/>
  <c r="D2184" i="12"/>
  <c r="F2184" i="12"/>
  <c r="B2185" i="12"/>
  <c r="C2185" i="12"/>
  <c r="D2185" i="12"/>
  <c r="F2185" i="12"/>
  <c r="B2186" i="12"/>
  <c r="C2186" i="12"/>
  <c r="D2186" i="12"/>
  <c r="F2186" i="12"/>
  <c r="B2187" i="12"/>
  <c r="C2187" i="12"/>
  <c r="D2187" i="12"/>
  <c r="F2187" i="12"/>
  <c r="B2188" i="12"/>
  <c r="C2188" i="12"/>
  <c r="D2188" i="12"/>
  <c r="F2188" i="12"/>
  <c r="B2189" i="12"/>
  <c r="C2189" i="12"/>
  <c r="D2189" i="12"/>
  <c r="F2189" i="12"/>
  <c r="B2190" i="12"/>
  <c r="C2190" i="12"/>
  <c r="D2190" i="12"/>
  <c r="F2190" i="12"/>
  <c r="B2191" i="12"/>
  <c r="C2191" i="12"/>
  <c r="D2191" i="12"/>
  <c r="F2191" i="12"/>
  <c r="B2192" i="12"/>
  <c r="C2192" i="12"/>
  <c r="D2192" i="12"/>
  <c r="F2192" i="12"/>
  <c r="B2193" i="12"/>
  <c r="C2193" i="12"/>
  <c r="D2193" i="12"/>
  <c r="F2193" i="12"/>
  <c r="B2194" i="12"/>
  <c r="C2194" i="12"/>
  <c r="D2194" i="12"/>
  <c r="F2194" i="12"/>
  <c r="B2195" i="12"/>
  <c r="C2195" i="12"/>
  <c r="D2195" i="12"/>
  <c r="F2195" i="12"/>
  <c r="B2196" i="12"/>
  <c r="C2196" i="12"/>
  <c r="D2196" i="12"/>
  <c r="F2196" i="12"/>
  <c r="B2197" i="12"/>
  <c r="C2197" i="12"/>
  <c r="D2197" i="12"/>
  <c r="F2197" i="12"/>
  <c r="B2198" i="12"/>
  <c r="C2198" i="12"/>
  <c r="D2198" i="12"/>
  <c r="F2198" i="12"/>
  <c r="B2199" i="12"/>
  <c r="C2199" i="12"/>
  <c r="D2199" i="12"/>
  <c r="F2199" i="12"/>
  <c r="B2200" i="12"/>
  <c r="C2200" i="12"/>
  <c r="D2200" i="12"/>
  <c r="F2200" i="12"/>
  <c r="B2201" i="12"/>
  <c r="C2201" i="12"/>
  <c r="D2201" i="12"/>
  <c r="F2201" i="12"/>
  <c r="B2202" i="12"/>
  <c r="C2202" i="12"/>
  <c r="D2202" i="12"/>
  <c r="F2202" i="12"/>
  <c r="B2203" i="12"/>
  <c r="C2203" i="12"/>
  <c r="D2203" i="12"/>
  <c r="F2203" i="12"/>
  <c r="B2204" i="12"/>
  <c r="C2204" i="12"/>
  <c r="D2204" i="12"/>
  <c r="F2204" i="12"/>
  <c r="B2205" i="12"/>
  <c r="C2205" i="12"/>
  <c r="D2205" i="12"/>
  <c r="F2205" i="12"/>
  <c r="B2206" i="12"/>
  <c r="C2206" i="12"/>
  <c r="D2206" i="12"/>
  <c r="F2206" i="12"/>
  <c r="B2207" i="12"/>
  <c r="C2207" i="12"/>
  <c r="D2207" i="12"/>
  <c r="F2207" i="12"/>
  <c r="B2208" i="12"/>
  <c r="C2208" i="12"/>
  <c r="D2208" i="12"/>
  <c r="F2208" i="12"/>
  <c r="B2209" i="12"/>
  <c r="C2209" i="12"/>
  <c r="D2209" i="12"/>
  <c r="F2209" i="12"/>
  <c r="B2210" i="12"/>
  <c r="C2210" i="12"/>
  <c r="D2210" i="12"/>
  <c r="F2210" i="12"/>
  <c r="B2211" i="12"/>
  <c r="C2211" i="12"/>
  <c r="D2211" i="12"/>
  <c r="F2211" i="12"/>
  <c r="B2212" i="12"/>
  <c r="C2212" i="12"/>
  <c r="D2212" i="12"/>
  <c r="F2212" i="12"/>
  <c r="B2213" i="12"/>
  <c r="C2213" i="12"/>
  <c r="D2213" i="12"/>
  <c r="F2213" i="12"/>
  <c r="B2214" i="12"/>
  <c r="C2214" i="12"/>
  <c r="D2214" i="12"/>
  <c r="F2214" i="12"/>
  <c r="B2215" i="12"/>
  <c r="C2215" i="12"/>
  <c r="D2215" i="12"/>
  <c r="F2215" i="12"/>
  <c r="B2216" i="12"/>
  <c r="C2216" i="12"/>
  <c r="D2216" i="12"/>
  <c r="F2216" i="12"/>
  <c r="B2217" i="12"/>
  <c r="C2217" i="12"/>
  <c r="D2217" i="12"/>
  <c r="F2217" i="12"/>
  <c r="B2218" i="12"/>
  <c r="C2218" i="12"/>
  <c r="D2218" i="12"/>
  <c r="F2218" i="12"/>
  <c r="B2219" i="12"/>
  <c r="C2219" i="12"/>
  <c r="D2219" i="12"/>
  <c r="F2219" i="12"/>
  <c r="B2220" i="12"/>
  <c r="C2220" i="12"/>
  <c r="D2220" i="12"/>
  <c r="F2220" i="12"/>
  <c r="B2221" i="12"/>
  <c r="C2221" i="12"/>
  <c r="D2221" i="12"/>
  <c r="F2221" i="12"/>
  <c r="B2222" i="12"/>
  <c r="C2222" i="12"/>
  <c r="D2222" i="12"/>
  <c r="F2222" i="12"/>
  <c r="B2223" i="12"/>
  <c r="C2223" i="12"/>
  <c r="D2223" i="12"/>
  <c r="F2223" i="12"/>
  <c r="B2224" i="12"/>
  <c r="C2224" i="12"/>
  <c r="D2224" i="12"/>
  <c r="F2224" i="12"/>
  <c r="B2225" i="12"/>
  <c r="C2225" i="12"/>
  <c r="D2225" i="12"/>
  <c r="F2225" i="12"/>
  <c r="B2226" i="12"/>
  <c r="C2226" i="12"/>
  <c r="D2226" i="12"/>
  <c r="F2226" i="12"/>
  <c r="B2227" i="12"/>
  <c r="C2227" i="12"/>
  <c r="D2227" i="12"/>
  <c r="F2227" i="12"/>
  <c r="B2228" i="12"/>
  <c r="C2228" i="12"/>
  <c r="D2228" i="12"/>
  <c r="F2228" i="12"/>
  <c r="B2229" i="12"/>
  <c r="C2229" i="12"/>
  <c r="D2229" i="12"/>
  <c r="F2229" i="12"/>
  <c r="B2230" i="12"/>
  <c r="C2230" i="12"/>
  <c r="D2230" i="12"/>
  <c r="F2230" i="12"/>
  <c r="B2231" i="12"/>
  <c r="C2231" i="12"/>
  <c r="D2231" i="12"/>
  <c r="F2231" i="12"/>
  <c r="B2232" i="12"/>
  <c r="C2232" i="12"/>
  <c r="D2232" i="12"/>
  <c r="F2232" i="12"/>
  <c r="B2233" i="12"/>
  <c r="C2233" i="12"/>
  <c r="D2233" i="12"/>
  <c r="F2233" i="12"/>
  <c r="B2234" i="12"/>
  <c r="C2234" i="12"/>
  <c r="D2234" i="12"/>
  <c r="F2234" i="12"/>
  <c r="B2235" i="12"/>
  <c r="C2235" i="12"/>
  <c r="D2235" i="12"/>
  <c r="F2235" i="12"/>
  <c r="B2236" i="12"/>
  <c r="C2236" i="12"/>
  <c r="D2236" i="12"/>
  <c r="F2236" i="12"/>
  <c r="B2237" i="12"/>
  <c r="C2237" i="12"/>
  <c r="D2237" i="12"/>
  <c r="F2237" i="12"/>
  <c r="B2238" i="12"/>
  <c r="C2238" i="12"/>
  <c r="D2238" i="12"/>
  <c r="F2238" i="12"/>
  <c r="B2239" i="12"/>
  <c r="C2239" i="12"/>
  <c r="D2239" i="12"/>
  <c r="F2239" i="12"/>
  <c r="B2240" i="12"/>
  <c r="C2240" i="12"/>
  <c r="D2240" i="12"/>
  <c r="F2240" i="12"/>
  <c r="B2241" i="12"/>
  <c r="C2241" i="12"/>
  <c r="D2241" i="12"/>
  <c r="F2241" i="12"/>
  <c r="B2242" i="12"/>
  <c r="C2242" i="12"/>
  <c r="D2242" i="12"/>
  <c r="F2242" i="12"/>
  <c r="B2243" i="12"/>
  <c r="C2243" i="12"/>
  <c r="D2243" i="12"/>
  <c r="F2243" i="12"/>
  <c r="B2244" i="12"/>
  <c r="C2244" i="12"/>
  <c r="D2244" i="12"/>
  <c r="F2244" i="12"/>
  <c r="B2245" i="12"/>
  <c r="C2245" i="12"/>
  <c r="D2245" i="12"/>
  <c r="F2245" i="12"/>
  <c r="B2246" i="12"/>
  <c r="C2246" i="12"/>
  <c r="D2246" i="12"/>
  <c r="F2246" i="12"/>
  <c r="B2247" i="12"/>
  <c r="C2247" i="12"/>
  <c r="D2247" i="12"/>
  <c r="F2247" i="12"/>
  <c r="B2248" i="12"/>
  <c r="C2248" i="12"/>
  <c r="D2248" i="12"/>
  <c r="F2248" i="12"/>
  <c r="B2249" i="12"/>
  <c r="C2249" i="12"/>
  <c r="D2249" i="12"/>
  <c r="F2249" i="12"/>
  <c r="B2250" i="12"/>
  <c r="C2250" i="12"/>
  <c r="D2250" i="12"/>
  <c r="F2250" i="12"/>
  <c r="B2251" i="12"/>
  <c r="C2251" i="12"/>
  <c r="D2251" i="12"/>
  <c r="F2251" i="12"/>
  <c r="B2252" i="12"/>
  <c r="C2252" i="12"/>
  <c r="D2252" i="12"/>
  <c r="F2252" i="12"/>
  <c r="B2253" i="12"/>
  <c r="C2253" i="12"/>
  <c r="D2253" i="12"/>
  <c r="F2253" i="12"/>
  <c r="B2254" i="12"/>
  <c r="C2254" i="12"/>
  <c r="D2254" i="12"/>
  <c r="F2254" i="12"/>
  <c r="B2255" i="12"/>
  <c r="C2255" i="12"/>
  <c r="D2255" i="12"/>
  <c r="F2255" i="12"/>
  <c r="B2256" i="12"/>
  <c r="C2256" i="12"/>
  <c r="D2256" i="12"/>
  <c r="F2256" i="12"/>
  <c r="B2257" i="12"/>
  <c r="C2257" i="12"/>
  <c r="D2257" i="12"/>
  <c r="F2257" i="12"/>
  <c r="B2258" i="12"/>
  <c r="C2258" i="12"/>
  <c r="D2258" i="12"/>
  <c r="F2258" i="12"/>
  <c r="B2259" i="12"/>
  <c r="C2259" i="12"/>
  <c r="D2259" i="12"/>
  <c r="F2259" i="12"/>
  <c r="B2260" i="12"/>
  <c r="C2260" i="12"/>
  <c r="D2260" i="12"/>
  <c r="F2260" i="12"/>
  <c r="B2261" i="12"/>
  <c r="C2261" i="12"/>
  <c r="D2261" i="12"/>
  <c r="F2261" i="12"/>
  <c r="B2262" i="12"/>
  <c r="C2262" i="12"/>
  <c r="D2262" i="12"/>
  <c r="F2262" i="12"/>
  <c r="B2263" i="12"/>
  <c r="C2263" i="12"/>
  <c r="D2263" i="12"/>
  <c r="F2263" i="12"/>
  <c r="B2264" i="12"/>
  <c r="C2264" i="12"/>
  <c r="D2264" i="12"/>
  <c r="F2264" i="12"/>
  <c r="B2265" i="12"/>
  <c r="C2265" i="12"/>
  <c r="D2265" i="12"/>
  <c r="F2265" i="12"/>
  <c r="B2266" i="12"/>
  <c r="C2266" i="12"/>
  <c r="D2266" i="12"/>
  <c r="F2266" i="12"/>
  <c r="B2267" i="12"/>
  <c r="C2267" i="12"/>
  <c r="D2267" i="12"/>
  <c r="F2267" i="12"/>
  <c r="B2268" i="12"/>
  <c r="C2268" i="12"/>
  <c r="D2268" i="12"/>
  <c r="F2268" i="12"/>
  <c r="B2269" i="12"/>
  <c r="C2269" i="12"/>
  <c r="D2269" i="12"/>
  <c r="F2269" i="12"/>
  <c r="B2270" i="12"/>
  <c r="C2270" i="12"/>
  <c r="D2270" i="12"/>
  <c r="F2270" i="12"/>
  <c r="B2271" i="12"/>
  <c r="C2271" i="12"/>
  <c r="D2271" i="12"/>
  <c r="F2271" i="12"/>
  <c r="B2272" i="12"/>
  <c r="C2272" i="12"/>
  <c r="D2272" i="12"/>
  <c r="F2272" i="12"/>
  <c r="B2273" i="12"/>
  <c r="C2273" i="12"/>
  <c r="D2273" i="12"/>
  <c r="F2273" i="12"/>
  <c r="B2274" i="12"/>
  <c r="C2274" i="12"/>
  <c r="D2274" i="12"/>
  <c r="F2274" i="12"/>
  <c r="B2275" i="12"/>
  <c r="C2275" i="12"/>
  <c r="D2275" i="12"/>
  <c r="F2275" i="12"/>
  <c r="B2276" i="12"/>
  <c r="C2276" i="12"/>
  <c r="D2276" i="12"/>
  <c r="F2276" i="12"/>
  <c r="B2277" i="12"/>
  <c r="C2277" i="12"/>
  <c r="D2277" i="12"/>
  <c r="F2277" i="12"/>
  <c r="B2278" i="12"/>
  <c r="C2278" i="12"/>
  <c r="D2278" i="12"/>
  <c r="F2278" i="12"/>
  <c r="B2279" i="12"/>
  <c r="C2279" i="12"/>
  <c r="D2279" i="12"/>
  <c r="F2279" i="12"/>
  <c r="B2280" i="12"/>
  <c r="C2280" i="12"/>
  <c r="D2280" i="12"/>
  <c r="F2280" i="12"/>
  <c r="B2281" i="12"/>
  <c r="C2281" i="12"/>
  <c r="D2281" i="12"/>
  <c r="F2281" i="12"/>
  <c r="B2282" i="12"/>
  <c r="C2282" i="12"/>
  <c r="D2282" i="12"/>
  <c r="F2282" i="12"/>
  <c r="B2283" i="12"/>
  <c r="C2283" i="12"/>
  <c r="D2283" i="12"/>
  <c r="F2283" i="12"/>
  <c r="B2284" i="12"/>
  <c r="C2284" i="12"/>
  <c r="D2284" i="12"/>
  <c r="F2284" i="12"/>
  <c r="B2285" i="12"/>
  <c r="C2285" i="12"/>
  <c r="D2285" i="12"/>
  <c r="F2285" i="12"/>
  <c r="B2286" i="12"/>
  <c r="C2286" i="12"/>
  <c r="D2286" i="12"/>
  <c r="F2286" i="12"/>
  <c r="B2287" i="12"/>
  <c r="C2287" i="12"/>
  <c r="D2287" i="12"/>
  <c r="F2287" i="12"/>
  <c r="B2288" i="12"/>
  <c r="C2288" i="12"/>
  <c r="D2288" i="12"/>
  <c r="F2288" i="12"/>
  <c r="B2289" i="12"/>
  <c r="C2289" i="12"/>
  <c r="D2289" i="12"/>
  <c r="F2289" i="12"/>
  <c r="B2290" i="12"/>
  <c r="C2290" i="12"/>
  <c r="D2290" i="12"/>
  <c r="F2290" i="12"/>
  <c r="B2291" i="12"/>
  <c r="C2291" i="12"/>
  <c r="D2291" i="12"/>
  <c r="F2291" i="12"/>
  <c r="B2292" i="12"/>
  <c r="C2292" i="12"/>
  <c r="D2292" i="12"/>
  <c r="F2292" i="12"/>
  <c r="B2293" i="12"/>
  <c r="C2293" i="12"/>
  <c r="D2293" i="12"/>
  <c r="F2293" i="12"/>
  <c r="B2294" i="12"/>
  <c r="C2294" i="12"/>
  <c r="D2294" i="12"/>
  <c r="F2294" i="12"/>
  <c r="B2295" i="12"/>
  <c r="C2295" i="12"/>
  <c r="D2295" i="12"/>
  <c r="F2295" i="12"/>
  <c r="B2296" i="12"/>
  <c r="C2296" i="12"/>
  <c r="D2296" i="12"/>
  <c r="F2296" i="12"/>
  <c r="B2297" i="12"/>
  <c r="C2297" i="12"/>
  <c r="D2297" i="12"/>
  <c r="F2297" i="12"/>
  <c r="B2298" i="12"/>
  <c r="C2298" i="12"/>
  <c r="D2298" i="12"/>
  <c r="F2298" i="12"/>
  <c r="B2299" i="12"/>
  <c r="C2299" i="12"/>
  <c r="D2299" i="12"/>
  <c r="F2299" i="12"/>
  <c r="B2300" i="12"/>
  <c r="C2300" i="12"/>
  <c r="D2300" i="12"/>
  <c r="F2300" i="12"/>
  <c r="B2301" i="12"/>
  <c r="C2301" i="12"/>
  <c r="D2301" i="12"/>
  <c r="F2301" i="12"/>
  <c r="B2302" i="12"/>
  <c r="C2302" i="12"/>
  <c r="D2302" i="12"/>
  <c r="F2302" i="12"/>
  <c r="B2303" i="12"/>
  <c r="C2303" i="12"/>
  <c r="D2303" i="12"/>
  <c r="F2303" i="12"/>
  <c r="B2304" i="12"/>
  <c r="C2304" i="12"/>
  <c r="D2304" i="12"/>
  <c r="F2304" i="12"/>
  <c r="B2305" i="12"/>
  <c r="C2305" i="12"/>
  <c r="D2305" i="12"/>
  <c r="F2305" i="12"/>
  <c r="B2306" i="12"/>
  <c r="C2306" i="12"/>
  <c r="D2306" i="12"/>
  <c r="F2306" i="12"/>
  <c r="B2307" i="12"/>
  <c r="C2307" i="12"/>
  <c r="D2307" i="12"/>
  <c r="F2307" i="12"/>
  <c r="B2308" i="12"/>
  <c r="C2308" i="12"/>
  <c r="D2308" i="12"/>
  <c r="F2308" i="12"/>
  <c r="B2309" i="12"/>
  <c r="C2309" i="12"/>
  <c r="D2309" i="12"/>
  <c r="F2309" i="12"/>
  <c r="B2310" i="12"/>
  <c r="C2310" i="12"/>
  <c r="D2310" i="12"/>
  <c r="F2310" i="12"/>
  <c r="B2311" i="12"/>
  <c r="C2311" i="12"/>
  <c r="D2311" i="12"/>
  <c r="F2311" i="12"/>
  <c r="B2312" i="12"/>
  <c r="C2312" i="12"/>
  <c r="D2312" i="12"/>
  <c r="F2312" i="12"/>
  <c r="B2313" i="12"/>
  <c r="C2313" i="12"/>
  <c r="D2313" i="12"/>
  <c r="F2313" i="12"/>
  <c r="B2314" i="12"/>
  <c r="C2314" i="12"/>
  <c r="D2314" i="12"/>
  <c r="F2314" i="12"/>
  <c r="B2315" i="12"/>
  <c r="C2315" i="12"/>
  <c r="D2315" i="12"/>
  <c r="F2315" i="12"/>
  <c r="B2316" i="12"/>
  <c r="C2316" i="12"/>
  <c r="D2316" i="12"/>
  <c r="F2316" i="12"/>
  <c r="B2317" i="12"/>
  <c r="C2317" i="12"/>
  <c r="D2317" i="12"/>
  <c r="F2317" i="12"/>
  <c r="B2318" i="12"/>
  <c r="C2318" i="12"/>
  <c r="D2318" i="12"/>
  <c r="F2318" i="12"/>
  <c r="B2319" i="12"/>
  <c r="C2319" i="12"/>
  <c r="D2319" i="12"/>
  <c r="F2319" i="12"/>
  <c r="B2320" i="12"/>
  <c r="C2320" i="12"/>
  <c r="D2320" i="12"/>
  <c r="F2320" i="12"/>
  <c r="B2321" i="12"/>
  <c r="C2321" i="12"/>
  <c r="D2321" i="12"/>
  <c r="F2321" i="12"/>
  <c r="B2322" i="12"/>
  <c r="C2322" i="12"/>
  <c r="D2322" i="12"/>
  <c r="F2322" i="12"/>
  <c r="B2323" i="12"/>
  <c r="C2323" i="12"/>
  <c r="D2323" i="12"/>
  <c r="F2323" i="12"/>
  <c r="B2324" i="12"/>
  <c r="C2324" i="12"/>
  <c r="D2324" i="12"/>
  <c r="F2324" i="12"/>
  <c r="B2325" i="12"/>
  <c r="C2325" i="12"/>
  <c r="D2325" i="12"/>
  <c r="F2325" i="12"/>
  <c r="B2326" i="12"/>
  <c r="C2326" i="12"/>
  <c r="D2326" i="12"/>
  <c r="F2326" i="12"/>
  <c r="B2327" i="12"/>
  <c r="C2327" i="12"/>
  <c r="D2327" i="12"/>
  <c r="F2327" i="12"/>
  <c r="B2328" i="12"/>
  <c r="C2328" i="12"/>
  <c r="D2328" i="12"/>
  <c r="F2328" i="12"/>
  <c r="B2329" i="12"/>
  <c r="C2329" i="12"/>
  <c r="D2329" i="12"/>
  <c r="F2329" i="12"/>
  <c r="B2330" i="12"/>
  <c r="C2330" i="12"/>
  <c r="D2330" i="12"/>
  <c r="F2330" i="12"/>
  <c r="B2331" i="12"/>
  <c r="C2331" i="12"/>
  <c r="D2331" i="12"/>
  <c r="F2331" i="12"/>
  <c r="B2332" i="12"/>
  <c r="C2332" i="12"/>
  <c r="D2332" i="12"/>
  <c r="F2332" i="12"/>
  <c r="B2333" i="12"/>
  <c r="C2333" i="12"/>
  <c r="D2333" i="12"/>
  <c r="F2333" i="12"/>
  <c r="B2334" i="12"/>
  <c r="C2334" i="12"/>
  <c r="D2334" i="12"/>
  <c r="F2334" i="12"/>
  <c r="B2335" i="12"/>
  <c r="C2335" i="12"/>
  <c r="D2335" i="12"/>
  <c r="F2335" i="12"/>
  <c r="B2336" i="12"/>
  <c r="C2336" i="12"/>
  <c r="D2336" i="12"/>
  <c r="F2336" i="12"/>
  <c r="B2337" i="12"/>
  <c r="C2337" i="12"/>
  <c r="D2337" i="12"/>
  <c r="F2337" i="12"/>
  <c r="B2338" i="12"/>
  <c r="C2338" i="12"/>
  <c r="D2338" i="12"/>
  <c r="F2338" i="12"/>
  <c r="B2339" i="12"/>
  <c r="C2339" i="12"/>
  <c r="D2339" i="12"/>
  <c r="F2339" i="12"/>
  <c r="B2340" i="12"/>
  <c r="C2340" i="12"/>
  <c r="D2340" i="12"/>
  <c r="F2340" i="12"/>
  <c r="B2341" i="12"/>
  <c r="C2341" i="12"/>
  <c r="D2341" i="12"/>
  <c r="F2341" i="12"/>
  <c r="B2342" i="12"/>
  <c r="C2342" i="12"/>
  <c r="D2342" i="12"/>
  <c r="F2342" i="12"/>
  <c r="B2343" i="12"/>
  <c r="C2343" i="12"/>
  <c r="D2343" i="12"/>
  <c r="F2343" i="12"/>
  <c r="B2344" i="12"/>
  <c r="C2344" i="12"/>
  <c r="D2344" i="12"/>
  <c r="F2344" i="12"/>
  <c r="B2345" i="12"/>
  <c r="C2345" i="12"/>
  <c r="D2345" i="12"/>
  <c r="F2345" i="12"/>
  <c r="B2346" i="12"/>
  <c r="C2346" i="12"/>
  <c r="D2346" i="12"/>
  <c r="F2346" i="12"/>
  <c r="B2347" i="12"/>
  <c r="C2347" i="12"/>
  <c r="D2347" i="12"/>
  <c r="F2347" i="12"/>
  <c r="B2348" i="12"/>
  <c r="C2348" i="12"/>
  <c r="D2348" i="12"/>
  <c r="F2348" i="12"/>
  <c r="B2349" i="12"/>
  <c r="C2349" i="12"/>
  <c r="D2349" i="12"/>
  <c r="F2349" i="12"/>
  <c r="B2350" i="12"/>
  <c r="C2350" i="12"/>
  <c r="D2350" i="12"/>
  <c r="F2350" i="12"/>
  <c r="B2351" i="12"/>
  <c r="C2351" i="12"/>
  <c r="D2351" i="12"/>
  <c r="F2351" i="12"/>
  <c r="B2352" i="12"/>
  <c r="C2352" i="12"/>
  <c r="D2352" i="12"/>
  <c r="F2352" i="12"/>
  <c r="B2353" i="12"/>
  <c r="C2353" i="12"/>
  <c r="D2353" i="12"/>
  <c r="F2353" i="12"/>
  <c r="B2354" i="12"/>
  <c r="C2354" i="12"/>
  <c r="D2354" i="12"/>
  <c r="F2354" i="12"/>
  <c r="B2355" i="12"/>
  <c r="C2355" i="12"/>
  <c r="D2355" i="12"/>
  <c r="F2355" i="12"/>
  <c r="B2356" i="12"/>
  <c r="C2356" i="12"/>
  <c r="D2356" i="12"/>
  <c r="F2356" i="12"/>
  <c r="B2357" i="12"/>
  <c r="C2357" i="12"/>
  <c r="D2357" i="12"/>
  <c r="F2357" i="12"/>
  <c r="B2358" i="12"/>
  <c r="C2358" i="12"/>
  <c r="D2358" i="12"/>
  <c r="F2358" i="12"/>
  <c r="B2359" i="12"/>
  <c r="C2359" i="12"/>
  <c r="D2359" i="12"/>
  <c r="F2359" i="12"/>
  <c r="B2360" i="12"/>
  <c r="C2360" i="12"/>
  <c r="D2360" i="12"/>
  <c r="F2360" i="12"/>
  <c r="B2361" i="12"/>
  <c r="C2361" i="12"/>
  <c r="D2361" i="12"/>
  <c r="F2361" i="12"/>
  <c r="B2362" i="12"/>
  <c r="C2362" i="12"/>
  <c r="D2362" i="12"/>
  <c r="F2362" i="12"/>
  <c r="B2363" i="12"/>
  <c r="C2363" i="12"/>
  <c r="D2363" i="12"/>
  <c r="F2363" i="12"/>
  <c r="B2364" i="12"/>
  <c r="C2364" i="12"/>
  <c r="D2364" i="12"/>
  <c r="F2364" i="12"/>
  <c r="B2365" i="12"/>
  <c r="C2365" i="12"/>
  <c r="D2365" i="12"/>
  <c r="F2365" i="12"/>
  <c r="B2366" i="12"/>
  <c r="C2366" i="12"/>
  <c r="D2366" i="12"/>
  <c r="F2366" i="12"/>
  <c r="B2367" i="12"/>
  <c r="C2367" i="12"/>
  <c r="D2367" i="12"/>
  <c r="F2367" i="12"/>
  <c r="B2368" i="12"/>
  <c r="C2368" i="12"/>
  <c r="D2368" i="12"/>
  <c r="F2368" i="12"/>
  <c r="B2369" i="12"/>
  <c r="C2369" i="12"/>
  <c r="D2369" i="12"/>
  <c r="F2369" i="12"/>
  <c r="B2370" i="12"/>
  <c r="C2370" i="12"/>
  <c r="D2370" i="12"/>
  <c r="F2370" i="12"/>
  <c r="B2371" i="12"/>
  <c r="C2371" i="12"/>
  <c r="D2371" i="12"/>
  <c r="F2371" i="12"/>
  <c r="B2372" i="12"/>
  <c r="C2372" i="12"/>
  <c r="D2372" i="12"/>
  <c r="F2372" i="12"/>
  <c r="B2373" i="12"/>
  <c r="C2373" i="12"/>
  <c r="D2373" i="12"/>
  <c r="F2373" i="12"/>
  <c r="B2374" i="12"/>
  <c r="C2374" i="12"/>
  <c r="D2374" i="12"/>
  <c r="F2374" i="12"/>
  <c r="B2375" i="12"/>
  <c r="C2375" i="12"/>
  <c r="D2375" i="12"/>
  <c r="F2375" i="12"/>
  <c r="B2376" i="12"/>
  <c r="C2376" i="12"/>
  <c r="D2376" i="12"/>
  <c r="F2376" i="12"/>
  <c r="B2377" i="12"/>
  <c r="C2377" i="12"/>
  <c r="D2377" i="12"/>
  <c r="F2377" i="12"/>
  <c r="B2378" i="12"/>
  <c r="C2378" i="12"/>
  <c r="D2378" i="12"/>
  <c r="F2378" i="12"/>
  <c r="B2379" i="12"/>
  <c r="C2379" i="12"/>
  <c r="D2379" i="12"/>
  <c r="F2379" i="12"/>
  <c r="B2380" i="12"/>
  <c r="C2380" i="12"/>
  <c r="D2380" i="12"/>
  <c r="F2380" i="12"/>
  <c r="B2381" i="12"/>
  <c r="C2381" i="12"/>
  <c r="D2381" i="12"/>
  <c r="F2381" i="12"/>
  <c r="B2382" i="12"/>
  <c r="C2382" i="12"/>
  <c r="D2382" i="12"/>
  <c r="F2382" i="12"/>
  <c r="B2383" i="12"/>
  <c r="C2383" i="12"/>
  <c r="D2383" i="12"/>
  <c r="F2383" i="12"/>
  <c r="B2384" i="12"/>
  <c r="C2384" i="12"/>
  <c r="D2384" i="12"/>
  <c r="F2384" i="12"/>
  <c r="B2385" i="12"/>
  <c r="C2385" i="12"/>
  <c r="D2385" i="12"/>
  <c r="F2385" i="12"/>
  <c r="B2386" i="12"/>
  <c r="C2386" i="12"/>
  <c r="D2386" i="12"/>
  <c r="F2386" i="12"/>
  <c r="B2387" i="12"/>
  <c r="C2387" i="12"/>
  <c r="D2387" i="12"/>
  <c r="F2387" i="12"/>
  <c r="B2388" i="12"/>
  <c r="C2388" i="12"/>
  <c r="D2388" i="12"/>
  <c r="F2388" i="12"/>
  <c r="B2389" i="12"/>
  <c r="C2389" i="12"/>
  <c r="D2389" i="12"/>
  <c r="F2389" i="12"/>
  <c r="B2390" i="12"/>
  <c r="C2390" i="12"/>
  <c r="D2390" i="12"/>
  <c r="F2390" i="12"/>
  <c r="B2391" i="12"/>
  <c r="C2391" i="12"/>
  <c r="D2391" i="12"/>
  <c r="F2391" i="12"/>
  <c r="B2392" i="12"/>
  <c r="C2392" i="12"/>
  <c r="D2392" i="12"/>
  <c r="F2392" i="12"/>
  <c r="B2393" i="12"/>
  <c r="C2393" i="12"/>
  <c r="D2393" i="12"/>
  <c r="F2393" i="12"/>
  <c r="B2394" i="12"/>
  <c r="C2394" i="12"/>
  <c r="D2394" i="12"/>
  <c r="F2394" i="12"/>
  <c r="B2395" i="12"/>
  <c r="C2395" i="12"/>
  <c r="D2395" i="12"/>
  <c r="F2395" i="12"/>
  <c r="B2396" i="12"/>
  <c r="C2396" i="12"/>
  <c r="D2396" i="12"/>
  <c r="F2396" i="12"/>
  <c r="B2397" i="12"/>
  <c r="C2397" i="12"/>
  <c r="D2397" i="12"/>
  <c r="F2397" i="12"/>
  <c r="B2398" i="12"/>
  <c r="C2398" i="12"/>
  <c r="D2398" i="12"/>
  <c r="F2398" i="12"/>
  <c r="B2399" i="12"/>
  <c r="C2399" i="12"/>
  <c r="D2399" i="12"/>
  <c r="F2399" i="12"/>
  <c r="B2400" i="12"/>
  <c r="C2400" i="12"/>
  <c r="D2400" i="12"/>
  <c r="F2400" i="12"/>
  <c r="B2401" i="12"/>
  <c r="C2401" i="12"/>
  <c r="D2401" i="12"/>
  <c r="F2401" i="12"/>
  <c r="B2402" i="12"/>
  <c r="C2402" i="12"/>
  <c r="D2402" i="12"/>
  <c r="F2402" i="12"/>
  <c r="B2403" i="12"/>
  <c r="C2403" i="12"/>
  <c r="D2403" i="12"/>
  <c r="F2403" i="12"/>
  <c r="B2404" i="12"/>
  <c r="C2404" i="12"/>
  <c r="D2404" i="12"/>
  <c r="F2404" i="12"/>
  <c r="B2405" i="12"/>
  <c r="C2405" i="12"/>
  <c r="D2405" i="12"/>
  <c r="F2405" i="12"/>
  <c r="B2406" i="12"/>
  <c r="C2406" i="12"/>
  <c r="D2406" i="12"/>
  <c r="F2406" i="12"/>
  <c r="B2407" i="12"/>
  <c r="C2407" i="12"/>
  <c r="D2407" i="12"/>
  <c r="F2407" i="12"/>
  <c r="B2408" i="12"/>
  <c r="C2408" i="12"/>
  <c r="D2408" i="12"/>
  <c r="F2408" i="12"/>
  <c r="B2409" i="12"/>
  <c r="C2409" i="12"/>
  <c r="D2409" i="12"/>
  <c r="F2409" i="12"/>
  <c r="B2410" i="12"/>
  <c r="C2410" i="12"/>
  <c r="D2410" i="12"/>
  <c r="F2410" i="12"/>
  <c r="B2411" i="12"/>
  <c r="C2411" i="12"/>
  <c r="D2411" i="12"/>
  <c r="F2411" i="12"/>
  <c r="B2412" i="12"/>
  <c r="C2412" i="12"/>
  <c r="D2412" i="12"/>
  <c r="F2412" i="12"/>
  <c r="B2413" i="12"/>
  <c r="C2413" i="12"/>
  <c r="D2413" i="12"/>
  <c r="F2413" i="12"/>
  <c r="B2414" i="12"/>
  <c r="C2414" i="12"/>
  <c r="D2414" i="12"/>
  <c r="F2414" i="12"/>
  <c r="B2415" i="12"/>
  <c r="C2415" i="12"/>
  <c r="D2415" i="12"/>
  <c r="F2415" i="12"/>
  <c r="B2416" i="12"/>
  <c r="C2416" i="12"/>
  <c r="D2416" i="12"/>
  <c r="F2416" i="12"/>
  <c r="B2417" i="12"/>
  <c r="C2417" i="12"/>
  <c r="D2417" i="12"/>
  <c r="F2417" i="12"/>
  <c r="B2418" i="12"/>
  <c r="C2418" i="12"/>
  <c r="D2418" i="12"/>
  <c r="F2418" i="12"/>
  <c r="B2419" i="12"/>
  <c r="C2419" i="12"/>
  <c r="D2419" i="12"/>
  <c r="F2419" i="12"/>
  <c r="B2420" i="12"/>
  <c r="C2420" i="12"/>
  <c r="D2420" i="12"/>
  <c r="F2420" i="12"/>
  <c r="B2421" i="12"/>
  <c r="C2421" i="12"/>
  <c r="D2421" i="12"/>
  <c r="F2421" i="12"/>
  <c r="B2422" i="12"/>
  <c r="C2422" i="12"/>
  <c r="D2422" i="12"/>
  <c r="F2422" i="12"/>
  <c r="B2423" i="12"/>
  <c r="C2423" i="12"/>
  <c r="D2423" i="12"/>
  <c r="F2423" i="12"/>
  <c r="B2424" i="12"/>
  <c r="C2424" i="12"/>
  <c r="D2424" i="12"/>
  <c r="F2424" i="12"/>
  <c r="B2425" i="12"/>
  <c r="C2425" i="12"/>
  <c r="D2425" i="12"/>
  <c r="F2425" i="12"/>
  <c r="B2426" i="12"/>
  <c r="C2426" i="12"/>
  <c r="D2426" i="12"/>
  <c r="F2426" i="12"/>
  <c r="B2427" i="12"/>
  <c r="C2427" i="12"/>
  <c r="D2427" i="12"/>
  <c r="F2427" i="12"/>
  <c r="B2428" i="12"/>
  <c r="C2428" i="12"/>
  <c r="D2428" i="12"/>
  <c r="F2428" i="12"/>
  <c r="B2429" i="12"/>
  <c r="C2429" i="12"/>
  <c r="D2429" i="12"/>
  <c r="F2429" i="12"/>
  <c r="B2430" i="12"/>
  <c r="C2430" i="12"/>
  <c r="D2430" i="12"/>
  <c r="F2430" i="12"/>
  <c r="B2431" i="12"/>
  <c r="C2431" i="12"/>
  <c r="D2431" i="12"/>
  <c r="F2431" i="12"/>
  <c r="B2432" i="12"/>
  <c r="C2432" i="12"/>
  <c r="D2432" i="12"/>
  <c r="F2432" i="12"/>
  <c r="B2433" i="12"/>
  <c r="C2433" i="12"/>
  <c r="D2433" i="12"/>
  <c r="F2433" i="12"/>
  <c r="B2434" i="12"/>
  <c r="C2434" i="12"/>
  <c r="D2434" i="12"/>
  <c r="F2434" i="12"/>
  <c r="B2435" i="12"/>
  <c r="C2435" i="12"/>
  <c r="D2435" i="12"/>
  <c r="F2435" i="12"/>
  <c r="B2436" i="12"/>
  <c r="C2436" i="12"/>
  <c r="D2436" i="12"/>
  <c r="F2436" i="12"/>
  <c r="B2437" i="12"/>
  <c r="C2437" i="12"/>
  <c r="D2437" i="12"/>
  <c r="F2437" i="12"/>
  <c r="B2438" i="12"/>
  <c r="C2438" i="12"/>
  <c r="D2438" i="12"/>
  <c r="F2438" i="12"/>
  <c r="B2439" i="12"/>
  <c r="C2439" i="12"/>
  <c r="D2439" i="12"/>
  <c r="F2439" i="12"/>
  <c r="B2440" i="12"/>
  <c r="C2440" i="12"/>
  <c r="D2440" i="12"/>
  <c r="F2440" i="12"/>
  <c r="B2441" i="12"/>
  <c r="C2441" i="12"/>
  <c r="D2441" i="12"/>
  <c r="F2441" i="12"/>
  <c r="B2442" i="12"/>
  <c r="C2442" i="12"/>
  <c r="D2442" i="12"/>
  <c r="F2442" i="12"/>
  <c r="B2443" i="12"/>
  <c r="C2443" i="12"/>
  <c r="D2443" i="12"/>
  <c r="F2443" i="12"/>
  <c r="B2444" i="12"/>
  <c r="C2444" i="12"/>
  <c r="D2444" i="12"/>
  <c r="F2444" i="12"/>
  <c r="B2445" i="12"/>
  <c r="C2445" i="12"/>
  <c r="D2445" i="12"/>
  <c r="F2445" i="12"/>
  <c r="B2446" i="12"/>
  <c r="C2446" i="12"/>
  <c r="D2446" i="12"/>
  <c r="F2446" i="12"/>
  <c r="B2447" i="12"/>
  <c r="C2447" i="12"/>
  <c r="D2447" i="12"/>
  <c r="F2447" i="12"/>
  <c r="B2448" i="12"/>
  <c r="C2448" i="12"/>
  <c r="D2448" i="12"/>
  <c r="F2448" i="12"/>
  <c r="B2449" i="12"/>
  <c r="C2449" i="12"/>
  <c r="D2449" i="12"/>
  <c r="F2449" i="12"/>
  <c r="B2450" i="12"/>
  <c r="C2450" i="12"/>
  <c r="D2450" i="12"/>
  <c r="F2450" i="12"/>
  <c r="B2451" i="12"/>
  <c r="C2451" i="12"/>
  <c r="D2451" i="12"/>
  <c r="F2451" i="12"/>
  <c r="B2452" i="12"/>
  <c r="C2452" i="12"/>
  <c r="D2452" i="12"/>
  <c r="F2452" i="12"/>
  <c r="B2453" i="12"/>
  <c r="C2453" i="12"/>
  <c r="D2453" i="12"/>
  <c r="F2453" i="12"/>
  <c r="B2454" i="12"/>
  <c r="C2454" i="12"/>
  <c r="D2454" i="12"/>
  <c r="F2454" i="12"/>
  <c r="B2455" i="12"/>
  <c r="C2455" i="12"/>
  <c r="D2455" i="12"/>
  <c r="F2455" i="12"/>
  <c r="B2456" i="12"/>
  <c r="C2456" i="12"/>
  <c r="D2456" i="12"/>
  <c r="F2456" i="12"/>
  <c r="B2457" i="12"/>
  <c r="C2457" i="12"/>
  <c r="D2457" i="12"/>
  <c r="F2457" i="12"/>
  <c r="B2458" i="12"/>
  <c r="C2458" i="12"/>
  <c r="D2458" i="12"/>
  <c r="F2458" i="12"/>
  <c r="B2459" i="12"/>
  <c r="C2459" i="12"/>
  <c r="D2459" i="12"/>
  <c r="F2459" i="12"/>
  <c r="B2460" i="12"/>
  <c r="C2460" i="12"/>
  <c r="D2460" i="12"/>
  <c r="F2460" i="12"/>
  <c r="B2461" i="12"/>
  <c r="C2461" i="12"/>
  <c r="D2461" i="12"/>
  <c r="F2461" i="12"/>
  <c r="B2462" i="12"/>
  <c r="C2462" i="12"/>
  <c r="D2462" i="12"/>
  <c r="F2462" i="12"/>
  <c r="B2463" i="12"/>
  <c r="C2463" i="12"/>
  <c r="D2463" i="12"/>
  <c r="F2463" i="12"/>
  <c r="B2464" i="12"/>
  <c r="C2464" i="12"/>
  <c r="D2464" i="12"/>
  <c r="F2464" i="12"/>
  <c r="B2465" i="12"/>
  <c r="C2465" i="12"/>
  <c r="D2465" i="12"/>
  <c r="F2465" i="12"/>
  <c r="B2466" i="12"/>
  <c r="C2466" i="12"/>
  <c r="D2466" i="12"/>
  <c r="F2466" i="12"/>
  <c r="B2467" i="12"/>
  <c r="C2467" i="12"/>
  <c r="D2467" i="12"/>
  <c r="F2467" i="12"/>
  <c r="B2468" i="12"/>
  <c r="C2468" i="12"/>
  <c r="D2468" i="12"/>
  <c r="F2468" i="12"/>
  <c r="B2469" i="12"/>
  <c r="C2469" i="12"/>
  <c r="D2469" i="12"/>
  <c r="F2469" i="12"/>
  <c r="B2470" i="12"/>
  <c r="C2470" i="12"/>
  <c r="D2470" i="12"/>
  <c r="F2470" i="12"/>
  <c r="B2471" i="12"/>
  <c r="C2471" i="12"/>
  <c r="D2471" i="12"/>
  <c r="F2471" i="12"/>
  <c r="B2472" i="12"/>
  <c r="C2472" i="12"/>
  <c r="D2472" i="12"/>
  <c r="F2472" i="12"/>
  <c r="B2473" i="12"/>
  <c r="C2473" i="12"/>
  <c r="D2473" i="12"/>
  <c r="F2473" i="12"/>
  <c r="B2474" i="12"/>
  <c r="C2474" i="12"/>
  <c r="D2474" i="12"/>
  <c r="F2474" i="12"/>
  <c r="B2475" i="12"/>
  <c r="C2475" i="12"/>
  <c r="D2475" i="12"/>
  <c r="F2475" i="12"/>
  <c r="B2476" i="12"/>
  <c r="C2476" i="12"/>
  <c r="D2476" i="12"/>
  <c r="F2476" i="12"/>
  <c r="B2477" i="12"/>
  <c r="C2477" i="12"/>
  <c r="D2477" i="12"/>
  <c r="F2477" i="12"/>
  <c r="B2478" i="12"/>
  <c r="C2478" i="12"/>
  <c r="D2478" i="12"/>
  <c r="F2478" i="12"/>
  <c r="B2479" i="12"/>
  <c r="C2479" i="12"/>
  <c r="D2479" i="12"/>
  <c r="F2479" i="12"/>
  <c r="B2480" i="12"/>
  <c r="C2480" i="12"/>
  <c r="D2480" i="12"/>
  <c r="F2480" i="12"/>
  <c r="B2481" i="12"/>
  <c r="C2481" i="12"/>
  <c r="D2481" i="12"/>
  <c r="F2481" i="12"/>
  <c r="B2482" i="12"/>
  <c r="C2482" i="12"/>
  <c r="D2482" i="12"/>
  <c r="F2482" i="12"/>
  <c r="B2483" i="12"/>
  <c r="C2483" i="12"/>
  <c r="D2483" i="12"/>
  <c r="F2483" i="12"/>
  <c r="B2484" i="12"/>
  <c r="C2484" i="12"/>
  <c r="D2484" i="12"/>
  <c r="F2484" i="12"/>
  <c r="B2485" i="12"/>
  <c r="C2485" i="12"/>
  <c r="D2485" i="12"/>
  <c r="F2485" i="12"/>
  <c r="B2486" i="12"/>
  <c r="C2486" i="12"/>
  <c r="D2486" i="12"/>
  <c r="F2486" i="12"/>
  <c r="B2487" i="12"/>
  <c r="C2487" i="12"/>
  <c r="D2487" i="12"/>
  <c r="F2487" i="12"/>
  <c r="B2488" i="12"/>
  <c r="C2488" i="12"/>
  <c r="D2488" i="12"/>
  <c r="F2488" i="12"/>
  <c r="B2489" i="12"/>
  <c r="C2489" i="12"/>
  <c r="D2489" i="12"/>
  <c r="F2489" i="12"/>
  <c r="B2490" i="12"/>
  <c r="C2490" i="12"/>
  <c r="D2490" i="12"/>
  <c r="F2490" i="12"/>
  <c r="B2491" i="12"/>
  <c r="C2491" i="12"/>
  <c r="D2491" i="12"/>
  <c r="F2491" i="12"/>
  <c r="B2492" i="12"/>
  <c r="C2492" i="12"/>
  <c r="D2492" i="12"/>
  <c r="F2492" i="12"/>
  <c r="B2493" i="12"/>
  <c r="C2493" i="12"/>
  <c r="D2493" i="12"/>
  <c r="F2493" i="12"/>
  <c r="B2494" i="12"/>
  <c r="C2494" i="12"/>
  <c r="D2494" i="12"/>
  <c r="F2494" i="12"/>
  <c r="B2495" i="12"/>
  <c r="C2495" i="12"/>
  <c r="D2495" i="12"/>
  <c r="F2495" i="12"/>
  <c r="B2496" i="12"/>
  <c r="C2496" i="12"/>
  <c r="D2496" i="12"/>
  <c r="F2496" i="12"/>
  <c r="B2497" i="12"/>
  <c r="C2497" i="12"/>
  <c r="D2497" i="12"/>
  <c r="F2497" i="12"/>
  <c r="B2498" i="12"/>
  <c r="C2498" i="12"/>
  <c r="D2498" i="12"/>
  <c r="F2498" i="12"/>
  <c r="B2499" i="12"/>
  <c r="C2499" i="12"/>
  <c r="D2499" i="12"/>
  <c r="F2499" i="12"/>
  <c r="B2500" i="12"/>
  <c r="C2500" i="12"/>
  <c r="D2500" i="12"/>
  <c r="F2500" i="12"/>
  <c r="B2501" i="12"/>
  <c r="C2501" i="12"/>
  <c r="D2501" i="12"/>
  <c r="F2501" i="12"/>
  <c r="B2502" i="12"/>
  <c r="C2502" i="12"/>
  <c r="D2502" i="12"/>
  <c r="F2502" i="12"/>
  <c r="B2503" i="12"/>
  <c r="C2503" i="12"/>
  <c r="D2503" i="12"/>
  <c r="F2503" i="12"/>
  <c r="B2504" i="12"/>
  <c r="C2504" i="12"/>
  <c r="D2504" i="12"/>
  <c r="F2504" i="12"/>
  <c r="B2505" i="12"/>
  <c r="C2505" i="12"/>
  <c r="D2505" i="12"/>
  <c r="F2505" i="12"/>
  <c r="B2506" i="12"/>
  <c r="C2506" i="12"/>
  <c r="D2506" i="12"/>
  <c r="F2506" i="12"/>
  <c r="B2507" i="12"/>
  <c r="C2507" i="12"/>
  <c r="D2507" i="12"/>
  <c r="F2507" i="12"/>
  <c r="B2508" i="12"/>
  <c r="C2508" i="12"/>
  <c r="D2508" i="12"/>
  <c r="F2508" i="12"/>
  <c r="B2509" i="12"/>
  <c r="C2509" i="12"/>
  <c r="D2509" i="12"/>
  <c r="F2509" i="12"/>
  <c r="B2510" i="12"/>
  <c r="C2510" i="12"/>
  <c r="D2510" i="12"/>
  <c r="F2510" i="12"/>
  <c r="B2511" i="12"/>
  <c r="C2511" i="12"/>
  <c r="D2511" i="12"/>
  <c r="F2511" i="12"/>
  <c r="B2512" i="12"/>
  <c r="C2512" i="12"/>
  <c r="D2512" i="12"/>
  <c r="F2512" i="12"/>
  <c r="B2513" i="12"/>
  <c r="C2513" i="12"/>
  <c r="D2513" i="12"/>
  <c r="F2513" i="12"/>
  <c r="B2514" i="12"/>
  <c r="C2514" i="12"/>
  <c r="D2514" i="12"/>
  <c r="F2514" i="12"/>
  <c r="B2515" i="12"/>
  <c r="C2515" i="12"/>
  <c r="D2515" i="12"/>
  <c r="F2515" i="12"/>
  <c r="B2516" i="12"/>
  <c r="C2516" i="12"/>
  <c r="D2516" i="12"/>
  <c r="F2516" i="12"/>
  <c r="B2517" i="12"/>
  <c r="C2517" i="12"/>
  <c r="D2517" i="12"/>
  <c r="F2517" i="12"/>
  <c r="B2518" i="12"/>
  <c r="C2518" i="12"/>
  <c r="D2518" i="12"/>
  <c r="F2518" i="12"/>
  <c r="B2519" i="12"/>
  <c r="C2519" i="12"/>
  <c r="D2519" i="12"/>
  <c r="F2519" i="12"/>
  <c r="B2520" i="12"/>
  <c r="C2520" i="12"/>
  <c r="D2520" i="12"/>
  <c r="F2520" i="12"/>
  <c r="B2521" i="12"/>
  <c r="C2521" i="12"/>
  <c r="D2521" i="12"/>
  <c r="F2521" i="12"/>
  <c r="B2522" i="12"/>
  <c r="C2522" i="12"/>
  <c r="D2522" i="12"/>
  <c r="F2522" i="12"/>
  <c r="B2523" i="12"/>
  <c r="C2523" i="12"/>
  <c r="D2523" i="12"/>
  <c r="F2523" i="12"/>
  <c r="B2524" i="12"/>
  <c r="C2524" i="12"/>
  <c r="D2524" i="12"/>
  <c r="F2524" i="12"/>
  <c r="B2525" i="12"/>
  <c r="C2525" i="12"/>
  <c r="D2525" i="12"/>
  <c r="F2525" i="12"/>
  <c r="B2526" i="12"/>
  <c r="C2526" i="12"/>
  <c r="D2526" i="12"/>
  <c r="F2526" i="12"/>
  <c r="B2527" i="12"/>
  <c r="C2527" i="12"/>
  <c r="D2527" i="12"/>
  <c r="F2527" i="12"/>
  <c r="B2528" i="12"/>
  <c r="C2528" i="12"/>
  <c r="D2528" i="12"/>
  <c r="F2528" i="12"/>
  <c r="B2529" i="12"/>
  <c r="C2529" i="12"/>
  <c r="D2529" i="12"/>
  <c r="F2529" i="12"/>
  <c r="B2530" i="12"/>
  <c r="C2530" i="12"/>
  <c r="D2530" i="12"/>
  <c r="F2530" i="12"/>
  <c r="B2531" i="12"/>
  <c r="C2531" i="12"/>
  <c r="D2531" i="12"/>
  <c r="F2531" i="12"/>
  <c r="B2532" i="12"/>
  <c r="C2532" i="12"/>
  <c r="D2532" i="12"/>
  <c r="F2532" i="12"/>
  <c r="B2533" i="12"/>
  <c r="C2533" i="12"/>
  <c r="D2533" i="12"/>
  <c r="F2533" i="12"/>
  <c r="B2534" i="12"/>
  <c r="C2534" i="12"/>
  <c r="D2534" i="12"/>
  <c r="F2534" i="12"/>
  <c r="B2535" i="12"/>
  <c r="C2535" i="12"/>
  <c r="D2535" i="12"/>
  <c r="F2535" i="12"/>
  <c r="B2536" i="12"/>
  <c r="C2536" i="12"/>
  <c r="D2536" i="12"/>
  <c r="F2536" i="12"/>
  <c r="B2537" i="12"/>
  <c r="C2537" i="12"/>
  <c r="D2537" i="12"/>
  <c r="F2537" i="12"/>
  <c r="B2538" i="12"/>
  <c r="C2538" i="12"/>
  <c r="D2538" i="12"/>
  <c r="F2538" i="12"/>
  <c r="B2539" i="12"/>
  <c r="C2539" i="12"/>
  <c r="D2539" i="12"/>
  <c r="F2539" i="12"/>
  <c r="B2540" i="12"/>
  <c r="C2540" i="12"/>
  <c r="D2540" i="12"/>
  <c r="F2540" i="12"/>
  <c r="B2541" i="12"/>
  <c r="C2541" i="12"/>
  <c r="D2541" i="12"/>
  <c r="F2541" i="12"/>
  <c r="B2542" i="12"/>
  <c r="C2542" i="12"/>
  <c r="D2542" i="12"/>
  <c r="F2542" i="12"/>
  <c r="B2543" i="12"/>
  <c r="C2543" i="12"/>
  <c r="D2543" i="12"/>
  <c r="F2543" i="12"/>
  <c r="B2544" i="12"/>
  <c r="C2544" i="12"/>
  <c r="D2544" i="12"/>
  <c r="F2544" i="12"/>
  <c r="B2545" i="12"/>
  <c r="C2545" i="12"/>
  <c r="D2545" i="12"/>
  <c r="F2545" i="12"/>
  <c r="B2546" i="12"/>
  <c r="C2546" i="12"/>
  <c r="D2546" i="12"/>
  <c r="F2546" i="12"/>
  <c r="B2547" i="12"/>
  <c r="C2547" i="12"/>
  <c r="D2547" i="12"/>
  <c r="F2547" i="12"/>
  <c r="B2548" i="12"/>
  <c r="C2548" i="12"/>
  <c r="D2548" i="12"/>
  <c r="F2548" i="12"/>
  <c r="B2549" i="12"/>
  <c r="C2549" i="12"/>
  <c r="D2549" i="12"/>
  <c r="F2549" i="12"/>
  <c r="B2550" i="12"/>
  <c r="C2550" i="12"/>
  <c r="D2550" i="12"/>
  <c r="F2550" i="12"/>
  <c r="B2551" i="12"/>
  <c r="C2551" i="12"/>
  <c r="D2551" i="12"/>
  <c r="F2551" i="12"/>
  <c r="B2552" i="12"/>
  <c r="C2552" i="12"/>
  <c r="D2552" i="12"/>
  <c r="F2552" i="12"/>
  <c r="B2553" i="12"/>
  <c r="C2553" i="12"/>
  <c r="D2553" i="12"/>
  <c r="F2553" i="12"/>
  <c r="B2554" i="12"/>
  <c r="C2554" i="12"/>
  <c r="D2554" i="12"/>
  <c r="F2554" i="12"/>
  <c r="B2555" i="12"/>
  <c r="C2555" i="12"/>
  <c r="D2555" i="12"/>
  <c r="F2555" i="12"/>
  <c r="B2556" i="12"/>
  <c r="C2556" i="12"/>
  <c r="D2556" i="12"/>
  <c r="F2556" i="12"/>
  <c r="B2557" i="12"/>
  <c r="C2557" i="12"/>
  <c r="D2557" i="12"/>
  <c r="F2557" i="12"/>
  <c r="B2558" i="12"/>
  <c r="C2558" i="12"/>
  <c r="D2558" i="12"/>
  <c r="F2558" i="12"/>
  <c r="B2559" i="12"/>
  <c r="C2559" i="12"/>
  <c r="D2559" i="12"/>
  <c r="F2559" i="12"/>
  <c r="B2560" i="12"/>
  <c r="C2560" i="12"/>
  <c r="D2560" i="12"/>
  <c r="F2560" i="12"/>
  <c r="B2561" i="12"/>
  <c r="C2561" i="12"/>
  <c r="D2561" i="12"/>
  <c r="F2561" i="12"/>
  <c r="B2562" i="12"/>
  <c r="C2562" i="12"/>
  <c r="D2562" i="12"/>
  <c r="F2562" i="12"/>
  <c r="B2563" i="12"/>
  <c r="C2563" i="12"/>
  <c r="D2563" i="12"/>
  <c r="F2563" i="12"/>
  <c r="B2564" i="12"/>
  <c r="C2564" i="12"/>
  <c r="D2564" i="12"/>
  <c r="F2564" i="12"/>
  <c r="B2565" i="12"/>
  <c r="C2565" i="12"/>
  <c r="D2565" i="12"/>
  <c r="F2565" i="12"/>
  <c r="B2566" i="12"/>
  <c r="C2566" i="12"/>
  <c r="D2566" i="12"/>
  <c r="F2566" i="12"/>
  <c r="B2567" i="12"/>
  <c r="C2567" i="12"/>
  <c r="D2567" i="12"/>
  <c r="F2567" i="12"/>
  <c r="B2568" i="12"/>
  <c r="C2568" i="12"/>
  <c r="D2568" i="12"/>
  <c r="F2568" i="12"/>
  <c r="B2569" i="12"/>
  <c r="C2569" i="12"/>
  <c r="D2569" i="12"/>
  <c r="F2569" i="12"/>
  <c r="B2570" i="12"/>
  <c r="C2570" i="12"/>
  <c r="D2570" i="12"/>
  <c r="F2570" i="12"/>
  <c r="B2571" i="12"/>
  <c r="C2571" i="12"/>
  <c r="D2571" i="12"/>
  <c r="F2571" i="12"/>
  <c r="B2572" i="12"/>
  <c r="C2572" i="12"/>
  <c r="D2572" i="12"/>
  <c r="F2572" i="12"/>
  <c r="B2573" i="12"/>
  <c r="C2573" i="12"/>
  <c r="D2573" i="12"/>
  <c r="F2573" i="12"/>
  <c r="B2574" i="12"/>
  <c r="C2574" i="12"/>
  <c r="D2574" i="12"/>
  <c r="F2574" i="12"/>
  <c r="B2575" i="12"/>
  <c r="C2575" i="12"/>
  <c r="D2575" i="12"/>
  <c r="F2575" i="12"/>
  <c r="B2576" i="12"/>
  <c r="C2576" i="12"/>
  <c r="D2576" i="12"/>
  <c r="F2576" i="12"/>
  <c r="B2577" i="12"/>
  <c r="C2577" i="12"/>
  <c r="D2577" i="12"/>
  <c r="F2577" i="12"/>
  <c r="B2578" i="12"/>
  <c r="C2578" i="12"/>
  <c r="D2578" i="12"/>
  <c r="F2578" i="12"/>
  <c r="B2579" i="12"/>
  <c r="C2579" i="12"/>
  <c r="D2579" i="12"/>
  <c r="F2579" i="12"/>
  <c r="B2580" i="12"/>
  <c r="C2580" i="12"/>
  <c r="D2580" i="12"/>
  <c r="F2580" i="12"/>
  <c r="B2581" i="12"/>
  <c r="C2581" i="12"/>
  <c r="D2581" i="12"/>
  <c r="F2581" i="12"/>
  <c r="B2582" i="12"/>
  <c r="C2582" i="12"/>
  <c r="D2582" i="12"/>
  <c r="F2582" i="12"/>
  <c r="B2583" i="12"/>
  <c r="C2583" i="12"/>
  <c r="D2583" i="12"/>
  <c r="F2583" i="12"/>
  <c r="B2584" i="12"/>
  <c r="C2584" i="12"/>
  <c r="D2584" i="12"/>
  <c r="F2584" i="12"/>
  <c r="B2585" i="12"/>
  <c r="C2585" i="12"/>
  <c r="D2585" i="12"/>
  <c r="F2585" i="12"/>
  <c r="B2586" i="12"/>
  <c r="C2586" i="12"/>
  <c r="D2586" i="12"/>
  <c r="F2586" i="12"/>
  <c r="B2587" i="12"/>
  <c r="C2587" i="12"/>
  <c r="D2587" i="12"/>
  <c r="F2587" i="12"/>
  <c r="B2588" i="12"/>
  <c r="C2588" i="12"/>
  <c r="D2588" i="12"/>
  <c r="F2588" i="12"/>
  <c r="B2589" i="12"/>
  <c r="C2589" i="12"/>
  <c r="D2589" i="12"/>
  <c r="F2589" i="12"/>
  <c r="B2590" i="12"/>
  <c r="C2590" i="12"/>
  <c r="D2590" i="12"/>
  <c r="F2590" i="12"/>
  <c r="B2591" i="12"/>
  <c r="C2591" i="12"/>
  <c r="D2591" i="12"/>
  <c r="F2591" i="12"/>
  <c r="B2592" i="12"/>
  <c r="C2592" i="12"/>
  <c r="D2592" i="12"/>
  <c r="F2592" i="12"/>
  <c r="B2593" i="12"/>
  <c r="C2593" i="12"/>
  <c r="D2593" i="12"/>
  <c r="F2593" i="12"/>
  <c r="B2594" i="12"/>
  <c r="C2594" i="12"/>
  <c r="D2594" i="12"/>
  <c r="F2594" i="12"/>
  <c r="B2595" i="12"/>
  <c r="C2595" i="12"/>
  <c r="D2595" i="12"/>
  <c r="F2595" i="12"/>
  <c r="B2596" i="12"/>
  <c r="C2596" i="12"/>
  <c r="D2596" i="12"/>
  <c r="F2596" i="12"/>
  <c r="B2597" i="12"/>
  <c r="C2597" i="12"/>
  <c r="D2597" i="12"/>
  <c r="F2597" i="12"/>
  <c r="B2598" i="12"/>
  <c r="C2598" i="12"/>
  <c r="D2598" i="12"/>
  <c r="F2598" i="12"/>
  <c r="B2599" i="12"/>
  <c r="C2599" i="12"/>
  <c r="D2599" i="12"/>
  <c r="F2599" i="12"/>
  <c r="B2600" i="12"/>
  <c r="C2600" i="12"/>
  <c r="D2600" i="12"/>
  <c r="F2600" i="12"/>
  <c r="B2601" i="12"/>
  <c r="C2601" i="12"/>
  <c r="D2601" i="12"/>
  <c r="F2601" i="12"/>
  <c r="B2602" i="12"/>
  <c r="C2602" i="12"/>
  <c r="D2602" i="12"/>
  <c r="F2602" i="12"/>
  <c r="B2603" i="12"/>
  <c r="C2603" i="12"/>
  <c r="D2603" i="12"/>
  <c r="F2603" i="12"/>
  <c r="B2604" i="12"/>
  <c r="C2604" i="12"/>
  <c r="D2604" i="12"/>
  <c r="F2604" i="12"/>
  <c r="B2605" i="12"/>
  <c r="C2605" i="12"/>
  <c r="D2605" i="12"/>
  <c r="F2605" i="12"/>
  <c r="B2606" i="12"/>
  <c r="C2606" i="12"/>
  <c r="D2606" i="12"/>
  <c r="F2606" i="12"/>
  <c r="B2607" i="12"/>
  <c r="C2607" i="12"/>
  <c r="D2607" i="12"/>
  <c r="F2607" i="12"/>
  <c r="B2608" i="12"/>
  <c r="C2608" i="12"/>
  <c r="D2608" i="12"/>
  <c r="F2608" i="12"/>
  <c r="B2609" i="12"/>
  <c r="C2609" i="12"/>
  <c r="D2609" i="12"/>
  <c r="F2609" i="12"/>
  <c r="B2610" i="12"/>
  <c r="C2610" i="12"/>
  <c r="D2610" i="12"/>
  <c r="F2610" i="12"/>
  <c r="B2611" i="12"/>
  <c r="C2611" i="12"/>
  <c r="D2611" i="12"/>
  <c r="F2611" i="12"/>
  <c r="B2612" i="12"/>
  <c r="C2612" i="12"/>
  <c r="D2612" i="12"/>
  <c r="F2612" i="12"/>
  <c r="B2613" i="12"/>
  <c r="C2613" i="12"/>
  <c r="D2613" i="12"/>
  <c r="F2613" i="12"/>
  <c r="B2614" i="12"/>
  <c r="C2614" i="12"/>
  <c r="D2614" i="12"/>
  <c r="F2614" i="12"/>
  <c r="B2615" i="12"/>
  <c r="C2615" i="12"/>
  <c r="D2615" i="12"/>
  <c r="F2615" i="12"/>
  <c r="B2616" i="12"/>
  <c r="C2616" i="12"/>
  <c r="D2616" i="12"/>
  <c r="F2616" i="12"/>
  <c r="B2617" i="12"/>
  <c r="C2617" i="12"/>
  <c r="D2617" i="12"/>
  <c r="F2617" i="12"/>
  <c r="B2618" i="12"/>
  <c r="C2618" i="12"/>
  <c r="D2618" i="12"/>
  <c r="F2618" i="12"/>
  <c r="B2619" i="12"/>
  <c r="C2619" i="12"/>
  <c r="D2619" i="12"/>
  <c r="F2619" i="12"/>
  <c r="B2620" i="12"/>
  <c r="C2620" i="12"/>
  <c r="D2620" i="12"/>
  <c r="F2620" i="12"/>
  <c r="B2621" i="12"/>
  <c r="C2621" i="12"/>
  <c r="D2621" i="12"/>
  <c r="F2621" i="12"/>
  <c r="B2622" i="12"/>
  <c r="C2622" i="12"/>
  <c r="D2622" i="12"/>
  <c r="F2622" i="12"/>
  <c r="B2623" i="12"/>
  <c r="C2623" i="12"/>
  <c r="D2623" i="12"/>
  <c r="F2623" i="12"/>
  <c r="B2624" i="12"/>
  <c r="C2624" i="12"/>
  <c r="D2624" i="12"/>
  <c r="F2624" i="12"/>
  <c r="B2625" i="12"/>
  <c r="C2625" i="12"/>
  <c r="D2625" i="12"/>
  <c r="F2625" i="12"/>
  <c r="B2626" i="12"/>
  <c r="C2626" i="12"/>
  <c r="D2626" i="12"/>
  <c r="F2626" i="12"/>
  <c r="B2627" i="12"/>
  <c r="C2627" i="12"/>
  <c r="D2627" i="12"/>
  <c r="F2627" i="12"/>
  <c r="B2628" i="12"/>
  <c r="C2628" i="12"/>
  <c r="D2628" i="12"/>
  <c r="F2628" i="12"/>
  <c r="B2629" i="12"/>
  <c r="C2629" i="12"/>
  <c r="D2629" i="12"/>
  <c r="F2629" i="12"/>
  <c r="B2630" i="12"/>
  <c r="C2630" i="12"/>
  <c r="D2630" i="12"/>
  <c r="F2630" i="12"/>
  <c r="B2631" i="12"/>
  <c r="C2631" i="12"/>
  <c r="D2631" i="12"/>
  <c r="F2631" i="12"/>
  <c r="B2632" i="12"/>
  <c r="C2632" i="12"/>
  <c r="D2632" i="12"/>
  <c r="F2632" i="12"/>
  <c r="B2633" i="12"/>
  <c r="C2633" i="12"/>
  <c r="D2633" i="12"/>
  <c r="F2633" i="12"/>
  <c r="B2634" i="12"/>
  <c r="C2634" i="12"/>
  <c r="D2634" i="12"/>
  <c r="F2634" i="12"/>
  <c r="B2635" i="12"/>
  <c r="C2635" i="12"/>
  <c r="D2635" i="12"/>
  <c r="F2635" i="12"/>
  <c r="B2636" i="12"/>
  <c r="C2636" i="12"/>
  <c r="D2636" i="12"/>
  <c r="F2636" i="12"/>
  <c r="B2637" i="12"/>
  <c r="C2637" i="12"/>
  <c r="D2637" i="12"/>
  <c r="F2637" i="12"/>
  <c r="B2638" i="12"/>
  <c r="C2638" i="12"/>
  <c r="D2638" i="12"/>
  <c r="F2638" i="12"/>
  <c r="B2639" i="12"/>
  <c r="C2639" i="12"/>
  <c r="D2639" i="12"/>
  <c r="F2639" i="12"/>
  <c r="B2640" i="12"/>
  <c r="C2640" i="12"/>
  <c r="D2640" i="12"/>
  <c r="F2640" i="12"/>
  <c r="B2641" i="12"/>
  <c r="C2641" i="12"/>
  <c r="D2641" i="12"/>
  <c r="F2641" i="12"/>
  <c r="B2642" i="12"/>
  <c r="C2642" i="12"/>
  <c r="D2642" i="12"/>
  <c r="F2642" i="12"/>
  <c r="B2643" i="12"/>
  <c r="C2643" i="12"/>
  <c r="D2643" i="12"/>
  <c r="F2643" i="12"/>
  <c r="B2644" i="12"/>
  <c r="C2644" i="12"/>
  <c r="D2644" i="12"/>
  <c r="F2644" i="12"/>
  <c r="B2645" i="12"/>
  <c r="C2645" i="12"/>
  <c r="D2645" i="12"/>
  <c r="F2645" i="12"/>
  <c r="B2646" i="12"/>
  <c r="C2646" i="12"/>
  <c r="D2646" i="12"/>
  <c r="F2646" i="12"/>
  <c r="B2647" i="12"/>
  <c r="C2647" i="12"/>
  <c r="D2647" i="12"/>
  <c r="F2647" i="12"/>
  <c r="B2648" i="12"/>
  <c r="C2648" i="12"/>
  <c r="D2648" i="12"/>
  <c r="F2648" i="12"/>
  <c r="B2649" i="12"/>
  <c r="C2649" i="12"/>
  <c r="D2649" i="12"/>
  <c r="F2649" i="12"/>
  <c r="B2650" i="12"/>
  <c r="C2650" i="12"/>
  <c r="D2650" i="12"/>
  <c r="F2650" i="12"/>
  <c r="B2651" i="12"/>
  <c r="C2651" i="12"/>
  <c r="D2651" i="12"/>
  <c r="F2651" i="12"/>
  <c r="B2652" i="12"/>
  <c r="C2652" i="12"/>
  <c r="D2652" i="12"/>
  <c r="F2652" i="12"/>
  <c r="B2653" i="12"/>
  <c r="C2653" i="12"/>
  <c r="D2653" i="12"/>
  <c r="F2653" i="12"/>
  <c r="B2654" i="12"/>
  <c r="C2654" i="12"/>
  <c r="D2654" i="12"/>
  <c r="F2654" i="12"/>
  <c r="B2655" i="12"/>
  <c r="C2655" i="12"/>
  <c r="D2655" i="12"/>
  <c r="F2655" i="12"/>
  <c r="B2656" i="12"/>
  <c r="C2656" i="12"/>
  <c r="D2656" i="12"/>
  <c r="F2656" i="12"/>
  <c r="B2657" i="12"/>
  <c r="C2657" i="12"/>
  <c r="D2657" i="12"/>
  <c r="F2657" i="12"/>
  <c r="B2658" i="12"/>
  <c r="C2658" i="12"/>
  <c r="D2658" i="12"/>
  <c r="F2658" i="12"/>
  <c r="B2659" i="12"/>
  <c r="C2659" i="12"/>
  <c r="D2659" i="12"/>
  <c r="F2659" i="12"/>
  <c r="B2660" i="12"/>
  <c r="C2660" i="12"/>
  <c r="D2660" i="12"/>
  <c r="F2660" i="12"/>
  <c r="B2661" i="12"/>
  <c r="C2661" i="12"/>
  <c r="D2661" i="12"/>
  <c r="F2661" i="12"/>
  <c r="B2662" i="12"/>
  <c r="C2662" i="12"/>
  <c r="D2662" i="12"/>
  <c r="F2662" i="12"/>
  <c r="B2663" i="12"/>
  <c r="C2663" i="12"/>
  <c r="D2663" i="12"/>
  <c r="F2663" i="12"/>
  <c r="B2664" i="12"/>
  <c r="C2664" i="12"/>
  <c r="D2664" i="12"/>
  <c r="F2664" i="12"/>
  <c r="B2665" i="12"/>
  <c r="C2665" i="12"/>
  <c r="D2665" i="12"/>
  <c r="F2665" i="12"/>
  <c r="B2666" i="12"/>
  <c r="C2666" i="12"/>
  <c r="D2666" i="12"/>
  <c r="F2666" i="12"/>
  <c r="B2667" i="12"/>
  <c r="C2667" i="12"/>
  <c r="D2667" i="12"/>
  <c r="F2667" i="12"/>
  <c r="B2668" i="12"/>
  <c r="C2668" i="12"/>
  <c r="D2668" i="12"/>
  <c r="F2668" i="12"/>
  <c r="B2669" i="12"/>
  <c r="C2669" i="12"/>
  <c r="D2669" i="12"/>
  <c r="F2669" i="12"/>
  <c r="B2670" i="12"/>
  <c r="C2670" i="12"/>
  <c r="D2670" i="12"/>
  <c r="F2670" i="12"/>
  <c r="B2671" i="12"/>
  <c r="C2671" i="12"/>
  <c r="D2671" i="12"/>
  <c r="F2671" i="12"/>
  <c r="B2672" i="12"/>
  <c r="C2672" i="12"/>
  <c r="D2672" i="12"/>
  <c r="F2672" i="12"/>
  <c r="B2673" i="12"/>
  <c r="C2673" i="12"/>
  <c r="D2673" i="12"/>
  <c r="F2673" i="12"/>
  <c r="B2674" i="12"/>
  <c r="C2674" i="12"/>
  <c r="D2674" i="12"/>
  <c r="F2674" i="12"/>
  <c r="B2675" i="12"/>
  <c r="C2675" i="12"/>
  <c r="D2675" i="12"/>
  <c r="F2675" i="12"/>
  <c r="B2676" i="12"/>
  <c r="C2676" i="12"/>
  <c r="D2676" i="12"/>
  <c r="F2676" i="12"/>
  <c r="B2677" i="12"/>
  <c r="C2677" i="12"/>
  <c r="D2677" i="12"/>
  <c r="F2677" i="12"/>
  <c r="B2678" i="12"/>
  <c r="C2678" i="12"/>
  <c r="D2678" i="12"/>
  <c r="F2678" i="12"/>
  <c r="B2679" i="12"/>
  <c r="C2679" i="12"/>
  <c r="D2679" i="12"/>
  <c r="F2679" i="12"/>
  <c r="B2680" i="12"/>
  <c r="C2680" i="12"/>
  <c r="D2680" i="12"/>
  <c r="F2680" i="12"/>
  <c r="B2681" i="12"/>
  <c r="C2681" i="12"/>
  <c r="D2681" i="12"/>
  <c r="F2681" i="12"/>
  <c r="B2682" i="12"/>
  <c r="C2682" i="12"/>
  <c r="D2682" i="12"/>
  <c r="F2682" i="12"/>
  <c r="B2683" i="12"/>
  <c r="C2683" i="12"/>
  <c r="D2683" i="12"/>
  <c r="F2683" i="12"/>
  <c r="B2684" i="12"/>
  <c r="C2684" i="12"/>
  <c r="D2684" i="12"/>
  <c r="F2684" i="12"/>
  <c r="B2685" i="12"/>
  <c r="C2685" i="12"/>
  <c r="D2685" i="12"/>
  <c r="F2685" i="12"/>
  <c r="B2686" i="12"/>
  <c r="C2686" i="12"/>
  <c r="D2686" i="12"/>
  <c r="F2686" i="12"/>
  <c r="B2687" i="12"/>
  <c r="C2687" i="12"/>
  <c r="D2687" i="12"/>
  <c r="F2687" i="12"/>
  <c r="B2688" i="12"/>
  <c r="C2688" i="12"/>
  <c r="D2688" i="12"/>
  <c r="F2688" i="12"/>
  <c r="B2689" i="12"/>
  <c r="C2689" i="12"/>
  <c r="D2689" i="12"/>
  <c r="F2689" i="12"/>
  <c r="B2690" i="12"/>
  <c r="C2690" i="12"/>
  <c r="D2690" i="12"/>
  <c r="F2690" i="12"/>
  <c r="B2691" i="12"/>
  <c r="C2691" i="12"/>
  <c r="D2691" i="12"/>
  <c r="F2691" i="12"/>
  <c r="B2692" i="12"/>
  <c r="C2692" i="12"/>
  <c r="D2692" i="12"/>
  <c r="F2692" i="12"/>
  <c r="B2693" i="12"/>
  <c r="C2693" i="12"/>
  <c r="D2693" i="12"/>
  <c r="F2693" i="12"/>
  <c r="B2694" i="12"/>
  <c r="C2694" i="12"/>
  <c r="D2694" i="12"/>
  <c r="F2694" i="12"/>
  <c r="B2695" i="12"/>
  <c r="C2695" i="12"/>
  <c r="D2695" i="12"/>
  <c r="F2695" i="12"/>
  <c r="B2696" i="12"/>
  <c r="C2696" i="12"/>
  <c r="D2696" i="12"/>
  <c r="F2696" i="12"/>
  <c r="B2697" i="12"/>
  <c r="C2697" i="12"/>
  <c r="D2697" i="12"/>
  <c r="F2697" i="12"/>
  <c r="B2698" i="12"/>
  <c r="C2698" i="12"/>
  <c r="D2698" i="12"/>
  <c r="F2698" i="12"/>
  <c r="B2699" i="12"/>
  <c r="C2699" i="12"/>
  <c r="D2699" i="12"/>
  <c r="F2699" i="12"/>
  <c r="B2700" i="12"/>
  <c r="C2700" i="12"/>
  <c r="D2700" i="12"/>
  <c r="F2700" i="12"/>
  <c r="B2701" i="12"/>
  <c r="C2701" i="12"/>
  <c r="D2701" i="12"/>
  <c r="F2701" i="12"/>
  <c r="B2702" i="12"/>
  <c r="C2702" i="12"/>
  <c r="D2702" i="12"/>
  <c r="F2702" i="12"/>
  <c r="B2703" i="12"/>
  <c r="C2703" i="12"/>
  <c r="D2703" i="12"/>
  <c r="F2703" i="12"/>
  <c r="B2704" i="12"/>
  <c r="C2704" i="12"/>
  <c r="D2704" i="12"/>
  <c r="F2704" i="12"/>
  <c r="B2705" i="12"/>
  <c r="C2705" i="12"/>
  <c r="D2705" i="12"/>
  <c r="F2705" i="12"/>
  <c r="B2706" i="12"/>
  <c r="C2706" i="12"/>
  <c r="D2706" i="12"/>
  <c r="F2706" i="12"/>
  <c r="B2707" i="12"/>
  <c r="C2707" i="12"/>
  <c r="D2707" i="12"/>
  <c r="F2707" i="12"/>
  <c r="B2708" i="12"/>
  <c r="C2708" i="12"/>
  <c r="D2708" i="12"/>
  <c r="F2708" i="12"/>
  <c r="B2709" i="12"/>
  <c r="C2709" i="12"/>
  <c r="D2709" i="12"/>
  <c r="F2709" i="12"/>
  <c r="B2710" i="12"/>
  <c r="C2710" i="12"/>
  <c r="D2710" i="12"/>
  <c r="F2710" i="12"/>
  <c r="B2711" i="12"/>
  <c r="C2711" i="12"/>
  <c r="D2711" i="12"/>
  <c r="F2711" i="12"/>
  <c r="B2712" i="12"/>
  <c r="C2712" i="12"/>
  <c r="D2712" i="12"/>
  <c r="F2712" i="12"/>
  <c r="B2713" i="12"/>
  <c r="C2713" i="12"/>
  <c r="D2713" i="12"/>
  <c r="F2713" i="12"/>
  <c r="B2714" i="12"/>
  <c r="C2714" i="12"/>
  <c r="D2714" i="12"/>
  <c r="F2714" i="12"/>
  <c r="B2715" i="12"/>
  <c r="C2715" i="12"/>
  <c r="D2715" i="12"/>
  <c r="F2715" i="12"/>
  <c r="B2716" i="12"/>
  <c r="C2716" i="12"/>
  <c r="D2716" i="12"/>
  <c r="F2716" i="12"/>
  <c r="B2717" i="12"/>
  <c r="C2717" i="12"/>
  <c r="D2717" i="12"/>
  <c r="F2717" i="12"/>
  <c r="B2718" i="12"/>
  <c r="C2718" i="12"/>
  <c r="D2718" i="12"/>
  <c r="F2718" i="12"/>
  <c r="B2719" i="12"/>
  <c r="C2719" i="12"/>
  <c r="D2719" i="12"/>
  <c r="F2719" i="12"/>
  <c r="B2720" i="12"/>
  <c r="C2720" i="12"/>
  <c r="D2720" i="12"/>
  <c r="F2720" i="12"/>
  <c r="B2721" i="12"/>
  <c r="C2721" i="12"/>
  <c r="D2721" i="12"/>
  <c r="F2721" i="12"/>
  <c r="B2722" i="12"/>
  <c r="C2722" i="12"/>
  <c r="D2722" i="12"/>
  <c r="F2722" i="12"/>
  <c r="B2723" i="12"/>
  <c r="C2723" i="12"/>
  <c r="D2723" i="12"/>
  <c r="F2723" i="12"/>
  <c r="B2724" i="12"/>
  <c r="C2724" i="12"/>
  <c r="D2724" i="12"/>
  <c r="F2724" i="12"/>
  <c r="B2725" i="12"/>
  <c r="C2725" i="12"/>
  <c r="D2725" i="12"/>
  <c r="F2725" i="12"/>
  <c r="B2726" i="12"/>
  <c r="C2726" i="12"/>
  <c r="D2726" i="12"/>
  <c r="F2726" i="12"/>
  <c r="B2727" i="12"/>
  <c r="C2727" i="12"/>
  <c r="D2727" i="12"/>
  <c r="F2727" i="12"/>
  <c r="B2728" i="12"/>
  <c r="C2728" i="12"/>
  <c r="D2728" i="12"/>
  <c r="F2728" i="12"/>
  <c r="B2729" i="12"/>
  <c r="C2729" i="12"/>
  <c r="D2729" i="12"/>
  <c r="F2729" i="12"/>
  <c r="B2730" i="12"/>
  <c r="C2730" i="12"/>
  <c r="D2730" i="12"/>
  <c r="F2730" i="12"/>
  <c r="B2731" i="12"/>
  <c r="C2731" i="12"/>
  <c r="D2731" i="12"/>
  <c r="F2731" i="12"/>
  <c r="B2732" i="12"/>
  <c r="C2732" i="12"/>
  <c r="D2732" i="12"/>
  <c r="F2732" i="12"/>
  <c r="B2733" i="12"/>
  <c r="C2733" i="12"/>
  <c r="D2733" i="12"/>
  <c r="F2733" i="12"/>
  <c r="B2734" i="12"/>
  <c r="C2734" i="12"/>
  <c r="D2734" i="12"/>
  <c r="F2734" i="12"/>
  <c r="B2735" i="12"/>
  <c r="C2735" i="12"/>
  <c r="D2735" i="12"/>
  <c r="F2735" i="12"/>
  <c r="B2736" i="12"/>
  <c r="C2736" i="12"/>
  <c r="D2736" i="12"/>
  <c r="F2736" i="12"/>
  <c r="B2737" i="12"/>
  <c r="C2737" i="12"/>
  <c r="D2737" i="12"/>
  <c r="F2737" i="12"/>
  <c r="B2738" i="12"/>
  <c r="C2738" i="12"/>
  <c r="D2738" i="12"/>
  <c r="F2738" i="12"/>
  <c r="B2739" i="12"/>
  <c r="C2739" i="12"/>
  <c r="D2739" i="12"/>
  <c r="F2739" i="12"/>
  <c r="B2740" i="12"/>
  <c r="C2740" i="12"/>
  <c r="D2740" i="12"/>
  <c r="F2740" i="12"/>
  <c r="B2741" i="12"/>
  <c r="C2741" i="12"/>
  <c r="D2741" i="12"/>
  <c r="F2741" i="12"/>
  <c r="B2742" i="12"/>
  <c r="C2742" i="12"/>
  <c r="D2742" i="12"/>
  <c r="F2742" i="12"/>
  <c r="B2743" i="12"/>
  <c r="C2743" i="12"/>
  <c r="D2743" i="12"/>
  <c r="F2743" i="12"/>
  <c r="B2744" i="12"/>
  <c r="C2744" i="12"/>
  <c r="D2744" i="12"/>
  <c r="F2744" i="12"/>
  <c r="B2745" i="12"/>
  <c r="C2745" i="12"/>
  <c r="D2745" i="12"/>
  <c r="F2745" i="12"/>
  <c r="B2746" i="12"/>
  <c r="C2746" i="12"/>
  <c r="D2746" i="12"/>
  <c r="F2746" i="12"/>
  <c r="B2747" i="12"/>
  <c r="C2747" i="12"/>
  <c r="D2747" i="12"/>
  <c r="F2747" i="12"/>
  <c r="B2748" i="12"/>
  <c r="C2748" i="12"/>
  <c r="D2748" i="12"/>
  <c r="F2748" i="12"/>
  <c r="B2749" i="12"/>
  <c r="C2749" i="12"/>
  <c r="D2749" i="12"/>
  <c r="F2749" i="12"/>
  <c r="B2750" i="12"/>
  <c r="C2750" i="12"/>
  <c r="D2750" i="12"/>
  <c r="F2750" i="12"/>
  <c r="B2751" i="12"/>
  <c r="C2751" i="12"/>
  <c r="D2751" i="12"/>
  <c r="F2751" i="12"/>
  <c r="B2752" i="12"/>
  <c r="C2752" i="12"/>
  <c r="D2752" i="12"/>
  <c r="F2752" i="12"/>
  <c r="B2753" i="12"/>
  <c r="C2753" i="12"/>
  <c r="D2753" i="12"/>
  <c r="F2753" i="12"/>
  <c r="B2754" i="12"/>
  <c r="C2754" i="12"/>
  <c r="D2754" i="12"/>
  <c r="F2754" i="12"/>
  <c r="B2755" i="12"/>
  <c r="C2755" i="12"/>
  <c r="D2755" i="12"/>
  <c r="F2755" i="12"/>
  <c r="B2756" i="12"/>
  <c r="C2756" i="12"/>
  <c r="D2756" i="12"/>
  <c r="F2756" i="12"/>
  <c r="B2757" i="12"/>
  <c r="C2757" i="12"/>
  <c r="D2757" i="12"/>
  <c r="F2757" i="12"/>
  <c r="B2758" i="12"/>
  <c r="C2758" i="12"/>
  <c r="D2758" i="12"/>
  <c r="F2758" i="12"/>
  <c r="B2759" i="12"/>
  <c r="C2759" i="12"/>
  <c r="D2759" i="12"/>
  <c r="F2759" i="12"/>
  <c r="B2760" i="12"/>
  <c r="C2760" i="12"/>
  <c r="D2760" i="12"/>
  <c r="F2760" i="12"/>
  <c r="B2761" i="12"/>
  <c r="C2761" i="12"/>
  <c r="D2761" i="12"/>
  <c r="F2761" i="12"/>
  <c r="B2762" i="12"/>
  <c r="C2762" i="12"/>
  <c r="D2762" i="12"/>
  <c r="F2762" i="12"/>
  <c r="B2763" i="12"/>
  <c r="C2763" i="12"/>
  <c r="D2763" i="12"/>
  <c r="F2763" i="12"/>
  <c r="B2764" i="12"/>
  <c r="C2764" i="12"/>
  <c r="D2764" i="12"/>
  <c r="F2764" i="12"/>
  <c r="B2765" i="12"/>
  <c r="C2765" i="12"/>
  <c r="D2765" i="12"/>
  <c r="F2765" i="12"/>
  <c r="B2766" i="12"/>
  <c r="C2766" i="12"/>
  <c r="D2766" i="12"/>
  <c r="F2766" i="12"/>
  <c r="B2767" i="12"/>
  <c r="C2767" i="12"/>
  <c r="D2767" i="12"/>
  <c r="F2767" i="12"/>
  <c r="B2768" i="12"/>
  <c r="C2768" i="12"/>
  <c r="D2768" i="12"/>
  <c r="F2768" i="12"/>
  <c r="B2769" i="12"/>
  <c r="C2769" i="12"/>
  <c r="D2769" i="12"/>
  <c r="F2769" i="12"/>
  <c r="B2770" i="12"/>
  <c r="C2770" i="12"/>
  <c r="D2770" i="12"/>
  <c r="F2770" i="12"/>
  <c r="B2771" i="12"/>
  <c r="C2771" i="12"/>
  <c r="D2771" i="12"/>
  <c r="F2771" i="12"/>
  <c r="B2772" i="12"/>
  <c r="C2772" i="12"/>
  <c r="D2772" i="12"/>
  <c r="F2772" i="12"/>
  <c r="B2773" i="12"/>
  <c r="C2773" i="12"/>
  <c r="D2773" i="12"/>
  <c r="F2773" i="12"/>
  <c r="B2774" i="12"/>
  <c r="C2774" i="12"/>
  <c r="D2774" i="12"/>
  <c r="F2774" i="12"/>
  <c r="B2775" i="12"/>
  <c r="C2775" i="12"/>
  <c r="D2775" i="12"/>
  <c r="F2775" i="12"/>
  <c r="B2776" i="12"/>
  <c r="C2776" i="12"/>
  <c r="D2776" i="12"/>
  <c r="F2776" i="12"/>
  <c r="B2777" i="12"/>
  <c r="C2777" i="12"/>
  <c r="D2777" i="12"/>
  <c r="F2777" i="12"/>
  <c r="B2778" i="12"/>
  <c r="C2778" i="12"/>
  <c r="D2778" i="12"/>
  <c r="F2778" i="12"/>
  <c r="B2779" i="12"/>
  <c r="C2779" i="12"/>
  <c r="D2779" i="12"/>
  <c r="F2779" i="12"/>
  <c r="B2780" i="12"/>
  <c r="C2780" i="12"/>
  <c r="D2780" i="12"/>
  <c r="F2780" i="12"/>
  <c r="B2781" i="12"/>
  <c r="C2781" i="12"/>
  <c r="D2781" i="12"/>
  <c r="F2781" i="12"/>
  <c r="B2782" i="12"/>
  <c r="C2782" i="12"/>
  <c r="D2782" i="12"/>
  <c r="F2782" i="12"/>
  <c r="B2783" i="12"/>
  <c r="C2783" i="12"/>
  <c r="D2783" i="12"/>
  <c r="F2783" i="12"/>
  <c r="B2784" i="12"/>
  <c r="C2784" i="12"/>
  <c r="D2784" i="12"/>
  <c r="F2784" i="12"/>
  <c r="B2785" i="12"/>
  <c r="C2785" i="12"/>
  <c r="D2785" i="12"/>
  <c r="F2785" i="12"/>
  <c r="B2786" i="12"/>
  <c r="C2786" i="12"/>
  <c r="D2786" i="12"/>
  <c r="F2786" i="12"/>
  <c r="B2787" i="12"/>
  <c r="C2787" i="12"/>
  <c r="D2787" i="12"/>
  <c r="F2787" i="12"/>
  <c r="B2788" i="12"/>
  <c r="C2788" i="12"/>
  <c r="D2788" i="12"/>
  <c r="F2788" i="12"/>
  <c r="B2789" i="12"/>
  <c r="C2789" i="12"/>
  <c r="D2789" i="12"/>
  <c r="F2789" i="12"/>
  <c r="B2790" i="12"/>
  <c r="C2790" i="12"/>
  <c r="D2790" i="12"/>
  <c r="F2790" i="12"/>
  <c r="B2791" i="12"/>
  <c r="C2791" i="12"/>
  <c r="D2791" i="12"/>
  <c r="F2791" i="12"/>
  <c r="B2792" i="12"/>
  <c r="C2792" i="12"/>
  <c r="D2792" i="12"/>
  <c r="F2792" i="12"/>
  <c r="B2793" i="12"/>
  <c r="C2793" i="12"/>
  <c r="D2793" i="12"/>
  <c r="F2793" i="12"/>
  <c r="B2794" i="12"/>
  <c r="C2794" i="12"/>
  <c r="D2794" i="12"/>
  <c r="F2794" i="12"/>
  <c r="B2795" i="12"/>
  <c r="C2795" i="12"/>
  <c r="D2795" i="12"/>
  <c r="F2795" i="12"/>
  <c r="B2796" i="12"/>
  <c r="C2796" i="12"/>
  <c r="D2796" i="12"/>
  <c r="F2796" i="12"/>
  <c r="B2797" i="12"/>
  <c r="C2797" i="12"/>
  <c r="D2797" i="12"/>
  <c r="F2797" i="12"/>
  <c r="B2798" i="12"/>
  <c r="C2798" i="12"/>
  <c r="D2798" i="12"/>
  <c r="F2798" i="12"/>
  <c r="B2799" i="12"/>
  <c r="C2799" i="12"/>
  <c r="D2799" i="12"/>
  <c r="F2799" i="12"/>
  <c r="B2800" i="12"/>
  <c r="C2800" i="12"/>
  <c r="D2800" i="12"/>
  <c r="F2800" i="12"/>
  <c r="B2801" i="12"/>
  <c r="C2801" i="12"/>
  <c r="D2801" i="12"/>
  <c r="F2801" i="12"/>
  <c r="B2802" i="12"/>
  <c r="C2802" i="12"/>
  <c r="D2802" i="12"/>
  <c r="F2802" i="12"/>
  <c r="B2803" i="12"/>
  <c r="C2803" i="12"/>
  <c r="D2803" i="12"/>
  <c r="F2803" i="12"/>
  <c r="B2804" i="12"/>
  <c r="C2804" i="12"/>
  <c r="D2804" i="12"/>
  <c r="F2804" i="12"/>
  <c r="B2805" i="12"/>
  <c r="C2805" i="12"/>
  <c r="D2805" i="12"/>
  <c r="F2805" i="12"/>
  <c r="B2806" i="12"/>
  <c r="C2806" i="12"/>
  <c r="D2806" i="12"/>
  <c r="F2806" i="12"/>
  <c r="B2807" i="12"/>
  <c r="C2807" i="12"/>
  <c r="D2807" i="12"/>
  <c r="F2807" i="12"/>
  <c r="B2808" i="12"/>
  <c r="C2808" i="12"/>
  <c r="D2808" i="12"/>
  <c r="F2808" i="12"/>
  <c r="B2809" i="12"/>
  <c r="C2809" i="12"/>
  <c r="D2809" i="12"/>
  <c r="F2809" i="12"/>
  <c r="B2810" i="12"/>
  <c r="C2810" i="12"/>
  <c r="D2810" i="12"/>
  <c r="F2810" i="12"/>
  <c r="B2811" i="12"/>
  <c r="C2811" i="12"/>
  <c r="D2811" i="12"/>
  <c r="F2811" i="12"/>
  <c r="B2812" i="12"/>
  <c r="C2812" i="12"/>
  <c r="D2812" i="12"/>
  <c r="F2812" i="12"/>
  <c r="B2813" i="12"/>
  <c r="C2813" i="12"/>
  <c r="D2813" i="12"/>
  <c r="F2813" i="12"/>
  <c r="B2814" i="12"/>
  <c r="C2814" i="12"/>
  <c r="D2814" i="12"/>
  <c r="F2814" i="12"/>
  <c r="B2815" i="12"/>
  <c r="C2815" i="12"/>
  <c r="D2815" i="12"/>
  <c r="F2815" i="12"/>
  <c r="B2816" i="12"/>
  <c r="C2816" i="12"/>
  <c r="D2816" i="12"/>
  <c r="F2816" i="12"/>
  <c r="B2817" i="12"/>
  <c r="C2817" i="12"/>
  <c r="D2817" i="12"/>
  <c r="F2817" i="12"/>
  <c r="B2818" i="12"/>
  <c r="C2818" i="12"/>
  <c r="D2818" i="12"/>
  <c r="F2818" i="12"/>
  <c r="B2819" i="12"/>
  <c r="C2819" i="12"/>
  <c r="D2819" i="12"/>
  <c r="F2819" i="12"/>
  <c r="B2820" i="12"/>
  <c r="C2820" i="12"/>
  <c r="D2820" i="12"/>
  <c r="F2820" i="12"/>
  <c r="B2821" i="12"/>
  <c r="C2821" i="12"/>
  <c r="D2821" i="12"/>
  <c r="F2821" i="12"/>
  <c r="B2822" i="12"/>
  <c r="C2822" i="12"/>
  <c r="D2822" i="12"/>
  <c r="F2822" i="12"/>
  <c r="B2823" i="12"/>
  <c r="C2823" i="12"/>
  <c r="D2823" i="12"/>
  <c r="F2823" i="12"/>
  <c r="B2824" i="12"/>
  <c r="C2824" i="12"/>
  <c r="D2824" i="12"/>
  <c r="F2824" i="12"/>
  <c r="B2825" i="12"/>
  <c r="C2825" i="12"/>
  <c r="D2825" i="12"/>
  <c r="F2825" i="12"/>
  <c r="B2826" i="12"/>
  <c r="C2826" i="12"/>
  <c r="D2826" i="12"/>
  <c r="F2826" i="12"/>
  <c r="B2827" i="12"/>
  <c r="C2827" i="12"/>
  <c r="D2827" i="12"/>
  <c r="F2827" i="12"/>
  <c r="B2828" i="12"/>
  <c r="C2828" i="12"/>
  <c r="D2828" i="12"/>
  <c r="F2828" i="12"/>
  <c r="B2829" i="12"/>
  <c r="C2829" i="12"/>
  <c r="D2829" i="12"/>
  <c r="F2829" i="12"/>
  <c r="B2830" i="12"/>
  <c r="C2830" i="12"/>
  <c r="D2830" i="12"/>
  <c r="F2830" i="12"/>
  <c r="B2831" i="12"/>
  <c r="C2831" i="12"/>
  <c r="D2831" i="12"/>
  <c r="F2831" i="12"/>
  <c r="B2832" i="12"/>
  <c r="C2832" i="12"/>
  <c r="D2832" i="12"/>
  <c r="F2832" i="12"/>
  <c r="B2833" i="12"/>
  <c r="C2833" i="12"/>
  <c r="D2833" i="12"/>
  <c r="F2833" i="12"/>
  <c r="B2834" i="12"/>
  <c r="C2834" i="12"/>
  <c r="D2834" i="12"/>
  <c r="F2834" i="12"/>
  <c r="B2835" i="12"/>
  <c r="C2835" i="12"/>
  <c r="D2835" i="12"/>
  <c r="F2835" i="12"/>
  <c r="B2836" i="12"/>
  <c r="C2836" i="12"/>
  <c r="D2836" i="12"/>
  <c r="F2836" i="12"/>
  <c r="B2837" i="12"/>
  <c r="C2837" i="12"/>
  <c r="D2837" i="12"/>
  <c r="F2837" i="12"/>
  <c r="B2838" i="12"/>
  <c r="C2838" i="12"/>
  <c r="D2838" i="12"/>
  <c r="F2838" i="12"/>
  <c r="B2839" i="12"/>
  <c r="C2839" i="12"/>
  <c r="D2839" i="12"/>
  <c r="F2839" i="12"/>
  <c r="B2840" i="12"/>
  <c r="C2840" i="12"/>
  <c r="D2840" i="12"/>
  <c r="F2840" i="12"/>
  <c r="B2841" i="12"/>
  <c r="C2841" i="12"/>
  <c r="D2841" i="12"/>
  <c r="F2841" i="12"/>
  <c r="B2842" i="12"/>
  <c r="C2842" i="12"/>
  <c r="D2842" i="12"/>
  <c r="F2842" i="12"/>
  <c r="B2843" i="12"/>
  <c r="C2843" i="12"/>
  <c r="D2843" i="12"/>
  <c r="F2843" i="12"/>
  <c r="B2844" i="12"/>
  <c r="C2844" i="12"/>
  <c r="D2844" i="12"/>
  <c r="F2844" i="12"/>
  <c r="B2845" i="12"/>
  <c r="C2845" i="12"/>
  <c r="D2845" i="12"/>
  <c r="F2845" i="12"/>
  <c r="B2846" i="12"/>
  <c r="C2846" i="12"/>
  <c r="D2846" i="12"/>
  <c r="F2846" i="12"/>
  <c r="B2847" i="12"/>
  <c r="C2847" i="12"/>
  <c r="D2847" i="12"/>
  <c r="F2847" i="12"/>
  <c r="B2848" i="12"/>
  <c r="C2848" i="12"/>
  <c r="D2848" i="12"/>
  <c r="F2848" i="12"/>
  <c r="B2849" i="12"/>
  <c r="C2849" i="12"/>
  <c r="D2849" i="12"/>
  <c r="F2849" i="12"/>
  <c r="B2850" i="12"/>
  <c r="C2850" i="12"/>
  <c r="D2850" i="12"/>
  <c r="F2850" i="12"/>
  <c r="B2851" i="12"/>
  <c r="C2851" i="12"/>
  <c r="D2851" i="12"/>
  <c r="F2851" i="12"/>
  <c r="B2852" i="12"/>
  <c r="C2852" i="12"/>
  <c r="D2852" i="12"/>
  <c r="F2852" i="12"/>
  <c r="B2853" i="12"/>
  <c r="C2853" i="12"/>
  <c r="D2853" i="12"/>
  <c r="F2853" i="12"/>
  <c r="B2854" i="12"/>
  <c r="C2854" i="12"/>
  <c r="D2854" i="12"/>
  <c r="F2854" i="12"/>
  <c r="B2855" i="12"/>
  <c r="C2855" i="12"/>
  <c r="D2855" i="12"/>
  <c r="F2855" i="12"/>
  <c r="B2856" i="12"/>
  <c r="C2856" i="12"/>
  <c r="D2856" i="12"/>
  <c r="F2856" i="12"/>
  <c r="B2857" i="12"/>
  <c r="C2857" i="12"/>
  <c r="D2857" i="12"/>
  <c r="F2857" i="12"/>
  <c r="B2858" i="12"/>
  <c r="C2858" i="12"/>
  <c r="D2858" i="12"/>
  <c r="F2858" i="12"/>
  <c r="B2859" i="12"/>
  <c r="C2859" i="12"/>
  <c r="D2859" i="12"/>
  <c r="F2859" i="12"/>
  <c r="B2860" i="12"/>
  <c r="C2860" i="12"/>
  <c r="D2860" i="12"/>
  <c r="F2860" i="12"/>
  <c r="B2861" i="12"/>
  <c r="C2861" i="12"/>
  <c r="D2861" i="12"/>
  <c r="F2861" i="12"/>
  <c r="B2862" i="12"/>
  <c r="C2862" i="12"/>
  <c r="D2862" i="12"/>
  <c r="F2862" i="12"/>
  <c r="B2863" i="12"/>
  <c r="C2863" i="12"/>
  <c r="D2863" i="12"/>
  <c r="F2863" i="12"/>
  <c r="B2864" i="12"/>
  <c r="C2864" i="12"/>
  <c r="D2864" i="12"/>
  <c r="F2864" i="12"/>
  <c r="B2865" i="12"/>
  <c r="C2865" i="12"/>
  <c r="D2865" i="12"/>
  <c r="F2865" i="12"/>
  <c r="B2866" i="12"/>
  <c r="C2866" i="12"/>
  <c r="D2866" i="12"/>
  <c r="F2866" i="12"/>
  <c r="B2867" i="12"/>
  <c r="C2867" i="12"/>
  <c r="D2867" i="12"/>
  <c r="F2867" i="12"/>
  <c r="B2868" i="12"/>
  <c r="C2868" i="12"/>
  <c r="D2868" i="12"/>
  <c r="F2868" i="12"/>
  <c r="B2869" i="12"/>
  <c r="C2869" i="12"/>
  <c r="D2869" i="12"/>
  <c r="F2869" i="12"/>
  <c r="B2870" i="12"/>
  <c r="C2870" i="12"/>
  <c r="D2870" i="12"/>
  <c r="F2870" i="12"/>
  <c r="B2871" i="12"/>
  <c r="C2871" i="12"/>
  <c r="D2871" i="12"/>
  <c r="F2871" i="12"/>
  <c r="B2872" i="12"/>
  <c r="C2872" i="12"/>
  <c r="D2872" i="12"/>
  <c r="F2872" i="12"/>
  <c r="B2873" i="12"/>
  <c r="C2873" i="12"/>
  <c r="D2873" i="12"/>
  <c r="F2873" i="12"/>
  <c r="B2874" i="12"/>
  <c r="C2874" i="12"/>
  <c r="D2874" i="12"/>
  <c r="F2874" i="12"/>
  <c r="B2875" i="12"/>
  <c r="C2875" i="12"/>
  <c r="D2875" i="12"/>
  <c r="F2875" i="12"/>
  <c r="B2876" i="12"/>
  <c r="C2876" i="12"/>
  <c r="D2876" i="12"/>
  <c r="F2876" i="12"/>
  <c r="B2877" i="12"/>
  <c r="C2877" i="12"/>
  <c r="D2877" i="12"/>
  <c r="F2877" i="12"/>
  <c r="B2878" i="12"/>
  <c r="C2878" i="12"/>
  <c r="D2878" i="12"/>
  <c r="F2878" i="12"/>
  <c r="B2879" i="12"/>
  <c r="C2879" i="12"/>
  <c r="D2879" i="12"/>
  <c r="F2879" i="12"/>
  <c r="B2880" i="12"/>
  <c r="C2880" i="12"/>
  <c r="D2880" i="12"/>
  <c r="F2880" i="12"/>
  <c r="B2881" i="12"/>
  <c r="C2881" i="12"/>
  <c r="D2881" i="12"/>
  <c r="F2881" i="12"/>
  <c r="B2882" i="12"/>
  <c r="C2882" i="12"/>
  <c r="D2882" i="12"/>
  <c r="F2882" i="12"/>
  <c r="B2883" i="12"/>
  <c r="C2883" i="12"/>
  <c r="D2883" i="12"/>
  <c r="F2883" i="12"/>
  <c r="B2884" i="12"/>
  <c r="C2884" i="12"/>
  <c r="D2884" i="12"/>
  <c r="F2884" i="12"/>
  <c r="B2885" i="12"/>
  <c r="C2885" i="12"/>
  <c r="D2885" i="12"/>
  <c r="F2885" i="12"/>
  <c r="B2886" i="12"/>
  <c r="C2886" i="12"/>
  <c r="D2886" i="12"/>
  <c r="F2886" i="12"/>
  <c r="B2887" i="12"/>
  <c r="C2887" i="12"/>
  <c r="D2887" i="12"/>
  <c r="F2887" i="12"/>
  <c r="B2888" i="12"/>
  <c r="C2888" i="12"/>
  <c r="D2888" i="12"/>
  <c r="F2888" i="12"/>
  <c r="B2889" i="12"/>
  <c r="C2889" i="12"/>
  <c r="D2889" i="12"/>
  <c r="F2889" i="12"/>
  <c r="B2890" i="12"/>
  <c r="C2890" i="12"/>
  <c r="D2890" i="12"/>
  <c r="F2890" i="12"/>
  <c r="B2891" i="12"/>
  <c r="C2891" i="12"/>
  <c r="D2891" i="12"/>
  <c r="F2891" i="12"/>
  <c r="B2892" i="12"/>
  <c r="C2892" i="12"/>
  <c r="D2892" i="12"/>
  <c r="F2892" i="12"/>
  <c r="B2893" i="12"/>
  <c r="C2893" i="12"/>
  <c r="D2893" i="12"/>
  <c r="F2893" i="12"/>
  <c r="B2894" i="12"/>
  <c r="C2894" i="12"/>
  <c r="D2894" i="12"/>
  <c r="F2894" i="12"/>
  <c r="B2895" i="12"/>
  <c r="C2895" i="12"/>
  <c r="D2895" i="12"/>
  <c r="F2895" i="12"/>
  <c r="B2896" i="12"/>
  <c r="C2896" i="12"/>
  <c r="D2896" i="12"/>
  <c r="F2896" i="12"/>
  <c r="B2897" i="12"/>
  <c r="C2897" i="12"/>
  <c r="D2897" i="12"/>
  <c r="F2897" i="12"/>
  <c r="B2898" i="12"/>
  <c r="C2898" i="12"/>
  <c r="D2898" i="12"/>
  <c r="F2898" i="12"/>
  <c r="B2899" i="12"/>
  <c r="C2899" i="12"/>
  <c r="D2899" i="12"/>
  <c r="F2899" i="12"/>
  <c r="B2900" i="12"/>
  <c r="C2900" i="12"/>
  <c r="D2900" i="12"/>
  <c r="F2900" i="12"/>
  <c r="B2901" i="12"/>
  <c r="C2901" i="12"/>
  <c r="D2901" i="12"/>
  <c r="F2901" i="12"/>
  <c r="B2902" i="12"/>
  <c r="C2902" i="12"/>
  <c r="D2902" i="12"/>
  <c r="F2902" i="12"/>
  <c r="B2903" i="12"/>
  <c r="C2903" i="12"/>
  <c r="D2903" i="12"/>
  <c r="F2903" i="12"/>
  <c r="B2904" i="12"/>
  <c r="C2904" i="12"/>
  <c r="D2904" i="12"/>
  <c r="F2904" i="12"/>
  <c r="B2905" i="12"/>
  <c r="C2905" i="12"/>
  <c r="D2905" i="12"/>
  <c r="F2905" i="12"/>
  <c r="B2906" i="12"/>
  <c r="C2906" i="12"/>
  <c r="D2906" i="12"/>
  <c r="F2906" i="12"/>
  <c r="B2907" i="12"/>
  <c r="C2907" i="12"/>
  <c r="D2907" i="12"/>
  <c r="F2907" i="12"/>
  <c r="B2908" i="12"/>
  <c r="C2908" i="12"/>
  <c r="D2908" i="12"/>
  <c r="F2908" i="12"/>
  <c r="B2909" i="12"/>
  <c r="C2909" i="12"/>
  <c r="D2909" i="12"/>
  <c r="F2909" i="12"/>
  <c r="B2910" i="12"/>
  <c r="C2910" i="12"/>
  <c r="D2910" i="12"/>
  <c r="F2910" i="12"/>
  <c r="B2911" i="12"/>
  <c r="C2911" i="12"/>
  <c r="D2911" i="12"/>
  <c r="F2911" i="12"/>
  <c r="B2912" i="12"/>
  <c r="C2912" i="12"/>
  <c r="D2912" i="12"/>
  <c r="F2912" i="12"/>
  <c r="B2913" i="12"/>
  <c r="C2913" i="12"/>
  <c r="D2913" i="12"/>
  <c r="F2913" i="12"/>
  <c r="B2914" i="12"/>
  <c r="C2914" i="12"/>
  <c r="D2914" i="12"/>
  <c r="F2914" i="12"/>
  <c r="B2915" i="12"/>
  <c r="C2915" i="12"/>
  <c r="D2915" i="12"/>
  <c r="F2915" i="12"/>
  <c r="B2916" i="12"/>
  <c r="C2916" i="12"/>
  <c r="D2916" i="12"/>
  <c r="F2916" i="12"/>
  <c r="B2917" i="12"/>
  <c r="C2917" i="12"/>
  <c r="D2917" i="12"/>
  <c r="F2917" i="12"/>
  <c r="B2918" i="12"/>
  <c r="C2918" i="12"/>
  <c r="D2918" i="12"/>
  <c r="F2918" i="12"/>
  <c r="B2919" i="12"/>
  <c r="C2919" i="12"/>
  <c r="D2919" i="12"/>
  <c r="F2919" i="12"/>
  <c r="B2920" i="12"/>
  <c r="C2920" i="12"/>
  <c r="D2920" i="12"/>
  <c r="F2920" i="12"/>
  <c r="B2921" i="12"/>
  <c r="C2921" i="12"/>
  <c r="D2921" i="12"/>
  <c r="F2921" i="12"/>
  <c r="B2922" i="12"/>
  <c r="C2922" i="12"/>
  <c r="D2922" i="12"/>
  <c r="F2922" i="12"/>
  <c r="B2923" i="12"/>
  <c r="C2923" i="12"/>
  <c r="D2923" i="12"/>
  <c r="F2923" i="12"/>
  <c r="B2924" i="12"/>
  <c r="C2924" i="12"/>
  <c r="D2924" i="12"/>
  <c r="F2924" i="12"/>
  <c r="B2925" i="12"/>
  <c r="C2925" i="12"/>
  <c r="D2925" i="12"/>
  <c r="F2925" i="12"/>
  <c r="B2926" i="12"/>
  <c r="C2926" i="12"/>
  <c r="D2926" i="12"/>
  <c r="F2926" i="12"/>
  <c r="B2927" i="12"/>
  <c r="C2927" i="12"/>
  <c r="D2927" i="12"/>
  <c r="F2927" i="12"/>
  <c r="B2928" i="12"/>
  <c r="C2928" i="12"/>
  <c r="D2928" i="12"/>
  <c r="F2928" i="12"/>
  <c r="B2929" i="12"/>
  <c r="C2929" i="12"/>
  <c r="D2929" i="12"/>
  <c r="F2929" i="12"/>
  <c r="B2930" i="12"/>
  <c r="C2930" i="12"/>
  <c r="D2930" i="12"/>
  <c r="F2930" i="12"/>
  <c r="B2931" i="12"/>
  <c r="C2931" i="12"/>
  <c r="D2931" i="12"/>
  <c r="F2931" i="12"/>
  <c r="B2932" i="12"/>
  <c r="C2932" i="12"/>
  <c r="D2932" i="12"/>
  <c r="F2932" i="12"/>
  <c r="B2933" i="12"/>
  <c r="C2933" i="12"/>
  <c r="D2933" i="12"/>
  <c r="F2933" i="12"/>
  <c r="B2934" i="12"/>
  <c r="C2934" i="12"/>
  <c r="D2934" i="12"/>
  <c r="F2934" i="12"/>
  <c r="B2935" i="12"/>
  <c r="C2935" i="12"/>
  <c r="D2935" i="12"/>
  <c r="F2935" i="12"/>
  <c r="B2936" i="12"/>
  <c r="C2936" i="12"/>
  <c r="D2936" i="12"/>
  <c r="F2936" i="12"/>
  <c r="B2937" i="12"/>
  <c r="C2937" i="12"/>
  <c r="D2937" i="12"/>
  <c r="F2937" i="12"/>
  <c r="B2938" i="12"/>
  <c r="C2938" i="12"/>
  <c r="D2938" i="12"/>
  <c r="F2938" i="12"/>
  <c r="B2939" i="12"/>
  <c r="C2939" i="12"/>
  <c r="D2939" i="12"/>
  <c r="F2939" i="12"/>
  <c r="B2940" i="12"/>
  <c r="C2940" i="12"/>
  <c r="D2940" i="12"/>
  <c r="F2940" i="12"/>
  <c r="B2941" i="12"/>
  <c r="C2941" i="12"/>
  <c r="D2941" i="12"/>
  <c r="F2941" i="12"/>
  <c r="B2942" i="12"/>
  <c r="C2942" i="12"/>
  <c r="D2942" i="12"/>
  <c r="F2942" i="12"/>
  <c r="B2943" i="12"/>
  <c r="C2943" i="12"/>
  <c r="D2943" i="12"/>
  <c r="F2943" i="12"/>
  <c r="B2944" i="12"/>
  <c r="C2944" i="12"/>
  <c r="D2944" i="12"/>
  <c r="F2944" i="12"/>
  <c r="B2945" i="12"/>
  <c r="C2945" i="12"/>
  <c r="D2945" i="12"/>
  <c r="F2945" i="12"/>
  <c r="B2946" i="12"/>
  <c r="C2946" i="12"/>
  <c r="D2946" i="12"/>
  <c r="F2946" i="12"/>
  <c r="B2947" i="12"/>
  <c r="C2947" i="12"/>
  <c r="D2947" i="12"/>
  <c r="F2947" i="12"/>
  <c r="B2948" i="12"/>
  <c r="C2948" i="12"/>
  <c r="D2948" i="12"/>
  <c r="F2948" i="12"/>
  <c r="B2949" i="12"/>
  <c r="C2949" i="12"/>
  <c r="D2949" i="12"/>
  <c r="F2949" i="12"/>
  <c r="B2950" i="12"/>
  <c r="C2950" i="12"/>
  <c r="D2950" i="12"/>
  <c r="F2950" i="12"/>
  <c r="B2951" i="12"/>
  <c r="C2951" i="12"/>
  <c r="D2951" i="12"/>
  <c r="F2951" i="12"/>
  <c r="B2952" i="12"/>
  <c r="C2952" i="12"/>
  <c r="D2952" i="12"/>
  <c r="F2952" i="12"/>
  <c r="B2953" i="12"/>
  <c r="C2953" i="12"/>
  <c r="D2953" i="12"/>
  <c r="F2953" i="12"/>
  <c r="B2954" i="12"/>
  <c r="C2954" i="12"/>
  <c r="D2954" i="12"/>
  <c r="F2954" i="12"/>
  <c r="B2955" i="12"/>
  <c r="C2955" i="12"/>
  <c r="D2955" i="12"/>
  <c r="F2955" i="12"/>
  <c r="B2956" i="12"/>
  <c r="C2956" i="12"/>
  <c r="D2956" i="12"/>
  <c r="F2956" i="12"/>
  <c r="B2957" i="12"/>
  <c r="C2957" i="12"/>
  <c r="D2957" i="12"/>
  <c r="F2957" i="12"/>
  <c r="B2958" i="12"/>
  <c r="C2958" i="12"/>
  <c r="D2958" i="12"/>
  <c r="F2958" i="12"/>
  <c r="B2959" i="12"/>
  <c r="C2959" i="12"/>
  <c r="D2959" i="12"/>
  <c r="F2959" i="12"/>
  <c r="B2960" i="12"/>
  <c r="C2960" i="12"/>
  <c r="D2960" i="12"/>
  <c r="F2960" i="12"/>
  <c r="B2961" i="12"/>
  <c r="C2961" i="12"/>
  <c r="D2961" i="12"/>
  <c r="F2961" i="12"/>
  <c r="B2962" i="12"/>
  <c r="C2962" i="12"/>
  <c r="D2962" i="12"/>
  <c r="F2962" i="12"/>
  <c r="B2963" i="12"/>
  <c r="C2963" i="12"/>
  <c r="D2963" i="12"/>
  <c r="F2963" i="12"/>
  <c r="B2964" i="12"/>
  <c r="C2964" i="12"/>
  <c r="D2964" i="12"/>
  <c r="F2964" i="12"/>
  <c r="B2965" i="12"/>
  <c r="C2965" i="12"/>
  <c r="D2965" i="12"/>
  <c r="F2965" i="12"/>
  <c r="B2966" i="12"/>
  <c r="C2966" i="12"/>
  <c r="D2966" i="12"/>
  <c r="F2966" i="12"/>
  <c r="B2967" i="12"/>
  <c r="C2967" i="12"/>
  <c r="D2967" i="12"/>
  <c r="F2967" i="12"/>
  <c r="B2968" i="12"/>
  <c r="C2968" i="12"/>
  <c r="D2968" i="12"/>
  <c r="F2968" i="12"/>
  <c r="B2969" i="12"/>
  <c r="C2969" i="12"/>
  <c r="D2969" i="12"/>
  <c r="F2969" i="12"/>
  <c r="B2970" i="12"/>
  <c r="C2970" i="12"/>
  <c r="D2970" i="12"/>
  <c r="F2970" i="12"/>
  <c r="B2971" i="12"/>
  <c r="C2971" i="12"/>
  <c r="D2971" i="12"/>
  <c r="F2971" i="12"/>
  <c r="B2972" i="12"/>
  <c r="C2972" i="12"/>
  <c r="D2972" i="12"/>
  <c r="F2972" i="12"/>
  <c r="B2973" i="12"/>
  <c r="C2973" i="12"/>
  <c r="D2973" i="12"/>
  <c r="F2973" i="12"/>
  <c r="B2974" i="12"/>
  <c r="C2974" i="12"/>
  <c r="D2974" i="12"/>
  <c r="F2974" i="12"/>
  <c r="B2975" i="12"/>
  <c r="C2975" i="12"/>
  <c r="D2975" i="12"/>
  <c r="F2975" i="12"/>
  <c r="B2976" i="12"/>
  <c r="C2976" i="12"/>
  <c r="D2976" i="12"/>
  <c r="F2976" i="12"/>
  <c r="B2977" i="12"/>
  <c r="C2977" i="12"/>
  <c r="D2977" i="12"/>
  <c r="F2977" i="12"/>
  <c r="B2978" i="12"/>
  <c r="C2978" i="12"/>
  <c r="D2978" i="12"/>
  <c r="F2978" i="12"/>
  <c r="B2979" i="12"/>
  <c r="C2979" i="12"/>
  <c r="D2979" i="12"/>
  <c r="F2979" i="12"/>
  <c r="B2980" i="12"/>
  <c r="C2980" i="12"/>
  <c r="D2980" i="12"/>
  <c r="F2980" i="12"/>
  <c r="B2981" i="12"/>
  <c r="C2981" i="12"/>
  <c r="D2981" i="12"/>
  <c r="F2981" i="12"/>
  <c r="B2982" i="12"/>
  <c r="C2982" i="12"/>
  <c r="D2982" i="12"/>
  <c r="F2982" i="12"/>
  <c r="B2983" i="12"/>
  <c r="C2983" i="12"/>
  <c r="D2983" i="12"/>
  <c r="F2983" i="12"/>
  <c r="B2984" i="12"/>
  <c r="C2984" i="12"/>
  <c r="D2984" i="12"/>
  <c r="F2984" i="12"/>
  <c r="B2985" i="12"/>
  <c r="C2985" i="12"/>
  <c r="D2985" i="12"/>
  <c r="F2985" i="12"/>
  <c r="B2986" i="12"/>
  <c r="C2986" i="12"/>
  <c r="D2986" i="12"/>
  <c r="F2986" i="12"/>
  <c r="B2987" i="12"/>
  <c r="C2987" i="12"/>
  <c r="D2987" i="12"/>
  <c r="F2987" i="12"/>
  <c r="B2988" i="12"/>
  <c r="C2988" i="12"/>
  <c r="D2988" i="12"/>
  <c r="F2988" i="12"/>
  <c r="B2989" i="12"/>
  <c r="C2989" i="12"/>
  <c r="D2989" i="12"/>
  <c r="F2989" i="12"/>
  <c r="B2990" i="12"/>
  <c r="C2990" i="12"/>
  <c r="D2990" i="12"/>
  <c r="F2990" i="12"/>
  <c r="B2991" i="12"/>
  <c r="C2991" i="12"/>
  <c r="D2991" i="12"/>
  <c r="F2991" i="12"/>
  <c r="B2992" i="12"/>
  <c r="C2992" i="12"/>
  <c r="D2992" i="12"/>
  <c r="F2992" i="12"/>
  <c r="B2993" i="12"/>
  <c r="C2993" i="12"/>
  <c r="D2993" i="12"/>
  <c r="F2993" i="12"/>
  <c r="B2994" i="12"/>
  <c r="C2994" i="12"/>
  <c r="D2994" i="12"/>
  <c r="F2994" i="12"/>
  <c r="B2995" i="12"/>
  <c r="C2995" i="12"/>
  <c r="D2995" i="12"/>
  <c r="F2995" i="12"/>
  <c r="B2996" i="12"/>
  <c r="C2996" i="12"/>
  <c r="D2996" i="12"/>
  <c r="F2996" i="12"/>
  <c r="B2997" i="12"/>
  <c r="C2997" i="12"/>
  <c r="D2997" i="12"/>
  <c r="F2997" i="12"/>
  <c r="B2998" i="12"/>
  <c r="C2998" i="12"/>
  <c r="D2998" i="12"/>
  <c r="F2998" i="12"/>
  <c r="B2999" i="12"/>
  <c r="C2999" i="12"/>
  <c r="D2999" i="12"/>
  <c r="F2999" i="12"/>
  <c r="B3000" i="12"/>
  <c r="C3000" i="12"/>
  <c r="D3000" i="12"/>
  <c r="F3000" i="12"/>
  <c r="B3001" i="12"/>
  <c r="C3001" i="12"/>
  <c r="D3001" i="12"/>
  <c r="F3001" i="12"/>
  <c r="B3002" i="12"/>
  <c r="C3002" i="12"/>
  <c r="D3002" i="12"/>
  <c r="F3002" i="12"/>
  <c r="B3003" i="12"/>
  <c r="C3003" i="12"/>
  <c r="D3003" i="12"/>
  <c r="F3003" i="12"/>
  <c r="B3004" i="12"/>
  <c r="C3004" i="12"/>
  <c r="D3004" i="12"/>
  <c r="F3004" i="12"/>
  <c r="B3005" i="12"/>
  <c r="C3005" i="12"/>
  <c r="D3005" i="12"/>
  <c r="F3005" i="12"/>
  <c r="B3006" i="12"/>
  <c r="C3006" i="12"/>
  <c r="D3006" i="12"/>
  <c r="F3006" i="12"/>
  <c r="B3007" i="12"/>
  <c r="C3007" i="12"/>
  <c r="D3007" i="12"/>
  <c r="F3007" i="12"/>
  <c r="B3008" i="12"/>
  <c r="C3008" i="12"/>
  <c r="D3008" i="12"/>
  <c r="F3008" i="12"/>
  <c r="B3009" i="12"/>
  <c r="C3009" i="12"/>
  <c r="D3009" i="12"/>
  <c r="F3009" i="12"/>
  <c r="B3010" i="12"/>
  <c r="C3010" i="12"/>
  <c r="D3010" i="12"/>
  <c r="F3010" i="12"/>
  <c r="B3011" i="12"/>
  <c r="C3011" i="12"/>
  <c r="D3011" i="12"/>
  <c r="F3011" i="12"/>
  <c r="B3012" i="12"/>
  <c r="C3012" i="12"/>
  <c r="D3012" i="12"/>
  <c r="F3012" i="12"/>
  <c r="B3013" i="12"/>
  <c r="C3013" i="12"/>
  <c r="D3013" i="12"/>
  <c r="F3013" i="12"/>
  <c r="B3014" i="12"/>
  <c r="C3014" i="12"/>
  <c r="D3014" i="12"/>
  <c r="F3014" i="12"/>
  <c r="B3015" i="12"/>
  <c r="C3015" i="12"/>
  <c r="D3015" i="12"/>
  <c r="F3015" i="12"/>
  <c r="B3016" i="12"/>
  <c r="C3016" i="12"/>
  <c r="D3016" i="12"/>
  <c r="F3016" i="12"/>
  <c r="B3017" i="12"/>
  <c r="C3017" i="12"/>
  <c r="D3017" i="12"/>
  <c r="F3017" i="12"/>
  <c r="B3018" i="12"/>
  <c r="C3018" i="12"/>
  <c r="D3018" i="12"/>
  <c r="F3018" i="12"/>
  <c r="B3019" i="12"/>
  <c r="C3019" i="12"/>
  <c r="D3019" i="12"/>
  <c r="F3019" i="12"/>
  <c r="B3020" i="12"/>
  <c r="C3020" i="12"/>
  <c r="D3020" i="12"/>
  <c r="F3020" i="12"/>
  <c r="B3021" i="12"/>
  <c r="C3021" i="12"/>
  <c r="D3021" i="12"/>
  <c r="F3021" i="12"/>
  <c r="B3022" i="12"/>
  <c r="C3022" i="12"/>
  <c r="D3022" i="12"/>
  <c r="F3022" i="12"/>
  <c r="B3023" i="12"/>
  <c r="C3023" i="12"/>
  <c r="D3023" i="12"/>
  <c r="F3023" i="12"/>
  <c r="B3024" i="12"/>
  <c r="C3024" i="12"/>
  <c r="D3024" i="12"/>
  <c r="F3024" i="12"/>
  <c r="B3025" i="12"/>
  <c r="C3025" i="12"/>
  <c r="D3025" i="12"/>
  <c r="F3025" i="12"/>
  <c r="B3026" i="12"/>
  <c r="C3026" i="12"/>
  <c r="D3026" i="12"/>
  <c r="F3026" i="12"/>
  <c r="B3027" i="12"/>
  <c r="C3027" i="12"/>
  <c r="D3027" i="12"/>
  <c r="F3027" i="12"/>
  <c r="B3028" i="12"/>
  <c r="C3028" i="12"/>
  <c r="D3028" i="12"/>
  <c r="F3028" i="12"/>
  <c r="B3029" i="12"/>
  <c r="C3029" i="12"/>
  <c r="D3029" i="12"/>
  <c r="F3029" i="12"/>
  <c r="B3030" i="12"/>
  <c r="C3030" i="12"/>
  <c r="D3030" i="12"/>
  <c r="F3030" i="12"/>
  <c r="B3031" i="12"/>
  <c r="C3031" i="12"/>
  <c r="D3031" i="12"/>
  <c r="F3031" i="12"/>
  <c r="B3032" i="12"/>
  <c r="C3032" i="12"/>
  <c r="D3032" i="12"/>
  <c r="F3032" i="12"/>
  <c r="B3033" i="12"/>
  <c r="C3033" i="12"/>
  <c r="D3033" i="12"/>
  <c r="F3033" i="12"/>
  <c r="B3034" i="12"/>
  <c r="C3034" i="12"/>
  <c r="D3034" i="12"/>
  <c r="F3034" i="12"/>
  <c r="B3035" i="12"/>
  <c r="C3035" i="12"/>
  <c r="D3035" i="12"/>
  <c r="F3035" i="12"/>
  <c r="B3036" i="12"/>
  <c r="C3036" i="12"/>
  <c r="D3036" i="12"/>
  <c r="F3036" i="12"/>
  <c r="B3037" i="12"/>
  <c r="C3037" i="12"/>
  <c r="D3037" i="12"/>
  <c r="F3037" i="12"/>
  <c r="B3038" i="12"/>
  <c r="C3038" i="12"/>
  <c r="D3038" i="12"/>
  <c r="F3038" i="12"/>
  <c r="B3039" i="12"/>
  <c r="C3039" i="12"/>
  <c r="D3039" i="12"/>
  <c r="F3039" i="12"/>
  <c r="B3040" i="12"/>
  <c r="C3040" i="12"/>
  <c r="D3040" i="12"/>
  <c r="F3040" i="12"/>
  <c r="B3041" i="12"/>
  <c r="C3041" i="12"/>
  <c r="D3041" i="12"/>
  <c r="F3041" i="12"/>
  <c r="B3042" i="12"/>
  <c r="C3042" i="12"/>
  <c r="D3042" i="12"/>
  <c r="F3042" i="12"/>
  <c r="B3043" i="12"/>
  <c r="C3043" i="12"/>
  <c r="D3043" i="12"/>
  <c r="F3043" i="12"/>
  <c r="B3044" i="12"/>
  <c r="C3044" i="12"/>
  <c r="D3044" i="12"/>
  <c r="F3044" i="12"/>
  <c r="B3045" i="12"/>
  <c r="C3045" i="12"/>
  <c r="D3045" i="12"/>
  <c r="F3045" i="12"/>
  <c r="B3046" i="12"/>
  <c r="C3046" i="12"/>
  <c r="D3046" i="12"/>
  <c r="F3046" i="12"/>
  <c r="B3047" i="12"/>
  <c r="C3047" i="12"/>
  <c r="D3047" i="12"/>
  <c r="F3047" i="12"/>
  <c r="B3048" i="12"/>
  <c r="C3048" i="12"/>
  <c r="D3048" i="12"/>
  <c r="F3048" i="12"/>
  <c r="B3049" i="12"/>
  <c r="C3049" i="12"/>
  <c r="D3049" i="12"/>
  <c r="F3049" i="12"/>
  <c r="B3050" i="12"/>
  <c r="C3050" i="12"/>
  <c r="D3050" i="12"/>
  <c r="F3050" i="12"/>
  <c r="B3051" i="12"/>
  <c r="C3051" i="12"/>
  <c r="D3051" i="12"/>
  <c r="F3051" i="12"/>
  <c r="B3052" i="12"/>
  <c r="C3052" i="12"/>
  <c r="D3052" i="12"/>
  <c r="F3052" i="12"/>
  <c r="B3053" i="12"/>
  <c r="C3053" i="12"/>
  <c r="D3053" i="12"/>
  <c r="F3053" i="12"/>
  <c r="B3054" i="12"/>
  <c r="C3054" i="12"/>
  <c r="D3054" i="12"/>
  <c r="F3054" i="12"/>
  <c r="B3055" i="12"/>
  <c r="C3055" i="12"/>
  <c r="D3055" i="12"/>
  <c r="F3055" i="12"/>
  <c r="B3056" i="12"/>
  <c r="C3056" i="12"/>
  <c r="D3056" i="12"/>
  <c r="F3056" i="12"/>
  <c r="B3057" i="12"/>
  <c r="C3057" i="12"/>
  <c r="D3057" i="12"/>
  <c r="F3057" i="12"/>
  <c r="B3058" i="12"/>
  <c r="C3058" i="12"/>
  <c r="D3058" i="12"/>
  <c r="F3058" i="12"/>
  <c r="B3059" i="12"/>
  <c r="C3059" i="12"/>
  <c r="D3059" i="12"/>
  <c r="F3059" i="12"/>
  <c r="B3060" i="12"/>
  <c r="C3060" i="12"/>
  <c r="D3060" i="12"/>
  <c r="F3060" i="12"/>
  <c r="B3061" i="12"/>
  <c r="C3061" i="12"/>
  <c r="D3061" i="12"/>
  <c r="F3061" i="12"/>
  <c r="B3062" i="12"/>
  <c r="C3062" i="12"/>
  <c r="D3062" i="12"/>
  <c r="F3062" i="12"/>
  <c r="B3063" i="12"/>
  <c r="C3063" i="12"/>
  <c r="D3063" i="12"/>
  <c r="F3063" i="12"/>
  <c r="B3064" i="12"/>
  <c r="C3064" i="12"/>
  <c r="D3064" i="12"/>
  <c r="F3064" i="12"/>
  <c r="B3065" i="12"/>
  <c r="C3065" i="12"/>
  <c r="D3065" i="12"/>
  <c r="F3065" i="12"/>
  <c r="B3066" i="12"/>
  <c r="C3066" i="12"/>
  <c r="D3066" i="12"/>
  <c r="F3066" i="12"/>
  <c r="B3067" i="12"/>
  <c r="C3067" i="12"/>
  <c r="D3067" i="12"/>
  <c r="F3067" i="12"/>
  <c r="B3068" i="12"/>
  <c r="C3068" i="12"/>
  <c r="D3068" i="12"/>
  <c r="F3068" i="12"/>
  <c r="B3069" i="12"/>
  <c r="C3069" i="12"/>
  <c r="D3069" i="12"/>
  <c r="F3069" i="12"/>
  <c r="B3070" i="12"/>
  <c r="C3070" i="12"/>
  <c r="D3070" i="12"/>
  <c r="F3070" i="12"/>
  <c r="B3071" i="12"/>
  <c r="C3071" i="12"/>
  <c r="D3071" i="12"/>
  <c r="F3071" i="12"/>
  <c r="B3072" i="12"/>
  <c r="C3072" i="12"/>
  <c r="D3072" i="12"/>
  <c r="F3072" i="12"/>
  <c r="B3073" i="12"/>
  <c r="C3073" i="12"/>
  <c r="D3073" i="12"/>
  <c r="F3073" i="12"/>
  <c r="B3074" i="12"/>
  <c r="C3074" i="12"/>
  <c r="D3074" i="12"/>
  <c r="F3074" i="12"/>
  <c r="B3075" i="12"/>
  <c r="C3075" i="12"/>
  <c r="D3075" i="12"/>
  <c r="F3075" i="12"/>
  <c r="B3076" i="12"/>
  <c r="C3076" i="12"/>
  <c r="D3076" i="12"/>
  <c r="F3076" i="12"/>
  <c r="B3077" i="12"/>
  <c r="C3077" i="12"/>
  <c r="D3077" i="12"/>
  <c r="F3077" i="12"/>
  <c r="B3078" i="12"/>
  <c r="C3078" i="12"/>
  <c r="D3078" i="12"/>
  <c r="F3078" i="12"/>
  <c r="B3079" i="12"/>
  <c r="C3079" i="12"/>
  <c r="D3079" i="12"/>
  <c r="F3079" i="12"/>
  <c r="B3080" i="12"/>
  <c r="C3080" i="12"/>
  <c r="D3080" i="12"/>
  <c r="F3080" i="12"/>
  <c r="B3081" i="12"/>
  <c r="C3081" i="12"/>
  <c r="D3081" i="12"/>
  <c r="F3081" i="12"/>
  <c r="B3082" i="12"/>
  <c r="C3082" i="12"/>
  <c r="D3082" i="12"/>
  <c r="F3082" i="12"/>
  <c r="B3083" i="12"/>
  <c r="C3083" i="12"/>
  <c r="D3083" i="12"/>
  <c r="F3083" i="12"/>
  <c r="B3084" i="12"/>
  <c r="C3084" i="12"/>
  <c r="D3084" i="12"/>
  <c r="F3084" i="12"/>
  <c r="B3085" i="12"/>
  <c r="C3085" i="12"/>
  <c r="D3085" i="12"/>
  <c r="F3085" i="12"/>
  <c r="B3086" i="12"/>
  <c r="C3086" i="12"/>
  <c r="D3086" i="12"/>
  <c r="F3086" i="12"/>
  <c r="B3087" i="12"/>
  <c r="C3087" i="12"/>
  <c r="D3087" i="12"/>
  <c r="F3087" i="12"/>
  <c r="B3088" i="12"/>
  <c r="C3088" i="12"/>
  <c r="D3088" i="12"/>
  <c r="F3088" i="12"/>
  <c r="B3089" i="12"/>
  <c r="C3089" i="12"/>
  <c r="D3089" i="12"/>
  <c r="F3089" i="12"/>
  <c r="B3090" i="12"/>
  <c r="C3090" i="12"/>
  <c r="D3090" i="12"/>
  <c r="F3090" i="12"/>
  <c r="B3091" i="12"/>
  <c r="C3091" i="12"/>
  <c r="D3091" i="12"/>
  <c r="F3091" i="12"/>
  <c r="B3092" i="12"/>
  <c r="C3092" i="12"/>
  <c r="D3092" i="12"/>
  <c r="F3092" i="12"/>
  <c r="B3093" i="12"/>
  <c r="C3093" i="12"/>
  <c r="D3093" i="12"/>
  <c r="F3093" i="12"/>
  <c r="B3094" i="12"/>
  <c r="C3094" i="12"/>
  <c r="D3094" i="12"/>
  <c r="F3094" i="12"/>
  <c r="B3095" i="12"/>
  <c r="C3095" i="12"/>
  <c r="D3095" i="12"/>
  <c r="F3095" i="12"/>
  <c r="B3096" i="12"/>
  <c r="C3096" i="12"/>
  <c r="D3096" i="12"/>
  <c r="F3096" i="12"/>
  <c r="B3097" i="12"/>
  <c r="C3097" i="12"/>
  <c r="D3097" i="12"/>
  <c r="F3097" i="12"/>
  <c r="B3098" i="12"/>
  <c r="C3098" i="12"/>
  <c r="D3098" i="12"/>
  <c r="F3098" i="12"/>
  <c r="B3099" i="12"/>
  <c r="C3099" i="12"/>
  <c r="D3099" i="12"/>
  <c r="F3099" i="12"/>
  <c r="B3100" i="12"/>
  <c r="C3100" i="12"/>
  <c r="D3100" i="12"/>
  <c r="F3100" i="12"/>
  <c r="B3101" i="12"/>
  <c r="C3101" i="12"/>
  <c r="D3101" i="12"/>
  <c r="F3101" i="12"/>
  <c r="B3102" i="12"/>
  <c r="C3102" i="12"/>
  <c r="D3102" i="12"/>
  <c r="F3102" i="12"/>
  <c r="B3103" i="12"/>
  <c r="C3103" i="12"/>
  <c r="D3103" i="12"/>
  <c r="F3103" i="12"/>
  <c r="B3104" i="12"/>
  <c r="C3104" i="12"/>
  <c r="D3104" i="12"/>
  <c r="F3104" i="12"/>
  <c r="B3105" i="12"/>
  <c r="C3105" i="12"/>
  <c r="D3105" i="12"/>
  <c r="F3105" i="12"/>
  <c r="B3106" i="12"/>
  <c r="C3106" i="12"/>
  <c r="D3106" i="12"/>
  <c r="F3106" i="12"/>
  <c r="B3107" i="12"/>
  <c r="C3107" i="12"/>
  <c r="D3107" i="12"/>
  <c r="F3107" i="12"/>
  <c r="B3108" i="12"/>
  <c r="C3108" i="12"/>
  <c r="D3108" i="12"/>
  <c r="F3108" i="12"/>
  <c r="B3109" i="12"/>
  <c r="C3109" i="12"/>
  <c r="D3109" i="12"/>
  <c r="F3109" i="12"/>
  <c r="B3110" i="12"/>
  <c r="C3110" i="12"/>
  <c r="D3110" i="12"/>
  <c r="F3110" i="12"/>
  <c r="B3111" i="12"/>
  <c r="C3111" i="12"/>
  <c r="D3111" i="12"/>
  <c r="F3111" i="12"/>
  <c r="B3112" i="12"/>
  <c r="C3112" i="12"/>
  <c r="D3112" i="12"/>
  <c r="F3112" i="12"/>
  <c r="B3113" i="12"/>
  <c r="C3113" i="12"/>
  <c r="D3113" i="12"/>
  <c r="F3113" i="12"/>
  <c r="B3114" i="12"/>
  <c r="C3114" i="12"/>
  <c r="D3114" i="12"/>
  <c r="F3114" i="12"/>
  <c r="B3115" i="12"/>
  <c r="C3115" i="12"/>
  <c r="D3115" i="12"/>
  <c r="F3115" i="12"/>
  <c r="B3116" i="12"/>
  <c r="C3116" i="12"/>
  <c r="D3116" i="12"/>
  <c r="F3116" i="12"/>
  <c r="B3117" i="12"/>
  <c r="C3117" i="12"/>
  <c r="D3117" i="12"/>
  <c r="F3117" i="12"/>
  <c r="B3118" i="12"/>
  <c r="C3118" i="12"/>
  <c r="D3118" i="12"/>
  <c r="F3118" i="12"/>
  <c r="B3119" i="12"/>
  <c r="C3119" i="12"/>
  <c r="D3119" i="12"/>
  <c r="F3119" i="12"/>
  <c r="B3120" i="12"/>
  <c r="C3120" i="12"/>
  <c r="D3120" i="12"/>
  <c r="F3120" i="12"/>
  <c r="B3121" i="12"/>
  <c r="C3121" i="12"/>
  <c r="D3121" i="12"/>
  <c r="F3121" i="12"/>
  <c r="B3122" i="12"/>
  <c r="C3122" i="12"/>
  <c r="D3122" i="12"/>
  <c r="F3122" i="12"/>
  <c r="B3123" i="12"/>
  <c r="C3123" i="12"/>
  <c r="D3123" i="12"/>
  <c r="F3123" i="12"/>
  <c r="B3124" i="12"/>
  <c r="C3124" i="12"/>
  <c r="D3124" i="12"/>
  <c r="F3124" i="12"/>
  <c r="B3125" i="12"/>
  <c r="C3125" i="12"/>
  <c r="D3125" i="12"/>
  <c r="F3125" i="12"/>
  <c r="B3126" i="12"/>
  <c r="C3126" i="12"/>
  <c r="D3126" i="12"/>
  <c r="F3126" i="12"/>
  <c r="B3127" i="12"/>
  <c r="C3127" i="12"/>
  <c r="D3127" i="12"/>
  <c r="F3127" i="12"/>
  <c r="B3128" i="12"/>
  <c r="C3128" i="12"/>
  <c r="D3128" i="12"/>
  <c r="F3128" i="12"/>
  <c r="B3129" i="12"/>
  <c r="C3129" i="12"/>
  <c r="D3129" i="12"/>
  <c r="F3129" i="12"/>
  <c r="B3130" i="12"/>
  <c r="C3130" i="12"/>
  <c r="D3130" i="12"/>
  <c r="F3130" i="12"/>
  <c r="B3131" i="12"/>
  <c r="C3131" i="12"/>
  <c r="D3131" i="12"/>
  <c r="F3131" i="12"/>
  <c r="B3132" i="12"/>
  <c r="C3132" i="12"/>
  <c r="D3132" i="12"/>
  <c r="F3132" i="12"/>
  <c r="B3133" i="12"/>
  <c r="C3133" i="12"/>
  <c r="D3133" i="12"/>
  <c r="F3133" i="12"/>
  <c r="B3134" i="12"/>
  <c r="C3134" i="12"/>
  <c r="D3134" i="12"/>
  <c r="F3134" i="12"/>
  <c r="B3135" i="12"/>
  <c r="C3135" i="12"/>
  <c r="D3135" i="12"/>
  <c r="F3135" i="12"/>
  <c r="B3136" i="12"/>
  <c r="C3136" i="12"/>
  <c r="D3136" i="12"/>
  <c r="F3136" i="12"/>
  <c r="B3137" i="12"/>
  <c r="C3137" i="12"/>
  <c r="D3137" i="12"/>
  <c r="F3137" i="12"/>
  <c r="B3138" i="12"/>
  <c r="C3138" i="12"/>
  <c r="D3138" i="12"/>
  <c r="F3138" i="12"/>
  <c r="B3139" i="12"/>
  <c r="C3139" i="12"/>
  <c r="D3139" i="12"/>
  <c r="F3139" i="12"/>
  <c r="B3140" i="12"/>
  <c r="C3140" i="12"/>
  <c r="D3140" i="12"/>
  <c r="F3140" i="12"/>
  <c r="B3141" i="12"/>
  <c r="C3141" i="12"/>
  <c r="D3141" i="12"/>
  <c r="F3141" i="12"/>
  <c r="B3142" i="12"/>
  <c r="C3142" i="12"/>
  <c r="D3142" i="12"/>
  <c r="F3142" i="12"/>
  <c r="B3143" i="12"/>
  <c r="C3143" i="12"/>
  <c r="D3143" i="12"/>
  <c r="F3143" i="12"/>
  <c r="B3144" i="12"/>
  <c r="C3144" i="12"/>
  <c r="D3144" i="12"/>
  <c r="F3144" i="12"/>
  <c r="B3145" i="12"/>
  <c r="C3145" i="12"/>
  <c r="D3145" i="12"/>
  <c r="F3145" i="12"/>
  <c r="B3146" i="12"/>
  <c r="C3146" i="12"/>
  <c r="D3146" i="12"/>
  <c r="F3146" i="12"/>
  <c r="B3147" i="12"/>
  <c r="C3147" i="12"/>
  <c r="D3147" i="12"/>
  <c r="F3147" i="12"/>
  <c r="B3148" i="12"/>
  <c r="C3148" i="12"/>
  <c r="D3148" i="12"/>
  <c r="F3148" i="12"/>
  <c r="B3149" i="12"/>
  <c r="C3149" i="12"/>
  <c r="D3149" i="12"/>
  <c r="F3149" i="12"/>
  <c r="B3150" i="12"/>
  <c r="C3150" i="12"/>
  <c r="D3150" i="12"/>
  <c r="F3150" i="12"/>
  <c r="B3151" i="12"/>
  <c r="C3151" i="12"/>
  <c r="D3151" i="12"/>
  <c r="F3151" i="12"/>
  <c r="B3152" i="12"/>
  <c r="C3152" i="12"/>
  <c r="D3152" i="12"/>
  <c r="F3152" i="12"/>
  <c r="B3153" i="12"/>
  <c r="C3153" i="12"/>
  <c r="D3153" i="12"/>
  <c r="F3153" i="12"/>
  <c r="B3154" i="12"/>
  <c r="C3154" i="12"/>
  <c r="D3154" i="12"/>
  <c r="F3154" i="12"/>
  <c r="B3155" i="12"/>
  <c r="C3155" i="12"/>
  <c r="D3155" i="12"/>
  <c r="F3155" i="12"/>
  <c r="B3156" i="12"/>
  <c r="C3156" i="12"/>
  <c r="D3156" i="12"/>
  <c r="F3156" i="12"/>
  <c r="B3157" i="12"/>
  <c r="C3157" i="12"/>
  <c r="D3157" i="12"/>
  <c r="F3157" i="12"/>
  <c r="B3158" i="12"/>
  <c r="C3158" i="12"/>
  <c r="D3158" i="12"/>
  <c r="F3158" i="12"/>
  <c r="B3159" i="12"/>
  <c r="C3159" i="12"/>
  <c r="D3159" i="12"/>
  <c r="F3159" i="12"/>
  <c r="B3160" i="12"/>
  <c r="C3160" i="12"/>
  <c r="D3160" i="12"/>
  <c r="F3160" i="12"/>
  <c r="B3161" i="12"/>
  <c r="C3161" i="12"/>
  <c r="D3161" i="12"/>
  <c r="F3161" i="12"/>
  <c r="B3162" i="12"/>
  <c r="C3162" i="12"/>
  <c r="D3162" i="12"/>
  <c r="F3162" i="12"/>
  <c r="B3163" i="12"/>
  <c r="C3163" i="12"/>
  <c r="D3163" i="12"/>
  <c r="F3163" i="12"/>
  <c r="B3164" i="12"/>
  <c r="C3164" i="12"/>
  <c r="D3164" i="12"/>
  <c r="F3164" i="12"/>
  <c r="B3165" i="12"/>
  <c r="C3165" i="12"/>
  <c r="D3165" i="12"/>
  <c r="F3165" i="12"/>
  <c r="B3166" i="12"/>
  <c r="C3166" i="12"/>
  <c r="D3166" i="12"/>
  <c r="F3166" i="12"/>
  <c r="B3167" i="12"/>
  <c r="C3167" i="12"/>
  <c r="D3167" i="12"/>
  <c r="F3167" i="12"/>
  <c r="B3168" i="12"/>
  <c r="C3168" i="12"/>
  <c r="D3168" i="12"/>
  <c r="F3168" i="12"/>
  <c r="B3169" i="12"/>
  <c r="C3169" i="12"/>
  <c r="D3169" i="12"/>
  <c r="F3169" i="12"/>
  <c r="B3170" i="12"/>
  <c r="C3170" i="12"/>
  <c r="D3170" i="12"/>
  <c r="F3170" i="12"/>
  <c r="B3171" i="12"/>
  <c r="C3171" i="12"/>
  <c r="D3171" i="12"/>
  <c r="F3171" i="12"/>
  <c r="B3172" i="12"/>
  <c r="C3172" i="12"/>
  <c r="D3172" i="12"/>
  <c r="F3172" i="12"/>
  <c r="B3173" i="12"/>
  <c r="C3173" i="12"/>
  <c r="D3173" i="12"/>
  <c r="F3173" i="12"/>
  <c r="B3174" i="12"/>
  <c r="C3174" i="12"/>
  <c r="D3174" i="12"/>
  <c r="F3174" i="12"/>
  <c r="B3175" i="12"/>
  <c r="C3175" i="12"/>
  <c r="D3175" i="12"/>
  <c r="F3175" i="12"/>
  <c r="B3176" i="12"/>
  <c r="C3176" i="12"/>
  <c r="D3176" i="12"/>
  <c r="F3176" i="12"/>
  <c r="B3177" i="12"/>
  <c r="C3177" i="12"/>
  <c r="D3177" i="12"/>
  <c r="F3177" i="12"/>
  <c r="B3178" i="12"/>
  <c r="C3178" i="12"/>
  <c r="D3178" i="12"/>
  <c r="F3178" i="12"/>
  <c r="B3179" i="12"/>
  <c r="C3179" i="12"/>
  <c r="D3179" i="12"/>
  <c r="F3179" i="12"/>
  <c r="B3180" i="12"/>
  <c r="C3180" i="12"/>
  <c r="D3180" i="12"/>
  <c r="F3180" i="12"/>
  <c r="B3181" i="12"/>
  <c r="C3181" i="12"/>
  <c r="D3181" i="12"/>
  <c r="F3181" i="12"/>
  <c r="B3182" i="12"/>
  <c r="C3182" i="12"/>
  <c r="D3182" i="12"/>
  <c r="F3182" i="12"/>
  <c r="B3183" i="12"/>
  <c r="C3183" i="12"/>
  <c r="D3183" i="12"/>
  <c r="F3183" i="12"/>
  <c r="B3184" i="12"/>
  <c r="C3184" i="12"/>
  <c r="D3184" i="12"/>
  <c r="F3184" i="12"/>
  <c r="B3185" i="12"/>
  <c r="C3185" i="12"/>
  <c r="D3185" i="12"/>
  <c r="F3185" i="12"/>
  <c r="B3186" i="12"/>
  <c r="C3186" i="12"/>
  <c r="D3186" i="12"/>
  <c r="F3186" i="12"/>
  <c r="B3187" i="12"/>
  <c r="C3187" i="12"/>
  <c r="D3187" i="12"/>
  <c r="F3187" i="12"/>
  <c r="B3188" i="12"/>
  <c r="C3188" i="12"/>
  <c r="D3188" i="12"/>
  <c r="F3188" i="12"/>
  <c r="B3189" i="12"/>
  <c r="C3189" i="12"/>
  <c r="D3189" i="12"/>
  <c r="F3189" i="12"/>
  <c r="B3190" i="12"/>
  <c r="C3190" i="12"/>
  <c r="D3190" i="12"/>
  <c r="F3190" i="12"/>
  <c r="B3191" i="12"/>
  <c r="C3191" i="12"/>
  <c r="D3191" i="12"/>
  <c r="F3191" i="12"/>
  <c r="B3192" i="12"/>
  <c r="C3192" i="12"/>
  <c r="D3192" i="12"/>
  <c r="F3192" i="12"/>
  <c r="B3193" i="12"/>
  <c r="C3193" i="12"/>
  <c r="D3193" i="12"/>
  <c r="F3193" i="12"/>
  <c r="B3194" i="12"/>
  <c r="C3194" i="12"/>
  <c r="D3194" i="12"/>
  <c r="F3194" i="12"/>
  <c r="B3195" i="12"/>
  <c r="C3195" i="12"/>
  <c r="D3195" i="12"/>
  <c r="F3195" i="12"/>
  <c r="B3196" i="12"/>
  <c r="C3196" i="12"/>
  <c r="D3196" i="12"/>
  <c r="F3196" i="12"/>
  <c r="B3197" i="12"/>
  <c r="C3197" i="12"/>
  <c r="D3197" i="12"/>
  <c r="F3197" i="12"/>
  <c r="B3198" i="12"/>
  <c r="C3198" i="12"/>
  <c r="D3198" i="12"/>
  <c r="F3198" i="12"/>
  <c r="B3199" i="12"/>
  <c r="C3199" i="12"/>
  <c r="D3199" i="12"/>
  <c r="F3199" i="12"/>
  <c r="B3200" i="12"/>
  <c r="C3200" i="12"/>
  <c r="D3200" i="12"/>
  <c r="F3200" i="12"/>
  <c r="B3201" i="12"/>
  <c r="C3201" i="12"/>
  <c r="D3201" i="12"/>
  <c r="F3201" i="12"/>
  <c r="B3202" i="12"/>
  <c r="C3202" i="12"/>
  <c r="D3202" i="12"/>
  <c r="F3202" i="12"/>
  <c r="B3203" i="12"/>
  <c r="C3203" i="12"/>
  <c r="D3203" i="12"/>
  <c r="F3203" i="12"/>
  <c r="B3204" i="12"/>
  <c r="C3204" i="12"/>
  <c r="D3204" i="12"/>
  <c r="F3204" i="12"/>
  <c r="B3205" i="12"/>
  <c r="C3205" i="12"/>
  <c r="D3205" i="12"/>
  <c r="F3205" i="12"/>
  <c r="B3206" i="12"/>
  <c r="C3206" i="12"/>
  <c r="D3206" i="12"/>
  <c r="F3206" i="12"/>
  <c r="B3207" i="12"/>
  <c r="C3207" i="12"/>
  <c r="D3207" i="12"/>
  <c r="F3207" i="12"/>
  <c r="B3208" i="12"/>
  <c r="C3208" i="12"/>
  <c r="D3208" i="12"/>
  <c r="F3208" i="12"/>
  <c r="B3209" i="12"/>
  <c r="C3209" i="12"/>
  <c r="D3209" i="12"/>
  <c r="F3209" i="12"/>
  <c r="B3210" i="12"/>
  <c r="C3210" i="12"/>
  <c r="D3210" i="12"/>
  <c r="F3210" i="12"/>
  <c r="B3211" i="12"/>
  <c r="C3211" i="12"/>
  <c r="D3211" i="12"/>
  <c r="F3211" i="12"/>
  <c r="B3212" i="12"/>
  <c r="C3212" i="12"/>
  <c r="D3212" i="12"/>
  <c r="F3212" i="12"/>
  <c r="B3213" i="12"/>
  <c r="C3213" i="12"/>
  <c r="D3213" i="12"/>
  <c r="F3213" i="12"/>
  <c r="B3214" i="12"/>
  <c r="C3214" i="12"/>
  <c r="D3214" i="12"/>
  <c r="F3214" i="12"/>
  <c r="B3215" i="12"/>
  <c r="C3215" i="12"/>
  <c r="D3215" i="12"/>
  <c r="F3215" i="12"/>
  <c r="B3216" i="12"/>
  <c r="C3216" i="12"/>
  <c r="D3216" i="12"/>
  <c r="F3216" i="12"/>
  <c r="B3217" i="12"/>
  <c r="C3217" i="12"/>
  <c r="D3217" i="12"/>
  <c r="F3217" i="12"/>
  <c r="B3218" i="12"/>
  <c r="C3218" i="12"/>
  <c r="D3218" i="12"/>
  <c r="F3218" i="12"/>
  <c r="B3219" i="12"/>
  <c r="C3219" i="12"/>
  <c r="D3219" i="12"/>
  <c r="F3219" i="12"/>
  <c r="B3220" i="12"/>
  <c r="C3220" i="12"/>
  <c r="D3220" i="12"/>
  <c r="F3220" i="12"/>
  <c r="B3221" i="12"/>
  <c r="C3221" i="12"/>
  <c r="D3221" i="12"/>
  <c r="F3221" i="12"/>
  <c r="B3222" i="12"/>
  <c r="C3222" i="12"/>
  <c r="D3222" i="12"/>
  <c r="F3222" i="12"/>
  <c r="B3223" i="12"/>
  <c r="C3223" i="12"/>
  <c r="D3223" i="12"/>
  <c r="F3223" i="12"/>
  <c r="B3224" i="12"/>
  <c r="C3224" i="12"/>
  <c r="D3224" i="12"/>
  <c r="F3224" i="12"/>
  <c r="B3225" i="12"/>
  <c r="C3225" i="12"/>
  <c r="D3225" i="12"/>
  <c r="F3225" i="12"/>
  <c r="B3226" i="12"/>
  <c r="C3226" i="12"/>
  <c r="D3226" i="12"/>
  <c r="F3226" i="12"/>
  <c r="B3227" i="12"/>
  <c r="C3227" i="12"/>
  <c r="D3227" i="12"/>
  <c r="F3227" i="12"/>
  <c r="B3228" i="12"/>
  <c r="C3228" i="12"/>
  <c r="D3228" i="12"/>
  <c r="F3228" i="12"/>
  <c r="B3229" i="12"/>
  <c r="C3229" i="12"/>
  <c r="D3229" i="12"/>
  <c r="F3229" i="12"/>
  <c r="B3230" i="12"/>
  <c r="C3230" i="12"/>
  <c r="D3230" i="12"/>
  <c r="F3230" i="12"/>
  <c r="B3231" i="12"/>
  <c r="C3231" i="12"/>
  <c r="D3231" i="12"/>
  <c r="F3231" i="12"/>
  <c r="B3232" i="12"/>
  <c r="C3232" i="12"/>
  <c r="D3232" i="12"/>
  <c r="F3232" i="12"/>
  <c r="B3233" i="12"/>
  <c r="C3233" i="12"/>
  <c r="D3233" i="12"/>
  <c r="F3233" i="12"/>
  <c r="B3234" i="12"/>
  <c r="C3234" i="12"/>
  <c r="D3234" i="12"/>
  <c r="F3234" i="12"/>
  <c r="B3235" i="12"/>
  <c r="C3235" i="12"/>
  <c r="D3235" i="12"/>
  <c r="F3235" i="12"/>
  <c r="B3236" i="12"/>
  <c r="C3236" i="12"/>
  <c r="D3236" i="12"/>
  <c r="F3236" i="12"/>
  <c r="B3237" i="12"/>
  <c r="C3237" i="12"/>
  <c r="D3237" i="12"/>
  <c r="F3237" i="12"/>
  <c r="B3238" i="12"/>
  <c r="C3238" i="12"/>
  <c r="D3238" i="12"/>
  <c r="F3238" i="12"/>
  <c r="B3239" i="12"/>
  <c r="C3239" i="12"/>
  <c r="D3239" i="12"/>
  <c r="F3239" i="12"/>
  <c r="B3240" i="12"/>
  <c r="C3240" i="12"/>
  <c r="D3240" i="12"/>
  <c r="F3240" i="12"/>
  <c r="B3241" i="12"/>
  <c r="C3241" i="12"/>
  <c r="D3241" i="12"/>
  <c r="F3241" i="12"/>
  <c r="B3242" i="12"/>
  <c r="C3242" i="12"/>
  <c r="D3242" i="12"/>
  <c r="F3242" i="12"/>
  <c r="B3243" i="12"/>
  <c r="C3243" i="12"/>
  <c r="D3243" i="12"/>
  <c r="F3243" i="12"/>
  <c r="B3244" i="12"/>
  <c r="C3244" i="12"/>
  <c r="D3244" i="12"/>
  <c r="F3244" i="12"/>
  <c r="B3245" i="12"/>
  <c r="C3245" i="12"/>
  <c r="D3245" i="12"/>
  <c r="F3245" i="12"/>
  <c r="B3246" i="12"/>
  <c r="C3246" i="12"/>
  <c r="D3246" i="12"/>
  <c r="F3246" i="12"/>
  <c r="B3247" i="12"/>
  <c r="C3247" i="12"/>
  <c r="D3247" i="12"/>
  <c r="F3247" i="12"/>
  <c r="B3248" i="12"/>
  <c r="C3248" i="12"/>
  <c r="D3248" i="12"/>
  <c r="F3248" i="12"/>
  <c r="B3249" i="12"/>
  <c r="C3249" i="12"/>
  <c r="D3249" i="12"/>
  <c r="F3249" i="12"/>
  <c r="B3250" i="12"/>
  <c r="C3250" i="12"/>
  <c r="D3250" i="12"/>
  <c r="F3250" i="12"/>
  <c r="B3251" i="12"/>
  <c r="C3251" i="12"/>
  <c r="D3251" i="12"/>
  <c r="F3251" i="12"/>
  <c r="B3252" i="12"/>
  <c r="C3252" i="12"/>
  <c r="D3252" i="12"/>
  <c r="F3252" i="12"/>
  <c r="B3253" i="12"/>
  <c r="C3253" i="12"/>
  <c r="D3253" i="12"/>
  <c r="F3253" i="12"/>
  <c r="B3254" i="12"/>
  <c r="C3254" i="12"/>
  <c r="D3254" i="12"/>
  <c r="F3254" i="12"/>
  <c r="B3255" i="12"/>
  <c r="C3255" i="12"/>
  <c r="D3255" i="12"/>
  <c r="F3255" i="12"/>
  <c r="B3256" i="12"/>
  <c r="C3256" i="12"/>
  <c r="D3256" i="12"/>
  <c r="F3256" i="12"/>
  <c r="B3257" i="12"/>
  <c r="C3257" i="12"/>
  <c r="D3257" i="12"/>
  <c r="F3257" i="12"/>
  <c r="B3258" i="12"/>
  <c r="C3258" i="12"/>
  <c r="D3258" i="12"/>
  <c r="F3258" i="12"/>
  <c r="B3259" i="12"/>
  <c r="C3259" i="12"/>
  <c r="D3259" i="12"/>
  <c r="F3259" i="12"/>
  <c r="B3260" i="12"/>
  <c r="C3260" i="12"/>
  <c r="D3260" i="12"/>
  <c r="F3260" i="12"/>
  <c r="B3261" i="12"/>
  <c r="C3261" i="12"/>
  <c r="D3261" i="12"/>
  <c r="F3261" i="12"/>
  <c r="B3262" i="12"/>
  <c r="C3262" i="12"/>
  <c r="D3262" i="12"/>
  <c r="F3262" i="12"/>
  <c r="B3263" i="12"/>
  <c r="C3263" i="12"/>
  <c r="D3263" i="12"/>
  <c r="F3263" i="12"/>
  <c r="B3264" i="12"/>
  <c r="C3264" i="12"/>
  <c r="D3264" i="12"/>
  <c r="F3264" i="12"/>
  <c r="B3265" i="12"/>
  <c r="C3265" i="12"/>
  <c r="D3265" i="12"/>
  <c r="F3265" i="12"/>
  <c r="B3266" i="12"/>
  <c r="C3266" i="12"/>
  <c r="D3266" i="12"/>
  <c r="F3266" i="12"/>
  <c r="B3267" i="12"/>
  <c r="C3267" i="12"/>
  <c r="D3267" i="12"/>
  <c r="F3267" i="12"/>
  <c r="B3268" i="12"/>
  <c r="C3268" i="12"/>
  <c r="D3268" i="12"/>
  <c r="F3268" i="12"/>
  <c r="B3269" i="12"/>
  <c r="C3269" i="12"/>
  <c r="D3269" i="12"/>
  <c r="F3269" i="12"/>
  <c r="B3270" i="12"/>
  <c r="C3270" i="12"/>
  <c r="D3270" i="12"/>
  <c r="F3270" i="12"/>
  <c r="B3271" i="12"/>
  <c r="C3271" i="12"/>
  <c r="D3271" i="12"/>
  <c r="F3271" i="12"/>
  <c r="B3272" i="12"/>
  <c r="C3272" i="12"/>
  <c r="D3272" i="12"/>
  <c r="F3272" i="12"/>
  <c r="B3273" i="12"/>
  <c r="C3273" i="12"/>
  <c r="D3273" i="12"/>
  <c r="F3273" i="12"/>
  <c r="B3274" i="12"/>
  <c r="C3274" i="12"/>
  <c r="D3274" i="12"/>
  <c r="F3274" i="12"/>
  <c r="B3275" i="12"/>
  <c r="C3275" i="12"/>
  <c r="D3275" i="12"/>
  <c r="F3275" i="12"/>
  <c r="B3276" i="12"/>
  <c r="C3276" i="12"/>
  <c r="D3276" i="12"/>
  <c r="F3276" i="12"/>
  <c r="B3277" i="12"/>
  <c r="C3277" i="12"/>
  <c r="D3277" i="12"/>
  <c r="F3277" i="12"/>
  <c r="B3278" i="12"/>
  <c r="C3278" i="12"/>
  <c r="D3278" i="12"/>
  <c r="F3278" i="12"/>
  <c r="B3279" i="12"/>
  <c r="C3279" i="12"/>
  <c r="D3279" i="12"/>
  <c r="F3279" i="12"/>
  <c r="B3280" i="12"/>
  <c r="C3280" i="12"/>
  <c r="D3280" i="12"/>
  <c r="F3280" i="12"/>
  <c r="B3281" i="12"/>
  <c r="C3281" i="12"/>
  <c r="D3281" i="12"/>
  <c r="F3281" i="12"/>
  <c r="B3282" i="12"/>
  <c r="C3282" i="12"/>
  <c r="D3282" i="12"/>
  <c r="F3282" i="12"/>
  <c r="B3283" i="12"/>
  <c r="C3283" i="12"/>
  <c r="D3283" i="12"/>
  <c r="F3283" i="12"/>
  <c r="B3284" i="12"/>
  <c r="C3284" i="12"/>
  <c r="D3284" i="12"/>
  <c r="F3284" i="12"/>
  <c r="B3285" i="12"/>
  <c r="C3285" i="12"/>
  <c r="D3285" i="12"/>
  <c r="F3285" i="12"/>
  <c r="B3286" i="12"/>
  <c r="C3286" i="12"/>
  <c r="D3286" i="12"/>
  <c r="F3286" i="12"/>
  <c r="B3287" i="12"/>
  <c r="C3287" i="12"/>
  <c r="D3287" i="12"/>
  <c r="F3287" i="12"/>
  <c r="B3288" i="12"/>
  <c r="C3288" i="12"/>
  <c r="D3288" i="12"/>
  <c r="B3289" i="12"/>
  <c r="C3289" i="12"/>
  <c r="D3289" i="12"/>
  <c r="AH25" i="12"/>
  <c r="M15" i="12" s="1"/>
  <c r="O22" i="7" s="1"/>
  <c r="O9" i="8" s="1"/>
  <c r="AI25" i="12"/>
  <c r="AL25" i="12"/>
  <c r="N15" i="12" s="1"/>
  <c r="O23" i="7" s="1"/>
  <c r="O10" i="8" s="1"/>
  <c r="AM25" i="12"/>
  <c r="N39" i="8"/>
  <c r="N4" i="11" s="1"/>
  <c r="AN13" i="12"/>
  <c r="AO13" i="12"/>
  <c r="AA23" i="12" s="1"/>
  <c r="M39" i="8"/>
  <c r="M4" i="11" s="1"/>
  <c r="AN12" i="12"/>
  <c r="AH21" i="12" s="1"/>
  <c r="AO12" i="12"/>
  <c r="AA21" i="12" s="1"/>
  <c r="AL21" i="12"/>
  <c r="L39" i="8"/>
  <c r="L4" i="11" s="1"/>
  <c r="L40" i="8"/>
  <c r="L5" i="11" s="1"/>
  <c r="AN11" i="12"/>
  <c r="AD19" i="12" s="1"/>
  <c r="AO11" i="12"/>
  <c r="AM19" i="12" s="1"/>
  <c r="AH19" i="12"/>
  <c r="AL19" i="12"/>
  <c r="K39" i="8"/>
  <c r="K4" i="11" s="1"/>
  <c r="AN10" i="12"/>
  <c r="V17" i="12" s="1"/>
  <c r="AO10" i="12"/>
  <c r="AE17" i="12" s="1"/>
  <c r="AI17" i="12"/>
  <c r="J39" i="8"/>
  <c r="J4" i="11" s="1"/>
  <c r="AN9" i="12"/>
  <c r="AH15" i="12" s="1"/>
  <c r="M10" i="12" s="1"/>
  <c r="AO9" i="12"/>
  <c r="AI15" i="12" s="1"/>
  <c r="AE15" i="12"/>
  <c r="AL15" i="12"/>
  <c r="N10" i="12" s="1"/>
  <c r="J17" i="11" s="1"/>
  <c r="AM15" i="12"/>
  <c r="I39" i="8"/>
  <c r="I4" i="11" s="1"/>
  <c r="AN8" i="12"/>
  <c r="AO8" i="12"/>
  <c r="AI13" i="12" s="1"/>
  <c r="H39" i="8"/>
  <c r="H4" i="11" s="1"/>
  <c r="AN7" i="12"/>
  <c r="AL11" i="12" s="1"/>
  <c r="AO7" i="12"/>
  <c r="AM11" i="12" s="1"/>
  <c r="AN6" i="12"/>
  <c r="V9" i="12" s="1"/>
  <c r="AO6" i="12"/>
  <c r="AA9" i="12"/>
  <c r="R9" i="12"/>
  <c r="S9" i="12"/>
  <c r="AN5" i="12"/>
  <c r="AO5" i="12"/>
  <c r="AN4" i="12"/>
  <c r="AO4" i="12"/>
  <c r="AA5" i="12" s="1"/>
  <c r="AN3" i="12"/>
  <c r="R3" i="12" s="1"/>
  <c r="AO3" i="12"/>
  <c r="W3" i="12" s="1"/>
  <c r="AA3" i="12"/>
  <c r="V3" i="12"/>
  <c r="S3" i="12"/>
  <c r="V21" i="12"/>
  <c r="M40" i="8"/>
  <c r="M5" i="11" s="1"/>
  <c r="R23" i="12"/>
  <c r="N40" i="8"/>
  <c r="N5" i="11" s="1"/>
  <c r="R25" i="12"/>
  <c r="I15" i="12" s="1"/>
  <c r="S25" i="12"/>
  <c r="V25" i="12"/>
  <c r="W25" i="12"/>
  <c r="Z25" i="12"/>
  <c r="K15" i="12" s="1"/>
  <c r="AA25" i="12"/>
  <c r="O40" i="8"/>
  <c r="O5" i="11" s="1"/>
  <c r="V11" i="12"/>
  <c r="H40" i="8"/>
  <c r="H5" i="11" s="1"/>
  <c r="R13" i="12"/>
  <c r="I40" i="8"/>
  <c r="I5" i="11" s="1"/>
  <c r="S15" i="12"/>
  <c r="W15" i="12"/>
  <c r="AA15" i="12"/>
  <c r="J40" i="8"/>
  <c r="J5" i="11" s="1"/>
  <c r="S17" i="12"/>
  <c r="W17" i="12"/>
  <c r="AA17" i="12"/>
  <c r="K40" i="8"/>
  <c r="K5" i="11" s="1"/>
  <c r="R19" i="12"/>
  <c r="V19" i="12"/>
  <c r="Z19" i="12"/>
  <c r="H17" i="7"/>
  <c r="G67" i="25" s="1"/>
  <c r="H2" i="19"/>
  <c r="O10" i="19"/>
  <c r="H41" i="8"/>
  <c r="H6" i="11" s="1"/>
  <c r="H42" i="8"/>
  <c r="H7" i="11" s="1"/>
  <c r="D37" i="7"/>
  <c r="D21" i="8"/>
  <c r="AE3" i="12"/>
  <c r="AI3" i="12"/>
  <c r="AM3" i="12"/>
  <c r="E37" i="7"/>
  <c r="E46" i="8" s="1"/>
  <c r="E21" i="8"/>
  <c r="AH5" i="12"/>
  <c r="AL5" i="12"/>
  <c r="F37" i="7"/>
  <c r="F46" i="8" s="1"/>
  <c r="F21" i="8"/>
  <c r="AE7" i="12"/>
  <c r="AH7" i="12"/>
  <c r="G37" i="7"/>
  <c r="G42" i="7" s="1"/>
  <c r="G46" i="7" s="1"/>
  <c r="G56" i="7" s="1"/>
  <c r="G21" i="8"/>
  <c r="AH9" i="12"/>
  <c r="AL9" i="12"/>
  <c r="H37" i="7"/>
  <c r="H46" i="8" s="1"/>
  <c r="H21" i="8"/>
  <c r="I37" i="7"/>
  <c r="I46" i="8" s="1"/>
  <c r="I21" i="8"/>
  <c r="J46" i="8"/>
  <c r="J21" i="8"/>
  <c r="K37" i="7"/>
  <c r="K21" i="8"/>
  <c r="L37" i="7"/>
  <c r="L46" i="8" s="1"/>
  <c r="L8" i="11" s="1"/>
  <c r="L21" i="8"/>
  <c r="M37" i="7"/>
  <c r="M42" i="7" s="1"/>
  <c r="M46" i="7" s="1"/>
  <c r="M47" i="7" s="1"/>
  <c r="M21" i="8"/>
  <c r="N37" i="7"/>
  <c r="N46" i="8"/>
  <c r="N43" i="8" s="1"/>
  <c r="N21" i="8"/>
  <c r="O46" i="8"/>
  <c r="O21" i="8"/>
  <c r="H2" i="24"/>
  <c r="P13" i="24" s="1"/>
  <c r="D17" i="7"/>
  <c r="C53" i="24" s="1"/>
  <c r="E17" i="7"/>
  <c r="F17" i="7"/>
  <c r="E53" i="24" s="1"/>
  <c r="G17" i="7"/>
  <c r="G4" i="8" s="1"/>
  <c r="I17" i="7"/>
  <c r="H67" i="25" s="1"/>
  <c r="J17" i="7"/>
  <c r="I67" i="25" s="1"/>
  <c r="I53" i="24"/>
  <c r="K17" i="7"/>
  <c r="J53" i="24" s="1"/>
  <c r="L17" i="7"/>
  <c r="K67" i="25" s="1"/>
  <c r="K53" i="24"/>
  <c r="M17" i="7"/>
  <c r="L53" i="24" s="1"/>
  <c r="N17" i="7"/>
  <c r="M67" i="25" s="1"/>
  <c r="M53" i="24"/>
  <c r="O17" i="7"/>
  <c r="N53" i="24" s="1"/>
  <c r="P39" i="7"/>
  <c r="P42" i="7" s="1"/>
  <c r="P40" i="7"/>
  <c r="P41" i="7"/>
  <c r="D42" i="7"/>
  <c r="D46" i="7" s="1"/>
  <c r="F42" i="7"/>
  <c r="F46" i="7" s="1"/>
  <c r="H42" i="7"/>
  <c r="H46" i="7" s="1"/>
  <c r="N42" i="7"/>
  <c r="N46" i="7" s="1"/>
  <c r="N56" i="7" s="1"/>
  <c r="N88" i="18"/>
  <c r="G9" i="19"/>
  <c r="G10" i="19"/>
  <c r="H13" i="19"/>
  <c r="G16" i="19"/>
  <c r="H16" i="19"/>
  <c r="N51" i="19" s="1"/>
  <c r="N90" i="18"/>
  <c r="N91" i="18"/>
  <c r="O88" i="18"/>
  <c r="O90" i="18"/>
  <c r="O91" i="18"/>
  <c r="P88" i="18"/>
  <c r="H9" i="19"/>
  <c r="P90" i="18"/>
  <c r="P91" i="18"/>
  <c r="I88" i="18"/>
  <c r="I90" i="18"/>
  <c r="I91" i="18"/>
  <c r="J88" i="18"/>
  <c r="J90" i="18"/>
  <c r="J91" i="18"/>
  <c r="K88" i="18"/>
  <c r="K90" i="18"/>
  <c r="K91" i="18"/>
  <c r="L88" i="18"/>
  <c r="L90" i="18"/>
  <c r="L91" i="18"/>
  <c r="M88" i="18"/>
  <c r="K28" i="19"/>
  <c r="M90" i="18"/>
  <c r="M91" i="18"/>
  <c r="E88" i="18"/>
  <c r="C26" i="19"/>
  <c r="C27" i="19"/>
  <c r="C29" i="19"/>
  <c r="C35" i="19" s="1"/>
  <c r="C31" i="19"/>
  <c r="E90" i="18"/>
  <c r="E91" i="18"/>
  <c r="F88" i="18"/>
  <c r="D26" i="19"/>
  <c r="D27" i="19"/>
  <c r="D29" i="19"/>
  <c r="D31" i="19"/>
  <c r="F90" i="18"/>
  <c r="F91" i="18"/>
  <c r="G88" i="18"/>
  <c r="G90" i="18"/>
  <c r="G91" i="18"/>
  <c r="H88" i="18"/>
  <c r="H90" i="18"/>
  <c r="H91" i="18"/>
  <c r="N70" i="18"/>
  <c r="X2" i="19"/>
  <c r="X11" i="19" s="1"/>
  <c r="N72" i="18"/>
  <c r="N73" i="18"/>
  <c r="O70" i="18"/>
  <c r="O72" i="18"/>
  <c r="O73" i="18"/>
  <c r="P70" i="18"/>
  <c r="P72" i="18"/>
  <c r="P73" i="18"/>
  <c r="I70" i="18"/>
  <c r="I72" i="18"/>
  <c r="I73" i="18"/>
  <c r="J70" i="18"/>
  <c r="J72" i="18"/>
  <c r="J73" i="18"/>
  <c r="K70" i="18"/>
  <c r="K72" i="18"/>
  <c r="K73" i="18"/>
  <c r="L70" i="18"/>
  <c r="L72" i="18"/>
  <c r="L73" i="18"/>
  <c r="E70" i="18"/>
  <c r="E72" i="18"/>
  <c r="E73" i="18"/>
  <c r="F70" i="18"/>
  <c r="F72" i="18"/>
  <c r="F73" i="18"/>
  <c r="G70" i="18"/>
  <c r="G72" i="18"/>
  <c r="G73" i="18"/>
  <c r="H70" i="18"/>
  <c r="H72" i="18"/>
  <c r="H73" i="18"/>
  <c r="M70" i="18"/>
  <c r="M72" i="18"/>
  <c r="M73" i="18"/>
  <c r="H2" i="25"/>
  <c r="O9" i="25"/>
  <c r="D33" i="25" s="1"/>
  <c r="P16" i="25"/>
  <c r="D29" i="25"/>
  <c r="D31" i="25"/>
  <c r="C31" i="25"/>
  <c r="C29" i="25"/>
  <c r="C27" i="25"/>
  <c r="C26" i="25"/>
  <c r="M36" i="19"/>
  <c r="O13" i="19"/>
  <c r="P13" i="19"/>
  <c r="P16" i="19"/>
  <c r="K73" i="19"/>
  <c r="H73" i="19"/>
  <c r="G73" i="19"/>
  <c r="M73" i="19"/>
  <c r="D35" i="19"/>
  <c r="X2" i="25"/>
  <c r="W12" i="25" s="1"/>
  <c r="W11" i="25"/>
  <c r="X7" i="25"/>
  <c r="W5" i="25"/>
  <c r="P14" i="25"/>
  <c r="O14" i="25"/>
  <c r="O12" i="25"/>
  <c r="O8" i="25"/>
  <c r="O7" i="25"/>
  <c r="P6" i="25"/>
  <c r="O5" i="25"/>
  <c r="P2" i="25"/>
  <c r="O4" i="25"/>
  <c r="O2" i="25"/>
  <c r="H16" i="25"/>
  <c r="G16" i="25"/>
  <c r="H14" i="25"/>
  <c r="G13" i="25"/>
  <c r="H12" i="25"/>
  <c r="H9" i="25"/>
  <c r="H8" i="25"/>
  <c r="H7" i="25"/>
  <c r="G7" i="25"/>
  <c r="H5" i="25"/>
  <c r="G5" i="25"/>
  <c r="G4" i="25"/>
  <c r="W6" i="19"/>
  <c r="P14" i="19"/>
  <c r="O14" i="19"/>
  <c r="P12" i="19"/>
  <c r="O12" i="19"/>
  <c r="P9" i="19"/>
  <c r="P8" i="19"/>
  <c r="O8" i="19"/>
  <c r="P7" i="19"/>
  <c r="O7" i="19"/>
  <c r="P6" i="19"/>
  <c r="O6" i="19"/>
  <c r="P5" i="19"/>
  <c r="O5" i="19"/>
  <c r="P2" i="19"/>
  <c r="O4" i="19" s="1"/>
  <c r="O2" i="19"/>
  <c r="H14" i="19"/>
  <c r="G14" i="19"/>
  <c r="H12" i="19"/>
  <c r="G12" i="19"/>
  <c r="H8" i="19"/>
  <c r="G8" i="19"/>
  <c r="H7" i="19"/>
  <c r="G7" i="19"/>
  <c r="H6" i="19"/>
  <c r="G6" i="19"/>
  <c r="H5" i="19"/>
  <c r="G5" i="19"/>
  <c r="G4" i="19"/>
  <c r="N25" i="24"/>
  <c r="N26" i="24"/>
  <c r="N27" i="24"/>
  <c r="N28" i="24"/>
  <c r="D25" i="24"/>
  <c r="D26" i="24"/>
  <c r="D27" i="24"/>
  <c r="D28" i="24"/>
  <c r="E25" i="24"/>
  <c r="E26" i="24"/>
  <c r="E27" i="24"/>
  <c r="E32" i="24"/>
  <c r="E28" i="24"/>
  <c r="F25" i="24"/>
  <c r="F26" i="24"/>
  <c r="F27" i="24"/>
  <c r="F28" i="24"/>
  <c r="G25" i="24"/>
  <c r="G26" i="24"/>
  <c r="G27" i="24"/>
  <c r="G28" i="24"/>
  <c r="H25" i="24"/>
  <c r="H26" i="24"/>
  <c r="H27" i="24"/>
  <c r="H28" i="24"/>
  <c r="I25" i="24"/>
  <c r="I26" i="24"/>
  <c r="I27" i="24"/>
  <c r="I28" i="24"/>
  <c r="J25" i="24"/>
  <c r="J26" i="24"/>
  <c r="J27" i="24"/>
  <c r="J28" i="24"/>
  <c r="K25" i="24"/>
  <c r="K26" i="24"/>
  <c r="K27" i="24"/>
  <c r="K28" i="24"/>
  <c r="L25" i="24"/>
  <c r="L26" i="24"/>
  <c r="L27" i="24"/>
  <c r="L28" i="24"/>
  <c r="M25" i="24"/>
  <c r="M26" i="24"/>
  <c r="M27" i="24"/>
  <c r="M28" i="24"/>
  <c r="C25" i="24"/>
  <c r="C26" i="24"/>
  <c r="C27" i="24"/>
  <c r="C28" i="24"/>
  <c r="J56" i="7"/>
  <c r="J47" i="7"/>
  <c r="J45" i="7" s="1"/>
  <c r="D41" i="8"/>
  <c r="D6" i="11" s="1"/>
  <c r="D42" i="8"/>
  <c r="E42" i="8"/>
  <c r="E7" i="11" s="1"/>
  <c r="E41" i="8"/>
  <c r="E6" i="11" s="1"/>
  <c r="D40" i="8"/>
  <c r="D5" i="11" s="1"/>
  <c r="L32" i="7"/>
  <c r="D39" i="8"/>
  <c r="D4" i="11" s="1"/>
  <c r="C32" i="24"/>
  <c r="K22" i="24"/>
  <c r="C22" i="24"/>
  <c r="D22" i="24"/>
  <c r="E22" i="24"/>
  <c r="F22" i="24"/>
  <c r="G22" i="24"/>
  <c r="H22" i="24"/>
  <c r="I22" i="24"/>
  <c r="J22" i="24"/>
  <c r="L22" i="24"/>
  <c r="M22" i="24"/>
  <c r="N22" i="24"/>
  <c r="I61" i="7"/>
  <c r="O2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D46" i="19"/>
  <c r="H46" i="19"/>
  <c r="J46" i="19"/>
  <c r="C46" i="19"/>
  <c r="K46" i="19"/>
  <c r="L46" i="19"/>
  <c r="M46" i="19"/>
  <c r="N46" i="19"/>
  <c r="F108" i="18"/>
  <c r="G108" i="18"/>
  <c r="H108" i="18"/>
  <c r="I108" i="18"/>
  <c r="J108" i="18"/>
  <c r="K108" i="18"/>
  <c r="L108" i="18"/>
  <c r="M108" i="18"/>
  <c r="N108" i="18"/>
  <c r="O108" i="18"/>
  <c r="P108" i="18"/>
  <c r="E108" i="18"/>
  <c r="D45" i="25"/>
  <c r="D46" i="25" s="1"/>
  <c r="C45" i="25"/>
  <c r="C46" i="25" s="1"/>
  <c r="N24" i="25"/>
  <c r="M24" i="25"/>
  <c r="L24" i="25"/>
  <c r="K24" i="25"/>
  <c r="J24" i="25"/>
  <c r="I24" i="25"/>
  <c r="H24" i="25"/>
  <c r="G24" i="25"/>
  <c r="F24" i="25"/>
  <c r="E24" i="25"/>
  <c r="D24" i="25"/>
  <c r="C24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P114" i="18"/>
  <c r="O114" i="18"/>
  <c r="N114" i="18"/>
  <c r="M114" i="18"/>
  <c r="L114" i="18"/>
  <c r="K114" i="18"/>
  <c r="J114" i="18"/>
  <c r="I114" i="18"/>
  <c r="H114" i="18"/>
  <c r="G114" i="18"/>
  <c r="F114" i="18"/>
  <c r="E114" i="18"/>
  <c r="P113" i="18"/>
  <c r="O113" i="18"/>
  <c r="N113" i="18"/>
  <c r="M113" i="18"/>
  <c r="L113" i="18"/>
  <c r="K113" i="18"/>
  <c r="J113" i="18"/>
  <c r="I113" i="18"/>
  <c r="H113" i="18"/>
  <c r="G113" i="18"/>
  <c r="F113" i="18"/>
  <c r="E113" i="18"/>
  <c r="P111" i="18"/>
  <c r="O111" i="18"/>
  <c r="N111" i="18"/>
  <c r="M111" i="18"/>
  <c r="L111" i="18"/>
  <c r="K111" i="18"/>
  <c r="J111" i="18"/>
  <c r="I111" i="18"/>
  <c r="H111" i="18"/>
  <c r="G111" i="18"/>
  <c r="F111" i="18"/>
  <c r="E111" i="18"/>
  <c r="D24" i="19"/>
  <c r="E24" i="19"/>
  <c r="F24" i="19"/>
  <c r="G24" i="19"/>
  <c r="H24" i="19"/>
  <c r="I24" i="19"/>
  <c r="J24" i="19"/>
  <c r="K24" i="19"/>
  <c r="L24" i="19"/>
  <c r="M24" i="19"/>
  <c r="N24" i="19"/>
  <c r="C24" i="19"/>
  <c r="D23" i="19"/>
  <c r="E23" i="19"/>
  <c r="F23" i="19"/>
  <c r="G23" i="19"/>
  <c r="H23" i="19"/>
  <c r="I23" i="19"/>
  <c r="J23" i="19"/>
  <c r="K23" i="19"/>
  <c r="L23" i="19"/>
  <c r="M23" i="19"/>
  <c r="N23" i="19"/>
  <c r="C23" i="19"/>
  <c r="D45" i="19"/>
  <c r="H45" i="19"/>
  <c r="C45" i="19"/>
  <c r="J45" i="19"/>
  <c r="K45" i="19"/>
  <c r="L45" i="19"/>
  <c r="M45" i="19"/>
  <c r="N45" i="19"/>
  <c r="H20" i="8"/>
  <c r="Q9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D19" i="8"/>
  <c r="C57" i="8" s="1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I20" i="8"/>
  <c r="J20" i="8"/>
  <c r="K20" i="8"/>
  <c r="L20" i="8"/>
  <c r="M20" i="8"/>
  <c r="N20" i="8"/>
  <c r="O20" i="8"/>
  <c r="D22" i="8"/>
  <c r="E22" i="8"/>
  <c r="E23" i="8"/>
  <c r="E24" i="8"/>
  <c r="E25" i="8"/>
  <c r="F22" i="8"/>
  <c r="F23" i="8"/>
  <c r="F27" i="8" s="1" a="1"/>
  <c r="F27" i="8" s="1"/>
  <c r="F24" i="8"/>
  <c r="F25" i="8"/>
  <c r="G22" i="8"/>
  <c r="G27" i="8" s="1" a="1"/>
  <c r="G27" i="8" s="1"/>
  <c r="H22" i="8"/>
  <c r="H23" i="8"/>
  <c r="H24" i="8"/>
  <c r="H25" i="8"/>
  <c r="H26" i="8" s="1"/>
  <c r="I22" i="8"/>
  <c r="I23" i="8"/>
  <c r="I24" i="8"/>
  <c r="I25" i="8"/>
  <c r="J22" i="8"/>
  <c r="J23" i="8"/>
  <c r="J24" i="8"/>
  <c r="J25" i="8"/>
  <c r="K22" i="8"/>
  <c r="L22" i="8"/>
  <c r="M22" i="8"/>
  <c r="N22" i="8"/>
  <c r="N23" i="8"/>
  <c r="N24" i="8"/>
  <c r="N25" i="8"/>
  <c r="O22" i="8"/>
  <c r="D23" i="8"/>
  <c r="G23" i="8"/>
  <c r="K23" i="8"/>
  <c r="L23" i="8"/>
  <c r="M23" i="8"/>
  <c r="O23" i="8"/>
  <c r="D24" i="8"/>
  <c r="G24" i="8"/>
  <c r="K24" i="8"/>
  <c r="L24" i="8"/>
  <c r="L25" i="8"/>
  <c r="M24" i="8"/>
  <c r="O24" i="8"/>
  <c r="D25" i="8"/>
  <c r="G25" i="8"/>
  <c r="K25" i="8"/>
  <c r="M25" i="8"/>
  <c r="O25" i="8"/>
  <c r="D38" i="8"/>
  <c r="E38" i="8"/>
  <c r="F38" i="8"/>
  <c r="G38" i="8"/>
  <c r="H38" i="8"/>
  <c r="I38" i="8"/>
  <c r="J38" i="8"/>
  <c r="K38" i="8"/>
  <c r="L38" i="8"/>
  <c r="M38" i="8"/>
  <c r="N38" i="8"/>
  <c r="O38" i="8"/>
  <c r="E39" i="8"/>
  <c r="E4" i="11" s="1"/>
  <c r="F39" i="8"/>
  <c r="F4" i="11" s="1"/>
  <c r="G39" i="8"/>
  <c r="E40" i="8"/>
  <c r="E5" i="11" s="1"/>
  <c r="F40" i="8"/>
  <c r="F5" i="11"/>
  <c r="G40" i="8"/>
  <c r="G5" i="11" s="1"/>
  <c r="F41" i="8"/>
  <c r="F6" i="11" s="1"/>
  <c r="G41" i="8"/>
  <c r="I41" i="8"/>
  <c r="I6" i="11"/>
  <c r="J41" i="8"/>
  <c r="K41" i="8"/>
  <c r="K6" i="11" s="1"/>
  <c r="L41" i="8"/>
  <c r="L44" i="8" s="1"/>
  <c r="L6" i="11"/>
  <c r="M41" i="8"/>
  <c r="N41" i="8"/>
  <c r="N6" i="11" s="1"/>
  <c r="O41" i="8"/>
  <c r="O44" i="8" s="1"/>
  <c r="F42" i="8"/>
  <c r="F7" i="11" s="1"/>
  <c r="G42" i="8"/>
  <c r="G7" i="11" s="1"/>
  <c r="I42" i="8"/>
  <c r="I7" i="11"/>
  <c r="J42" i="8"/>
  <c r="K42" i="8"/>
  <c r="K7" i="11" s="1"/>
  <c r="L42" i="8"/>
  <c r="M42" i="8"/>
  <c r="N42" i="8"/>
  <c r="O42" i="8"/>
  <c r="V46" i="8"/>
  <c r="V45" i="8" s="1"/>
  <c r="W46" i="8"/>
  <c r="T50" i="8"/>
  <c r="V50" i="8"/>
  <c r="S56" i="8"/>
  <c r="U50" i="8"/>
  <c r="W50" i="8"/>
  <c r="T56" i="8" s="1"/>
  <c r="T57" i="8"/>
  <c r="S54" i="8"/>
  <c r="T54" i="8"/>
  <c r="S55" i="8"/>
  <c r="T55" i="8"/>
  <c r="S57" i="8"/>
  <c r="J4" i="8"/>
  <c r="L4" i="8"/>
  <c r="D32" i="7"/>
  <c r="E32" i="7"/>
  <c r="F32" i="7"/>
  <c r="H32" i="7"/>
  <c r="I32" i="7"/>
  <c r="J32" i="7"/>
  <c r="K32" i="7"/>
  <c r="M32" i="7"/>
  <c r="N32" i="7"/>
  <c r="O32" i="7"/>
  <c r="Q39" i="7"/>
  <c r="Q43" i="7"/>
  <c r="C61" i="7"/>
  <c r="C61" i="8"/>
  <c r="C64" i="7"/>
  <c r="C65" i="7"/>
  <c r="N4" i="8"/>
  <c r="O8" i="11"/>
  <c r="J7" i="11"/>
  <c r="W7" i="19"/>
  <c r="K4" i="8"/>
  <c r="D4" i="8"/>
  <c r="W43" i="8"/>
  <c r="V43" i="8"/>
  <c r="L27" i="8" a="1"/>
  <c r="L27" i="8" s="1"/>
  <c r="Q44" i="7"/>
  <c r="J51" i="8"/>
  <c r="I4" i="8"/>
  <c r="E4" i="8"/>
  <c r="E50" i="8" s="1"/>
  <c r="W45" i="8"/>
  <c r="W44" i="8"/>
  <c r="T58" i="8"/>
  <c r="L7" i="11"/>
  <c r="L45" i="8"/>
  <c r="M6" i="11"/>
  <c r="O43" i="8"/>
  <c r="O47" i="7"/>
  <c r="E43" i="8"/>
  <c r="F44" i="8"/>
  <c r="F8" i="11"/>
  <c r="H8" i="11"/>
  <c r="D27" i="8" a="1"/>
  <c r="D27" i="8" s="1"/>
  <c r="X12" i="11"/>
  <c r="X16" i="11"/>
  <c r="X20" i="11"/>
  <c r="X24" i="11"/>
  <c r="X28" i="11"/>
  <c r="X32" i="11"/>
  <c r="X36" i="11"/>
  <c r="X40" i="11"/>
  <c r="X44" i="11"/>
  <c r="X48" i="11"/>
  <c r="X52" i="11"/>
  <c r="X56" i="11"/>
  <c r="Y13" i="11"/>
  <c r="Y17" i="11"/>
  <c r="Y21" i="11"/>
  <c r="Y25" i="11"/>
  <c r="Y29" i="11"/>
  <c r="Y33" i="11"/>
  <c r="Y37" i="11"/>
  <c r="Y41" i="11"/>
  <c r="Y45" i="11"/>
  <c r="Y49" i="11"/>
  <c r="Y53" i="11"/>
  <c r="Y57" i="11"/>
  <c r="Z10" i="11"/>
  <c r="Z14" i="11"/>
  <c r="Z18" i="11"/>
  <c r="Z22" i="11"/>
  <c r="Z26" i="11"/>
  <c r="Z30" i="11"/>
  <c r="Z34" i="11"/>
  <c r="Z38" i="11"/>
  <c r="Z42" i="11"/>
  <c r="Z46" i="11"/>
  <c r="Z50" i="11"/>
  <c r="Z54" i="11"/>
  <c r="U11" i="11"/>
  <c r="U15" i="11"/>
  <c r="U19" i="11"/>
  <c r="U23" i="11"/>
  <c r="U27" i="11"/>
  <c r="U31" i="11"/>
  <c r="U35" i="11"/>
  <c r="U39" i="11"/>
  <c r="U43" i="11"/>
  <c r="U47" i="11"/>
  <c r="U51" i="11"/>
  <c r="U55" i="11"/>
  <c r="V12" i="11"/>
  <c r="V16" i="11"/>
  <c r="V20" i="11"/>
  <c r="V24" i="11"/>
  <c r="V28" i="11"/>
  <c r="V32" i="11"/>
  <c r="V36" i="11"/>
  <c r="V40" i="11"/>
  <c r="V44" i="11"/>
  <c r="V48" i="11"/>
  <c r="V52" i="11"/>
  <c r="V56" i="11"/>
  <c r="W13" i="11"/>
  <c r="W17" i="11"/>
  <c r="W21" i="11"/>
  <c r="W25" i="11"/>
  <c r="W29" i="11"/>
  <c r="W33" i="11"/>
  <c r="W37" i="11"/>
  <c r="W41" i="11"/>
  <c r="W45" i="11"/>
  <c r="W49" i="11"/>
  <c r="W53" i="11"/>
  <c r="W57" i="11"/>
  <c r="X13" i="11"/>
  <c r="X18" i="11"/>
  <c r="X23" i="11"/>
  <c r="X29" i="11"/>
  <c r="X34" i="11"/>
  <c r="X39" i="11"/>
  <c r="X45" i="11"/>
  <c r="X50" i="11"/>
  <c r="X55" i="11"/>
  <c r="Y14" i="11"/>
  <c r="Y19" i="11"/>
  <c r="Y24" i="11"/>
  <c r="Y30" i="11"/>
  <c r="Y35" i="11"/>
  <c r="Y40" i="11"/>
  <c r="Y46" i="11"/>
  <c r="Y51" i="11"/>
  <c r="Y56" i="11"/>
  <c r="Z11" i="11"/>
  <c r="Z16" i="11"/>
  <c r="Z21" i="11"/>
  <c r="Z27" i="11"/>
  <c r="Z32" i="11"/>
  <c r="Z37" i="11"/>
  <c r="Z43" i="11"/>
  <c r="Z48" i="11"/>
  <c r="Z53" i="11"/>
  <c r="X14" i="11"/>
  <c r="X19" i="11"/>
  <c r="X25" i="11"/>
  <c r="X30" i="11"/>
  <c r="X35" i="11"/>
  <c r="X41" i="11"/>
  <c r="X46" i="11"/>
  <c r="X51" i="11"/>
  <c r="X57" i="11"/>
  <c r="Y10" i="11"/>
  <c r="Y15" i="11"/>
  <c r="Y20" i="11"/>
  <c r="Y26" i="11"/>
  <c r="Y31" i="11"/>
  <c r="Y36" i="11"/>
  <c r="Y42" i="11"/>
  <c r="Y47" i="11"/>
  <c r="Y52" i="11"/>
  <c r="Z12" i="11"/>
  <c r="Z17" i="11"/>
  <c r="Z23" i="11"/>
  <c r="Z28" i="11"/>
  <c r="Z33" i="11"/>
  <c r="Z39" i="11"/>
  <c r="Z44" i="11"/>
  <c r="Z49" i="11"/>
  <c r="Z55" i="11"/>
  <c r="U14" i="11"/>
  <c r="U20" i="11"/>
  <c r="U25" i="11"/>
  <c r="U30" i="11"/>
  <c r="U36" i="11"/>
  <c r="U41" i="11"/>
  <c r="U46" i="11"/>
  <c r="U52" i="11"/>
  <c r="U57" i="11"/>
  <c r="V10" i="11"/>
  <c r="V15" i="11"/>
  <c r="V21" i="11"/>
  <c r="V26" i="11"/>
  <c r="V31" i="11"/>
  <c r="V37" i="11"/>
  <c r="V42" i="11"/>
  <c r="V47" i="11"/>
  <c r="V53" i="11"/>
  <c r="W12" i="11"/>
  <c r="W18" i="11"/>
  <c r="W23" i="11"/>
  <c r="W28" i="11"/>
  <c r="W34" i="11"/>
  <c r="W39" i="11"/>
  <c r="W44" i="11"/>
  <c r="W50" i="11"/>
  <c r="W55" i="11"/>
  <c r="X11" i="11"/>
  <c r="X17" i="11"/>
  <c r="X22" i="11"/>
  <c r="X27" i="11"/>
  <c r="X33" i="11"/>
  <c r="X38" i="11"/>
  <c r="X43" i="11"/>
  <c r="X49" i="11"/>
  <c r="X54" i="11"/>
  <c r="X21" i="11"/>
  <c r="X42" i="11"/>
  <c r="Y16" i="11"/>
  <c r="Y27" i="11"/>
  <c r="Y38" i="11"/>
  <c r="Y48" i="11"/>
  <c r="X26" i="11"/>
  <c r="X47" i="11"/>
  <c r="Y18" i="11"/>
  <c r="Y28" i="11"/>
  <c r="Y39" i="11"/>
  <c r="Y50" i="11"/>
  <c r="Z20" i="11"/>
  <c r="Z31" i="11"/>
  <c r="Z41" i="11"/>
  <c r="Z52" i="11"/>
  <c r="U10" i="11"/>
  <c r="U17" i="11"/>
  <c r="U24" i="11"/>
  <c r="U32" i="11"/>
  <c r="U38" i="11"/>
  <c r="U45" i="11"/>
  <c r="U53" i="11"/>
  <c r="V14" i="11"/>
  <c r="V22" i="11"/>
  <c r="V29" i="11"/>
  <c r="V35" i="11"/>
  <c r="V43" i="11"/>
  <c r="V50" i="11"/>
  <c r="V57" i="11"/>
  <c r="W14" i="11"/>
  <c r="W20" i="11"/>
  <c r="W27" i="11"/>
  <c r="W35" i="11"/>
  <c r="W42" i="11"/>
  <c r="W48" i="11"/>
  <c r="W56" i="11"/>
  <c r="X15" i="11"/>
  <c r="X37" i="11"/>
  <c r="Y12" i="11"/>
  <c r="Y23" i="11"/>
  <c r="Y34" i="11"/>
  <c r="Y44" i="11"/>
  <c r="Y55" i="11"/>
  <c r="Z15" i="11"/>
  <c r="Z25" i="11"/>
  <c r="Z36" i="11"/>
  <c r="Z47" i="11"/>
  <c r="Z57" i="11"/>
  <c r="U13" i="11"/>
  <c r="U21" i="11"/>
  <c r="U28" i="11"/>
  <c r="U34" i="11"/>
  <c r="U42" i="11"/>
  <c r="U49" i="11"/>
  <c r="U56" i="11"/>
  <c r="V11" i="11"/>
  <c r="V18" i="11"/>
  <c r="V25" i="11"/>
  <c r="V33" i="11"/>
  <c r="V39" i="11"/>
  <c r="V46" i="11"/>
  <c r="V54" i="11"/>
  <c r="W10" i="11"/>
  <c r="W16" i="11"/>
  <c r="W24" i="11"/>
  <c r="W31" i="11"/>
  <c r="W38" i="11"/>
  <c r="W46" i="11"/>
  <c r="W52" i="11"/>
  <c r="X53" i="11"/>
  <c r="Y22" i="11"/>
  <c r="Z24" i="11"/>
  <c r="Z45" i="11"/>
  <c r="U16" i="11"/>
  <c r="U29" i="11"/>
  <c r="U44" i="11"/>
  <c r="V17" i="11"/>
  <c r="V30" i="11"/>
  <c r="V45" i="11"/>
  <c r="W22" i="11"/>
  <c r="W36" i="11"/>
  <c r="W51" i="11"/>
  <c r="Y32" i="11"/>
  <c r="Z29" i="11"/>
  <c r="Z51" i="11"/>
  <c r="U18" i="11"/>
  <c r="U33" i="11"/>
  <c r="U48" i="11"/>
  <c r="V19" i="11"/>
  <c r="V34" i="11"/>
  <c r="V49" i="11"/>
  <c r="W11" i="11"/>
  <c r="W26" i="11"/>
  <c r="W40" i="11"/>
  <c r="W54" i="11"/>
  <c r="X10" i="11"/>
  <c r="Z13" i="11"/>
  <c r="Z35" i="11"/>
  <c r="Z56" i="11"/>
  <c r="U37" i="11"/>
  <c r="U50" i="11"/>
  <c r="V23" i="11"/>
  <c r="V38" i="11"/>
  <c r="V51" i="11"/>
  <c r="W15" i="11"/>
  <c r="W30" i="11"/>
  <c r="W43" i="11"/>
  <c r="Y43" i="11"/>
  <c r="U22" i="11"/>
  <c r="X31" i="11"/>
  <c r="Y11" i="11"/>
  <c r="Y54" i="11"/>
  <c r="Z19" i="11"/>
  <c r="Z40" i="11"/>
  <c r="U12" i="11"/>
  <c r="U26" i="11"/>
  <c r="U40" i="11"/>
  <c r="U54" i="11"/>
  <c r="V13" i="11"/>
  <c r="V27" i="11"/>
  <c r="V41" i="11"/>
  <c r="V55" i="11"/>
  <c r="W19" i="11"/>
  <c r="W32" i="11"/>
  <c r="W47" i="11"/>
  <c r="M58" i="7" l="1"/>
  <c r="M51" i="8" s="1"/>
  <c r="N58" i="7"/>
  <c r="N51" i="8" s="1"/>
  <c r="O45" i="25"/>
  <c r="M56" i="7"/>
  <c r="G47" i="7"/>
  <c r="O45" i="7"/>
  <c r="O58" i="7"/>
  <c r="O51" i="8" s="1"/>
  <c r="I43" i="8"/>
  <c r="I45" i="8"/>
  <c r="F45" i="8"/>
  <c r="N34" i="19"/>
  <c r="J43" i="8"/>
  <c r="L48" i="19"/>
  <c r="L42" i="7"/>
  <c r="L46" i="7" s="1"/>
  <c r="L56" i="7" s="1"/>
  <c r="H45" i="8"/>
  <c r="H43" i="8"/>
  <c r="N44" i="8"/>
  <c r="L43" i="8"/>
  <c r="H44" i="8"/>
  <c r="F43" i="8"/>
  <c r="N47" i="7"/>
  <c r="N45" i="7" s="1"/>
  <c r="I42" i="7"/>
  <c r="I46" i="7" s="1"/>
  <c r="I58" i="7" s="1"/>
  <c r="I51" i="8" s="1"/>
  <c r="F26" i="8"/>
  <c r="E26" i="8"/>
  <c r="G26" i="8"/>
  <c r="O27" i="8" a="1"/>
  <c r="O27" i="8" s="1"/>
  <c r="O22" i="24"/>
  <c r="H4" i="8"/>
  <c r="H50" i="8" s="1"/>
  <c r="AL3" i="12"/>
  <c r="AD3" i="12"/>
  <c r="L4" i="12" s="1"/>
  <c r="D21" i="7" s="1"/>
  <c r="AA19" i="12"/>
  <c r="S19" i="12"/>
  <c r="Z17" i="12"/>
  <c r="K11" i="12" s="1"/>
  <c r="K20" i="7" s="1"/>
  <c r="R17" i="12"/>
  <c r="V15" i="12"/>
  <c r="S11" i="12"/>
  <c r="R21" i="12"/>
  <c r="AA11" i="12"/>
  <c r="Z21" i="12"/>
  <c r="O4" i="8"/>
  <c r="M4" i="8"/>
  <c r="I73" i="19"/>
  <c r="G53" i="24"/>
  <c r="AH3" i="12"/>
  <c r="M4" i="12" s="1"/>
  <c r="D22" i="7" s="1"/>
  <c r="W19" i="12"/>
  <c r="W11" i="12"/>
  <c r="J8" i="12" s="1"/>
  <c r="H19" i="7" s="1"/>
  <c r="W21" i="12"/>
  <c r="Z3" i="12"/>
  <c r="K4" i="12" s="1"/>
  <c r="D17" i="11" s="1"/>
  <c r="AD21" i="12"/>
  <c r="N8" i="12"/>
  <c r="P38" i="8"/>
  <c r="H13" i="24"/>
  <c r="O9" i="24"/>
  <c r="P16" i="24"/>
  <c r="G10" i="24"/>
  <c r="P6" i="24"/>
  <c r="H5" i="24"/>
  <c r="H6" i="24"/>
  <c r="O13" i="24"/>
  <c r="F30" i="24"/>
  <c r="X7" i="11"/>
  <c r="X6" i="11"/>
  <c r="X8" i="11"/>
  <c r="X5" i="11"/>
  <c r="W5" i="11"/>
  <c r="W8" i="11"/>
  <c r="W6" i="11"/>
  <c r="W7" i="11"/>
  <c r="U8" i="11"/>
  <c r="U6" i="11"/>
  <c r="U7" i="11"/>
  <c r="U5" i="11"/>
  <c r="V6" i="11"/>
  <c r="V7" i="11"/>
  <c r="V5" i="11"/>
  <c r="V8" i="11"/>
  <c r="Y5" i="11"/>
  <c r="Y7" i="11"/>
  <c r="Y8" i="11"/>
  <c r="Y6" i="11"/>
  <c r="Z6" i="11"/>
  <c r="Z5" i="11"/>
  <c r="Z8" i="11"/>
  <c r="Z7" i="11"/>
  <c r="F58" i="7"/>
  <c r="F51" i="8" s="1"/>
  <c r="F47" i="7"/>
  <c r="F45" i="7" s="1"/>
  <c r="F56" i="7"/>
  <c r="H47" i="7"/>
  <c r="H45" i="7" s="1"/>
  <c r="H56" i="7"/>
  <c r="H58" i="7"/>
  <c r="H51" i="8" s="1"/>
  <c r="D46" i="8"/>
  <c r="F61" i="7"/>
  <c r="G45" i="7"/>
  <c r="X4" i="19"/>
  <c r="Q40" i="7"/>
  <c r="Q46" i="7" s="1"/>
  <c r="M45" i="7"/>
  <c r="H7" i="24"/>
  <c r="S58" i="8"/>
  <c r="X6" i="19"/>
  <c r="I8" i="11"/>
  <c r="V44" i="8"/>
  <c r="O26" i="8"/>
  <c r="H27" i="8" a="1"/>
  <c r="H27" i="8" s="1"/>
  <c r="L47" i="7"/>
  <c r="H10" i="24"/>
  <c r="G14" i="24"/>
  <c r="P2" i="24"/>
  <c r="O4" i="24" s="1"/>
  <c r="O7" i="24"/>
  <c r="O10" i="24"/>
  <c r="W9" i="19"/>
  <c r="N36" i="25"/>
  <c r="M36" i="25"/>
  <c r="N51" i="25"/>
  <c r="M51" i="25"/>
  <c r="X5" i="25"/>
  <c r="W8" i="25"/>
  <c r="C49" i="25"/>
  <c r="P11" i="25"/>
  <c r="O10" i="25"/>
  <c r="D34" i="25" s="1"/>
  <c r="H11" i="25"/>
  <c r="G10" i="25"/>
  <c r="O13" i="25"/>
  <c r="P9" i="25"/>
  <c r="P13" i="25"/>
  <c r="P12" i="25"/>
  <c r="P7" i="25"/>
  <c r="P5" i="25"/>
  <c r="G14" i="25"/>
  <c r="G12" i="25"/>
  <c r="G8" i="25"/>
  <c r="G6" i="25"/>
  <c r="C51" i="19"/>
  <c r="C48" i="19"/>
  <c r="M51" i="19"/>
  <c r="N36" i="19"/>
  <c r="P37" i="7"/>
  <c r="P58" i="7" s="1"/>
  <c r="H53" i="24"/>
  <c r="X14" i="25"/>
  <c r="X11" i="25"/>
  <c r="X8" i="25"/>
  <c r="X6" i="25"/>
  <c r="X4" i="25"/>
  <c r="X8" i="19"/>
  <c r="W14" i="19"/>
  <c r="W8" i="19"/>
  <c r="X14" i="19"/>
  <c r="X12" i="19"/>
  <c r="X7" i="19"/>
  <c r="W4" i="19"/>
  <c r="D49" i="19"/>
  <c r="D34" i="19"/>
  <c r="L45" i="7"/>
  <c r="D56" i="7"/>
  <c r="D58" i="7"/>
  <c r="D51" i="8" s="1"/>
  <c r="F67" i="25"/>
  <c r="F73" i="19"/>
  <c r="F53" i="24"/>
  <c r="G5" i="24"/>
  <c r="P14" i="24"/>
  <c r="P12" i="24"/>
  <c r="P9" i="24"/>
  <c r="P7" i="24"/>
  <c r="P5" i="24"/>
  <c r="H8" i="24"/>
  <c r="G6" i="24"/>
  <c r="H14" i="24"/>
  <c r="H12" i="24"/>
  <c r="H9" i="24"/>
  <c r="K46" i="8"/>
  <c r="K42" i="7"/>
  <c r="K46" i="7" s="1"/>
  <c r="E27" i="8" a="1"/>
  <c r="E27" i="8" s="1"/>
  <c r="E28" i="8" s="1"/>
  <c r="G7" i="24"/>
  <c r="G28" i="8"/>
  <c r="I50" i="8"/>
  <c r="D47" i="7"/>
  <c r="N27" i="8" a="1"/>
  <c r="N27" i="8" s="1"/>
  <c r="N26" i="8"/>
  <c r="K27" i="8" a="1"/>
  <c r="K27" i="8" s="1"/>
  <c r="E45" i="8"/>
  <c r="G12" i="24"/>
  <c r="G16" i="24"/>
  <c r="O5" i="24"/>
  <c r="O8" i="24"/>
  <c r="P10" i="24"/>
  <c r="O14" i="24"/>
  <c r="W5" i="19"/>
  <c r="X9" i="19"/>
  <c r="W6" i="25"/>
  <c r="W9" i="25"/>
  <c r="X12" i="25"/>
  <c r="M33" i="19"/>
  <c r="N33" i="19"/>
  <c r="W11" i="19"/>
  <c r="D51" i="19"/>
  <c r="N67" i="25"/>
  <c r="N73" i="19"/>
  <c r="L67" i="25"/>
  <c r="L73" i="19"/>
  <c r="J67" i="25"/>
  <c r="J73" i="19"/>
  <c r="E73" i="19"/>
  <c r="E67" i="25"/>
  <c r="AH13" i="12"/>
  <c r="M9" i="12" s="1"/>
  <c r="I16" i="11" s="1"/>
  <c r="Z13" i="12"/>
  <c r="K34" i="19"/>
  <c r="H34" i="19"/>
  <c r="C34" i="19"/>
  <c r="E44" i="8"/>
  <c r="K26" i="8"/>
  <c r="G58" i="7"/>
  <c r="G51" i="8" s="1"/>
  <c r="O6" i="11"/>
  <c r="D43" i="8"/>
  <c r="F4" i="8"/>
  <c r="M7" i="11"/>
  <c r="I44" i="8"/>
  <c r="L58" i="7"/>
  <c r="L51" i="8" s="1"/>
  <c r="D45" i="8"/>
  <c r="D7" i="11"/>
  <c r="G9" i="24"/>
  <c r="G13" i="24"/>
  <c r="H16" i="24"/>
  <c r="G8" i="24"/>
  <c r="O6" i="24"/>
  <c r="P8" i="24"/>
  <c r="O12" i="24"/>
  <c r="O16" i="24"/>
  <c r="X5" i="19"/>
  <c r="W12" i="19"/>
  <c r="H6" i="25"/>
  <c r="G9" i="25"/>
  <c r="H13" i="25"/>
  <c r="D50" i="25" s="1"/>
  <c r="O6" i="25"/>
  <c r="P8" i="25"/>
  <c r="W4" i="25"/>
  <c r="W7" i="25"/>
  <c r="X9" i="25"/>
  <c r="W14" i="25"/>
  <c r="C36" i="19"/>
  <c r="C33" i="25"/>
  <c r="O16" i="25"/>
  <c r="D36" i="25" s="1"/>
  <c r="E42" i="7"/>
  <c r="E46" i="7" s="1"/>
  <c r="P46" i="7" s="1"/>
  <c r="G4" i="24"/>
  <c r="M46" i="8"/>
  <c r="M45" i="8" s="1"/>
  <c r="G46" i="8"/>
  <c r="G8" i="11" s="1"/>
  <c r="AE23" i="12"/>
  <c r="S23" i="12"/>
  <c r="AM23" i="12"/>
  <c r="W23" i="12"/>
  <c r="AI23" i="12"/>
  <c r="D20" i="7"/>
  <c r="D7" i="8" s="1"/>
  <c r="S7" i="12"/>
  <c r="AI7" i="12"/>
  <c r="AM7" i="12"/>
  <c r="C51" i="25"/>
  <c r="D51" i="25"/>
  <c r="D56" i="19"/>
  <c r="D73" i="19"/>
  <c r="D67" i="25"/>
  <c r="D53" i="24"/>
  <c r="M6" i="12"/>
  <c r="F16" i="11" s="1"/>
  <c r="P11" i="19"/>
  <c r="H11" i="19"/>
  <c r="G13" i="19"/>
  <c r="O9" i="19"/>
  <c r="O16" i="19"/>
  <c r="D36" i="19" s="1"/>
  <c r="AD5" i="12"/>
  <c r="R5" i="12"/>
  <c r="Z9" i="12"/>
  <c r="AD9" i="12"/>
  <c r="J4" i="12"/>
  <c r="D16" i="11" s="1"/>
  <c r="AL17" i="12"/>
  <c r="AD17" i="12"/>
  <c r="M49" i="19"/>
  <c r="I34" i="19"/>
  <c r="M35" i="25"/>
  <c r="N35" i="25"/>
  <c r="C73" i="19"/>
  <c r="C67" i="25"/>
  <c r="J23" i="7"/>
  <c r="J10" i="8" s="1"/>
  <c r="J15" i="12"/>
  <c r="I14" i="12"/>
  <c r="N15" i="11" s="1"/>
  <c r="M57" i="19"/>
  <c r="M49" i="25"/>
  <c r="N49" i="25"/>
  <c r="AD15" i="12"/>
  <c r="R15" i="12"/>
  <c r="Z15" i="12"/>
  <c r="M33" i="25"/>
  <c r="D49" i="25"/>
  <c r="J48" i="19"/>
  <c r="H49" i="19"/>
  <c r="D48" i="25"/>
  <c r="I48" i="19"/>
  <c r="G28" i="19"/>
  <c r="M50" i="25"/>
  <c r="N50" i="25"/>
  <c r="L28" i="25"/>
  <c r="L34" i="25" s="1"/>
  <c r="M48" i="19"/>
  <c r="N48" i="19"/>
  <c r="L28" i="19"/>
  <c r="L49" i="19" s="1"/>
  <c r="H48" i="19"/>
  <c r="F48" i="19"/>
  <c r="N49" i="19"/>
  <c r="K48" i="19"/>
  <c r="G48" i="19"/>
  <c r="E48" i="19"/>
  <c r="O46" i="19"/>
  <c r="H28" i="8"/>
  <c r="O28" i="8"/>
  <c r="N7" i="11"/>
  <c r="N45" i="8"/>
  <c r="O25" i="24"/>
  <c r="D48" i="19"/>
  <c r="D33" i="19"/>
  <c r="F28" i="8"/>
  <c r="O46" i="25"/>
  <c r="N50" i="8"/>
  <c r="N8" i="11"/>
  <c r="J8" i="11"/>
  <c r="J50" i="8"/>
  <c r="D8" i="8"/>
  <c r="O16" i="8"/>
  <c r="O35" i="8" s="1"/>
  <c r="O18" i="8"/>
  <c r="O37" i="8" s="1"/>
  <c r="O17" i="8"/>
  <c r="O36" i="8" s="1"/>
  <c r="D9" i="8"/>
  <c r="G6" i="11"/>
  <c r="I26" i="8"/>
  <c r="I27" i="8" a="1"/>
  <c r="I27" i="8" s="1"/>
  <c r="D19" i="7"/>
  <c r="O45" i="8"/>
  <c r="O7" i="11"/>
  <c r="J6" i="11"/>
  <c r="J44" i="8"/>
  <c r="L26" i="8"/>
  <c r="L28" i="8" s="1"/>
  <c r="J26" i="8"/>
  <c r="D26" i="8"/>
  <c r="D28" i="8" s="1"/>
  <c r="F34" i="24"/>
  <c r="Z7" i="12"/>
  <c r="V7" i="12"/>
  <c r="R7" i="12"/>
  <c r="AL7" i="12"/>
  <c r="N6" i="12" s="1"/>
  <c r="AD7" i="12"/>
  <c r="L6" i="12" s="1"/>
  <c r="J45" i="8"/>
  <c r="G4" i="11"/>
  <c r="M26" i="8"/>
  <c r="M27" i="8" a="1"/>
  <c r="M27" i="8" s="1"/>
  <c r="C54" i="8"/>
  <c r="C55" i="8" s="1"/>
  <c r="C56" i="8" s="1"/>
  <c r="C59" i="8"/>
  <c r="O45" i="19"/>
  <c r="F50" i="8"/>
  <c r="E8" i="11"/>
  <c r="J60" i="25"/>
  <c r="J66" i="19"/>
  <c r="K7" i="8"/>
  <c r="I11" i="12"/>
  <c r="K18" i="7" s="1"/>
  <c r="O17" i="11"/>
  <c r="O20" i="7"/>
  <c r="J27" i="8" a="1"/>
  <c r="J27" i="8" s="1"/>
  <c r="O29" i="24"/>
  <c r="E34" i="24"/>
  <c r="D34" i="24"/>
  <c r="D38" i="24" s="1"/>
  <c r="C49" i="19"/>
  <c r="C55" i="19"/>
  <c r="O50" i="8"/>
  <c r="L50" i="8"/>
  <c r="N4" i="12"/>
  <c r="D23" i="7" s="1"/>
  <c r="C60" i="25"/>
  <c r="D8" i="11"/>
  <c r="AD11" i="12"/>
  <c r="Z11" i="12"/>
  <c r="R11" i="12"/>
  <c r="I8" i="12" s="1"/>
  <c r="H18" i="7" s="1"/>
  <c r="AH11" i="12"/>
  <c r="W7" i="12"/>
  <c r="AA7" i="12"/>
  <c r="H17" i="11"/>
  <c r="H23" i="7"/>
  <c r="AD13" i="12"/>
  <c r="AL13" i="12"/>
  <c r="V13" i="12"/>
  <c r="AE21" i="12"/>
  <c r="AM21" i="12"/>
  <c r="AI21" i="12"/>
  <c r="S21" i="12"/>
  <c r="AD23" i="12"/>
  <c r="L14" i="12" s="1"/>
  <c r="N21" i="7" s="1"/>
  <c r="AL23" i="12"/>
  <c r="N14" i="12" s="1"/>
  <c r="N23" i="7" s="1"/>
  <c r="AH23" i="12"/>
  <c r="V23" i="12"/>
  <c r="J14" i="12" s="1"/>
  <c r="Z23" i="12"/>
  <c r="K14" i="12" s="1"/>
  <c r="C34" i="24"/>
  <c r="E38" i="24"/>
  <c r="J11" i="12"/>
  <c r="K19" i="7" s="1"/>
  <c r="O15" i="11"/>
  <c r="O18" i="7"/>
  <c r="O15" i="8"/>
  <c r="O34" i="8" s="1"/>
  <c r="K13" i="12"/>
  <c r="M20" i="7" s="1"/>
  <c r="J13" i="12"/>
  <c r="M19" i="7" s="1"/>
  <c r="W9" i="12"/>
  <c r="J7" i="12" s="1"/>
  <c r="G19" i="7" s="1"/>
  <c r="AE9" i="12"/>
  <c r="L7" i="12" s="1"/>
  <c r="AI9" i="12"/>
  <c r="M7" i="12" s="1"/>
  <c r="AM9" i="12"/>
  <c r="N7" i="12" s="1"/>
  <c r="AI19" i="12"/>
  <c r="AE19" i="12"/>
  <c r="L12" i="12" s="1"/>
  <c r="L13" i="12"/>
  <c r="O16" i="11"/>
  <c r="O19" i="7"/>
  <c r="S5" i="12"/>
  <c r="I5" i="12" s="1"/>
  <c r="W5" i="12"/>
  <c r="AE5" i="12"/>
  <c r="L5" i="12" s="1"/>
  <c r="E21" i="7" s="1"/>
  <c r="AI5" i="12"/>
  <c r="M5" i="12" s="1"/>
  <c r="E22" i="7" s="1"/>
  <c r="AM5" i="12"/>
  <c r="N5" i="12" s="1"/>
  <c r="E23" i="7" s="1"/>
  <c r="E10" i="8" s="1"/>
  <c r="AI11" i="12"/>
  <c r="AE11" i="12"/>
  <c r="N13" i="12"/>
  <c r="J16" i="11"/>
  <c r="J22" i="7"/>
  <c r="L11" i="12"/>
  <c r="N12" i="12"/>
  <c r="K12" i="12"/>
  <c r="L20" i="7" s="1"/>
  <c r="J12" i="12"/>
  <c r="L19" i="7" s="1"/>
  <c r="I12" i="12"/>
  <c r="L18" i="7" s="1"/>
  <c r="K10" i="12"/>
  <c r="J20" i="7" s="1"/>
  <c r="J10" i="12"/>
  <c r="J19" i="7" s="1"/>
  <c r="I10" i="12"/>
  <c r="J18" i="7" s="1"/>
  <c r="I13" i="12"/>
  <c r="M18" i="7" s="1"/>
  <c r="I4" i="12"/>
  <c r="Z5" i="12"/>
  <c r="K5" i="12" s="1"/>
  <c r="V5" i="12"/>
  <c r="J5" i="12" s="1"/>
  <c r="I7" i="12"/>
  <c r="G18" i="7" s="1"/>
  <c r="K7" i="12"/>
  <c r="G20" i="7" s="1"/>
  <c r="AE13" i="12"/>
  <c r="AM13" i="12"/>
  <c r="S13" i="12"/>
  <c r="I9" i="12" s="1"/>
  <c r="I18" i="7" s="1"/>
  <c r="W13" i="12"/>
  <c r="AA13" i="12"/>
  <c r="K9" i="12" s="1"/>
  <c r="I20" i="7" s="1"/>
  <c r="M12" i="12"/>
  <c r="L10" i="12"/>
  <c r="AH17" i="12"/>
  <c r="M11" i="12" s="1"/>
  <c r="M13" i="12"/>
  <c r="AM17" i="12"/>
  <c r="N11" i="12" s="1"/>
  <c r="K49" i="19"/>
  <c r="G30" i="24"/>
  <c r="I49" i="19"/>
  <c r="M55" i="19"/>
  <c r="J28" i="19"/>
  <c r="J49" i="19" s="1"/>
  <c r="G34" i="19"/>
  <c r="F34" i="19"/>
  <c r="E28" i="19"/>
  <c r="E55" i="19" s="1"/>
  <c r="G49" i="19"/>
  <c r="I33" i="19"/>
  <c r="F49" i="19"/>
  <c r="L33" i="25"/>
  <c r="T46" i="8" l="1"/>
  <c r="D52" i="25"/>
  <c r="I56" i="7"/>
  <c r="I47" i="7"/>
  <c r="I45" i="7" s="1"/>
  <c r="G43" i="8"/>
  <c r="L49" i="25"/>
  <c r="M14" i="12"/>
  <c r="N22" i="7" s="1"/>
  <c r="M40" i="25" s="1"/>
  <c r="O40" i="25" s="1"/>
  <c r="K8" i="12"/>
  <c r="H20" i="7" s="1"/>
  <c r="I77" i="18" s="1"/>
  <c r="C66" i="19"/>
  <c r="N18" i="7"/>
  <c r="I22" i="7"/>
  <c r="I9" i="8" s="1"/>
  <c r="F31" i="24"/>
  <c r="F32" i="24"/>
  <c r="D37" i="19"/>
  <c r="E33" i="19"/>
  <c r="F33" i="19"/>
  <c r="L33" i="19"/>
  <c r="K33" i="19"/>
  <c r="J33" i="19"/>
  <c r="H33" i="19"/>
  <c r="C33" i="19"/>
  <c r="N48" i="25"/>
  <c r="M48" i="25"/>
  <c r="M52" i="25" s="1"/>
  <c r="L48" i="25"/>
  <c r="G45" i="8"/>
  <c r="T45" i="8" s="1"/>
  <c r="N55" i="19"/>
  <c r="F55" i="19"/>
  <c r="L55" i="19"/>
  <c r="D55" i="19"/>
  <c r="G55" i="19"/>
  <c r="H55" i="19"/>
  <c r="I55" i="19"/>
  <c r="C34" i="25"/>
  <c r="E42" i="24"/>
  <c r="E44" i="24" s="1"/>
  <c r="I6" i="12"/>
  <c r="F18" i="7" s="1"/>
  <c r="E54" i="25" s="1"/>
  <c r="F22" i="7"/>
  <c r="N33" i="25"/>
  <c r="G33" i="19"/>
  <c r="M35" i="19"/>
  <c r="M37" i="19" s="1"/>
  <c r="M44" i="19" s="1"/>
  <c r="N50" i="19"/>
  <c r="N52" i="19" s="1"/>
  <c r="C50" i="19"/>
  <c r="M50" i="19"/>
  <c r="M52" i="19" s="1"/>
  <c r="N35" i="19"/>
  <c r="N37" i="19" s="1"/>
  <c r="N44" i="19" s="1"/>
  <c r="D50" i="19"/>
  <c r="D52" i="19" s="1"/>
  <c r="C48" i="25"/>
  <c r="M43" i="8"/>
  <c r="M44" i="8"/>
  <c r="M8" i="11"/>
  <c r="L34" i="19"/>
  <c r="K28" i="8"/>
  <c r="N57" i="19"/>
  <c r="C57" i="19"/>
  <c r="M50" i="8"/>
  <c r="C62" i="7"/>
  <c r="F69" i="7"/>
  <c r="F68" i="7"/>
  <c r="F67" i="7"/>
  <c r="F70" i="7"/>
  <c r="D45" i="7"/>
  <c r="M58" i="19"/>
  <c r="O71" i="18" s="1"/>
  <c r="O69" i="18" s="1"/>
  <c r="O75" i="18" s="1"/>
  <c r="N52" i="25"/>
  <c r="C50" i="25"/>
  <c r="M56" i="19"/>
  <c r="C56" i="19"/>
  <c r="C58" i="19" s="1"/>
  <c r="N56" i="19"/>
  <c r="N28" i="8"/>
  <c r="K56" i="7"/>
  <c r="K47" i="7"/>
  <c r="K45" i="7" s="1"/>
  <c r="K58" i="7"/>
  <c r="K51" i="8" s="1"/>
  <c r="K55" i="19"/>
  <c r="D35" i="25"/>
  <c r="D37" i="25" s="1"/>
  <c r="D44" i="25" s="1"/>
  <c r="C35" i="25"/>
  <c r="D50" i="8"/>
  <c r="D44" i="8"/>
  <c r="S46" i="8"/>
  <c r="G50" i="8"/>
  <c r="C52" i="19"/>
  <c r="C53" i="19" s="1"/>
  <c r="C27" i="18" s="1"/>
  <c r="G44" i="8"/>
  <c r="C36" i="25"/>
  <c r="C37" i="25" s="1"/>
  <c r="C44" i="25" s="1"/>
  <c r="E58" i="7"/>
  <c r="E51" i="8" s="1"/>
  <c r="E56" i="7"/>
  <c r="E47" i="7"/>
  <c r="C63" i="7" s="1"/>
  <c r="F62" i="7" s="1"/>
  <c r="C37" i="19"/>
  <c r="C44" i="19" s="1"/>
  <c r="K8" i="11"/>
  <c r="U46" i="8"/>
  <c r="K43" i="8"/>
  <c r="U43" i="8" s="1"/>
  <c r="K45" i="8"/>
  <c r="S45" i="8" s="1"/>
  <c r="K44" i="8"/>
  <c r="U44" i="8" s="1"/>
  <c r="K50" i="8"/>
  <c r="N34" i="25"/>
  <c r="M34" i="25"/>
  <c r="M37" i="25" s="1"/>
  <c r="M44" i="25" s="1"/>
  <c r="D57" i="19"/>
  <c r="E9" i="8"/>
  <c r="G15" i="11"/>
  <c r="G21" i="7"/>
  <c r="H62" i="25"/>
  <c r="H56" i="25"/>
  <c r="H54" i="25"/>
  <c r="H62" i="19"/>
  <c r="I5" i="8"/>
  <c r="H68" i="19"/>
  <c r="H60" i="19"/>
  <c r="E8" i="8"/>
  <c r="F64" i="25"/>
  <c r="F58" i="25"/>
  <c r="F70" i="19"/>
  <c r="F64" i="19"/>
  <c r="G6" i="8"/>
  <c r="K17" i="11"/>
  <c r="K23" i="7"/>
  <c r="H60" i="25"/>
  <c r="I7" i="8"/>
  <c r="H66" i="19"/>
  <c r="G17" i="11"/>
  <c r="G23" i="7"/>
  <c r="G16" i="11"/>
  <c r="G22" i="7"/>
  <c r="L16" i="11"/>
  <c r="L22" i="7"/>
  <c r="E16" i="11"/>
  <c r="E19" i="7"/>
  <c r="D53" i="25"/>
  <c r="F112" i="18"/>
  <c r="F110" i="18" s="1"/>
  <c r="F116" i="18" s="1"/>
  <c r="M53" i="25"/>
  <c r="O112" i="18"/>
  <c r="O110" i="18" s="1"/>
  <c r="O116" i="18" s="1"/>
  <c r="J34" i="19"/>
  <c r="J55" i="19"/>
  <c r="H30" i="24"/>
  <c r="G31" i="24"/>
  <c r="G32" i="24"/>
  <c r="M16" i="11"/>
  <c r="M22" i="7"/>
  <c r="F60" i="25"/>
  <c r="F66" i="19"/>
  <c r="G7" i="8"/>
  <c r="D15" i="11"/>
  <c r="D18" i="7"/>
  <c r="I64" i="25"/>
  <c r="I58" i="25"/>
  <c r="I64" i="19"/>
  <c r="I70" i="19"/>
  <c r="J6" i="8"/>
  <c r="K60" i="25"/>
  <c r="K66" i="19"/>
  <c r="L7" i="8"/>
  <c r="N64" i="25"/>
  <c r="N58" i="25"/>
  <c r="N70" i="19"/>
  <c r="O6" i="8"/>
  <c r="N64" i="19"/>
  <c r="N56" i="25"/>
  <c r="N54" i="25"/>
  <c r="N62" i="25"/>
  <c r="N54" i="24"/>
  <c r="N62" i="19"/>
  <c r="N68" i="19"/>
  <c r="P95" i="18"/>
  <c r="P97" i="18"/>
  <c r="P77" i="18"/>
  <c r="P78" i="18"/>
  <c r="O5" i="8"/>
  <c r="N60" i="19"/>
  <c r="P119" i="18"/>
  <c r="P96" i="18"/>
  <c r="P118" i="18"/>
  <c r="P120" i="18"/>
  <c r="P79" i="18"/>
  <c r="O48" i="7"/>
  <c r="O54" i="7" s="1"/>
  <c r="J64" i="25"/>
  <c r="J58" i="25"/>
  <c r="J70" i="19"/>
  <c r="K6" i="8"/>
  <c r="J64" i="19"/>
  <c r="N16" i="11"/>
  <c r="N19" i="7"/>
  <c r="J9" i="12"/>
  <c r="I19" i="7" s="1"/>
  <c r="J96" i="18" s="1"/>
  <c r="M8" i="12"/>
  <c r="M54" i="25"/>
  <c r="M62" i="25"/>
  <c r="M56" i="25"/>
  <c r="N5" i="8"/>
  <c r="M68" i="19"/>
  <c r="M60" i="19"/>
  <c r="M62" i="19"/>
  <c r="M28" i="8"/>
  <c r="U45" i="8"/>
  <c r="F17" i="11"/>
  <c r="F23" i="7"/>
  <c r="I28" i="8"/>
  <c r="F9" i="8"/>
  <c r="K16" i="11"/>
  <c r="K22" i="7"/>
  <c r="L62" i="25"/>
  <c r="L56" i="25"/>
  <c r="L54" i="25"/>
  <c r="L54" i="24"/>
  <c r="L62" i="19"/>
  <c r="N95" i="18"/>
  <c r="N77" i="18"/>
  <c r="N97" i="18"/>
  <c r="N120" i="18"/>
  <c r="M5" i="8"/>
  <c r="L60" i="19"/>
  <c r="M48" i="7"/>
  <c r="L68" i="19"/>
  <c r="N96" i="18"/>
  <c r="N118" i="18"/>
  <c r="N119" i="18"/>
  <c r="N78" i="18"/>
  <c r="N79" i="18"/>
  <c r="I60" i="25"/>
  <c r="J7" i="8"/>
  <c r="I66" i="19"/>
  <c r="L17" i="11"/>
  <c r="L23" i="7"/>
  <c r="M17" i="11"/>
  <c r="M23" i="7"/>
  <c r="L58" i="25"/>
  <c r="L64" i="25"/>
  <c r="M6" i="8"/>
  <c r="L64" i="19"/>
  <c r="L70" i="19"/>
  <c r="O18" i="11"/>
  <c r="O20" i="11"/>
  <c r="O11" i="11" s="1"/>
  <c r="O19" i="11"/>
  <c r="O10" i="11" s="1"/>
  <c r="O66" i="11" s="1"/>
  <c r="O21" i="11"/>
  <c r="O12" i="11" s="1"/>
  <c r="D40" i="24"/>
  <c r="D39" i="24" s="1"/>
  <c r="C36" i="24"/>
  <c r="C35" i="24" s="1"/>
  <c r="C37" i="24" s="1"/>
  <c r="M43" i="25"/>
  <c r="O43" i="25" s="1"/>
  <c r="M40" i="19"/>
  <c r="O40" i="19" s="1"/>
  <c r="N9" i="12"/>
  <c r="G62" i="25"/>
  <c r="G56" i="25"/>
  <c r="G54" i="25"/>
  <c r="H5" i="8"/>
  <c r="G62" i="19"/>
  <c r="H48" i="7"/>
  <c r="I78" i="18"/>
  <c r="I119" i="18"/>
  <c r="G54" i="24"/>
  <c r="G33" i="24" s="1"/>
  <c r="I118" i="18"/>
  <c r="G60" i="19"/>
  <c r="G68" i="19"/>
  <c r="I95" i="18"/>
  <c r="I120" i="18"/>
  <c r="I79" i="18"/>
  <c r="D36" i="24"/>
  <c r="D35" i="24" s="1"/>
  <c r="D37" i="24" s="1"/>
  <c r="J56" i="25"/>
  <c r="J54" i="25"/>
  <c r="J62" i="25"/>
  <c r="J54" i="24"/>
  <c r="K5" i="8"/>
  <c r="L95" i="18"/>
  <c r="L77" i="18"/>
  <c r="L119" i="18"/>
  <c r="J62" i="19"/>
  <c r="L118" i="18"/>
  <c r="J60" i="19"/>
  <c r="J68" i="19"/>
  <c r="L97" i="18"/>
  <c r="L96" i="18"/>
  <c r="L79" i="18"/>
  <c r="L78" i="18"/>
  <c r="K48" i="7"/>
  <c r="L120" i="18"/>
  <c r="E62" i="25"/>
  <c r="E62" i="19"/>
  <c r="F36" i="24"/>
  <c r="F35" i="24" s="1"/>
  <c r="F37" i="24" s="1"/>
  <c r="F38" i="24"/>
  <c r="F42" i="24" s="1"/>
  <c r="J15" i="11"/>
  <c r="J21" i="7"/>
  <c r="K62" i="25"/>
  <c r="K56" i="25"/>
  <c r="K54" i="25"/>
  <c r="K54" i="24"/>
  <c r="K60" i="19"/>
  <c r="K62" i="19"/>
  <c r="K68" i="19"/>
  <c r="M118" i="18"/>
  <c r="M78" i="18"/>
  <c r="M95" i="18"/>
  <c r="L48" i="7"/>
  <c r="L5" i="8"/>
  <c r="M77" i="18"/>
  <c r="M96" i="18"/>
  <c r="M97" i="18"/>
  <c r="M79" i="18"/>
  <c r="M119" i="18"/>
  <c r="M120" i="18"/>
  <c r="L15" i="11"/>
  <c r="L21" i="7"/>
  <c r="E15" i="11"/>
  <c r="E18" i="7"/>
  <c r="M15" i="11"/>
  <c r="M21" i="7"/>
  <c r="L60" i="25"/>
  <c r="M7" i="8"/>
  <c r="L66" i="19"/>
  <c r="E40" i="24"/>
  <c r="E39" i="24" s="1"/>
  <c r="M41" i="25"/>
  <c r="O41" i="25" s="1"/>
  <c r="N10" i="8"/>
  <c r="M41" i="19"/>
  <c r="O41" i="19" s="1"/>
  <c r="L9" i="12"/>
  <c r="G60" i="25"/>
  <c r="H7" i="8"/>
  <c r="G66" i="19"/>
  <c r="G67" i="19" s="1"/>
  <c r="D10" i="8"/>
  <c r="D16" i="8" s="1"/>
  <c r="D35" i="8" s="1"/>
  <c r="C38" i="24"/>
  <c r="C42" i="24" s="1"/>
  <c r="T43" i="8"/>
  <c r="J6" i="12"/>
  <c r="F19" i="7" s="1"/>
  <c r="C64" i="25"/>
  <c r="C58" i="25"/>
  <c r="C70" i="19"/>
  <c r="C64" i="19"/>
  <c r="D6" i="8"/>
  <c r="S44" i="8"/>
  <c r="T44" i="8"/>
  <c r="M59" i="19"/>
  <c r="M28" i="18" s="1"/>
  <c r="F56" i="25"/>
  <c r="F54" i="25"/>
  <c r="F62" i="25"/>
  <c r="F60" i="19"/>
  <c r="F62" i="19"/>
  <c r="F68" i="19"/>
  <c r="H120" i="18"/>
  <c r="H79" i="18"/>
  <c r="F54" i="24"/>
  <c r="H77" i="18"/>
  <c r="G5" i="8"/>
  <c r="G48" i="7"/>
  <c r="H96" i="18"/>
  <c r="H97" i="18"/>
  <c r="H78" i="18"/>
  <c r="H95" i="18"/>
  <c r="H119" i="18"/>
  <c r="H118" i="18"/>
  <c r="K15" i="11"/>
  <c r="K21" i="7"/>
  <c r="E34" i="19"/>
  <c r="E49" i="19"/>
  <c r="E17" i="11"/>
  <c r="E20" i="7"/>
  <c r="I54" i="25"/>
  <c r="I62" i="25"/>
  <c r="I56" i="25"/>
  <c r="I54" i="24"/>
  <c r="I68" i="19"/>
  <c r="K95" i="18"/>
  <c r="K77" i="18"/>
  <c r="K79" i="18"/>
  <c r="K78" i="18"/>
  <c r="J5" i="8"/>
  <c r="I60" i="19"/>
  <c r="I62" i="19"/>
  <c r="K96" i="18"/>
  <c r="K118" i="18"/>
  <c r="J48" i="7"/>
  <c r="K97" i="18"/>
  <c r="K119" i="18"/>
  <c r="K120" i="18"/>
  <c r="K58" i="25"/>
  <c r="K64" i="25"/>
  <c r="K70" i="19"/>
  <c r="L6" i="8"/>
  <c r="K64" i="19"/>
  <c r="I65" i="25"/>
  <c r="I59" i="25"/>
  <c r="J9" i="8"/>
  <c r="I65" i="19"/>
  <c r="I71" i="19"/>
  <c r="N17" i="11"/>
  <c r="N20" i="11" s="1"/>
  <c r="N11" i="11" s="1"/>
  <c r="N20" i="7"/>
  <c r="M54" i="24" s="1"/>
  <c r="M39" i="25"/>
  <c r="O39" i="25" s="1"/>
  <c r="M42" i="25"/>
  <c r="O42" i="25" s="1"/>
  <c r="M38" i="25"/>
  <c r="O38" i="25" s="1"/>
  <c r="N8" i="8"/>
  <c r="M38" i="19"/>
  <c r="O38" i="19" s="1"/>
  <c r="M39" i="19"/>
  <c r="O39" i="19" s="1"/>
  <c r="M42" i="19"/>
  <c r="O42" i="19" s="1"/>
  <c r="G61" i="25"/>
  <c r="H10" i="8"/>
  <c r="L8" i="12"/>
  <c r="G58" i="25"/>
  <c r="G64" i="25"/>
  <c r="H6" i="8"/>
  <c r="G64" i="19"/>
  <c r="G70" i="19"/>
  <c r="E89" i="18"/>
  <c r="E87" i="18" s="1"/>
  <c r="E93" i="18" s="1"/>
  <c r="E36" i="24"/>
  <c r="E35" i="24" s="1"/>
  <c r="E37" i="24" s="1"/>
  <c r="E46" i="24"/>
  <c r="N60" i="25"/>
  <c r="O7" i="8"/>
  <c r="N66" i="19"/>
  <c r="F15" i="11"/>
  <c r="F21" i="7"/>
  <c r="K6" i="12"/>
  <c r="F20" i="7" s="1"/>
  <c r="G34" i="24"/>
  <c r="J28" i="8"/>
  <c r="D42" i="24"/>
  <c r="D44" i="19"/>
  <c r="F48" i="7" l="1"/>
  <c r="F51" i="7" s="1"/>
  <c r="M43" i="19"/>
  <c r="O43" i="19" s="1"/>
  <c r="E68" i="19"/>
  <c r="I96" i="18"/>
  <c r="I97" i="18"/>
  <c r="N9" i="8"/>
  <c r="O22" i="11"/>
  <c r="O51" i="11" s="1"/>
  <c r="O62" i="7"/>
  <c r="E43" i="24"/>
  <c r="E71" i="18"/>
  <c r="E69" i="18" s="1"/>
  <c r="E75" i="18" s="1"/>
  <c r="C59" i="19"/>
  <c r="F89" i="18"/>
  <c r="F87" i="18" s="1"/>
  <c r="F93" i="18" s="1"/>
  <c r="D53" i="19"/>
  <c r="D27" i="18" s="1"/>
  <c r="N18" i="11"/>
  <c r="O97" i="18"/>
  <c r="O119" i="18"/>
  <c r="O89" i="18"/>
  <c r="O87" i="18" s="1"/>
  <c r="O93" i="18" s="1"/>
  <c r="M53" i="19"/>
  <c r="M27" i="18" s="1"/>
  <c r="F5" i="8"/>
  <c r="E56" i="25"/>
  <c r="N21" i="11"/>
  <c r="N12" i="11" s="1"/>
  <c r="N22" i="11" s="1"/>
  <c r="N51" i="11" s="1"/>
  <c r="N19" i="11"/>
  <c r="N10" i="11" s="1"/>
  <c r="N66" i="11" s="1"/>
  <c r="N53" i="25"/>
  <c r="P112" i="18"/>
  <c r="P110" i="18" s="1"/>
  <c r="P116" i="18" s="1"/>
  <c r="C52" i="25"/>
  <c r="N37" i="25"/>
  <c r="N44" i="25" s="1"/>
  <c r="N58" i="19"/>
  <c r="D15" i="8"/>
  <c r="D34" i="8" s="1"/>
  <c r="O78" i="18"/>
  <c r="P89" i="18"/>
  <c r="P87" i="18" s="1"/>
  <c r="P93" i="18" s="1"/>
  <c r="P101" i="18" s="1"/>
  <c r="N53" i="19"/>
  <c r="N27" i="18" s="1"/>
  <c r="D58" i="19"/>
  <c r="G120" i="18"/>
  <c r="E60" i="19"/>
  <c r="E45" i="7"/>
  <c r="S43" i="8"/>
  <c r="F44" i="24"/>
  <c r="F43" i="24" s="1"/>
  <c r="F50" i="7"/>
  <c r="C44" i="24"/>
  <c r="C43" i="24" s="1"/>
  <c r="G52" i="24"/>
  <c r="M45" i="24"/>
  <c r="M49" i="24"/>
  <c r="I17" i="11"/>
  <c r="I23" i="7"/>
  <c r="M14" i="8"/>
  <c r="M33" i="8" s="1"/>
  <c r="M12" i="8"/>
  <c r="M31" i="8" s="1"/>
  <c r="M11" i="8"/>
  <c r="M13" i="8"/>
  <c r="M32" i="8" s="1"/>
  <c r="N98" i="18"/>
  <c r="N100" i="18"/>
  <c r="D44" i="24"/>
  <c r="D43" i="24" s="1"/>
  <c r="E63" i="25"/>
  <c r="E69" i="19"/>
  <c r="F8" i="8"/>
  <c r="E48" i="24"/>
  <c r="E47" i="24" s="1"/>
  <c r="F21" i="11"/>
  <c r="F12" i="11" s="1"/>
  <c r="F18" i="11"/>
  <c r="F20" i="11"/>
  <c r="F11" i="11" s="1"/>
  <c r="F19" i="11"/>
  <c r="F10" i="11" s="1"/>
  <c r="F66" i="11" s="1"/>
  <c r="I49" i="24"/>
  <c r="I45" i="24"/>
  <c r="D60" i="25"/>
  <c r="D66" i="19"/>
  <c r="E7" i="8"/>
  <c r="O63" i="7"/>
  <c r="L64" i="7"/>
  <c r="K19" i="11"/>
  <c r="K10" i="11" s="1"/>
  <c r="K66" i="11" s="1"/>
  <c r="K20" i="11"/>
  <c r="K11" i="11" s="1"/>
  <c r="K21" i="11"/>
  <c r="K12" i="11" s="1"/>
  <c r="K18" i="11"/>
  <c r="G12" i="8"/>
  <c r="G31" i="8" s="1"/>
  <c r="G13" i="8"/>
  <c r="G32" i="8" s="1"/>
  <c r="G14" i="8"/>
  <c r="G33" i="8" s="1"/>
  <c r="G11" i="8"/>
  <c r="I15" i="11"/>
  <c r="I21" i="7"/>
  <c r="L63" i="25"/>
  <c r="M8" i="8"/>
  <c r="L69" i="19"/>
  <c r="K63" i="25"/>
  <c r="L8" i="8"/>
  <c r="K69" i="19"/>
  <c r="L12" i="8"/>
  <c r="L31" i="8" s="1"/>
  <c r="L11" i="8"/>
  <c r="L14" i="8"/>
  <c r="L33" i="8" s="1"/>
  <c r="L13" i="8"/>
  <c r="L32" i="8" s="1"/>
  <c r="M121" i="18"/>
  <c r="M123" i="18"/>
  <c r="K49" i="24"/>
  <c r="K45" i="24"/>
  <c r="I63" i="25"/>
  <c r="J8" i="8"/>
  <c r="I69" i="19"/>
  <c r="D17" i="8"/>
  <c r="D36" i="8" s="1"/>
  <c r="G119" i="18"/>
  <c r="G118" i="18"/>
  <c r="K50" i="7"/>
  <c r="K54" i="7"/>
  <c r="K49" i="7"/>
  <c r="K51" i="7"/>
  <c r="K52" i="7"/>
  <c r="K53" i="7"/>
  <c r="K57" i="7" s="1"/>
  <c r="K14" i="8"/>
  <c r="K33" i="8" s="1"/>
  <c r="K13" i="8"/>
  <c r="K32" i="8" s="1"/>
  <c r="K12" i="8"/>
  <c r="K31" i="8" s="1"/>
  <c r="K11" i="8"/>
  <c r="I80" i="18"/>
  <c r="I82" i="18"/>
  <c r="K61" i="25"/>
  <c r="L10" i="8"/>
  <c r="K67" i="19"/>
  <c r="N123" i="18"/>
  <c r="N121" i="18"/>
  <c r="N82" i="18"/>
  <c r="N80" i="18"/>
  <c r="F94" i="18"/>
  <c r="F92" i="18" s="1"/>
  <c r="O118" i="18"/>
  <c r="O120" i="18"/>
  <c r="O95" i="18"/>
  <c r="P121" i="18"/>
  <c r="P123" i="18"/>
  <c r="O11" i="8"/>
  <c r="O12" i="8"/>
  <c r="O31" i="8" s="1"/>
  <c r="O14" i="8"/>
  <c r="O33" i="8" s="1"/>
  <c r="O13" i="8"/>
  <c r="O32" i="8" s="1"/>
  <c r="P100" i="18"/>
  <c r="P98" i="18"/>
  <c r="C54" i="25"/>
  <c r="C62" i="25"/>
  <c r="C56" i="25"/>
  <c r="C60" i="19"/>
  <c r="C68" i="19"/>
  <c r="C62" i="19"/>
  <c r="D5" i="8"/>
  <c r="C54" i="24"/>
  <c r="E96" i="18"/>
  <c r="E95" i="18"/>
  <c r="L61" i="7"/>
  <c r="O61" i="7"/>
  <c r="E118" i="18"/>
  <c r="E97" i="18"/>
  <c r="E119" i="18"/>
  <c r="L62" i="7"/>
  <c r="E77" i="18"/>
  <c r="D48" i="7"/>
  <c r="E120" i="18"/>
  <c r="E79" i="18"/>
  <c r="E78" i="18"/>
  <c r="F117" i="18"/>
  <c r="F115" i="18" s="1"/>
  <c r="K59" i="25"/>
  <c r="K65" i="25"/>
  <c r="K29" i="25" s="1"/>
  <c r="L9" i="8"/>
  <c r="K65" i="19"/>
  <c r="K71" i="19"/>
  <c r="F59" i="25"/>
  <c r="F65" i="25"/>
  <c r="F65" i="19"/>
  <c r="F71" i="19"/>
  <c r="G9" i="8"/>
  <c r="E16" i="8"/>
  <c r="E35" i="8" s="1"/>
  <c r="E15" i="8"/>
  <c r="E34" i="8" s="1"/>
  <c r="E18" i="8"/>
  <c r="E37" i="8" s="1"/>
  <c r="E17" i="8"/>
  <c r="E36" i="8" s="1"/>
  <c r="J118" i="18"/>
  <c r="J119" i="18"/>
  <c r="G21" i="11"/>
  <c r="G12" i="11" s="1"/>
  <c r="G20" i="11"/>
  <c r="G11" i="11" s="1"/>
  <c r="G18" i="11"/>
  <c r="G19" i="11"/>
  <c r="G10" i="11" s="1"/>
  <c r="G66" i="11" s="1"/>
  <c r="G36" i="24"/>
  <c r="G35" i="24" s="1"/>
  <c r="G37" i="24" s="1"/>
  <c r="K29" i="19"/>
  <c r="J54" i="7"/>
  <c r="J50" i="7"/>
  <c r="J53" i="7"/>
  <c r="J57" i="7" s="1"/>
  <c r="J51" i="7"/>
  <c r="J49" i="7"/>
  <c r="J52" i="7"/>
  <c r="I61" i="25"/>
  <c r="I27" i="25" s="1"/>
  <c r="K80" i="18"/>
  <c r="K82" i="18"/>
  <c r="H121" i="18"/>
  <c r="H123" i="18"/>
  <c r="H82" i="18"/>
  <c r="H80" i="18"/>
  <c r="O76" i="18"/>
  <c r="O74" i="18" s="1"/>
  <c r="C40" i="24"/>
  <c r="C39" i="24" s="1"/>
  <c r="M19" i="11"/>
  <c r="M10" i="11" s="1"/>
  <c r="M66" i="11" s="1"/>
  <c r="M20" i="11"/>
  <c r="M11" i="11" s="1"/>
  <c r="M18" i="11"/>
  <c r="M21" i="11"/>
  <c r="M12" i="11" s="1"/>
  <c r="L19" i="11"/>
  <c r="L10" i="11" s="1"/>
  <c r="L66" i="11" s="1"/>
  <c r="L21" i="11"/>
  <c r="L12" i="11" s="1"/>
  <c r="L18" i="11"/>
  <c r="L20" i="11"/>
  <c r="L11" i="11" s="1"/>
  <c r="L51" i="7"/>
  <c r="L54" i="7"/>
  <c r="L53" i="7"/>
  <c r="L57" i="7" s="1"/>
  <c r="L50" i="7"/>
  <c r="L52" i="7"/>
  <c r="L49" i="7"/>
  <c r="J19" i="11"/>
  <c r="J10" i="11" s="1"/>
  <c r="J66" i="11" s="1"/>
  <c r="J18" i="11"/>
  <c r="J21" i="11"/>
  <c r="J12" i="11" s="1"/>
  <c r="J20" i="11"/>
  <c r="J11" i="11" s="1"/>
  <c r="G97" i="18"/>
  <c r="G95" i="18"/>
  <c r="J45" i="24"/>
  <c r="J49" i="24"/>
  <c r="I123" i="18"/>
  <c r="I121" i="18"/>
  <c r="H13" i="8"/>
  <c r="H32" i="8" s="1"/>
  <c r="H12" i="8"/>
  <c r="H31" i="8" s="1"/>
  <c r="H14" i="8"/>
  <c r="H33" i="8" s="1"/>
  <c r="H11" i="8"/>
  <c r="H16" i="11"/>
  <c r="H22" i="7"/>
  <c r="L66" i="7" s="1"/>
  <c r="O50" i="7"/>
  <c r="O53" i="7"/>
  <c r="O49" i="7"/>
  <c r="O52" i="7"/>
  <c r="O51" i="7"/>
  <c r="O57" i="7" s="1"/>
  <c r="N66" i="25"/>
  <c r="K31" i="19"/>
  <c r="I29" i="19"/>
  <c r="D19" i="11"/>
  <c r="D10" i="11" s="1"/>
  <c r="D66" i="11" s="1"/>
  <c r="D20" i="11"/>
  <c r="D11" i="11" s="1"/>
  <c r="D18" i="11"/>
  <c r="D21" i="11"/>
  <c r="D12" i="11" s="1"/>
  <c r="L65" i="25"/>
  <c r="L29" i="25" s="1"/>
  <c r="L59" i="25"/>
  <c r="M9" i="8"/>
  <c r="L71" i="19"/>
  <c r="L65" i="19"/>
  <c r="F29" i="25"/>
  <c r="J79" i="18"/>
  <c r="J97" i="18"/>
  <c r="E60" i="25"/>
  <c r="E66" i="19"/>
  <c r="E67" i="19" s="1"/>
  <c r="F7" i="8"/>
  <c r="E101" i="18"/>
  <c r="E94" i="18"/>
  <c r="E92" i="18" s="1"/>
  <c r="N16" i="8"/>
  <c r="N35" i="8" s="1"/>
  <c r="N17" i="8"/>
  <c r="N36" i="8" s="1"/>
  <c r="N18" i="8"/>
  <c r="N37" i="8" s="1"/>
  <c r="N15" i="8"/>
  <c r="N34" i="8" s="1"/>
  <c r="M60" i="25"/>
  <c r="N7" i="8"/>
  <c r="M66" i="19"/>
  <c r="K121" i="18"/>
  <c r="K123" i="18"/>
  <c r="J12" i="8"/>
  <c r="J31" i="8" s="1"/>
  <c r="J11" i="8"/>
  <c r="J13" i="8"/>
  <c r="J32" i="8" s="1"/>
  <c r="J14" i="8"/>
  <c r="J33" i="8" s="1"/>
  <c r="K100" i="18"/>
  <c r="K98" i="18"/>
  <c r="F49" i="24"/>
  <c r="F45" i="24"/>
  <c r="F33" i="24"/>
  <c r="D46" i="24"/>
  <c r="D54" i="25"/>
  <c r="D62" i="25"/>
  <c r="D56" i="25"/>
  <c r="D60" i="19"/>
  <c r="D68" i="19"/>
  <c r="D62" i="19"/>
  <c r="E5" i="8"/>
  <c r="D54" i="24"/>
  <c r="F95" i="18"/>
  <c r="F79" i="18"/>
  <c r="F78" i="18"/>
  <c r="F120" i="18"/>
  <c r="F119" i="18"/>
  <c r="E48" i="7"/>
  <c r="F118" i="18"/>
  <c r="F77" i="18"/>
  <c r="F97" i="18"/>
  <c r="F96" i="18"/>
  <c r="M98" i="18"/>
  <c r="M100" i="18"/>
  <c r="F40" i="24"/>
  <c r="F39" i="24" s="1"/>
  <c r="F41" i="24" s="1"/>
  <c r="F46" i="24"/>
  <c r="D18" i="8"/>
  <c r="D37" i="8" s="1"/>
  <c r="G78" i="18"/>
  <c r="G79" i="18"/>
  <c r="L82" i="18"/>
  <c r="L80" i="18"/>
  <c r="I100" i="18"/>
  <c r="I98" i="18"/>
  <c r="G45" i="24"/>
  <c r="G49" i="24"/>
  <c r="H49" i="7"/>
  <c r="H51" i="7"/>
  <c r="H53" i="7"/>
  <c r="H57" i="7" s="1"/>
  <c r="H52" i="7"/>
  <c r="H50" i="7"/>
  <c r="H54" i="7"/>
  <c r="L29" i="19"/>
  <c r="L61" i="25"/>
  <c r="L67" i="19"/>
  <c r="L31" i="19" s="1"/>
  <c r="M10" i="8"/>
  <c r="I67" i="19"/>
  <c r="I63" i="19" s="1"/>
  <c r="I72" i="19" s="1"/>
  <c r="N48" i="7"/>
  <c r="O77" i="18"/>
  <c r="O83" i="18" s="1"/>
  <c r="O96" i="18"/>
  <c r="H58" i="25"/>
  <c r="H59" i="25" s="1"/>
  <c r="H64" i="25"/>
  <c r="I6" i="8"/>
  <c r="I13" i="8" s="1"/>
  <c r="I32" i="8" s="1"/>
  <c r="H64" i="19"/>
  <c r="H70" i="19"/>
  <c r="H71" i="19" s="1"/>
  <c r="P82" i="18"/>
  <c r="P80" i="18"/>
  <c r="K27" i="25"/>
  <c r="G38" i="24"/>
  <c r="O124" i="18"/>
  <c r="O117" i="18"/>
  <c r="O115" i="18" s="1"/>
  <c r="D64" i="25"/>
  <c r="D58" i="25"/>
  <c r="D70" i="19"/>
  <c r="D64" i="19"/>
  <c r="E6" i="8"/>
  <c r="F61" i="25"/>
  <c r="F67" i="19"/>
  <c r="G10" i="8"/>
  <c r="F29" i="19"/>
  <c r="J120" i="18"/>
  <c r="I48" i="7"/>
  <c r="O65" i="7"/>
  <c r="H15" i="11"/>
  <c r="H21" i="7"/>
  <c r="O64" i="7" s="1"/>
  <c r="I57" i="25"/>
  <c r="I66" i="25" s="1"/>
  <c r="I31" i="25" s="1"/>
  <c r="J63" i="25"/>
  <c r="K8" i="8"/>
  <c r="J69" i="19"/>
  <c r="H98" i="18"/>
  <c r="H100" i="18"/>
  <c r="G53" i="7"/>
  <c r="G57" i="7" s="1"/>
  <c r="G49" i="7"/>
  <c r="G50" i="7"/>
  <c r="G51" i="7"/>
  <c r="G54" i="7"/>
  <c r="G52" i="7"/>
  <c r="L63" i="7"/>
  <c r="E64" i="25"/>
  <c r="E58" i="25"/>
  <c r="E59" i="25" s="1"/>
  <c r="E70" i="19"/>
  <c r="E71" i="19" s="1"/>
  <c r="E64" i="19"/>
  <c r="F6" i="8"/>
  <c r="F13" i="8" s="1"/>
  <c r="F32" i="8" s="1"/>
  <c r="C28" i="18"/>
  <c r="E19" i="11"/>
  <c r="E10" i="11" s="1"/>
  <c r="E66" i="11" s="1"/>
  <c r="E21" i="11"/>
  <c r="E12" i="11" s="1"/>
  <c r="E18" i="11"/>
  <c r="E20" i="11"/>
  <c r="E11" i="11" s="1"/>
  <c r="M82" i="18"/>
  <c r="M80" i="18"/>
  <c r="K63" i="19"/>
  <c r="K72" i="19"/>
  <c r="G96" i="18"/>
  <c r="E54" i="24"/>
  <c r="G77" i="18"/>
  <c r="L123" i="18"/>
  <c r="L121" i="18"/>
  <c r="L100" i="18"/>
  <c r="L98" i="18"/>
  <c r="C46" i="24"/>
  <c r="M50" i="7"/>
  <c r="M51" i="7"/>
  <c r="M53" i="7"/>
  <c r="M57" i="7" s="1"/>
  <c r="M54" i="7"/>
  <c r="M52" i="7"/>
  <c r="M49" i="7"/>
  <c r="L49" i="24"/>
  <c r="L45" i="24"/>
  <c r="J59" i="25"/>
  <c r="J65" i="25"/>
  <c r="J29" i="25" s="1"/>
  <c r="J65" i="19"/>
  <c r="J29" i="19" s="1"/>
  <c r="J71" i="19"/>
  <c r="K9" i="8"/>
  <c r="E61" i="25"/>
  <c r="F10" i="8"/>
  <c r="O79" i="18"/>
  <c r="M64" i="25"/>
  <c r="M58" i="25"/>
  <c r="N6" i="8"/>
  <c r="N13" i="8" s="1"/>
  <c r="N32" i="8" s="1"/>
  <c r="M64" i="19"/>
  <c r="M70" i="19"/>
  <c r="N72" i="19"/>
  <c r="N49" i="24"/>
  <c r="N45" i="24"/>
  <c r="I29" i="25"/>
  <c r="I30" i="24"/>
  <c r="H31" i="24"/>
  <c r="H32" i="24"/>
  <c r="H34" i="24"/>
  <c r="J61" i="25"/>
  <c r="J27" i="25" s="1"/>
  <c r="K10" i="8"/>
  <c r="J67" i="19"/>
  <c r="J78" i="18"/>
  <c r="J95" i="18"/>
  <c r="J77" i="18"/>
  <c r="H54" i="24"/>
  <c r="H33" i="24" s="1"/>
  <c r="F63" i="25"/>
  <c r="F69" i="19"/>
  <c r="G8" i="8"/>
  <c r="P99" i="18" l="1"/>
  <c r="P102" i="18" s="1"/>
  <c r="M66" i="25"/>
  <c r="K57" i="25"/>
  <c r="F53" i="7"/>
  <c r="F57" i="7" s="1"/>
  <c r="L65" i="7"/>
  <c r="I26" i="25"/>
  <c r="I28" i="25" s="1"/>
  <c r="I34" i="25" s="1"/>
  <c r="F54" i="7"/>
  <c r="F52" i="7"/>
  <c r="F49" i="7"/>
  <c r="E83" i="18"/>
  <c r="K66" i="25"/>
  <c r="K31" i="25" s="1"/>
  <c r="K26" i="25"/>
  <c r="L57" i="25"/>
  <c r="L66" i="25" s="1"/>
  <c r="L31" i="25" s="1"/>
  <c r="L32" i="25" s="1"/>
  <c r="L51" i="25" s="1"/>
  <c r="G22" i="11"/>
  <c r="G51" i="11" s="1"/>
  <c r="P124" i="18"/>
  <c r="P117" i="18"/>
  <c r="P115" i="18" s="1"/>
  <c r="J31" i="19"/>
  <c r="J32" i="19" s="1"/>
  <c r="J51" i="19" s="1"/>
  <c r="E22" i="11"/>
  <c r="E51" i="11" s="1"/>
  <c r="F57" i="25"/>
  <c r="I31" i="19"/>
  <c r="L63" i="19"/>
  <c r="L72" i="19" s="1"/>
  <c r="E76" i="18"/>
  <c r="E74" i="18" s="1"/>
  <c r="P71" i="18"/>
  <c r="P69" i="18" s="1"/>
  <c r="P75" i="18" s="1"/>
  <c r="N59" i="19"/>
  <c r="N28" i="18" s="1"/>
  <c r="F31" i="19"/>
  <c r="H38" i="24"/>
  <c r="H42" i="24" s="1"/>
  <c r="H46" i="24" s="1"/>
  <c r="M72" i="19"/>
  <c r="J57" i="25"/>
  <c r="J26" i="25" s="1"/>
  <c r="D22" i="11"/>
  <c r="D51" i="11" s="1"/>
  <c r="L22" i="11"/>
  <c r="L51" i="11" s="1"/>
  <c r="C66" i="25"/>
  <c r="P122" i="18"/>
  <c r="P94" i="18"/>
  <c r="P92" i="18" s="1"/>
  <c r="P126" i="18"/>
  <c r="D59" i="19"/>
  <c r="D28" i="18" s="1"/>
  <c r="F71" i="18"/>
  <c r="F69" i="18" s="1"/>
  <c r="F75" i="18" s="1"/>
  <c r="F76" i="18" s="1"/>
  <c r="F74" i="18" s="1"/>
  <c r="C53" i="25"/>
  <c r="E112" i="18"/>
  <c r="E110" i="18" s="1"/>
  <c r="E116" i="18" s="1"/>
  <c r="E122" i="18" s="1"/>
  <c r="O94" i="18"/>
  <c r="O92" i="18"/>
  <c r="H52" i="24"/>
  <c r="I32" i="25"/>
  <c r="I36" i="25" s="1"/>
  <c r="J30" i="25"/>
  <c r="J50" i="25" s="1"/>
  <c r="F26" i="25"/>
  <c r="F66" i="25"/>
  <c r="F31" i="25" s="1"/>
  <c r="L30" i="25"/>
  <c r="L50" i="25" s="1"/>
  <c r="L32" i="19"/>
  <c r="L57" i="19" s="1"/>
  <c r="K30" i="25"/>
  <c r="K50" i="25" s="1"/>
  <c r="J30" i="19"/>
  <c r="J56" i="19" s="1"/>
  <c r="J35" i="19"/>
  <c r="F32" i="19"/>
  <c r="F36" i="19" s="1"/>
  <c r="J66" i="25"/>
  <c r="J31" i="25" s="1"/>
  <c r="F50" i="24"/>
  <c r="F51" i="24" s="1"/>
  <c r="G16" i="8"/>
  <c r="G35" i="8" s="1"/>
  <c r="G17" i="8"/>
  <c r="G36" i="8" s="1"/>
  <c r="G15" i="8"/>
  <c r="G34" i="8" s="1"/>
  <c r="G18" i="8"/>
  <c r="G37" i="8" s="1"/>
  <c r="J98" i="18"/>
  <c r="J100" i="18"/>
  <c r="I30" i="25"/>
  <c r="I35" i="25" s="1"/>
  <c r="G82" i="18"/>
  <c r="G80" i="18"/>
  <c r="F63" i="19"/>
  <c r="F72" i="19" s="1"/>
  <c r="K16" i="8"/>
  <c r="K35" i="8" s="1"/>
  <c r="K17" i="8"/>
  <c r="K36" i="8" s="1"/>
  <c r="K15" i="8"/>
  <c r="K34" i="8" s="1"/>
  <c r="K18" i="8"/>
  <c r="K37" i="8" s="1"/>
  <c r="I49" i="7"/>
  <c r="I53" i="7"/>
  <c r="I57" i="7" s="1"/>
  <c r="I50" i="7"/>
  <c r="I52" i="7"/>
  <c r="I54" i="7"/>
  <c r="I51" i="7"/>
  <c r="F12" i="8"/>
  <c r="F31" i="8" s="1"/>
  <c r="F100" i="18"/>
  <c r="F99" i="18"/>
  <c r="F98" i="18"/>
  <c r="D66" i="25"/>
  <c r="F52" i="24"/>
  <c r="I12" i="8"/>
  <c r="I31" i="8" s="1"/>
  <c r="K30" i="19"/>
  <c r="K35" i="19" s="1"/>
  <c r="K56" i="19"/>
  <c r="K50" i="19"/>
  <c r="D14" i="8"/>
  <c r="D33" i="8" s="1"/>
  <c r="D11" i="8"/>
  <c r="D12" i="8"/>
  <c r="D31" i="8" s="1"/>
  <c r="D13" i="8"/>
  <c r="D32" i="8" s="1"/>
  <c r="O100" i="18"/>
  <c r="O98" i="18"/>
  <c r="O99" i="18"/>
  <c r="O102" i="18" s="1"/>
  <c r="O101" i="18"/>
  <c r="H63" i="25"/>
  <c r="I8" i="8"/>
  <c r="H69" i="19"/>
  <c r="K22" i="11"/>
  <c r="K51" i="11" s="1"/>
  <c r="F22" i="11"/>
  <c r="F51" i="11" s="1"/>
  <c r="F18" i="8"/>
  <c r="F16" i="8"/>
  <c r="F35" i="8" s="1"/>
  <c r="F15" i="8"/>
  <c r="F34" i="8" s="1"/>
  <c r="F17" i="8"/>
  <c r="F36" i="8" s="1"/>
  <c r="N11" i="8"/>
  <c r="E33" i="24"/>
  <c r="E45" i="24"/>
  <c r="E49" i="24"/>
  <c r="E41" i="24"/>
  <c r="G63" i="25"/>
  <c r="G27" i="25" s="1"/>
  <c r="H8" i="8"/>
  <c r="G69" i="19"/>
  <c r="F30" i="19"/>
  <c r="F50" i="19" s="1"/>
  <c r="H65" i="19"/>
  <c r="I32" i="19"/>
  <c r="I36" i="19" s="1"/>
  <c r="L30" i="19"/>
  <c r="L56" i="19" s="1"/>
  <c r="J63" i="19"/>
  <c r="J72" i="19" s="1"/>
  <c r="F14" i="8"/>
  <c r="F33" i="8" s="1"/>
  <c r="F48" i="24"/>
  <c r="F47" i="24" s="1"/>
  <c r="F82" i="18"/>
  <c r="F80" i="18"/>
  <c r="D33" i="24"/>
  <c r="D41" i="24"/>
  <c r="D45" i="24"/>
  <c r="D72" i="19"/>
  <c r="J30" i="8"/>
  <c r="I11" i="8"/>
  <c r="H30" i="8"/>
  <c r="F27" i="25"/>
  <c r="D50" i="7"/>
  <c r="D54" i="7"/>
  <c r="D53" i="7"/>
  <c r="D49" i="7"/>
  <c r="D52" i="7"/>
  <c r="D51" i="7"/>
  <c r="D57" i="7" s="1"/>
  <c r="E98" i="18"/>
  <c r="E100" i="18"/>
  <c r="E99" i="18"/>
  <c r="O30" i="8"/>
  <c r="O29" i="8"/>
  <c r="G123" i="18"/>
  <c r="G121" i="18"/>
  <c r="J16" i="8"/>
  <c r="J35" i="8" s="1"/>
  <c r="J17" i="8"/>
  <c r="J36" i="8" s="1"/>
  <c r="J18" i="8"/>
  <c r="J37" i="8" s="1"/>
  <c r="J15" i="8"/>
  <c r="J34" i="8" s="1"/>
  <c r="M17" i="8"/>
  <c r="M36" i="8" s="1"/>
  <c r="M16" i="8"/>
  <c r="M35" i="8" s="1"/>
  <c r="M18" i="8"/>
  <c r="M37" i="8" s="1"/>
  <c r="M15" i="8"/>
  <c r="M34" i="8" s="1"/>
  <c r="I19" i="11"/>
  <c r="I10" i="11" s="1"/>
  <c r="I66" i="11" s="1"/>
  <c r="I20" i="11"/>
  <c r="I11" i="11" s="1"/>
  <c r="I21" i="11"/>
  <c r="I12" i="11" s="1"/>
  <c r="I18" i="11"/>
  <c r="N12" i="8"/>
  <c r="N31" i="8" s="1"/>
  <c r="M30" i="8"/>
  <c r="H61" i="25"/>
  <c r="H27" i="25" s="1"/>
  <c r="H67" i="19"/>
  <c r="H31" i="19" s="1"/>
  <c r="I10" i="8"/>
  <c r="O66" i="7"/>
  <c r="O70" i="7" s="1"/>
  <c r="L67" i="7"/>
  <c r="I31" i="24"/>
  <c r="I33" i="24"/>
  <c r="J30" i="24"/>
  <c r="I32" i="24"/>
  <c r="I34" i="24"/>
  <c r="C48" i="24"/>
  <c r="C47" i="24" s="1"/>
  <c r="E65" i="25"/>
  <c r="E29" i="25" s="1"/>
  <c r="I33" i="25"/>
  <c r="I48" i="25"/>
  <c r="H19" i="11"/>
  <c r="H10" i="11" s="1"/>
  <c r="H66" i="11" s="1"/>
  <c r="H21" i="11"/>
  <c r="H12" i="11" s="1"/>
  <c r="H18" i="11"/>
  <c r="H20" i="11"/>
  <c r="H11" i="11" s="1"/>
  <c r="G40" i="24"/>
  <c r="G39" i="24"/>
  <c r="G41" i="24" s="1"/>
  <c r="G50" i="24" s="1"/>
  <c r="G51" i="24" s="1"/>
  <c r="O82" i="18"/>
  <c r="O80" i="18"/>
  <c r="O81" i="18"/>
  <c r="F11" i="8"/>
  <c r="F123" i="18"/>
  <c r="F121" i="18"/>
  <c r="F122" i="18"/>
  <c r="E12" i="8"/>
  <c r="E31" i="8" s="1"/>
  <c r="E11" i="8"/>
  <c r="E13" i="8"/>
  <c r="E32" i="8" s="1"/>
  <c r="E14" i="8"/>
  <c r="E33" i="8" s="1"/>
  <c r="D48" i="24"/>
  <c r="D47" i="24" s="1"/>
  <c r="D49" i="24" s="1"/>
  <c r="E31" i="19"/>
  <c r="I14" i="8"/>
  <c r="I33" i="8" s="1"/>
  <c r="I30" i="19"/>
  <c r="I50" i="19" s="1"/>
  <c r="K32" i="25"/>
  <c r="K51" i="25" s="1"/>
  <c r="E81" i="18"/>
  <c r="E82" i="18"/>
  <c r="E80" i="18"/>
  <c r="E121" i="18"/>
  <c r="E123" i="18"/>
  <c r="O121" i="18"/>
  <c r="O123" i="18"/>
  <c r="O122" i="18"/>
  <c r="K30" i="8"/>
  <c r="K29" i="8"/>
  <c r="L17" i="8"/>
  <c r="L36" i="8" s="1"/>
  <c r="L18" i="8"/>
  <c r="L37" i="8" s="1"/>
  <c r="L15" i="8"/>
  <c r="L34" i="8" s="1"/>
  <c r="L16" i="8"/>
  <c r="L35" i="8" s="1"/>
  <c r="N14" i="8"/>
  <c r="N33" i="8" s="1"/>
  <c r="H49" i="24"/>
  <c r="H45" i="24"/>
  <c r="H36" i="24"/>
  <c r="H35" i="24"/>
  <c r="H37" i="24" s="1"/>
  <c r="J82" i="18"/>
  <c r="J80" i="18"/>
  <c r="E65" i="19"/>
  <c r="E63" i="19" s="1"/>
  <c r="E72" i="19" s="1"/>
  <c r="H65" i="25"/>
  <c r="H29" i="25" s="1"/>
  <c r="N52" i="7"/>
  <c r="N49" i="7"/>
  <c r="N53" i="7"/>
  <c r="N51" i="7"/>
  <c r="N57" i="7" s="1"/>
  <c r="N54" i="7"/>
  <c r="N50" i="7"/>
  <c r="E49" i="7"/>
  <c r="E51" i="7"/>
  <c r="E57" i="7" s="1"/>
  <c r="E52" i="7"/>
  <c r="E53" i="7"/>
  <c r="E50" i="7"/>
  <c r="E54" i="7"/>
  <c r="E27" i="25"/>
  <c r="F30" i="25"/>
  <c r="F35" i="25" s="1"/>
  <c r="K32" i="19"/>
  <c r="K57" i="19" s="1"/>
  <c r="G59" i="25"/>
  <c r="G65" i="25"/>
  <c r="G29" i="25" s="1"/>
  <c r="G71" i="19"/>
  <c r="G65" i="19"/>
  <c r="H9" i="8"/>
  <c r="G98" i="18"/>
  <c r="G100" i="18"/>
  <c r="J22" i="11"/>
  <c r="J51" i="11" s="1"/>
  <c r="K28" i="25"/>
  <c r="K49" i="25" s="1"/>
  <c r="K48" i="25"/>
  <c r="K33" i="25"/>
  <c r="M22" i="11"/>
  <c r="M51" i="11" s="1"/>
  <c r="J123" i="18"/>
  <c r="J121" i="18"/>
  <c r="F124" i="18"/>
  <c r="F126" i="18" s="1"/>
  <c r="G42" i="24"/>
  <c r="G46" i="24" s="1"/>
  <c r="O67" i="7"/>
  <c r="Q61" i="7"/>
  <c r="O68" i="7"/>
  <c r="O69" i="7"/>
  <c r="C33" i="24"/>
  <c r="C41" i="24"/>
  <c r="C45" i="24"/>
  <c r="C49" i="24"/>
  <c r="C72" i="19"/>
  <c r="F101" i="18"/>
  <c r="L30" i="8"/>
  <c r="G29" i="8"/>
  <c r="G30" i="8"/>
  <c r="F81" i="18" l="1"/>
  <c r="E102" i="18"/>
  <c r="L35" i="19"/>
  <c r="F83" i="18"/>
  <c r="F102" i="18"/>
  <c r="L35" i="25"/>
  <c r="J50" i="19"/>
  <c r="K35" i="25"/>
  <c r="K51" i="19"/>
  <c r="K34" i="25"/>
  <c r="I57" i="19"/>
  <c r="H40" i="24"/>
  <c r="H39" i="24" s="1"/>
  <c r="H41" i="24" s="1"/>
  <c r="E50" i="24"/>
  <c r="E51" i="24" s="1"/>
  <c r="L36" i="19"/>
  <c r="L37" i="25"/>
  <c r="L44" i="25" s="1"/>
  <c r="E117" i="18"/>
  <c r="E115" i="18" s="1"/>
  <c r="E124" i="18"/>
  <c r="E126" i="18" s="1"/>
  <c r="L37" i="19"/>
  <c r="L44" i="19" s="1"/>
  <c r="H63" i="19"/>
  <c r="H72" i="19" s="1"/>
  <c r="G57" i="25"/>
  <c r="H22" i="11"/>
  <c r="H51" i="11" s="1"/>
  <c r="L50" i="19"/>
  <c r="L52" i="19" s="1"/>
  <c r="N89" i="18" s="1"/>
  <c r="N87" i="18" s="1"/>
  <c r="N93" i="18" s="1"/>
  <c r="I51" i="19"/>
  <c r="I52" i="19" s="1"/>
  <c r="L36" i="25"/>
  <c r="P76" i="18"/>
  <c r="P74" i="18" s="1"/>
  <c r="P83" i="18"/>
  <c r="P81" i="18"/>
  <c r="P84" i="18" s="1"/>
  <c r="O84" i="18"/>
  <c r="F37" i="8"/>
  <c r="F57" i="19"/>
  <c r="L51" i="19"/>
  <c r="H30" i="25"/>
  <c r="H35" i="25" s="1"/>
  <c r="C69" i="7"/>
  <c r="L71" i="7"/>
  <c r="G48" i="24"/>
  <c r="G47" i="24" s="1"/>
  <c r="E30" i="25"/>
  <c r="E50" i="25" s="1"/>
  <c r="L69" i="7"/>
  <c r="C67" i="7"/>
  <c r="G26" i="25"/>
  <c r="G66" i="25"/>
  <c r="G31" i="25" s="1"/>
  <c r="H48" i="24"/>
  <c r="H47" i="24" s="1"/>
  <c r="H50" i="24"/>
  <c r="H51" i="24" s="1"/>
  <c r="K36" i="25"/>
  <c r="I35" i="19"/>
  <c r="I37" i="19" s="1"/>
  <c r="I44" i="19" s="1"/>
  <c r="E30" i="8"/>
  <c r="E29" i="8"/>
  <c r="I37" i="25"/>
  <c r="I44" i="25" s="1"/>
  <c r="J33" i="24"/>
  <c r="K30" i="24"/>
  <c r="J31" i="24"/>
  <c r="J32" i="24"/>
  <c r="J34" i="24"/>
  <c r="M29" i="8"/>
  <c r="I22" i="11"/>
  <c r="I51" i="11" s="1"/>
  <c r="Q102" i="18"/>
  <c r="R102" i="18"/>
  <c r="F63" i="7"/>
  <c r="I30" i="8"/>
  <c r="D50" i="24"/>
  <c r="D51" i="24" s="1"/>
  <c r="N30" i="8"/>
  <c r="N29" i="8"/>
  <c r="I18" i="8"/>
  <c r="I37" i="8" s="1"/>
  <c r="I16" i="8"/>
  <c r="I35" i="8" s="1"/>
  <c r="I15" i="8"/>
  <c r="I34" i="8" s="1"/>
  <c r="I17" i="8"/>
  <c r="I36" i="8" s="1"/>
  <c r="K52" i="19"/>
  <c r="J48" i="25"/>
  <c r="J28" i="25"/>
  <c r="J33" i="25"/>
  <c r="J52" i="19"/>
  <c r="L52" i="25"/>
  <c r="J35" i="25"/>
  <c r="I49" i="25"/>
  <c r="I52" i="24"/>
  <c r="M49" i="8"/>
  <c r="M48" i="8"/>
  <c r="M47" i="8"/>
  <c r="J29" i="8"/>
  <c r="H29" i="19"/>
  <c r="F35" i="19"/>
  <c r="F37" i="19" s="1"/>
  <c r="F44" i="19" s="1"/>
  <c r="E52" i="24"/>
  <c r="D29" i="8"/>
  <c r="D30" i="8"/>
  <c r="K58" i="19"/>
  <c r="I50" i="25"/>
  <c r="J36" i="19"/>
  <c r="C52" i="24"/>
  <c r="G29" i="19"/>
  <c r="G63" i="19"/>
  <c r="G72" i="19" s="1"/>
  <c r="K49" i="8"/>
  <c r="K48" i="8"/>
  <c r="K47" i="8"/>
  <c r="F30" i="8"/>
  <c r="F29" i="8"/>
  <c r="Q67" i="7"/>
  <c r="C66" i="7"/>
  <c r="L68" i="7"/>
  <c r="K52" i="25"/>
  <c r="K36" i="19"/>
  <c r="K37" i="19" s="1"/>
  <c r="K44" i="19" s="1"/>
  <c r="F50" i="25"/>
  <c r="E29" i="19"/>
  <c r="E84" i="18"/>
  <c r="I56" i="19"/>
  <c r="I58" i="19" s="1"/>
  <c r="I36" i="24"/>
  <c r="I35" i="24" s="1"/>
  <c r="I37" i="24" s="1"/>
  <c r="I38" i="24"/>
  <c r="H32" i="19"/>
  <c r="H57" i="19" s="1"/>
  <c r="H36" i="19"/>
  <c r="H51" i="19"/>
  <c r="F66" i="7"/>
  <c r="J49" i="8"/>
  <c r="J47" i="8"/>
  <c r="J48" i="8"/>
  <c r="F84" i="18"/>
  <c r="L58" i="19"/>
  <c r="F56" i="19"/>
  <c r="F58" i="19" s="1"/>
  <c r="G31" i="19"/>
  <c r="E57" i="25"/>
  <c r="J57" i="19"/>
  <c r="J58" i="19" s="1"/>
  <c r="F51" i="19"/>
  <c r="F52" i="19" s="1"/>
  <c r="J37" i="19"/>
  <c r="J44" i="19" s="1"/>
  <c r="F32" i="25"/>
  <c r="F36" i="25" s="1"/>
  <c r="I51" i="25"/>
  <c r="G49" i="8"/>
  <c r="G48" i="8"/>
  <c r="G47" i="8"/>
  <c r="K37" i="25"/>
  <c r="K44" i="25" s="1"/>
  <c r="L29" i="8"/>
  <c r="C68" i="7"/>
  <c r="L70" i="7"/>
  <c r="L47" i="8"/>
  <c r="L48" i="8"/>
  <c r="L49" i="8"/>
  <c r="C50" i="24"/>
  <c r="C51" i="24" s="1"/>
  <c r="G44" i="24"/>
  <c r="G43" i="24" s="1"/>
  <c r="G30" i="25"/>
  <c r="G35" i="25" s="1"/>
  <c r="H44" i="24"/>
  <c r="H43" i="24" s="1"/>
  <c r="E32" i="19"/>
  <c r="E51" i="19" s="1"/>
  <c r="I42" i="24"/>
  <c r="I46" i="24" s="1"/>
  <c r="O47" i="8"/>
  <c r="O48" i="8"/>
  <c r="O49" i="8"/>
  <c r="F65" i="7"/>
  <c r="F64" i="7"/>
  <c r="D52" i="24"/>
  <c r="H16" i="8"/>
  <c r="H35" i="8" s="1"/>
  <c r="H18" i="8"/>
  <c r="H37" i="8" s="1"/>
  <c r="H17" i="8"/>
  <c r="H36" i="8" s="1"/>
  <c r="H15" i="8"/>
  <c r="H57" i="25"/>
  <c r="J32" i="25"/>
  <c r="J51" i="25" s="1"/>
  <c r="F48" i="25"/>
  <c r="F33" i="25"/>
  <c r="F28" i="25"/>
  <c r="F34" i="25" s="1"/>
  <c r="I52" i="25" l="1"/>
  <c r="F51" i="25"/>
  <c r="L53" i="19"/>
  <c r="L27" i="18" s="1"/>
  <c r="K89" i="18"/>
  <c r="K87" i="18" s="1"/>
  <c r="K93" i="18" s="1"/>
  <c r="K101" i="18" s="1"/>
  <c r="K103" i="18" s="1"/>
  <c r="I53" i="19"/>
  <c r="I27" i="18" s="1"/>
  <c r="J36" i="25"/>
  <c r="E36" i="19"/>
  <c r="E35" i="25"/>
  <c r="Q18" i="8"/>
  <c r="E57" i="19"/>
  <c r="I53" i="25"/>
  <c r="K112" i="18"/>
  <c r="K110" i="18" s="1"/>
  <c r="K116" i="18" s="1"/>
  <c r="H89" i="18"/>
  <c r="H87" i="18" s="1"/>
  <c r="H93" i="18" s="1"/>
  <c r="F53" i="19"/>
  <c r="F27" i="18" s="1"/>
  <c r="I48" i="24"/>
  <c r="I47" i="24" s="1"/>
  <c r="L71" i="18"/>
  <c r="L69" i="18" s="1"/>
  <c r="L75" i="18" s="1"/>
  <c r="J59" i="19"/>
  <c r="J28" i="18" s="1"/>
  <c r="G50" i="25"/>
  <c r="F37" i="25"/>
  <c r="F44" i="25" s="1"/>
  <c r="H71" i="18"/>
  <c r="H69" i="18" s="1"/>
  <c r="H75" i="18" s="1"/>
  <c r="F59" i="19"/>
  <c r="F28" i="18" s="1"/>
  <c r="E30" i="19"/>
  <c r="E35" i="19" s="1"/>
  <c r="E37" i="19" s="1"/>
  <c r="E50" i="19"/>
  <c r="E52" i="19" s="1"/>
  <c r="F48" i="8"/>
  <c r="F49" i="8"/>
  <c r="F47" i="8"/>
  <c r="H30" i="19"/>
  <c r="H50" i="19" s="1"/>
  <c r="H52" i="19" s="1"/>
  <c r="J36" i="24"/>
  <c r="J35" i="24" s="1"/>
  <c r="J37" i="24" s="1"/>
  <c r="J52" i="24"/>
  <c r="N71" i="18"/>
  <c r="N69" i="18" s="1"/>
  <c r="N75" i="18" s="1"/>
  <c r="L59" i="19"/>
  <c r="L28" i="18" s="1"/>
  <c r="G30" i="19"/>
  <c r="G50" i="19" s="1"/>
  <c r="M71" i="18"/>
  <c r="M69" i="18" s="1"/>
  <c r="M75" i="18" s="1"/>
  <c r="K59" i="19"/>
  <c r="K28" i="18" s="1"/>
  <c r="F49" i="25"/>
  <c r="F52" i="25" s="1"/>
  <c r="J34" i="25"/>
  <c r="J37" i="25" s="1"/>
  <c r="J44" i="25" s="1"/>
  <c r="J49" i="25"/>
  <c r="J52" i="25" s="1"/>
  <c r="N48" i="8"/>
  <c r="N47" i="8"/>
  <c r="N49" i="8"/>
  <c r="I47" i="8"/>
  <c r="I49" i="8"/>
  <c r="I48" i="8"/>
  <c r="G32" i="25"/>
  <c r="G36" i="25" s="1"/>
  <c r="H50" i="25"/>
  <c r="H26" i="25"/>
  <c r="H66" i="25"/>
  <c r="H31" i="25" s="1"/>
  <c r="H34" i="8"/>
  <c r="H29" i="8"/>
  <c r="E66" i="25"/>
  <c r="E31" i="25" s="1"/>
  <c r="E26" i="25"/>
  <c r="K71" i="18"/>
  <c r="K69" i="18" s="1"/>
  <c r="K75" i="18" s="1"/>
  <c r="I59" i="19"/>
  <c r="I28" i="18" s="1"/>
  <c r="D48" i="8"/>
  <c r="D49" i="8"/>
  <c r="D47" i="8"/>
  <c r="L53" i="25"/>
  <c r="N112" i="18"/>
  <c r="N110" i="18" s="1"/>
  <c r="N116" i="18" s="1"/>
  <c r="I29" i="8"/>
  <c r="J38" i="24"/>
  <c r="J42" i="24" s="1"/>
  <c r="J46" i="24" s="1"/>
  <c r="G28" i="25"/>
  <c r="G33" i="25"/>
  <c r="G48" i="25"/>
  <c r="I44" i="24"/>
  <c r="I43" i="24" s="1"/>
  <c r="G32" i="19"/>
  <c r="G51" i="19" s="1"/>
  <c r="I40" i="24"/>
  <c r="I39" i="24" s="1"/>
  <c r="I41" i="24" s="1"/>
  <c r="I50" i="24" s="1"/>
  <c r="I51" i="24" s="1"/>
  <c r="R84" i="18"/>
  <c r="Q84" i="18"/>
  <c r="K53" i="25"/>
  <c r="M112" i="18"/>
  <c r="M110" i="18" s="1"/>
  <c r="M116" i="18" s="1"/>
  <c r="N101" i="18"/>
  <c r="N103" i="18" s="1"/>
  <c r="N94" i="18"/>
  <c r="N92" i="18" s="1"/>
  <c r="N99" i="18"/>
  <c r="L89" i="18"/>
  <c r="L87" i="18" s="1"/>
  <c r="L93" i="18" s="1"/>
  <c r="J53" i="19"/>
  <c r="J27" i="18" s="1"/>
  <c r="K53" i="19"/>
  <c r="K27" i="18" s="1"/>
  <c r="M89" i="18"/>
  <c r="M87" i="18" s="1"/>
  <c r="M93" i="18" s="1"/>
  <c r="L30" i="24"/>
  <c r="K31" i="24"/>
  <c r="K33" i="24"/>
  <c r="K32" i="24"/>
  <c r="K34" i="24"/>
  <c r="E49" i="8"/>
  <c r="E48" i="8"/>
  <c r="E47" i="8"/>
  <c r="K99" i="18" l="1"/>
  <c r="K94" i="18"/>
  <c r="K92" i="18" s="1"/>
  <c r="E56" i="19"/>
  <c r="E58" i="19" s="1"/>
  <c r="G56" i="19"/>
  <c r="G36" i="19"/>
  <c r="P29" i="8"/>
  <c r="G35" i="19"/>
  <c r="H35" i="19"/>
  <c r="H37" i="19" s="1"/>
  <c r="H44" i="19" s="1"/>
  <c r="J89" i="18"/>
  <c r="J87" i="18" s="1"/>
  <c r="J93" i="18" s="1"/>
  <c r="H53" i="19"/>
  <c r="H27" i="18" s="1"/>
  <c r="F53" i="25"/>
  <c r="H112" i="18"/>
  <c r="H110" i="18" s="1"/>
  <c r="H116" i="18" s="1"/>
  <c r="G52" i="19"/>
  <c r="H48" i="25"/>
  <c r="H28" i="25"/>
  <c r="H33" i="25"/>
  <c r="E53" i="19"/>
  <c r="E27" i="18" s="1"/>
  <c r="G89" i="18"/>
  <c r="G87" i="18" s="1"/>
  <c r="G93" i="18" s="1"/>
  <c r="O52" i="19"/>
  <c r="L83" i="18"/>
  <c r="L85" i="18" s="1"/>
  <c r="L76" i="18"/>
  <c r="L74" i="18" s="1"/>
  <c r="L81" i="18"/>
  <c r="K36" i="24"/>
  <c r="K35" i="24" s="1"/>
  <c r="K37" i="24" s="1"/>
  <c r="H101" i="18"/>
  <c r="H103" i="18" s="1"/>
  <c r="H94" i="18"/>
  <c r="H92" i="18" s="1"/>
  <c r="H99" i="18"/>
  <c r="M30" i="24"/>
  <c r="L31" i="24"/>
  <c r="L33" i="24"/>
  <c r="L32" i="24"/>
  <c r="L34" i="24"/>
  <c r="M117" i="18"/>
  <c r="M115" i="18" s="1"/>
  <c r="M124" i="18"/>
  <c r="M122" i="18"/>
  <c r="M125" i="18" s="1"/>
  <c r="J53" i="25"/>
  <c r="L112" i="18"/>
  <c r="L110" i="18" s="1"/>
  <c r="L116" i="18" s="1"/>
  <c r="J48" i="24"/>
  <c r="J47" i="24" s="1"/>
  <c r="K52" i="24"/>
  <c r="G57" i="19"/>
  <c r="G58" i="19" s="1"/>
  <c r="G34" i="25"/>
  <c r="G37" i="25" s="1"/>
  <c r="G44" i="25" s="1"/>
  <c r="G49" i="25"/>
  <c r="N117" i="18"/>
  <c r="N115" i="18" s="1"/>
  <c r="N124" i="18"/>
  <c r="N122" i="18"/>
  <c r="N125" i="18" s="1"/>
  <c r="K83" i="18"/>
  <c r="K85" i="18" s="1"/>
  <c r="K76" i="18"/>
  <c r="K74" i="18" s="1"/>
  <c r="K81" i="18"/>
  <c r="H48" i="8"/>
  <c r="H49" i="8"/>
  <c r="H47" i="8"/>
  <c r="G51" i="25"/>
  <c r="J44" i="24"/>
  <c r="J43" i="24" s="1"/>
  <c r="M83" i="18"/>
  <c r="M85" i="18" s="1"/>
  <c r="M76" i="18"/>
  <c r="M74" i="18" s="1"/>
  <c r="M81" i="18"/>
  <c r="N83" i="18"/>
  <c r="N85" i="18" s="1"/>
  <c r="N76" i="18"/>
  <c r="N74" i="18" s="1"/>
  <c r="N81" i="18"/>
  <c r="H56" i="19"/>
  <c r="H58" i="19" s="1"/>
  <c r="E44" i="19"/>
  <c r="H76" i="18"/>
  <c r="H74" i="18" s="1"/>
  <c r="H83" i="18"/>
  <c r="H85" i="18" s="1"/>
  <c r="H81" i="18"/>
  <c r="K117" i="18"/>
  <c r="K115" i="18" s="1"/>
  <c r="K124" i="18"/>
  <c r="K122" i="18"/>
  <c r="E32" i="25"/>
  <c r="E51" i="25" s="1"/>
  <c r="L101" i="18"/>
  <c r="L103" i="18" s="1"/>
  <c r="L94" i="18"/>
  <c r="L92" i="18" s="1"/>
  <c r="L99" i="18"/>
  <c r="G37" i="19"/>
  <c r="G44" i="19" s="1"/>
  <c r="M101" i="18"/>
  <c r="M103" i="18" s="1"/>
  <c r="M94" i="18"/>
  <c r="M92" i="18" s="1"/>
  <c r="M99" i="18"/>
  <c r="K38" i="24"/>
  <c r="J40" i="24"/>
  <c r="J39" i="24" s="1"/>
  <c r="J41" i="24" s="1"/>
  <c r="J50" i="24" s="1"/>
  <c r="J51" i="24" s="1"/>
  <c r="E33" i="25"/>
  <c r="E28" i="25"/>
  <c r="E48" i="25"/>
  <c r="H32" i="25"/>
  <c r="H36" i="25" s="1"/>
  <c r="G71" i="18" l="1"/>
  <c r="G69" i="18" s="1"/>
  <c r="G75" i="18" s="1"/>
  <c r="G76" i="18" s="1"/>
  <c r="E59" i="19"/>
  <c r="H51" i="25"/>
  <c r="O58" i="19"/>
  <c r="E36" i="25"/>
  <c r="G52" i="25"/>
  <c r="G53" i="25" s="1"/>
  <c r="O44" i="19"/>
  <c r="P58" i="19"/>
  <c r="I112" i="18"/>
  <c r="I110" i="18" s="1"/>
  <c r="I116" i="18" s="1"/>
  <c r="K42" i="24"/>
  <c r="I71" i="18"/>
  <c r="I69" i="18" s="1"/>
  <c r="I75" i="18" s="1"/>
  <c r="G59" i="19"/>
  <c r="G28" i="18" s="1"/>
  <c r="E34" i="25"/>
  <c r="E49" i="25"/>
  <c r="E52" i="25" s="1"/>
  <c r="L52" i="24"/>
  <c r="G101" i="18"/>
  <c r="G103" i="18" s="1"/>
  <c r="G94" i="18"/>
  <c r="G92" i="18" s="1"/>
  <c r="G99" i="18"/>
  <c r="G53" i="19"/>
  <c r="G27" i="18" s="1"/>
  <c r="O27" i="18" s="1"/>
  <c r="I89" i="18"/>
  <c r="I87" i="18" s="1"/>
  <c r="I93" i="18" s="1"/>
  <c r="K40" i="24"/>
  <c r="K39" i="24" s="1"/>
  <c r="K41" i="24" s="1"/>
  <c r="K50" i="24" s="1"/>
  <c r="K51" i="24" s="1"/>
  <c r="E37" i="25"/>
  <c r="O37" i="19"/>
  <c r="L38" i="24"/>
  <c r="L42" i="24" s="1"/>
  <c r="E28" i="18"/>
  <c r="H34" i="25"/>
  <c r="H37" i="25" s="1"/>
  <c r="H44" i="25" s="1"/>
  <c r="H49" i="25"/>
  <c r="H52" i="25" s="1"/>
  <c r="J71" i="18"/>
  <c r="J69" i="18" s="1"/>
  <c r="J75" i="18" s="1"/>
  <c r="H59" i="19"/>
  <c r="H28" i="18" s="1"/>
  <c r="L117" i="18"/>
  <c r="L115" i="18" s="1"/>
  <c r="L124" i="18"/>
  <c r="L122" i="18"/>
  <c r="L125" i="18" s="1"/>
  <c r="L36" i="24"/>
  <c r="L35" i="24" s="1"/>
  <c r="L37" i="24" s="1"/>
  <c r="M31" i="24"/>
  <c r="M33" i="24"/>
  <c r="N30" i="24"/>
  <c r="M32" i="24"/>
  <c r="M34" i="24"/>
  <c r="O53" i="19"/>
  <c r="H117" i="18"/>
  <c r="H115" i="18" s="1"/>
  <c r="H124" i="18"/>
  <c r="H126" i="18" s="1"/>
  <c r="R126" i="18" s="1"/>
  <c r="H122" i="18"/>
  <c r="J101" i="18"/>
  <c r="J103" i="18" s="1"/>
  <c r="J94" i="18"/>
  <c r="J92" i="18" s="1"/>
  <c r="J99" i="18"/>
  <c r="G83" i="18" l="1"/>
  <c r="G85" i="18" s="1"/>
  <c r="G81" i="18"/>
  <c r="G74" i="18"/>
  <c r="S84" i="18"/>
  <c r="M38" i="24"/>
  <c r="H53" i="25"/>
  <c r="J112" i="18"/>
  <c r="J110" i="18" s="1"/>
  <c r="J116" i="18" s="1"/>
  <c r="M36" i="24"/>
  <c r="M35" i="24" s="1"/>
  <c r="M37" i="24" s="1"/>
  <c r="L44" i="24"/>
  <c r="L43" i="24" s="1"/>
  <c r="O28" i="18"/>
  <c r="O26" i="18" s="1"/>
  <c r="E44" i="25"/>
  <c r="O44" i="25" s="1"/>
  <c r="O37" i="25"/>
  <c r="E53" i="25"/>
  <c r="G112" i="18"/>
  <c r="G110" i="18" s="1"/>
  <c r="G116" i="18" s="1"/>
  <c r="O52" i="25"/>
  <c r="I83" i="18"/>
  <c r="I85" i="18" s="1"/>
  <c r="I76" i="18"/>
  <c r="I74" i="18" s="1"/>
  <c r="I81" i="18"/>
  <c r="N33" i="24"/>
  <c r="N31" i="24"/>
  <c r="N32" i="24"/>
  <c r="N34" i="24"/>
  <c r="L40" i="24"/>
  <c r="L39" i="24" s="1"/>
  <c r="L41" i="24" s="1"/>
  <c r="L50" i="24" s="1"/>
  <c r="L51" i="24" s="1"/>
  <c r="O59" i="19"/>
  <c r="Q58" i="19" s="1"/>
  <c r="I94" i="18"/>
  <c r="I92" i="18" s="1"/>
  <c r="I101" i="18"/>
  <c r="I103" i="18" s="1"/>
  <c r="R103" i="18" s="1"/>
  <c r="I99" i="18"/>
  <c r="K44" i="24"/>
  <c r="K43" i="24" s="1"/>
  <c r="M40" i="24"/>
  <c r="M39" i="24" s="1"/>
  <c r="M41" i="24" s="1"/>
  <c r="M42" i="24"/>
  <c r="M46" i="24" s="1"/>
  <c r="J83" i="18"/>
  <c r="J85" i="18" s="1"/>
  <c r="J76" i="18"/>
  <c r="J74" i="18" s="1"/>
  <c r="J81" i="18"/>
  <c r="I117" i="18"/>
  <c r="I115" i="18" s="1"/>
  <c r="I124" i="18"/>
  <c r="I126" i="18" s="1"/>
  <c r="I122" i="18"/>
  <c r="M52" i="24"/>
  <c r="R125" i="18"/>
  <c r="Q125" i="18"/>
  <c r="P37" i="19"/>
  <c r="Q37" i="19"/>
  <c r="S102" i="18"/>
  <c r="L46" i="24"/>
  <c r="K46" i="24"/>
  <c r="Q85" i="18" l="1"/>
  <c r="M50" i="24"/>
  <c r="M51" i="24" s="1"/>
  <c r="M48" i="24"/>
  <c r="M47" i="24" s="1"/>
  <c r="L48" i="24"/>
  <c r="L47" i="24" s="1"/>
  <c r="G117" i="18"/>
  <c r="G115" i="18" s="1"/>
  <c r="G124" i="18"/>
  <c r="G126" i="18" s="1"/>
  <c r="Q126" i="18" s="1"/>
  <c r="S125" i="18"/>
  <c r="G122" i="18"/>
  <c r="N38" i="24"/>
  <c r="O53" i="25"/>
  <c r="P37" i="25" s="1"/>
  <c r="K48" i="24"/>
  <c r="K47" i="24" s="1"/>
  <c r="N52" i="24"/>
  <c r="O52" i="24" s="1"/>
  <c r="R85" i="18"/>
  <c r="J117" i="18"/>
  <c r="J115" i="18" s="1"/>
  <c r="J124" i="18"/>
  <c r="J126" i="18" s="1"/>
  <c r="J122" i="18"/>
  <c r="M44" i="24"/>
  <c r="M43" i="24" s="1"/>
  <c r="Q103" i="18"/>
  <c r="N36" i="24"/>
  <c r="N35" i="24" s="1"/>
  <c r="N37" i="24" s="1"/>
  <c r="N40" i="24" l="1"/>
  <c r="N39" i="24" s="1"/>
  <c r="N41" i="24" s="1"/>
  <c r="N50" i="24" s="1"/>
  <c r="N51" i="24" s="1"/>
  <c r="O51" i="24" s="1"/>
  <c r="O53" i="24" s="1"/>
  <c r="N42" i="24"/>
  <c r="N44" i="24" l="1"/>
  <c r="N43" i="24" s="1"/>
  <c r="N46" i="24"/>
  <c r="N48" i="24" l="1"/>
  <c r="N47" i="24" s="1"/>
</calcChain>
</file>

<file path=xl/sharedStrings.xml><?xml version="1.0" encoding="utf-8"?>
<sst xmlns="http://schemas.openxmlformats.org/spreadsheetml/2006/main" count="23151" uniqueCount="421">
  <si>
    <t>週六</t>
  </si>
  <si>
    <t>夏月</t>
  </si>
  <si>
    <t>非夏月</t>
  </si>
  <si>
    <t>流動電費</t>
  </si>
  <si>
    <t>時碼</t>
  </si>
  <si>
    <t>日碼</t>
  </si>
  <si>
    <t>月碼</t>
  </si>
  <si>
    <t>費用碼</t>
  </si>
  <si>
    <t>週間</t>
  </si>
  <si>
    <t>基本</t>
  </si>
  <si>
    <t>尖峰</t>
  </si>
  <si>
    <t>半尖峰</t>
  </si>
  <si>
    <t>離峰</t>
  </si>
  <si>
    <t>假日</t>
  </si>
  <si>
    <t>三段式</t>
  </si>
  <si>
    <t>天數</t>
  </si>
  <si>
    <t>用戶全名</t>
  </si>
  <si>
    <t>行業別</t>
  </si>
  <si>
    <t>用電度數(kWh)</t>
  </si>
  <si>
    <t>合計</t>
  </si>
  <si>
    <t>起日</t>
  </si>
  <si>
    <t>終日</t>
  </si>
  <si>
    <t>電號</t>
  </si>
  <si>
    <t>週六半尖</t>
  </si>
  <si>
    <t>功因</t>
  </si>
  <si>
    <t>用電日</t>
  </si>
  <si>
    <t>流動</t>
  </si>
  <si>
    <t>超約</t>
  </si>
  <si>
    <t>月</t>
  </si>
  <si>
    <t>年</t>
  </si>
  <si>
    <t>其它</t>
  </si>
  <si>
    <t>地址</t>
  </si>
  <si>
    <t>%</t>
  </si>
  <si>
    <t>用電種類</t>
  </si>
  <si>
    <t>時間電價</t>
  </si>
  <si>
    <t>裝置容量</t>
  </si>
  <si>
    <t>統編</t>
  </si>
  <si>
    <t>功率因素</t>
  </si>
  <si>
    <t>帳單月份</t>
  </si>
  <si>
    <t>其它附注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</si>
  <si>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</si>
  <si>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</si>
  <si>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</si>
  <si>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</si>
  <si>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</si>
  <si>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</si>
  <si>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</si>
  <si>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</si>
  <si>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</si>
  <si>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</si>
  <si>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</si>
  <si>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</si>
  <si>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稅</t>
  </si>
  <si>
    <t>電力成本</t>
  </si>
  <si>
    <t>總電費</t>
  </si>
  <si>
    <t>kWh</t>
  </si>
  <si>
    <t>NTD</t>
  </si>
  <si>
    <t>含稅總合</t>
  </si>
  <si>
    <t>未稅總合</t>
  </si>
  <si>
    <t>kW</t>
  </si>
  <si>
    <t>離峰度數</t>
  </si>
  <si>
    <t>半尖度數</t>
  </si>
  <si>
    <t>週六半尖度數</t>
  </si>
  <si>
    <t>高壓</t>
  </si>
  <si>
    <t>特高</t>
  </si>
  <si>
    <t>低壓</t>
  </si>
  <si>
    <t>離權</t>
  </si>
  <si>
    <t>功因潛力</t>
  </si>
  <si>
    <t>二段式</t>
  </si>
  <si>
    <t>尖峰度數</t>
  </si>
  <si>
    <t>供電碼</t>
  </si>
  <si>
    <t xml:space="preserve">一段式 </t>
  </si>
  <si>
    <t>版本</t>
  </si>
  <si>
    <t>061012</t>
  </si>
  <si>
    <t>時段碼</t>
  </si>
  <si>
    <t>流動費用歸屬</t>
  </si>
  <si>
    <t>基本費單價</t>
  </si>
  <si>
    <t>流動費單價</t>
  </si>
  <si>
    <t>基本費用歸屬</t>
  </si>
  <si>
    <t>離峰需量</t>
  </si>
  <si>
    <t>半尖需量</t>
  </si>
  <si>
    <t>經常需量</t>
  </si>
  <si>
    <t>週六半尖需量</t>
  </si>
  <si>
    <t>時電碼</t>
  </si>
  <si>
    <t>非夏天數</t>
  </si>
  <si>
    <t>離峰比</t>
  </si>
  <si>
    <t>負載率</t>
  </si>
  <si>
    <t>dvalue</t>
  </si>
  <si>
    <t>date</t>
  </si>
  <si>
    <t>month</t>
  </si>
  <si>
    <t>year</t>
  </si>
  <si>
    <t>seasoncode</t>
  </si>
  <si>
    <t>weekday</t>
  </si>
  <si>
    <t>daycode</t>
  </si>
  <si>
    <t>夏週間</t>
  </si>
  <si>
    <t>夏週六</t>
  </si>
  <si>
    <t>夏假日</t>
  </si>
  <si>
    <t>前月差</t>
  </si>
  <si>
    <t>KW</t>
  </si>
  <si>
    <t>PF</t>
  </si>
  <si>
    <t>年度度數</t>
  </si>
  <si>
    <t>夏月均價</t>
  </si>
  <si>
    <t>年均價</t>
  </si>
  <si>
    <t>夏月比</t>
  </si>
  <si>
    <t>純夏度數</t>
  </si>
  <si>
    <t>純夏電費</t>
  </si>
  <si>
    <t>非夏電費</t>
  </si>
  <si>
    <t>非夏度數</t>
  </si>
  <si>
    <t>非夏均價</t>
  </si>
  <si>
    <t>年峰谷差</t>
  </si>
  <si>
    <t>年超基比</t>
  </si>
  <si>
    <t>尖峰比</t>
  </si>
  <si>
    <t>半尖峰比</t>
  </si>
  <si>
    <t>週六半比</t>
  </si>
  <si>
    <t>年均契約</t>
  </si>
  <si>
    <t>Time %</t>
  </si>
  <si>
    <t>夏月日比</t>
  </si>
  <si>
    <t>夏週間比</t>
  </si>
  <si>
    <t>夏週六比</t>
  </si>
  <si>
    <t>夏假日比</t>
  </si>
  <si>
    <t>週間比</t>
  </si>
  <si>
    <t>週六比</t>
  </si>
  <si>
    <t>假日比</t>
  </si>
  <si>
    <t>尖峰時比</t>
  </si>
  <si>
    <t>離峰時比</t>
  </si>
  <si>
    <t>半尖時比</t>
  </si>
  <si>
    <t>六半時比</t>
  </si>
  <si>
    <t>非夏週間</t>
  </si>
  <si>
    <t>非夏週六</t>
  </si>
  <si>
    <t>非夏假日</t>
  </si>
  <si>
    <t>Time</t>
  </si>
  <si>
    <t>kW delta</t>
  </si>
  <si>
    <t>年均尖峰需量</t>
  </si>
  <si>
    <t>年均半尖峰需量</t>
  </si>
  <si>
    <t>年均週六半需量</t>
  </si>
  <si>
    <t>年均離峰需量</t>
  </si>
  <si>
    <t>年均滿載率</t>
  </si>
  <si>
    <t>季節分析</t>
  </si>
  <si>
    <t>純夏天數</t>
  </si>
  <si>
    <t>夏日均度</t>
  </si>
  <si>
    <t>用電日時</t>
  </si>
  <si>
    <t>夏尖峰時</t>
  </si>
  <si>
    <t>夏半尖時</t>
  </si>
  <si>
    <t>夏六半時</t>
  </si>
  <si>
    <t>夏離峰時</t>
  </si>
  <si>
    <t>非夏尖峰時</t>
  </si>
  <si>
    <t>非夏半尖時</t>
  </si>
  <si>
    <t>非夏六半時</t>
  </si>
  <si>
    <t>非夏離峰時</t>
  </si>
  <si>
    <t>需量分析(kW)</t>
  </si>
  <si>
    <t>夏尖峰需量</t>
  </si>
  <si>
    <t>夏半尖需量</t>
  </si>
  <si>
    <t>夏六半需量</t>
  </si>
  <si>
    <t>夏離峰需量</t>
  </si>
  <si>
    <t>非夏尖峰需量</t>
  </si>
  <si>
    <t>非夏半尖需量</t>
  </si>
  <si>
    <t>非夏六半需量</t>
  </si>
  <si>
    <t>非夏離峰需量</t>
  </si>
  <si>
    <t>超基比</t>
  </si>
  <si>
    <t>週間均度</t>
  </si>
  <si>
    <t>週六均度</t>
  </si>
  <si>
    <t>假日均度</t>
  </si>
  <si>
    <t>日均度</t>
  </si>
  <si>
    <t>功因分析</t>
  </si>
  <si>
    <t>需量分析</t>
  </si>
  <si>
    <t>每度成本</t>
  </si>
  <si>
    <t>尖峰比</t>
    <phoneticPr fontId="4" type="noConversion"/>
  </si>
  <si>
    <t>週六半尖峰比</t>
    <phoneticPr fontId="4" type="noConversion"/>
  </si>
  <si>
    <t>11月</t>
    <phoneticPr fontId="4" type="noConversion"/>
  </si>
  <si>
    <t>12月</t>
    <phoneticPr fontId="4" type="noConversion"/>
  </si>
  <si>
    <t>非夏Average</t>
    <phoneticPr fontId="4" type="noConversion"/>
  </si>
  <si>
    <t>夏日Average</t>
    <phoneticPr fontId="4" type="noConversion"/>
  </si>
  <si>
    <t>平均電價</t>
    <phoneticPr fontId="4" type="noConversion"/>
  </si>
  <si>
    <r>
      <t>平均基本費</t>
    </r>
    <r>
      <rPr>
        <sz val="10"/>
        <rFont val="Calibri"/>
        <family val="2"/>
      </rPr>
      <t>/</t>
    </r>
    <r>
      <rPr>
        <sz val="10"/>
        <rFont val="細明體"/>
        <family val="3"/>
        <charset val="136"/>
      </rPr>
      <t>度</t>
    </r>
    <phoneticPr fontId="4" type="noConversion"/>
  </si>
  <si>
    <t>平均流動費/度</t>
    <phoneticPr fontId="4" type="noConversion"/>
  </si>
  <si>
    <t>平均電價/度(不含功因罰款)</t>
    <phoneticPr fontId="4" type="noConversion"/>
  </si>
  <si>
    <t>功因及罰款/度</t>
    <phoneticPr fontId="4" type="noConversion"/>
  </si>
  <si>
    <r>
      <t>12</t>
    </r>
    <r>
      <rPr>
        <sz val="10"/>
        <rFont val="細明體"/>
        <family val="3"/>
        <charset val="136"/>
      </rPr>
      <t>月△</t>
    </r>
    <phoneticPr fontId="4" type="noConversion"/>
  </si>
  <si>
    <r>
      <t>11</t>
    </r>
    <r>
      <rPr>
        <sz val="10"/>
        <rFont val="細明體"/>
        <family val="3"/>
        <charset val="136"/>
      </rPr>
      <t>月△</t>
    </r>
    <phoneticPr fontId="4" type="noConversion"/>
  </si>
  <si>
    <t>帳單</t>
    <phoneticPr fontId="4" type="noConversion"/>
  </si>
  <si>
    <t>導致少收</t>
    <phoneticPr fontId="4" type="noConversion"/>
  </si>
  <si>
    <t>經常</t>
    <phoneticPr fontId="4" type="noConversion"/>
  </si>
  <si>
    <t>半尖峰</t>
    <phoneticPr fontId="4" type="noConversion"/>
  </si>
  <si>
    <t>FEB</t>
    <phoneticPr fontId="4" type="noConversion"/>
  </si>
  <si>
    <t>MAR</t>
    <phoneticPr fontId="4" type="noConversion"/>
  </si>
  <si>
    <t>APR</t>
    <phoneticPr fontId="4" type="noConversion"/>
  </si>
  <si>
    <t>MAY</t>
    <phoneticPr fontId="4" type="noConversion"/>
  </si>
  <si>
    <t>NOV</t>
    <phoneticPr fontId="4" type="noConversion"/>
  </si>
  <si>
    <t>OCT</t>
    <phoneticPr fontId="4" type="noConversion"/>
  </si>
  <si>
    <t>SEP</t>
    <phoneticPr fontId="4" type="noConversion"/>
  </si>
  <si>
    <t>AUG</t>
    <phoneticPr fontId="4" type="noConversion"/>
  </si>
  <si>
    <t>JUL</t>
    <phoneticPr fontId="4" type="noConversion"/>
  </si>
  <si>
    <t>JUN</t>
    <phoneticPr fontId="4" type="noConversion"/>
  </si>
  <si>
    <t>夏月
(6/1~9/30)</t>
    <phoneticPr fontId="14" type="noConversion"/>
  </si>
  <si>
    <t>非夏月
(夏月以外)</t>
    <phoneticPr fontId="14" type="noConversion"/>
  </si>
  <si>
    <t>基本電費
(需量契約)</t>
    <phoneticPr fontId="14" type="noConversion"/>
  </si>
  <si>
    <t>按戶計收</t>
    <phoneticPr fontId="13" type="noConversion"/>
  </si>
  <si>
    <t>經常契約</t>
    <phoneticPr fontId="14" type="noConversion"/>
  </si>
  <si>
    <t>週六半尖峰契約</t>
    <phoneticPr fontId="14" type="noConversion"/>
  </si>
  <si>
    <t>離峰契約</t>
    <phoneticPr fontId="14" type="noConversion"/>
  </si>
  <si>
    <t>流動電費</t>
    <phoneticPr fontId="14" type="noConversion"/>
  </si>
  <si>
    <t>週 一至
週五</t>
    <phoneticPr fontId="14" type="noConversion"/>
  </si>
  <si>
    <t>尖峰</t>
    <phoneticPr fontId="14" type="noConversion"/>
  </si>
  <si>
    <t>07:30~22:30</t>
    <phoneticPr fontId="14" type="noConversion"/>
  </si>
  <si>
    <t>離峰時間</t>
    <phoneticPr fontId="14" type="noConversion"/>
  </si>
  <si>
    <t>00:00~07:30
22:30~24:00</t>
    <phoneticPr fontId="14" type="noConversion"/>
  </si>
  <si>
    <t>週六</t>
    <phoneticPr fontId="14" type="noConversion"/>
  </si>
  <si>
    <t>半尖峰</t>
    <phoneticPr fontId="14" type="noConversion"/>
  </si>
  <si>
    <t>週日及
離峰日</t>
    <phoneticPr fontId="14" type="noConversion"/>
  </si>
  <si>
    <t>整年總和</t>
    <phoneticPr fontId="13" type="noConversion"/>
  </si>
  <si>
    <r>
      <t>3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以上</t>
    </r>
    <r>
      <rPr>
        <sz val="10"/>
        <rFont val="Calibri"/>
        <family val="2"/>
      </rPr>
      <t>)</t>
    </r>
    <phoneticPr fontId="13" type="noConversion"/>
  </si>
  <si>
    <r>
      <t>2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內</t>
    </r>
    <r>
      <rPr>
        <sz val="10"/>
        <rFont val="Calibri"/>
        <family val="2"/>
      </rPr>
      <t>)</t>
    </r>
    <phoneticPr fontId="13" type="noConversion"/>
  </si>
  <si>
    <t>含稅總和</t>
    <phoneticPr fontId="13" type="noConversion"/>
  </si>
  <si>
    <t>基本+超約</t>
    <phoneticPr fontId="13" type="noConversion"/>
  </si>
  <si>
    <t>契約容量</t>
    <phoneticPr fontId="13" type="noConversion"/>
  </si>
  <si>
    <t>非夏月</t>
    <phoneticPr fontId="13" type="noConversion"/>
  </si>
  <si>
    <t>離峰</t>
    <phoneticPr fontId="14" type="noConversion"/>
  </si>
  <si>
    <t>DEC</t>
    <phoneticPr fontId="4" type="noConversion"/>
  </si>
  <si>
    <t>經常契約</t>
    <phoneticPr fontId="4" type="noConversion"/>
  </si>
  <si>
    <t>半尖峰-夏</t>
    <phoneticPr fontId="13" type="noConversion"/>
  </si>
  <si>
    <r>
      <rPr>
        <sz val="10"/>
        <rFont val="細明體"/>
        <family val="3"/>
        <charset val="136"/>
      </rPr>
      <t>半尖峰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</si>
  <si>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</si>
  <si>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</si>
  <si>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</si>
  <si>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</si>
  <si>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t>小時-尖</t>
    <phoneticPr fontId="13" type="noConversion"/>
  </si>
  <si>
    <t>小時-半尖</t>
    <phoneticPr fontId="13" type="noConversion"/>
  </si>
  <si>
    <t>小時-週六</t>
    <phoneticPr fontId="13" type="noConversion"/>
  </si>
  <si>
    <t>小時-離峰(假)</t>
    <phoneticPr fontId="13" type="noConversion"/>
  </si>
  <si>
    <t>小時-離峰(平)</t>
    <phoneticPr fontId="13" type="noConversion"/>
  </si>
  <si>
    <t>小時-離峰(六)</t>
    <phoneticPr fontId="13" type="noConversion"/>
  </si>
  <si>
    <t>小時-尖(夏)</t>
    <phoneticPr fontId="13" type="noConversion"/>
  </si>
  <si>
    <t>小時-尖(非夏)</t>
    <phoneticPr fontId="13" type="noConversion"/>
  </si>
  <si>
    <t>小時-半尖(夏)</t>
    <phoneticPr fontId="13" type="noConversion"/>
  </si>
  <si>
    <t>小時-半尖(非夏)</t>
    <phoneticPr fontId="13" type="noConversion"/>
  </si>
  <si>
    <t>小時-週六(夏)</t>
    <phoneticPr fontId="13" type="noConversion"/>
  </si>
  <si>
    <t>小時-週六(非夏)</t>
    <phoneticPr fontId="13" type="noConversion"/>
  </si>
  <si>
    <t>小時-離峰(假)夏</t>
    <phoneticPr fontId="13" type="noConversion"/>
  </si>
  <si>
    <t>小時-離峰(假)非夏</t>
    <phoneticPr fontId="13" type="noConversion"/>
  </si>
  <si>
    <t>小時-離峰(平)夏</t>
    <phoneticPr fontId="13" type="noConversion"/>
  </si>
  <si>
    <t>小時-離峰(平)非夏</t>
    <phoneticPr fontId="13" type="noConversion"/>
  </si>
  <si>
    <t>小時-離峰(六)夏</t>
    <phoneticPr fontId="13" type="noConversion"/>
  </si>
  <si>
    <t>小時-離峰(六)非夏</t>
    <phoneticPr fontId="13" type="noConversion"/>
  </si>
  <si>
    <t>流動電費-尖峰</t>
    <phoneticPr fontId="13" type="noConversion"/>
  </si>
  <si>
    <t>流動電費-半尖峰</t>
    <phoneticPr fontId="13" type="noConversion"/>
  </si>
  <si>
    <t>流動電費-週六半尖峰</t>
    <phoneticPr fontId="13" type="noConversion"/>
  </si>
  <si>
    <t>流動電費-離峰</t>
    <phoneticPr fontId="13" type="noConversion"/>
  </si>
  <si>
    <t>流動電費</t>
    <phoneticPr fontId="13" type="noConversion"/>
  </si>
  <si>
    <t>三段流動電費</t>
    <phoneticPr fontId="13" type="noConversion"/>
  </si>
  <si>
    <t>-</t>
    <phoneticPr fontId="13" type="noConversion"/>
  </si>
  <si>
    <t>半尖峰契約</t>
    <phoneticPr fontId="13" type="noConversion"/>
  </si>
  <si>
    <t>半尖峰</t>
    <phoneticPr fontId="13" type="noConversion"/>
  </si>
  <si>
    <t>07:30~10:00
12:00~13:00
17:00~22:30</t>
    <phoneticPr fontId="13" type="noConversion"/>
  </si>
  <si>
    <t>07:30~22:30</t>
    <phoneticPr fontId="13" type="noConversion"/>
  </si>
  <si>
    <t>經常最高需量</t>
    <phoneticPr fontId="13" type="noConversion"/>
  </si>
  <si>
    <t>週六最高需量</t>
    <phoneticPr fontId="13" type="noConversion"/>
  </si>
  <si>
    <t>離峰最高需量</t>
    <phoneticPr fontId="13" type="noConversion"/>
  </si>
  <si>
    <t>經常契約
(修改後)</t>
    <phoneticPr fontId="13" type="noConversion"/>
  </si>
  <si>
    <t>超約SUM</t>
    <phoneticPr fontId="13" type="noConversion"/>
  </si>
  <si>
    <t>夏月
(6/1~9/30)</t>
    <phoneticPr fontId="17" type="noConversion"/>
  </si>
  <si>
    <t>非夏月
(夏月以外)</t>
    <phoneticPr fontId="17" type="noConversion"/>
  </si>
  <si>
    <t>經常契約</t>
    <phoneticPr fontId="17" type="noConversion"/>
  </si>
  <si>
    <t>基本電費
(需量契約)</t>
    <phoneticPr fontId="17" type="noConversion"/>
  </si>
  <si>
    <t>週六半尖峰契約</t>
    <phoneticPr fontId="17" type="noConversion"/>
  </si>
  <si>
    <t>離峰契約</t>
    <phoneticPr fontId="17" type="noConversion"/>
  </si>
  <si>
    <t>週 一至
週五</t>
    <phoneticPr fontId="17" type="noConversion"/>
  </si>
  <si>
    <t>尖峰</t>
    <phoneticPr fontId="17" type="noConversion"/>
  </si>
  <si>
    <t>夏月</t>
    <phoneticPr fontId="13" type="noConversion"/>
  </si>
  <si>
    <t>流動電費</t>
    <phoneticPr fontId="17" type="noConversion"/>
  </si>
  <si>
    <t>07:30~22:30</t>
    <phoneticPr fontId="17" type="noConversion"/>
  </si>
  <si>
    <t>離峰時間</t>
    <phoneticPr fontId="17" type="noConversion"/>
  </si>
  <si>
    <t>00:00~07:30
22:30~24:00</t>
    <phoneticPr fontId="17" type="noConversion"/>
  </si>
  <si>
    <t>週六</t>
    <phoneticPr fontId="17" type="noConversion"/>
  </si>
  <si>
    <t>半尖峰</t>
    <phoneticPr fontId="17" type="noConversion"/>
  </si>
  <si>
    <t>週日及
離峰日</t>
    <phoneticPr fontId="17" type="noConversion"/>
  </si>
  <si>
    <t>離峰</t>
    <phoneticPr fontId="17" type="noConversion"/>
  </si>
  <si>
    <t>節省費用</t>
    <phoneticPr fontId="13" type="noConversion"/>
  </si>
  <si>
    <t>夏月天數</t>
    <phoneticPr fontId="13" type="noConversion"/>
  </si>
  <si>
    <t>半尖峰最高需量</t>
    <phoneticPr fontId="13" type="noConversion"/>
  </si>
  <si>
    <t>超約量</t>
    <phoneticPr fontId="13" type="noConversion"/>
  </si>
  <si>
    <t>超約金額</t>
    <phoneticPr fontId="13" type="noConversion"/>
  </si>
  <si>
    <t>超約量</t>
  </si>
  <si>
    <t>超約金額</t>
  </si>
  <si>
    <t>半尖峰</t>
    <phoneticPr fontId="14" type="noConversion"/>
  </si>
  <si>
    <t>102. 10電費</t>
  </si>
  <si>
    <t>季節分析（比例拆解）</t>
  </si>
  <si>
    <t>平均值</t>
  </si>
  <si>
    <t>去除過年</t>
  </si>
  <si>
    <r>
      <t>102.10</t>
    </r>
    <r>
      <rPr>
        <sz val="10"/>
        <rFont val="新細明體"/>
        <family val="1"/>
        <charset val="136"/>
      </rPr>
      <t>電價</t>
    </r>
  </si>
  <si>
    <t>夏季平均電價</t>
  </si>
  <si>
    <t>非夏季平均電價</t>
  </si>
  <si>
    <t>最佳契約容量</t>
    <phoneticPr fontId="13" type="noConversion"/>
  </si>
  <si>
    <r>
      <t>2013/10</t>
    </r>
    <r>
      <rPr>
        <sz val="10"/>
        <rFont val="細明體"/>
        <family val="3"/>
        <charset val="136"/>
      </rPr>
      <t>之後的平均電價</t>
    </r>
    <r>
      <rPr>
        <sz val="10"/>
        <rFont val="Verdana"/>
        <family val="2"/>
      </rPr>
      <t>(</t>
    </r>
    <r>
      <rPr>
        <sz val="10"/>
        <rFont val="細明體"/>
        <family val="3"/>
        <charset val="136"/>
      </rPr>
      <t>三段式</t>
    </r>
    <r>
      <rPr>
        <sz val="10"/>
        <rFont val="Verdana"/>
        <family val="2"/>
      </rPr>
      <t>)</t>
    </r>
    <phoneticPr fontId="13" type="noConversion"/>
  </si>
  <si>
    <t>功因補償</t>
    <phoneticPr fontId="13" type="noConversion"/>
  </si>
  <si>
    <r>
      <rPr>
        <sz val="10"/>
        <rFont val="細明體"/>
        <family val="3"/>
        <charset val="136"/>
      </rPr>
      <t>功因補償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</si>
  <si>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新舊電價差異</t>
    <phoneticPr fontId="13" type="noConversion"/>
  </si>
  <si>
    <t>週六半尖契約</t>
    <phoneticPr fontId="13" type="noConversion"/>
  </si>
  <si>
    <t>週六半尖契約
(修改後)</t>
    <phoneticPr fontId="13" type="noConversion"/>
  </si>
  <si>
    <t>夏月</t>
    <phoneticPr fontId="4" type="noConversion"/>
  </si>
  <si>
    <t>102. 10電費(轉三段)</t>
    <phoneticPr fontId="13" type="noConversion"/>
  </si>
  <si>
    <t>以下為轉三段後的平均電價</t>
    <phoneticPr fontId="13" type="noConversion"/>
  </si>
  <si>
    <t>整年平均</t>
    <phoneticPr fontId="13" type="noConversion"/>
  </si>
  <si>
    <t>尖峰</t>
    <phoneticPr fontId="13" type="noConversion"/>
  </si>
  <si>
    <t>半尖峰契約
(修改後)</t>
    <phoneticPr fontId="13" type="noConversion"/>
  </si>
  <si>
    <t>電價版本</t>
    <phoneticPr fontId="13" type="noConversion"/>
  </si>
  <si>
    <t>用電種類</t>
    <phoneticPr fontId="13" type="noConversion"/>
  </si>
  <si>
    <t>夏月/非夏月</t>
    <phoneticPr fontId="13" type="noConversion"/>
  </si>
  <si>
    <t>單價</t>
    <phoneticPr fontId="13" type="noConversion"/>
  </si>
  <si>
    <t>高壓</t>
    <phoneticPr fontId="13" type="noConversion"/>
  </si>
  <si>
    <t>基本/流動</t>
    <phoneticPr fontId="13" type="noConversion"/>
  </si>
  <si>
    <t>計費種類</t>
    <phoneticPr fontId="13" type="noConversion"/>
  </si>
  <si>
    <t>經常契約</t>
    <phoneticPr fontId="13" type="noConversion"/>
  </si>
  <si>
    <t>基本</t>
    <phoneticPr fontId="13" type="noConversion"/>
  </si>
  <si>
    <t>週六半尖峰契約</t>
    <phoneticPr fontId="13" type="noConversion"/>
  </si>
  <si>
    <t>離峰</t>
    <phoneticPr fontId="13" type="noConversion"/>
  </si>
  <si>
    <t>特高壓</t>
    <phoneticPr fontId="13" type="noConversion"/>
  </si>
  <si>
    <t>低壓</t>
    <phoneticPr fontId="13" type="noConversion"/>
  </si>
  <si>
    <t>半尖峰契約</t>
    <phoneticPr fontId="13" type="noConversion"/>
  </si>
  <si>
    <t>離峰契約</t>
    <phoneticPr fontId="13" type="noConversion"/>
  </si>
  <si>
    <t>二段式</t>
    <phoneticPr fontId="13" type="noConversion"/>
  </si>
  <si>
    <t>流動</t>
    <phoneticPr fontId="13" type="noConversion"/>
  </si>
  <si>
    <t>週六半尖峰</t>
    <phoneticPr fontId="13" type="noConversion"/>
  </si>
  <si>
    <t>三段式</t>
    <phoneticPr fontId="13" type="noConversion"/>
  </si>
  <si>
    <t>時間電價</t>
    <phoneticPr fontId="13" type="noConversion"/>
  </si>
  <si>
    <t>非夏月契約/半尖峰契約</t>
    <phoneticPr fontId="14" type="noConversion"/>
  </si>
  <si>
    <t>夏月</t>
    <phoneticPr fontId="14" type="noConversion"/>
  </si>
  <si>
    <t>07:30~10:00
12:00~13:00
17:00~22:30</t>
    <phoneticPr fontId="13" type="noConversion"/>
  </si>
  <si>
    <t>流動電費</t>
    <phoneticPr fontId="14" type="noConversion"/>
  </si>
  <si>
    <t>高壓三段</t>
  </si>
  <si>
    <t>非夏月契約/半尖峰契約</t>
    <phoneticPr fontId="17" type="noConversion"/>
  </si>
  <si>
    <t>夏月用電小時</t>
    <phoneticPr fontId="13" type="noConversion"/>
  </si>
  <si>
    <t>二段流動電費</t>
    <phoneticPr fontId="13" type="noConversion"/>
  </si>
  <si>
    <t>月份</t>
    <phoneticPr fontId="4" type="noConversion"/>
  </si>
  <si>
    <t>非夏月</t>
    <phoneticPr fontId="4" type="noConversion"/>
  </si>
  <si>
    <r>
      <t>最高需量</t>
    </r>
    <r>
      <rPr>
        <sz val="10"/>
        <rFont val="Arial"/>
        <family val="2"/>
      </rPr>
      <t>(kW)</t>
    </r>
    <phoneticPr fontId="4" type="noConversion"/>
  </si>
  <si>
    <t>非夏日均度</t>
    <phoneticPr fontId="4" type="noConversion"/>
  </si>
  <si>
    <t>Hrs</t>
    <phoneticPr fontId="4" type="noConversion"/>
  </si>
  <si>
    <t>尖峰</t>
    <phoneticPr fontId="4" type="noConversion"/>
  </si>
  <si>
    <t>尖峰(時)</t>
    <phoneticPr fontId="4" type="noConversion"/>
  </si>
  <si>
    <t>半尖峰(時)</t>
    <phoneticPr fontId="4" type="noConversion"/>
  </si>
  <si>
    <t>週六半尖峰(時)</t>
    <phoneticPr fontId="4" type="noConversion"/>
  </si>
  <si>
    <t>離峰(時)</t>
    <phoneticPr fontId="4" type="noConversion"/>
  </si>
  <si>
    <t>Days</t>
    <phoneticPr fontId="4" type="noConversion"/>
  </si>
  <si>
    <t>kW max</t>
    <phoneticPr fontId="4" type="noConversion"/>
  </si>
  <si>
    <r>
      <t>年</t>
    </r>
    <r>
      <rPr>
        <sz val="10"/>
        <rFont val="細明體"/>
        <family val="2"/>
      </rPr>
      <t>Average</t>
    </r>
    <phoneticPr fontId="4" type="noConversion"/>
  </si>
  <si>
    <t>平均值的時段碼</t>
  </si>
  <si>
    <r>
      <rPr>
        <sz val="10"/>
        <color rgb="FF0432FF"/>
        <rFont val="PMingLiU"/>
        <family val="1"/>
        <charset val="136"/>
      </rPr>
      <t>統計夏月</t>
    </r>
    <r>
      <rPr>
        <sz val="10"/>
        <color rgb="FF0432FF"/>
        <rFont val="Verdana"/>
        <family val="2"/>
      </rPr>
      <t>/</t>
    </r>
    <r>
      <rPr>
        <sz val="10"/>
        <color rgb="FF0432FF"/>
        <rFont val="PMingLiU"/>
        <family val="1"/>
        <charset val="136"/>
      </rPr>
      <t>非夏月各時間電價小時數</t>
    </r>
    <phoneticPr fontId="4" type="noConversion"/>
  </si>
  <si>
    <r>
      <rPr>
        <sz val="11"/>
        <color rgb="FF0432FF"/>
        <rFont val="細明體"/>
        <family val="3"/>
        <charset val="136"/>
      </rPr>
      <t>流動總費用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年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</si>
  <si>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color rgb="FF0432FF"/>
        <rFont val="細明體"/>
        <family val="3"/>
        <charset val="136"/>
      </rPr>
      <t>節省費用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含功因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</si>
  <si>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rFont val="細明體"/>
        <family val="3"/>
        <charset val="136"/>
      </rPr>
      <t>流動總費用</t>
    </r>
    <r>
      <rPr>
        <sz val="11"/>
        <rFont val="Verdana"/>
        <family val="2"/>
      </rPr>
      <t>(</t>
    </r>
    <r>
      <rPr>
        <sz val="11"/>
        <rFont val="細明體"/>
        <family val="3"/>
        <charset val="136"/>
      </rPr>
      <t>年</t>
    </r>
    <r>
      <rPr>
        <sz val="11"/>
        <rFont val="Verdana"/>
        <family val="2"/>
      </rPr>
      <t>)</t>
    </r>
    <phoneticPr fontId="13" type="noConversion"/>
  </si>
  <si>
    <r>
      <rPr>
        <sz val="10"/>
        <color theme="1"/>
        <rFont val="楷体"/>
        <charset val="134"/>
      </rPr>
      <t>契約容量</t>
    </r>
    <r>
      <rPr>
        <sz val="10"/>
        <rFont val="楷体"/>
        <charset val="134"/>
      </rPr>
      <t>(kW)</t>
    </r>
    <phoneticPr fontId="4" type="noConversion"/>
  </si>
  <si>
    <r>
      <t>用電度數</t>
    </r>
    <r>
      <rPr>
        <sz val="10"/>
        <rFont val="楷体"/>
        <family val="2"/>
      </rPr>
      <t>(kWh)</t>
    </r>
    <phoneticPr fontId="4" type="noConversion"/>
  </si>
  <si>
    <t>總用電度數/基本電費</t>
    <phoneticPr fontId="4" type="noConversion"/>
  </si>
  <si>
    <r>
      <t>平均電價/度</t>
    </r>
    <r>
      <rPr>
        <sz val="10"/>
        <color rgb="FF0432FF"/>
        <rFont val="細明體"/>
        <family val="1"/>
        <charset val="136"/>
      </rPr>
      <t>(不含功因罰款)</t>
    </r>
    <phoneticPr fontId="4" type="noConversion"/>
  </si>
  <si>
    <t>高壓需量電力</t>
    <phoneticPr fontId="4" type="noConversion"/>
  </si>
  <si>
    <t>三段式</t>
    <phoneticPr fontId="4" type="noConversion"/>
  </si>
  <si>
    <t>污水處理廠</t>
    <phoneticPr fontId="4" type="noConversion"/>
  </si>
  <si>
    <t>JAN</t>
    <phoneticPr fontId="4" type="noConversion"/>
  </si>
  <si>
    <t>還原時度(kW)</t>
    <phoneticPr fontId="4" type="noConversion"/>
  </si>
  <si>
    <t>污水處理量</t>
    <phoneticPr fontId="4" type="noConversion"/>
  </si>
  <si>
    <t>每度電成本</t>
    <phoneticPr fontId="4" type="noConversion"/>
  </si>
  <si>
    <t>污水處理成本</t>
    <phoneticPr fontId="4" type="noConversion"/>
  </si>
  <si>
    <t>(元/噸)</t>
    <phoneticPr fontId="4" type="noConversion"/>
  </si>
  <si>
    <t>(元/度)</t>
    <phoneticPr fontId="4" type="noConversion"/>
  </si>
  <si>
    <t>(噸/月)</t>
    <phoneticPr fontId="4" type="noConversion"/>
  </si>
  <si>
    <t>2018.04</t>
    <phoneticPr fontId="14" type="noConversion"/>
  </si>
  <si>
    <r>
      <t>2018.04 (</t>
    </r>
    <r>
      <rPr>
        <sz val="22"/>
        <color theme="1"/>
        <rFont val="PMingLiU"/>
        <family val="1"/>
        <charset val="136"/>
      </rPr>
      <t>二段</t>
    </r>
    <r>
      <rPr>
        <sz val="22"/>
        <color theme="1"/>
        <rFont val="Times New Roman"/>
        <family val="1"/>
      </rPr>
      <t>)</t>
    </r>
    <phoneticPr fontId="13" type="noConversion"/>
  </si>
  <si>
    <t>非夏月契約</t>
    <phoneticPr fontId="13" type="noConversion"/>
  </si>
  <si>
    <r>
      <t>2018.04 (</t>
    </r>
    <r>
      <rPr>
        <sz val="22"/>
        <color theme="1"/>
        <rFont val="PMingLiU"/>
        <family val="1"/>
        <charset val="136"/>
      </rPr>
      <t>三段</t>
    </r>
    <r>
      <rPr>
        <sz val="22"/>
        <color theme="1"/>
        <rFont val="Times New Roman"/>
        <family val="1"/>
      </rPr>
      <t>)</t>
    </r>
    <phoneticPr fontId="14" type="noConversion"/>
  </si>
  <si>
    <t>2016.04 (三段)</t>
    <phoneticPr fontId="13" type="noConversion"/>
  </si>
  <si>
    <t>2018/4三段式電價試算</t>
    <phoneticPr fontId="13" type="noConversion"/>
  </si>
  <si>
    <t>2018/4二段式電價試算</t>
    <phoneticPr fontId="13" type="noConversion"/>
  </si>
  <si>
    <t>107/4流動電費-尖峰</t>
    <phoneticPr fontId="13" type="noConversion"/>
  </si>
  <si>
    <t>107/4流動電費-半尖峰</t>
    <phoneticPr fontId="13" type="noConversion"/>
  </si>
  <si>
    <t>107/4流動電費-週六半尖峰</t>
    <phoneticPr fontId="13" type="noConversion"/>
  </si>
  <si>
    <t>107/4流動電費-離峰</t>
    <phoneticPr fontId="13" type="noConversion"/>
  </si>
  <si>
    <t>107/4流動電費</t>
    <phoneticPr fontId="13" type="noConversion"/>
  </si>
  <si>
    <t>107/4功因補償</t>
    <phoneticPr fontId="13" type="noConversion"/>
  </si>
  <si>
    <r>
      <t>2018/4</t>
    </r>
    <r>
      <rPr>
        <sz val="10"/>
        <color rgb="FFFF0000"/>
        <rFont val="Verdana"/>
        <family val="3"/>
      </rPr>
      <t>之後的平均電價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Verdana"/>
        <family val="3"/>
      </rPr>
      <t>二段式</t>
    </r>
    <r>
      <rPr>
        <sz val="10"/>
        <color rgb="FFFF0000"/>
        <rFont val="Verdana"/>
        <family val="2"/>
      </rPr>
      <t>)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</si>
  <si>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</si>
  <si>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新細明體"/>
        <family val="1"/>
        <charset val="136"/>
      </rPr>
      <t>轉三段</t>
    </r>
    <r>
      <rPr>
        <sz val="10"/>
        <color rgb="FFFF0000"/>
        <rFont val="Verdana"/>
        <family val="2"/>
      </rPr>
      <t>)</t>
    </r>
    <phoneticPr fontId="13" type="noConversion"/>
  </si>
  <si>
    <t>平均電價</t>
    <phoneticPr fontId="14" type="noConversion"/>
  </si>
  <si>
    <t>契約容量(kW)</t>
    <phoneticPr fontId="14" type="noConversion"/>
  </si>
  <si>
    <r>
      <rPr>
        <sz val="10"/>
        <rFont val="MingLiU"/>
        <family val="1"/>
        <charset val="136"/>
      </rPr>
      <t>平均電價</t>
    </r>
    <r>
      <rPr>
        <sz val="10"/>
        <rFont val="Verdana"/>
        <family val="2"/>
      </rPr>
      <t>(元/度)</t>
    </r>
    <phoneticPr fontId="14" type="noConversion"/>
  </si>
  <si>
    <t>kW min</t>
    <phoneticPr fontId="4" type="noConversion"/>
  </si>
  <si>
    <t>契約容量(kW)</t>
    <phoneticPr fontId="4" type="noConversion"/>
  </si>
  <si>
    <t>契約容量</t>
    <phoneticPr fontId="4" type="noConversion"/>
  </si>
  <si>
    <t>PF (%)</t>
    <phoneticPr fontId="4" type="noConversion"/>
  </si>
  <si>
    <t>100%</t>
    <phoneticPr fontId="4" type="noConversion"/>
  </si>
  <si>
    <t>100-96%</t>
    <phoneticPr fontId="4" type="noConversion"/>
  </si>
  <si>
    <t>96-92%</t>
    <phoneticPr fontId="4" type="noConversion"/>
  </si>
  <si>
    <t>&lt;92%</t>
    <phoneticPr fontId="4" type="noConversion"/>
  </si>
  <si>
    <t>Avaerage (%)</t>
    <phoneticPr fontId="4" type="noConversion"/>
  </si>
  <si>
    <t>功因潛力</t>
    <phoneticPr fontId="4" type="noConversion"/>
  </si>
  <si>
    <t>週間還原(Hrs.)</t>
    <phoneticPr fontId="4" type="noConversion"/>
  </si>
  <si>
    <t>用電度數(kWh)</t>
    <phoneticPr fontId="4" type="noConversion"/>
  </si>
  <si>
    <t>基本電費</t>
    <phoneticPr fontId="13" type="noConversion"/>
  </si>
  <si>
    <t>10:00~12:00
13:00~17:00</t>
    <phoneticPr fontId="14" type="noConversion"/>
  </si>
  <si>
    <r>
      <rPr>
        <sz val="10"/>
        <rFont val="Calibri"/>
        <family val="3"/>
      </rPr>
      <t>流動電費</t>
    </r>
    <r>
      <rPr>
        <sz val="10"/>
        <rFont val="Calibri"/>
        <family val="2"/>
      </rPr>
      <t>(</t>
    </r>
    <r>
      <rPr>
        <sz val="10"/>
        <rFont val="Calibri"/>
        <family val="3"/>
      </rPr>
      <t>原</t>
    </r>
    <r>
      <rPr>
        <sz val="10"/>
        <rFont val="Calibri"/>
        <family val="2"/>
      </rPr>
      <t>)</t>
    </r>
    <phoneticPr fontId="13" type="noConversion"/>
  </si>
  <si>
    <r>
      <rPr>
        <sz val="10"/>
        <rFont val="細明體"/>
        <family val="3"/>
        <charset val="136"/>
      </rPr>
      <t>流動電費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</si>
  <si>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(度/噸)</t>
    <phoneticPr fontId="4" type="noConversion"/>
  </si>
  <si>
    <t>Note：(基本電費+流動電費)*3%+功因折抵</t>
    <phoneticPr fontId="4" type="noConversion"/>
  </si>
  <si>
    <t>Note：負載率 = 當月總用電度數/(契約容量*當月總用電時數)*100%</t>
    <phoneticPr fontId="4" type="noConversion"/>
  </si>
  <si>
    <r>
      <t>Note：計算</t>
    </r>
    <r>
      <rPr>
        <sz val="10"/>
        <color rgb="FF0432FF"/>
        <rFont val="Calibri"/>
        <family val="2"/>
      </rPr>
      <t>時均</t>
    </r>
    <r>
      <rPr>
        <sz val="10"/>
        <color rgb="FFFF0000"/>
        <rFont val="Calibri"/>
        <family val="2"/>
      </rPr>
      <t>需量kW</t>
    </r>
    <phoneticPr fontId="4" type="noConversion"/>
  </si>
  <si>
    <r>
      <t>Note：月電費單需量kW（</t>
    </r>
    <r>
      <rPr>
        <sz val="10"/>
        <color rgb="FF0432FF"/>
        <rFont val="Calibri"/>
        <family val="2"/>
      </rPr>
      <t>峰值</t>
    </r>
    <r>
      <rPr>
        <sz val="10"/>
        <color rgb="FFFF0000"/>
        <rFont val="Calibri"/>
        <family val="2"/>
      </rPr>
      <t>）</t>
    </r>
    <phoneticPr fontId="4" type="noConversion"/>
  </si>
  <si>
    <r>
      <rPr>
        <sz val="10"/>
        <color rgb="FFFF0000"/>
        <rFont val="Calibri"/>
        <family val="2"/>
      </rPr>
      <t>日均</t>
    </r>
    <r>
      <rPr>
        <sz val="10"/>
        <rFont val="Calibri"/>
        <family val="2"/>
      </rPr>
      <t>用電(kWh)</t>
    </r>
    <phoneticPr fontId="4" type="noConversion"/>
  </si>
  <si>
    <t>Note：不含流動電費</t>
    <phoneticPr fontId="14" type="noConversion"/>
  </si>
  <si>
    <t>週六半尖</t>
    <phoneticPr fontId="4" type="noConversion"/>
  </si>
  <si>
    <t>離峰</t>
    <phoneticPr fontId="4" type="noConversion"/>
  </si>
  <si>
    <t>功因</t>
    <phoneticPr fontId="4" type="noConversion"/>
  </si>
  <si>
    <t>電費</t>
    <phoneticPr fontId="4" type="noConversion"/>
  </si>
  <si>
    <t>功率因素</t>
    <phoneticPr fontId="4" type="noConversion"/>
  </si>
  <si>
    <t>基本</t>
    <phoneticPr fontId="4" type="noConversion"/>
  </si>
  <si>
    <t>流動</t>
    <phoneticPr fontId="4" type="noConversion"/>
  </si>
  <si>
    <t>超約</t>
    <phoneticPr fontId="4" type="noConversion"/>
  </si>
  <si>
    <t>其它</t>
    <phoneticPr fontId="4" type="noConversion"/>
  </si>
  <si>
    <t>綠山林開發事業股份有限公司</t>
    <phoneticPr fontId="4" type="noConversion"/>
  </si>
  <si>
    <t>27242810</t>
    <phoneticPr fontId="4" type="noConversion"/>
  </si>
  <si>
    <t>高雄市楠梓區援港路668號1、2樓</t>
    <phoneticPr fontId="4" type="noConversion"/>
  </si>
  <si>
    <t>11-57-1501-20-3</t>
    <phoneticPr fontId="4" type="noConversion"/>
  </si>
  <si>
    <r>
      <rPr>
        <sz val="10"/>
        <rFont val="微軟正黑體"/>
        <family val="2"/>
        <charset val="136"/>
      </rPr>
      <t>基本電費</t>
    </r>
    <r>
      <rPr>
        <sz val="10"/>
        <rFont val="Verdana"/>
        <family val="2"/>
      </rPr>
      <t>+</t>
    </r>
    <r>
      <rPr>
        <sz val="10"/>
        <rFont val="微軟正黑體"/>
        <family val="2"/>
        <charset val="136"/>
      </rPr>
      <t>超約</t>
    </r>
    <r>
      <rPr>
        <sz val="10"/>
        <rFont val="新細明體"/>
        <family val="2"/>
        <charset val="136"/>
      </rPr>
      <t>電費</t>
    </r>
    <r>
      <rPr>
        <sz val="10"/>
        <rFont val="Verdana"/>
        <family val="2"/>
      </rPr>
      <t>(</t>
    </r>
    <r>
      <rPr>
        <sz val="10"/>
        <rFont val="微軟正黑體"/>
        <family val="2"/>
        <charset val="136"/>
      </rPr>
      <t>年</t>
    </r>
    <r>
      <rPr>
        <sz val="10"/>
        <rFont val="Verdana"/>
        <family val="2"/>
      </rPr>
      <t>)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</si>
</sst>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76" formatCode="&quot;$&quot;#,##0_);[Red]\(&quot;$&quot;#,##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_ "/>
    <numFmt numFmtId="180" formatCode="0.0%"/>
    <numFmt numFmtId="181" formatCode="_(* #,##0_);_(* \(#,##0\);_(* &quot;-&quot;??_);_(@_)"/>
    <numFmt numFmtId="182" formatCode="_-* #,##0_-;\-* #,##0_-;_-* &quot;-&quot;??_-;_-@_-"/>
    <numFmt numFmtId="183" formatCode="m/d;@"/>
    <numFmt numFmtId="184" formatCode="0_);[Red]\(0\)"/>
    <numFmt numFmtId="185" formatCode="_(* #,##0.0000_);_(* \(#,##0.0000\);_(* &quot;-&quot;??_);_(@_)"/>
    <numFmt numFmtId="186" formatCode="m/d/yy;@"/>
    <numFmt numFmtId="187" formatCode="_(&quot;$&quot;* #,##0_);_(&quot;$&quot;* \(#,##0\);_(&quot;$&quot;* &quot;-&quot;??_);_(@_)"/>
    <numFmt numFmtId="188" formatCode="0.00000_);[Red]\(0.00000\)"/>
    <numFmt numFmtId="189" formatCode="0.00000_ "/>
    <numFmt numFmtId="190" formatCode="0.0_ "/>
    <numFmt numFmtId="191" formatCode="_-* #,##0.0_-;\-* #,##0.0_-;_-* &quot;-&quot;?_-;_-@_-"/>
    <numFmt numFmtId="192" formatCode="#,##0.0_ "/>
    <numFmt numFmtId="193" formatCode="#,##0_ "/>
    <numFmt numFmtId="194" formatCode="&quot;$&quot;#,##0"/>
    <numFmt numFmtId="195" formatCode="&quot;$&quot;#,##0.00"/>
    <numFmt numFmtId="196" formatCode="0.00_);[Red]\(0.00\)"/>
    <numFmt numFmtId="197" formatCode="#,##0.00_ "/>
    <numFmt numFmtId="198" formatCode="&quot;NT$&quot;#,##0_);\(&quot;NT$&quot;#,##0\)"/>
  </numFmts>
  <fonts count="79">
    <font>
      <sz val="10"/>
      <name val="Verdana"/>
      <family val="2"/>
    </font>
    <font>
      <sz val="10"/>
      <name val="Verdana"/>
      <family val="2"/>
    </font>
    <font>
      <sz val="12"/>
      <name val="Times New Roman"/>
      <family val="1"/>
    </font>
    <font>
      <sz val="10"/>
      <name val="Calibri"/>
      <family val="2"/>
    </font>
    <font>
      <sz val="8"/>
      <name val="Verdana"/>
      <family val="2"/>
    </font>
    <font>
      <sz val="10"/>
      <name val="微軟正黑體"/>
      <family val="2"/>
      <charset val="136"/>
    </font>
    <font>
      <sz val="10"/>
      <color indexed="12"/>
      <name val="Calibri"/>
      <family val="2"/>
    </font>
    <font>
      <sz val="10"/>
      <color indexed="8"/>
      <name val="Calibri"/>
      <family val="2"/>
    </font>
    <font>
      <b/>
      <sz val="10"/>
      <name val="微軟正黑體"/>
      <family val="2"/>
      <charset val="136"/>
    </font>
    <font>
      <sz val="10"/>
      <name val="Verdana"/>
      <family val="2"/>
    </font>
    <font>
      <sz val="10"/>
      <color indexed="12"/>
      <name val="Verdana"/>
      <family val="2"/>
    </font>
    <font>
      <sz val="10"/>
      <name val="細明體"/>
      <family val="3"/>
      <charset val="136"/>
    </font>
    <font>
      <sz val="10"/>
      <color indexed="10"/>
      <name val="Calibri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Verdana"/>
      <family val="2"/>
    </font>
    <font>
      <sz val="9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1"/>
      <name val="華康細圓體"/>
      <family val="3"/>
      <charset val="136"/>
    </font>
    <font>
      <sz val="10"/>
      <color rgb="FFFF0000"/>
      <name val="Verdana"/>
      <family val="2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  <font>
      <b/>
      <sz val="10"/>
      <color rgb="FFFF0000"/>
      <name val="Verdana"/>
      <family val="2"/>
    </font>
    <font>
      <sz val="22"/>
      <color theme="1"/>
      <name val="華康細圓體"/>
      <family val="3"/>
      <charset val="136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楷体"/>
      <charset val="134"/>
    </font>
    <font>
      <sz val="10"/>
      <name val="Verdana"/>
      <family val="1"/>
    </font>
    <font>
      <sz val="10"/>
      <color rgb="FFFF0000"/>
      <name val="Arial"/>
      <family val="2"/>
    </font>
    <font>
      <sz val="10"/>
      <color rgb="FF0432FF"/>
      <name val="楷体"/>
      <charset val="134"/>
    </font>
    <font>
      <sz val="10"/>
      <color rgb="FF0432FF"/>
      <name val="Arial"/>
      <family val="2"/>
    </font>
    <font>
      <sz val="10"/>
      <color theme="1"/>
      <name val="Arial"/>
      <family val="2"/>
    </font>
    <font>
      <sz val="10"/>
      <color rgb="FFFF0000"/>
      <name val="微軟正黑體"/>
      <family val="2"/>
      <charset val="136"/>
    </font>
    <font>
      <sz val="11"/>
      <name val="Arial"/>
      <family val="2"/>
    </font>
    <font>
      <sz val="10"/>
      <color rgb="FF0432FF"/>
      <name val="Calibri"/>
      <family val="2"/>
    </font>
    <font>
      <sz val="10"/>
      <color indexed="10"/>
      <name val="Arial"/>
      <family val="2"/>
    </font>
    <font>
      <sz val="10"/>
      <name val="細明體"/>
      <family val="2"/>
    </font>
    <font>
      <sz val="10"/>
      <color rgb="FF0432FF"/>
      <name val="Verdana"/>
      <family val="1"/>
      <charset val="136"/>
    </font>
    <font>
      <sz val="10"/>
      <color rgb="FF0432FF"/>
      <name val="PMingLiU"/>
      <family val="1"/>
      <charset val="136"/>
    </font>
    <font>
      <sz val="10"/>
      <color rgb="FF0432FF"/>
      <name val="Verdana"/>
      <family val="2"/>
    </font>
    <font>
      <sz val="10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2"/>
      <color rgb="FF0432FF"/>
      <name val="新細明體"/>
      <family val="1"/>
      <charset val="136"/>
      <scheme val="minor"/>
    </font>
    <font>
      <sz val="12"/>
      <color rgb="FF0432FF"/>
      <name val="Arial"/>
      <family val="2"/>
    </font>
    <font>
      <sz val="11"/>
      <color rgb="FF0432FF"/>
      <name val="Verdana"/>
      <family val="2"/>
    </font>
    <font>
      <sz val="11"/>
      <color rgb="FF0432FF"/>
      <name val="細明體"/>
      <family val="3"/>
      <charset val="136"/>
    </font>
    <font>
      <sz val="22"/>
      <color theme="1"/>
      <name val="Times New Roman"/>
      <family val="1"/>
    </font>
    <font>
      <sz val="11"/>
      <name val="Verdana"/>
      <family val="2"/>
    </font>
    <font>
      <sz val="11"/>
      <name val="細明體"/>
      <family val="3"/>
      <charset val="136"/>
    </font>
    <font>
      <sz val="10"/>
      <name val="楷体"/>
      <family val="2"/>
    </font>
    <font>
      <sz val="10"/>
      <color theme="1"/>
      <name val="楷体"/>
      <charset val="134"/>
    </font>
    <font>
      <sz val="11"/>
      <name val="楷体"/>
      <charset val="134"/>
    </font>
    <font>
      <sz val="11"/>
      <color indexed="8"/>
      <name val="Arial"/>
      <family val="2"/>
    </font>
    <font>
      <b/>
      <sz val="12"/>
      <color rgb="FF0432FF"/>
      <name val="华文楷体"/>
      <family val="1"/>
      <charset val="134"/>
    </font>
    <font>
      <sz val="10"/>
      <color rgb="FF0432FF"/>
      <name val="細明體"/>
      <family val="1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Verdana"/>
      <family val="2"/>
    </font>
    <font>
      <sz val="10"/>
      <color theme="1"/>
      <name val="Calibri"/>
      <family val="2"/>
    </font>
    <font>
      <sz val="10"/>
      <color theme="1"/>
      <name val="微軟正黑體"/>
      <family val="2"/>
      <charset val="136"/>
    </font>
    <font>
      <sz val="22"/>
      <color theme="1"/>
      <name val="PMingLiU"/>
      <family val="1"/>
      <charset val="136"/>
    </font>
    <font>
      <sz val="11"/>
      <color rgb="FFFF0000"/>
      <name val="細明體"/>
      <family val="3"/>
      <charset val="136"/>
    </font>
    <font>
      <sz val="11"/>
      <color rgb="FFFF0000"/>
      <name val="Calibri"/>
      <family val="2"/>
    </font>
    <font>
      <sz val="10"/>
      <color rgb="FFFF0000"/>
      <name val="Verdana"/>
      <family val="3"/>
    </font>
    <font>
      <sz val="12"/>
      <color rgb="FF0432FF"/>
      <name val="Verdana"/>
      <family val="2"/>
    </font>
    <font>
      <sz val="12"/>
      <color rgb="FFFF0000"/>
      <name val="Verdana"/>
      <family val="2"/>
    </font>
    <font>
      <sz val="10"/>
      <name val="MingLiU"/>
      <family val="1"/>
      <charset val="136"/>
    </font>
    <font>
      <sz val="10"/>
      <name val="Verdana"/>
      <family val="1"/>
      <charset val="136"/>
    </font>
    <font>
      <sz val="10"/>
      <color rgb="FF0432FF"/>
      <name val="細明體"/>
      <family val="3"/>
      <charset val="136"/>
    </font>
    <font>
      <sz val="12"/>
      <color rgb="FF0432FF"/>
      <name val="華康細圓體"/>
      <family val="3"/>
      <charset val="136"/>
    </font>
    <font>
      <sz val="10"/>
      <name val="Calibri"/>
      <family val="3"/>
    </font>
    <font>
      <sz val="10"/>
      <name val="Calibri"/>
      <family val="3"/>
      <charset val="136"/>
    </font>
    <font>
      <sz val="10"/>
      <color rgb="FFFF0000"/>
      <name val="Calibri"/>
      <family val="2"/>
    </font>
    <font>
      <sz val="10"/>
      <name val="新細明體"/>
      <family val="2"/>
      <charset val="136"/>
    </font>
    <font>
      <sz val="10"/>
      <name val="Verdana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0070C0"/>
      </top>
      <bottom/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medium">
        <color rgb="FF008F00"/>
      </bottom>
      <diagonal/>
    </border>
    <border>
      <left style="medium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/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medium">
        <color rgb="FF008F00"/>
      </bottom>
      <diagonal/>
    </border>
    <border>
      <left style="medium">
        <color rgb="FF008F00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medium">
        <color rgb="FF008F00"/>
      </right>
      <top/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/>
      <right style="thin">
        <color rgb="FF008F00"/>
      </right>
      <top style="thin">
        <color rgb="FF008F00"/>
      </top>
      <bottom style="thin">
        <color rgb="FF008F00"/>
      </bottom>
      <diagonal/>
    </border>
    <border>
      <left/>
      <right style="medium">
        <color rgb="FF008F00"/>
      </right>
      <top/>
      <bottom/>
      <diagonal/>
    </border>
    <border>
      <left/>
      <right style="medium">
        <color rgb="FF008F00"/>
      </right>
      <top style="medium">
        <color rgb="FF008F00"/>
      </top>
      <bottom/>
      <diagonal/>
    </border>
    <border>
      <left/>
      <right/>
      <top style="medium">
        <color rgb="FF008F00"/>
      </top>
      <bottom/>
      <diagonal/>
    </border>
    <border>
      <left style="medium">
        <color rgb="FF008F00"/>
      </left>
      <right style="thin">
        <color rgb="FF008F00"/>
      </right>
      <top style="thin">
        <color rgb="FF008F00"/>
      </top>
      <bottom/>
      <diagonal/>
    </border>
    <border>
      <left style="medium">
        <color rgb="FF008F00"/>
      </left>
      <right style="thin">
        <color rgb="FF008F00"/>
      </right>
      <top/>
      <bottom/>
      <diagonal/>
    </border>
    <border>
      <left style="medium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/>
      <diagonal/>
    </border>
    <border>
      <left style="thin">
        <color rgb="FF008F00"/>
      </left>
      <right style="medium">
        <color rgb="FF008F00"/>
      </right>
      <top style="thin">
        <color rgb="FF008F00"/>
      </top>
      <bottom/>
      <diagonal/>
    </border>
    <border>
      <left style="thin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/>
      <bottom style="medium">
        <color rgb="FF008F00"/>
      </bottom>
      <diagonal/>
    </border>
    <border>
      <left/>
      <right/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/>
      <top/>
      <bottom style="medium">
        <color rgb="FF008F00"/>
      </bottom>
      <diagonal/>
    </border>
    <border>
      <left/>
      <right/>
      <top/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 style="medium">
        <color rgb="FF008F00"/>
      </bottom>
      <diagonal/>
    </border>
    <border>
      <left/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/>
      <diagonal/>
    </border>
    <border>
      <left style="thin">
        <color rgb="FF008F00"/>
      </left>
      <right/>
      <top/>
      <bottom style="thin">
        <color rgb="FF008F00"/>
      </bottom>
      <diagonal/>
    </border>
    <border>
      <left/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/>
      <top style="thin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ck">
        <color rgb="FF008F00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ck">
        <color rgb="FF008F00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n">
        <color indexed="64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008F00"/>
      </right>
      <top style="thin">
        <color indexed="64"/>
      </top>
      <bottom/>
      <diagonal/>
    </border>
    <border>
      <left style="thick">
        <color rgb="FF0432FF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ck">
        <color rgb="FF0432FF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ck">
        <color rgb="FF0432FF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rgb="FF008F00"/>
      </bottom>
      <diagonal/>
    </border>
    <border>
      <left style="medium">
        <color rgb="FF008F00"/>
      </left>
      <right/>
      <top/>
      <bottom style="medium">
        <color rgb="FF008F00"/>
      </bottom>
      <diagonal/>
    </border>
    <border>
      <left style="medium">
        <color rgb="FF0432FF"/>
      </left>
      <right style="medium">
        <color rgb="FF0432FF"/>
      </right>
      <top style="medium">
        <color rgb="FF0432FF"/>
      </top>
      <bottom style="medium">
        <color rgb="FF0432FF"/>
      </bottom>
      <diagonal/>
    </border>
  </borders>
  <cellStyleXfs count="10">
    <xf numFmtId="0" fontId="0" fillId="0" borderId="0"/>
    <xf numFmtId="17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" fillId="0" borderId="0"/>
    <xf numFmtId="0" fontId="19" fillId="8" borderId="27" applyNumberFormat="0" applyAlignment="0" applyProtection="0">
      <alignment vertical="center"/>
    </xf>
    <xf numFmtId="0" fontId="19" fillId="8" borderId="27" applyNumberFormat="0" applyAlignment="0" applyProtection="0">
      <alignment vertical="center"/>
    </xf>
  </cellStyleXfs>
  <cellXfs count="812">
    <xf numFmtId="0" fontId="0" fillId="0" borderId="0" xfId="0"/>
    <xf numFmtId="0" fontId="0" fillId="0" borderId="0" xfId="0" applyAlignment="1">
      <alignment horizontal="center"/>
    </xf>
    <xf numFmtId="181" fontId="0" fillId="0" borderId="0" xfId="6" applyNumberFormat="1" applyFont="1"/>
    <xf numFmtId="178" fontId="0" fillId="0" borderId="0" xfId="0" applyNumberFormat="1"/>
    <xf numFmtId="0" fontId="6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2" fontId="3" fillId="2" borderId="0" xfId="0" applyNumberFormat="1" applyFont="1" applyFill="1" applyBorder="1" applyAlignment="1">
      <alignment vertical="top"/>
    </xf>
    <xf numFmtId="4" fontId="3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81" fontId="3" fillId="2" borderId="4" xfId="6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7" xfId="6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82" fontId="3" fillId="2" borderId="0" xfId="0" applyNumberFormat="1" applyFont="1" applyFill="1" applyBorder="1" applyAlignment="1">
      <alignment vertical="top"/>
    </xf>
    <xf numFmtId="181" fontId="3" fillId="2" borderId="0" xfId="6" applyNumberFormat="1" applyFont="1" applyFill="1" applyBorder="1" applyAlignment="1"/>
    <xf numFmtId="178" fontId="3" fillId="2" borderId="7" xfId="6" applyFont="1" applyFill="1" applyBorder="1" applyAlignment="1">
      <alignment horizontal="center"/>
    </xf>
    <xf numFmtId="185" fontId="3" fillId="2" borderId="0" xfId="6" applyNumberFormat="1" applyFont="1" applyFill="1" applyBorder="1" applyAlignment="1">
      <alignment horizontal="center"/>
    </xf>
    <xf numFmtId="181" fontId="3" fillId="2" borderId="0" xfId="0" applyNumberFormat="1" applyFont="1" applyFill="1" applyAlignment="1">
      <alignment horizontal="center"/>
    </xf>
    <xf numFmtId="20" fontId="3" fillId="2" borderId="4" xfId="0" applyNumberFormat="1" applyFont="1" applyFill="1" applyBorder="1"/>
    <xf numFmtId="14" fontId="0" fillId="0" borderId="0" xfId="0" applyNumberFormat="1"/>
    <xf numFmtId="187" fontId="3" fillId="2" borderId="7" xfId="5" applyNumberFormat="1" applyFont="1" applyFill="1" applyBorder="1" applyAlignment="1">
      <alignment horizontal="center"/>
    </xf>
    <xf numFmtId="0" fontId="1" fillId="2" borderId="0" xfId="0" applyFont="1" applyFill="1"/>
    <xf numFmtId="0" fontId="3" fillId="2" borderId="4" xfId="0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14" xfId="0" applyFont="1" applyFill="1" applyBorder="1"/>
    <xf numFmtId="181" fontId="9" fillId="2" borderId="0" xfId="0" applyNumberFormat="1" applyFont="1" applyFill="1"/>
    <xf numFmtId="0" fontId="3" fillId="2" borderId="0" xfId="0" applyFont="1" applyFill="1" applyBorder="1" applyAlignment="1">
      <alignment horizontal="right" vertical="top"/>
    </xf>
    <xf numFmtId="1" fontId="0" fillId="0" borderId="0" xfId="0" applyNumberFormat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/>
    <xf numFmtId="20" fontId="0" fillId="0" borderId="4" xfId="0" applyNumberFormat="1" applyBorder="1" applyAlignment="1">
      <alignment horizontal="center"/>
    </xf>
    <xf numFmtId="1" fontId="0" fillId="0" borderId="4" xfId="0" applyNumberFormat="1" applyBorder="1"/>
    <xf numFmtId="49" fontId="0" fillId="0" borderId="0" xfId="0" applyNumberFormat="1"/>
    <xf numFmtId="49" fontId="0" fillId="0" borderId="4" xfId="0" applyNumberFormat="1" applyFill="1" applyBorder="1" applyAlignment="1">
      <alignment horizontal="center"/>
    </xf>
    <xf numFmtId="49" fontId="0" fillId="0" borderId="4" xfId="0" applyNumberFormat="1" applyBorder="1"/>
    <xf numFmtId="1" fontId="0" fillId="0" borderId="0" xfId="6" applyNumberFormat="1" applyFo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181" fontId="9" fillId="2" borderId="0" xfId="6" applyNumberFormat="1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182" fontId="6" fillId="2" borderId="9" xfId="0" applyNumberFormat="1" applyFont="1" applyFill="1" applyBorder="1" applyAlignment="1">
      <alignment horizontal="center" vertical="top"/>
    </xf>
    <xf numFmtId="0" fontId="0" fillId="0" borderId="16" xfId="0" applyBorder="1"/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81" fontId="0" fillId="0" borderId="21" xfId="6" applyNumberFormat="1" applyFont="1" applyBorder="1"/>
    <xf numFmtId="0" fontId="0" fillId="0" borderId="21" xfId="0" applyBorder="1"/>
    <xf numFmtId="0" fontId="0" fillId="0" borderId="22" xfId="0" applyBorder="1"/>
    <xf numFmtId="182" fontId="6" fillId="2" borderId="15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0" fontId="3" fillId="3" borderId="2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9" fontId="3" fillId="2" borderId="0" xfId="4" applyFont="1" applyFill="1" applyBorder="1"/>
    <xf numFmtId="0" fontId="3" fillId="2" borderId="0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top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181" fontId="3" fillId="2" borderId="0" xfId="0" applyNumberFormat="1" applyFont="1" applyFill="1" applyBorder="1"/>
    <xf numFmtId="182" fontId="3" fillId="2" borderId="0" xfId="0" applyNumberFormat="1" applyFont="1" applyFill="1" applyBorder="1"/>
    <xf numFmtId="189" fontId="12" fillId="2" borderId="5" xfId="0" applyNumberFormat="1" applyFont="1" applyFill="1" applyBorder="1"/>
    <xf numFmtId="189" fontId="3" fillId="2" borderId="5" xfId="0" applyNumberFormat="1" applyFont="1" applyFill="1" applyBorder="1"/>
    <xf numFmtId="181" fontId="3" fillId="2" borderId="0" xfId="6" applyNumberFormat="1" applyFont="1" applyFill="1" applyBorder="1" applyAlignment="1">
      <alignment horizontal="center"/>
    </xf>
    <xf numFmtId="181" fontId="3" fillId="2" borderId="0" xfId="6" applyNumberFormat="1" applyFont="1" applyFill="1" applyBorder="1" applyAlignment="1">
      <alignment horizontal="right"/>
    </xf>
    <xf numFmtId="9" fontId="3" fillId="2" borderId="0" xfId="4" applyFont="1" applyFill="1" applyBorder="1" applyAlignment="1">
      <alignment horizontal="right"/>
    </xf>
    <xf numFmtId="185" fontId="3" fillId="2" borderId="0" xfId="6" applyNumberFormat="1" applyFont="1" applyFill="1" applyBorder="1" applyAlignment="1">
      <alignment horizontal="right"/>
    </xf>
    <xf numFmtId="0" fontId="11" fillId="0" borderId="0" xfId="0" applyFont="1"/>
    <xf numFmtId="182" fontId="0" fillId="0" borderId="0" xfId="0" applyNumberFormat="1"/>
    <xf numFmtId="43" fontId="0" fillId="0" borderId="0" xfId="0" applyNumberFormat="1"/>
    <xf numFmtId="192" fontId="0" fillId="0" borderId="0" xfId="0" applyNumberFormat="1"/>
    <xf numFmtId="0" fontId="11" fillId="0" borderId="0" xfId="0" applyFont="1" applyFill="1" applyBorder="1"/>
    <xf numFmtId="190" fontId="0" fillId="0" borderId="0" xfId="0" applyNumberFormat="1"/>
    <xf numFmtId="0" fontId="0" fillId="0" borderId="0" xfId="0" applyAlignment="1">
      <alignment vertical="center"/>
    </xf>
    <xf numFmtId="193" fontId="0" fillId="0" borderId="0" xfId="0" applyNumberFormat="1" applyAlignment="1">
      <alignment vertical="center"/>
    </xf>
    <xf numFmtId="0" fontId="0" fillId="0" borderId="0" xfId="0" applyFill="1"/>
    <xf numFmtId="194" fontId="0" fillId="0" borderId="0" xfId="0" applyNumberFormat="1"/>
    <xf numFmtId="0" fontId="16" fillId="0" borderId="0" xfId="0" applyFont="1"/>
    <xf numFmtId="0" fontId="0" fillId="0" borderId="0" xfId="0" applyFont="1"/>
    <xf numFmtId="176" fontId="0" fillId="0" borderId="0" xfId="0" applyNumberFormat="1"/>
    <xf numFmtId="176" fontId="0" fillId="0" borderId="0" xfId="0" applyNumberFormat="1" applyFont="1"/>
    <xf numFmtId="38" fontId="0" fillId="0" borderId="0" xfId="0" applyNumberFormat="1"/>
    <xf numFmtId="38" fontId="24" fillId="0" borderId="0" xfId="0" applyNumberFormat="1" applyFont="1"/>
    <xf numFmtId="38" fontId="0" fillId="0" borderId="0" xfId="0" applyNumberFormat="1" applyFont="1"/>
    <xf numFmtId="0" fontId="24" fillId="0" borderId="0" xfId="0" applyFont="1"/>
    <xf numFmtId="194" fontId="24" fillId="0" borderId="0" xfId="0" applyNumberFormat="1" applyFont="1"/>
    <xf numFmtId="195" fontId="0" fillId="0" borderId="0" xfId="0" applyNumberFormat="1"/>
    <xf numFmtId="194" fontId="0" fillId="0" borderId="0" xfId="0" applyNumberFormat="1" applyFont="1"/>
    <xf numFmtId="194" fontId="16" fillId="0" borderId="0" xfId="0" applyNumberFormat="1" applyFont="1"/>
    <xf numFmtId="181" fontId="3" fillId="4" borderId="23" xfId="2" applyNumberFormat="1" applyFont="1" applyFill="1" applyBorder="1" applyAlignment="1">
      <alignment horizontal="center" vertical="top"/>
    </xf>
    <xf numFmtId="182" fontId="3" fillId="4" borderId="9" xfId="0" applyNumberFormat="1" applyFont="1" applyFill="1" applyBorder="1" applyAlignment="1">
      <alignment horizontal="center" vertical="top"/>
    </xf>
    <xf numFmtId="180" fontId="0" fillId="0" borderId="4" xfId="0" applyNumberFormat="1" applyBorder="1"/>
    <xf numFmtId="191" fontId="0" fillId="0" borderId="4" xfId="0" applyNumberFormat="1" applyBorder="1"/>
    <xf numFmtId="43" fontId="0" fillId="0" borderId="4" xfId="0" applyNumberFormat="1" applyBorder="1"/>
    <xf numFmtId="193" fontId="0" fillId="0" borderId="4" xfId="0" applyNumberFormat="1" applyBorder="1"/>
    <xf numFmtId="0" fontId="18" fillId="7" borderId="0" xfId="3" applyAlignment="1">
      <alignment horizontal="center"/>
    </xf>
    <xf numFmtId="0" fontId="15" fillId="0" borderId="4" xfId="0" applyFont="1" applyBorder="1"/>
    <xf numFmtId="0" fontId="18" fillId="7" borderId="0" xfId="3" applyAlignment="1"/>
    <xf numFmtId="195" fontId="0" fillId="0" borderId="0" xfId="0" applyNumberFormat="1" applyFill="1"/>
    <xf numFmtId="14" fontId="11" fillId="0" borderId="0" xfId="0" applyNumberFormat="1" applyFont="1"/>
    <xf numFmtId="0" fontId="18" fillId="0" borderId="0" xfId="3" applyFill="1" applyAlignment="1"/>
    <xf numFmtId="179" fontId="18" fillId="7" borderId="0" xfId="3" applyNumberFormat="1" applyAlignment="1">
      <alignment horizontal="center"/>
    </xf>
    <xf numFmtId="181" fontId="3" fillId="6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6" fillId="16" borderId="29" xfId="0" applyFont="1" applyFill="1" applyBorder="1" applyAlignment="1">
      <alignment horizontal="center" vertical="center"/>
    </xf>
    <xf numFmtId="0" fontId="26" fillId="16" borderId="32" xfId="0" applyFont="1" applyFill="1" applyBorder="1" applyAlignment="1">
      <alignment horizontal="center" vertical="center"/>
    </xf>
    <xf numFmtId="0" fontId="26" fillId="16" borderId="35" xfId="0" applyFont="1" applyFill="1" applyBorder="1" applyAlignment="1">
      <alignment horizontal="center" vertical="center"/>
    </xf>
    <xf numFmtId="183" fontId="27" fillId="9" borderId="33" xfId="0" applyNumberFormat="1" applyFont="1" applyFill="1" applyBorder="1" applyAlignment="1">
      <alignment horizontal="center" vertical="top"/>
    </xf>
    <xf numFmtId="183" fontId="27" fillId="9" borderId="34" xfId="0" applyNumberFormat="1" applyFont="1" applyFill="1" applyBorder="1" applyAlignment="1">
      <alignment horizontal="center" vertical="top"/>
    </xf>
    <xf numFmtId="182" fontId="27" fillId="9" borderId="33" xfId="0" applyNumberFormat="1" applyFont="1" applyFill="1" applyBorder="1" applyAlignment="1">
      <alignment horizontal="center" vertical="top"/>
    </xf>
    <xf numFmtId="182" fontId="27" fillId="9" borderId="34" xfId="0" applyNumberFormat="1" applyFont="1" applyFill="1" applyBorder="1" applyAlignment="1">
      <alignment horizontal="center" vertical="top"/>
    </xf>
    <xf numFmtId="182" fontId="27" fillId="9" borderId="36" xfId="0" applyNumberFormat="1" applyFont="1" applyFill="1" applyBorder="1" applyAlignment="1">
      <alignment horizontal="center" vertical="top"/>
    </xf>
    <xf numFmtId="182" fontId="27" fillId="9" borderId="37" xfId="0" applyNumberFormat="1" applyFont="1" applyFill="1" applyBorder="1" applyAlignment="1">
      <alignment horizontal="center" vertical="top"/>
    </xf>
    <xf numFmtId="182" fontId="26" fillId="9" borderId="33" xfId="0" applyNumberFormat="1" applyFont="1" applyFill="1" applyBorder="1" applyAlignment="1">
      <alignment horizontal="center" vertical="top"/>
    </xf>
    <xf numFmtId="182" fontId="26" fillId="9" borderId="34" xfId="0" applyNumberFormat="1" applyFont="1" applyFill="1" applyBorder="1" applyAlignment="1">
      <alignment horizontal="center" vertical="top"/>
    </xf>
    <xf numFmtId="184" fontId="26" fillId="2" borderId="36" xfId="0" applyNumberFormat="1" applyFont="1" applyFill="1" applyBorder="1" applyAlignment="1">
      <alignment horizontal="center" vertical="top"/>
    </xf>
    <xf numFmtId="184" fontId="26" fillId="2" borderId="37" xfId="0" applyNumberFormat="1" applyFont="1" applyFill="1" applyBorder="1" applyAlignment="1">
      <alignment horizontal="center" vertical="top"/>
    </xf>
    <xf numFmtId="182" fontId="28" fillId="2" borderId="36" xfId="0" applyNumberFormat="1" applyFont="1" applyFill="1" applyBorder="1" applyAlignment="1">
      <alignment horizontal="center" vertical="top"/>
    </xf>
    <xf numFmtId="182" fontId="28" fillId="2" borderId="37" xfId="0" applyNumberFormat="1" applyFont="1" applyFill="1" applyBorder="1" applyAlignment="1">
      <alignment horizontal="center" vertical="top"/>
    </xf>
    <xf numFmtId="182" fontId="26" fillId="9" borderId="42" xfId="0" applyNumberFormat="1" applyFont="1" applyFill="1" applyBorder="1" applyAlignment="1">
      <alignment horizontal="center" vertical="top"/>
    </xf>
    <xf numFmtId="182" fontId="26" fillId="9" borderId="43" xfId="0" applyNumberFormat="1" applyFont="1" applyFill="1" applyBorder="1" applyAlignment="1">
      <alignment horizontal="center" vertical="top"/>
    </xf>
    <xf numFmtId="181" fontId="26" fillId="12" borderId="30" xfId="0" applyNumberFormat="1" applyFont="1" applyFill="1" applyBorder="1" applyAlignment="1">
      <alignment horizontal="center" vertical="top"/>
    </xf>
    <xf numFmtId="181" fontId="26" fillId="12" borderId="31" xfId="0" applyNumberFormat="1" applyFont="1" applyFill="1" applyBorder="1" applyAlignment="1">
      <alignment horizontal="center" vertical="top"/>
    </xf>
    <xf numFmtId="182" fontId="26" fillId="12" borderId="33" xfId="0" applyNumberFormat="1" applyFont="1" applyFill="1" applyBorder="1" applyAlignment="1">
      <alignment horizontal="center" vertical="top"/>
    </xf>
    <xf numFmtId="182" fontId="26" fillId="12" borderId="34" xfId="0" applyNumberFormat="1" applyFont="1" applyFill="1" applyBorder="1" applyAlignment="1">
      <alignment horizontal="center" vertical="top"/>
    </xf>
    <xf numFmtId="181" fontId="26" fillId="9" borderId="33" xfId="6" applyNumberFormat="1" applyFont="1" applyFill="1" applyBorder="1" applyAlignment="1">
      <alignment horizontal="center" vertical="top"/>
    </xf>
    <xf numFmtId="181" fontId="26" fillId="9" borderId="34" xfId="6" applyNumberFormat="1" applyFont="1" applyFill="1" applyBorder="1" applyAlignment="1">
      <alignment horizontal="center" vertical="top"/>
    </xf>
    <xf numFmtId="182" fontId="28" fillId="2" borderId="33" xfId="0" applyNumberFormat="1" applyFont="1" applyFill="1" applyBorder="1" applyAlignment="1">
      <alignment horizontal="center" vertical="top"/>
    </xf>
    <xf numFmtId="182" fontId="28" fillId="2" borderId="34" xfId="0" applyNumberFormat="1" applyFont="1" applyFill="1" applyBorder="1" applyAlignment="1">
      <alignment horizontal="center" vertical="top"/>
    </xf>
    <xf numFmtId="9" fontId="28" fillId="15" borderId="30" xfId="4" applyFont="1" applyFill="1" applyBorder="1" applyAlignment="1">
      <alignment horizontal="center" vertical="top"/>
    </xf>
    <xf numFmtId="9" fontId="28" fillId="15" borderId="31" xfId="4" applyFont="1" applyFill="1" applyBorder="1" applyAlignment="1">
      <alignment horizontal="center" vertical="top"/>
    </xf>
    <xf numFmtId="181" fontId="28" fillId="15" borderId="33" xfId="6" applyNumberFormat="1" applyFont="1" applyFill="1" applyBorder="1" applyAlignment="1">
      <alignment horizontal="center" vertical="top"/>
    </xf>
    <xf numFmtId="181" fontId="28" fillId="15" borderId="34" xfId="6" applyNumberFormat="1" applyFont="1" applyFill="1" applyBorder="1" applyAlignment="1">
      <alignment horizontal="center" vertical="top"/>
    </xf>
    <xf numFmtId="181" fontId="28" fillId="15" borderId="36" xfId="6" applyNumberFormat="1" applyFont="1" applyFill="1" applyBorder="1" applyAlignment="1">
      <alignment horizontal="center" vertical="top"/>
    </xf>
    <xf numFmtId="181" fontId="28" fillId="15" borderId="37" xfId="6" applyNumberFormat="1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 wrapText="1"/>
    </xf>
    <xf numFmtId="0" fontId="29" fillId="18" borderId="36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6" fillId="18" borderId="42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 wrapText="1"/>
    </xf>
    <xf numFmtId="0" fontId="29" fillId="16" borderId="33" xfId="0" applyFont="1" applyFill="1" applyBorder="1" applyAlignment="1">
      <alignment horizontal="center" vertical="top" wrapText="1"/>
    </xf>
    <xf numFmtId="0" fontId="29" fillId="2" borderId="7" xfId="0" applyFont="1" applyFill="1" applyBorder="1" applyAlignment="1">
      <alignment horizontal="right" vertical="top"/>
    </xf>
    <xf numFmtId="0" fontId="29" fillId="2" borderId="8" xfId="0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 vertical="top"/>
    </xf>
    <xf numFmtId="49" fontId="29" fillId="2" borderId="8" xfId="0" applyNumberFormat="1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/>
    </xf>
    <xf numFmtId="49" fontId="29" fillId="2" borderId="8" xfId="0" applyNumberFormat="1" applyFont="1" applyFill="1" applyBorder="1" applyAlignment="1">
      <alignment horizontal="right"/>
    </xf>
    <xf numFmtId="182" fontId="26" fillId="2" borderId="0" xfId="0" applyNumberFormat="1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horizontal="center" vertical="top"/>
    </xf>
    <xf numFmtId="49" fontId="26" fillId="2" borderId="0" xfId="0" applyNumberFormat="1" applyFont="1" applyFill="1" applyBorder="1" applyAlignment="1">
      <alignment vertical="top"/>
    </xf>
    <xf numFmtId="181" fontId="26" fillId="2" borderId="8" xfId="6" applyNumberFormat="1" applyFont="1" applyFill="1" applyBorder="1" applyAlignment="1">
      <alignment horizontal="center" vertical="top"/>
    </xf>
    <xf numFmtId="10" fontId="26" fillId="2" borderId="8" xfId="4" applyNumberFormat="1" applyFont="1" applyFill="1" applyBorder="1" applyAlignment="1">
      <alignment horizontal="right" vertical="top"/>
    </xf>
    <xf numFmtId="178" fontId="26" fillId="2" borderId="8" xfId="6" applyNumberFormat="1" applyFont="1" applyFill="1" applyBorder="1" applyAlignment="1">
      <alignment horizontal="center" vertical="top"/>
    </xf>
    <xf numFmtId="0" fontId="26" fillId="2" borderId="0" xfId="0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vertical="top"/>
    </xf>
    <xf numFmtId="49" fontId="26" fillId="2" borderId="0" xfId="0" applyNumberFormat="1" applyFont="1" applyFill="1" applyBorder="1" applyAlignment="1">
      <alignment horizontal="left" vertical="top"/>
    </xf>
    <xf numFmtId="178" fontId="26" fillId="2" borderId="8" xfId="6" applyFont="1" applyFill="1" applyBorder="1" applyAlignment="1">
      <alignment vertical="top"/>
    </xf>
    <xf numFmtId="10" fontId="26" fillId="2" borderId="8" xfId="4" applyNumberFormat="1" applyFont="1" applyFill="1" applyBorder="1" applyAlignment="1">
      <alignment vertical="top"/>
    </xf>
    <xf numFmtId="10" fontId="26" fillId="2" borderId="7" xfId="4" applyNumberFormat="1" applyFont="1" applyFill="1" applyBorder="1" applyAlignment="1">
      <alignment vertical="top"/>
    </xf>
    <xf numFmtId="0" fontId="26" fillId="2" borderId="0" xfId="0" applyFont="1" applyFill="1" applyBorder="1"/>
    <xf numFmtId="181" fontId="26" fillId="2" borderId="7" xfId="0" applyNumberFormat="1" applyFont="1" applyFill="1" applyBorder="1" applyAlignment="1">
      <alignment vertical="top"/>
    </xf>
    <xf numFmtId="181" fontId="26" fillId="2" borderId="8" xfId="0" applyNumberFormat="1" applyFont="1" applyFill="1" applyBorder="1" applyAlignment="1">
      <alignment vertical="top"/>
    </xf>
    <xf numFmtId="0" fontId="30" fillId="0" borderId="18" xfId="0" applyFont="1" applyBorder="1"/>
    <xf numFmtId="0" fontId="30" fillId="0" borderId="20" xfId="0" applyFont="1" applyBorder="1"/>
    <xf numFmtId="49" fontId="32" fillId="2" borderId="7" xfId="0" applyNumberFormat="1" applyFont="1" applyFill="1" applyBorder="1" applyAlignment="1">
      <alignment horizontal="right"/>
    </xf>
    <xf numFmtId="10" fontId="33" fillId="2" borderId="7" xfId="4" applyNumberFormat="1" applyFont="1" applyFill="1" applyBorder="1" applyAlignment="1">
      <alignment horizontal="right" vertical="top"/>
    </xf>
    <xf numFmtId="49" fontId="32" fillId="2" borderId="8" xfId="0" applyNumberFormat="1" applyFont="1" applyFill="1" applyBorder="1" applyAlignment="1">
      <alignment horizontal="right"/>
    </xf>
    <xf numFmtId="182" fontId="33" fillId="2" borderId="8" xfId="4" applyNumberFormat="1" applyFont="1" applyFill="1" applyBorder="1" applyAlignment="1">
      <alignment horizontal="right" vertical="top"/>
    </xf>
    <xf numFmtId="182" fontId="32" fillId="2" borderId="7" xfId="0" applyNumberFormat="1" applyFont="1" applyFill="1" applyBorder="1" applyAlignment="1">
      <alignment vertical="top"/>
    </xf>
    <xf numFmtId="182" fontId="33" fillId="2" borderId="7" xfId="0" applyNumberFormat="1" applyFont="1" applyFill="1" applyBorder="1" applyAlignment="1">
      <alignment vertical="top"/>
    </xf>
    <xf numFmtId="181" fontId="31" fillId="2" borderId="8" xfId="0" applyNumberFormat="1" applyFont="1" applyFill="1" applyBorder="1" applyAlignment="1">
      <alignment vertical="top"/>
    </xf>
    <xf numFmtId="0" fontId="32" fillId="2" borderId="8" xfId="0" applyFont="1" applyFill="1" applyBorder="1" applyAlignment="1">
      <alignment horizontal="right" vertical="top"/>
    </xf>
    <xf numFmtId="0" fontId="33" fillId="2" borderId="8" xfId="0" applyFont="1" applyFill="1" applyBorder="1" applyAlignment="1">
      <alignment vertical="top"/>
    </xf>
    <xf numFmtId="0" fontId="33" fillId="2" borderId="0" xfId="0" applyFont="1" applyFill="1" applyBorder="1"/>
    <xf numFmtId="0" fontId="9" fillId="19" borderId="4" xfId="0" applyFont="1" applyFill="1" applyBorder="1"/>
    <xf numFmtId="0" fontId="9" fillId="13" borderId="4" xfId="0" applyFont="1" applyFill="1" applyBorder="1"/>
    <xf numFmtId="0" fontId="3" fillId="13" borderId="4" xfId="0" applyFont="1" applyFill="1" applyBorder="1" applyAlignment="1">
      <alignment horizontal="center"/>
    </xf>
    <xf numFmtId="0" fontId="9" fillId="20" borderId="4" xfId="0" applyFont="1" applyFill="1" applyBorder="1"/>
    <xf numFmtId="0" fontId="3" fillId="2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9" fillId="11" borderId="4" xfId="0" applyFont="1" applyFill="1" applyBorder="1"/>
    <xf numFmtId="0" fontId="36" fillId="2" borderId="0" xfId="0" applyFont="1" applyFill="1" applyBorder="1" applyAlignment="1">
      <alignment horizontal="center" vertical="top"/>
    </xf>
    <xf numFmtId="182" fontId="36" fillId="2" borderId="0" xfId="0" applyNumberFormat="1" applyFont="1" applyFill="1" applyBorder="1" applyAlignment="1">
      <alignment vertical="top"/>
    </xf>
    <xf numFmtId="0" fontId="36" fillId="2" borderId="0" xfId="0" applyFont="1" applyFill="1" applyBorder="1"/>
    <xf numFmtId="0" fontId="5" fillId="18" borderId="14" xfId="0" applyFont="1" applyFill="1" applyBorder="1" applyAlignment="1">
      <alignment horizontal="center"/>
    </xf>
    <xf numFmtId="0" fontId="3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 wrapText="1"/>
    </xf>
    <xf numFmtId="0" fontId="3" fillId="16" borderId="36" xfId="0" applyFont="1" applyFill="1" applyBorder="1" applyAlignment="1">
      <alignment horizontal="center" vertical="top" wrapText="1"/>
    </xf>
    <xf numFmtId="181" fontId="26" fillId="2" borderId="33" xfId="6" applyNumberFormat="1" applyFont="1" applyFill="1" applyBorder="1" applyAlignment="1">
      <alignment horizontal="center"/>
    </xf>
    <xf numFmtId="181" fontId="26" fillId="2" borderId="34" xfId="6" applyNumberFormat="1" applyFont="1" applyFill="1" applyBorder="1" applyAlignment="1">
      <alignment horizontal="center"/>
    </xf>
    <xf numFmtId="181" fontId="26" fillId="2" borderId="36" xfId="6" applyNumberFormat="1" applyFont="1" applyFill="1" applyBorder="1" applyAlignment="1">
      <alignment horizontal="center"/>
    </xf>
    <xf numFmtId="181" fontId="26" fillId="2" borderId="37" xfId="6" applyNumberFormat="1" applyFont="1" applyFill="1" applyBorder="1" applyAlignment="1">
      <alignment horizontal="center"/>
    </xf>
    <xf numFmtId="181" fontId="3" fillId="2" borderId="0" xfId="0" applyNumberFormat="1" applyFont="1" applyFill="1"/>
    <xf numFmtId="181" fontId="26" fillId="2" borderId="30" xfId="6" applyNumberFormat="1" applyFont="1" applyFill="1" applyBorder="1" applyAlignment="1">
      <alignment horizontal="right"/>
    </xf>
    <xf numFmtId="181" fontId="26" fillId="2" borderId="31" xfId="6" applyNumberFormat="1" applyFont="1" applyFill="1" applyBorder="1" applyAlignment="1">
      <alignment horizontal="right"/>
    </xf>
    <xf numFmtId="181" fontId="26" fillId="2" borderId="36" xfId="6" applyNumberFormat="1" applyFont="1" applyFill="1" applyBorder="1" applyAlignment="1">
      <alignment horizontal="right"/>
    </xf>
    <xf numFmtId="181" fontId="26" fillId="2" borderId="37" xfId="6" applyNumberFormat="1" applyFont="1" applyFill="1" applyBorder="1" applyAlignment="1">
      <alignment horizontal="right"/>
    </xf>
    <xf numFmtId="181" fontId="26" fillId="2" borderId="33" xfId="6" applyNumberFormat="1" applyFont="1" applyFill="1" applyBorder="1" applyAlignment="1">
      <alignment horizontal="right"/>
    </xf>
    <xf numFmtId="181" fontId="26" fillId="2" borderId="34" xfId="6" applyNumberFormat="1" applyFont="1" applyFill="1" applyBorder="1" applyAlignment="1">
      <alignment horizontal="right"/>
    </xf>
    <xf numFmtId="9" fontId="26" fillId="2" borderId="33" xfId="4" applyFont="1" applyFill="1" applyBorder="1" applyAlignment="1">
      <alignment horizontal="right"/>
    </xf>
    <xf numFmtId="9" fontId="26" fillId="2" borderId="34" xfId="4" applyFont="1" applyFill="1" applyBorder="1" applyAlignment="1">
      <alignment horizontal="right"/>
    </xf>
    <xf numFmtId="39" fontId="26" fillId="2" borderId="36" xfId="6" applyNumberFormat="1" applyFont="1" applyFill="1" applyBorder="1" applyAlignment="1">
      <alignment horizontal="right"/>
    </xf>
    <xf numFmtId="39" fontId="26" fillId="2" borderId="37" xfId="6" applyNumberFormat="1" applyFont="1" applyFill="1" applyBorder="1" applyAlignment="1">
      <alignment horizontal="right"/>
    </xf>
    <xf numFmtId="0" fontId="26" fillId="16" borderId="30" xfId="0" applyFont="1" applyFill="1" applyBorder="1" applyAlignment="1">
      <alignment horizontal="center" vertical="top" wrapText="1"/>
    </xf>
    <xf numFmtId="0" fontId="3" fillId="16" borderId="41" xfId="0" applyFont="1" applyFill="1" applyBorder="1" applyAlignment="1">
      <alignment horizontal="center"/>
    </xf>
    <xf numFmtId="0" fontId="3" fillId="16" borderId="42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/>
    </xf>
    <xf numFmtId="0" fontId="3" fillId="16" borderId="30" xfId="0" applyFont="1" applyFill="1" applyBorder="1" applyAlignment="1">
      <alignment horizontal="center" vertical="top"/>
    </xf>
    <xf numFmtId="0" fontId="3" fillId="16" borderId="36" xfId="0" applyFont="1" applyFill="1" applyBorder="1" applyAlignment="1">
      <alignment horizontal="center" vertical="top"/>
    </xf>
    <xf numFmtId="0" fontId="3" fillId="16" borderId="39" xfId="0" applyFont="1" applyFill="1" applyBorder="1" applyAlignment="1">
      <alignment horizontal="center"/>
    </xf>
    <xf numFmtId="181" fontId="26" fillId="2" borderId="39" xfId="6" applyNumberFormat="1" applyFont="1" applyFill="1" applyBorder="1" applyAlignment="1">
      <alignment horizontal="center"/>
    </xf>
    <xf numFmtId="181" fontId="26" fillId="2" borderId="40" xfId="6" applyNumberFormat="1" applyFont="1" applyFill="1" applyBorder="1" applyAlignment="1">
      <alignment horizontal="center"/>
    </xf>
    <xf numFmtId="39" fontId="3" fillId="2" borderId="44" xfId="6" applyNumberFormat="1" applyFont="1" applyFill="1" applyBorder="1" applyAlignment="1">
      <alignment horizontal="right"/>
    </xf>
    <xf numFmtId="0" fontId="3" fillId="16" borderId="4" xfId="0" applyFont="1" applyFill="1" applyBorder="1" applyAlignment="1">
      <alignment horizontal="center" vertical="top"/>
    </xf>
    <xf numFmtId="0" fontId="26" fillId="2" borderId="9" xfId="0" applyFont="1" applyFill="1" applyBorder="1"/>
    <xf numFmtId="0" fontId="26" fillId="2" borderId="4" xfId="0" applyFont="1" applyFill="1" applyBorder="1"/>
    <xf numFmtId="10" fontId="26" fillId="2" borderId="9" xfId="0" applyNumberFormat="1" applyFont="1" applyFill="1" applyBorder="1"/>
    <xf numFmtId="10" fontId="26" fillId="2" borderId="4" xfId="0" applyNumberFormat="1" applyFont="1" applyFill="1" applyBorder="1"/>
    <xf numFmtId="9" fontId="38" fillId="2" borderId="4" xfId="4" applyFont="1" applyFill="1" applyBorder="1" applyAlignment="1">
      <alignment horizontal="right"/>
    </xf>
    <xf numFmtId="9" fontId="26" fillId="2" borderId="4" xfId="4" applyFont="1" applyFill="1" applyBorder="1" applyAlignment="1">
      <alignment horizontal="right"/>
    </xf>
    <xf numFmtId="0" fontId="38" fillId="2" borderId="4" xfId="0" applyFont="1" applyFill="1" applyBorder="1"/>
    <xf numFmtId="0" fontId="26" fillId="2" borderId="0" xfId="0" applyFont="1" applyFill="1"/>
    <xf numFmtId="0" fontId="26" fillId="5" borderId="4" xfId="0" applyFont="1" applyFill="1" applyBorder="1"/>
    <xf numFmtId="10" fontId="26" fillId="0" borderId="4" xfId="0" applyNumberFormat="1" applyFont="1" applyFill="1" applyBorder="1"/>
    <xf numFmtId="0" fontId="11" fillId="16" borderId="4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13" xfId="0" applyFont="1" applyFill="1" applyBorder="1"/>
    <xf numFmtId="20" fontId="3" fillId="18" borderId="4" xfId="0" applyNumberFormat="1" applyFont="1" applyFill="1" applyBorder="1"/>
    <xf numFmtId="181" fontId="3" fillId="21" borderId="4" xfId="6" applyNumberFormat="1" applyFont="1" applyFill="1" applyBorder="1"/>
    <xf numFmtId="181" fontId="3" fillId="22" borderId="4" xfId="6" applyNumberFormat="1" applyFont="1" applyFill="1" applyBorder="1"/>
    <xf numFmtId="0" fontId="11" fillId="16" borderId="4" xfId="0" applyFont="1" applyFill="1" applyBorder="1" applyAlignment="1">
      <alignment horizontal="center" vertical="top"/>
    </xf>
    <xf numFmtId="0" fontId="0" fillId="2" borderId="56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20" fontId="0" fillId="2" borderId="45" xfId="0" applyNumberFormat="1" applyFill="1" applyBorder="1"/>
    <xf numFmtId="181" fontId="3" fillId="6" borderId="45" xfId="0" applyNumberFormat="1" applyFont="1" applyFill="1" applyBorder="1" applyAlignment="1">
      <alignment horizontal="center"/>
    </xf>
    <xf numFmtId="181" fontId="3" fillId="6" borderId="49" xfId="0" applyNumberFormat="1" applyFont="1" applyFill="1" applyBorder="1" applyAlignment="1">
      <alignment horizontal="center"/>
    </xf>
    <xf numFmtId="181" fontId="3" fillId="6" borderId="50" xfId="0" applyNumberFormat="1" applyFont="1" applyFill="1" applyBorder="1" applyAlignment="1">
      <alignment horizontal="center"/>
    </xf>
    <xf numFmtId="20" fontId="0" fillId="2" borderId="51" xfId="0" applyNumberFormat="1" applyFill="1" applyBorder="1"/>
    <xf numFmtId="181" fontId="3" fillId="6" borderId="51" xfId="0" applyNumberFormat="1" applyFont="1" applyFill="1" applyBorder="1" applyAlignment="1">
      <alignment horizontal="center"/>
    </xf>
    <xf numFmtId="181" fontId="3" fillId="6" borderId="52" xfId="0" applyNumberFormat="1" applyFont="1" applyFill="1" applyBorder="1" applyAlignment="1">
      <alignment horizontal="center"/>
    </xf>
    <xf numFmtId="20" fontId="0" fillId="2" borderId="53" xfId="0" applyNumberFormat="1" applyFill="1" applyBorder="1"/>
    <xf numFmtId="181" fontId="3" fillId="6" borderId="53" xfId="0" applyNumberFormat="1" applyFont="1" applyFill="1" applyBorder="1" applyAlignment="1">
      <alignment horizontal="center"/>
    </xf>
    <xf numFmtId="181" fontId="3" fillId="6" borderId="54" xfId="0" applyNumberFormat="1" applyFont="1" applyFill="1" applyBorder="1" applyAlignment="1">
      <alignment horizontal="center"/>
    </xf>
    <xf numFmtId="181" fontId="3" fillId="6" borderId="55" xfId="0" applyNumberFormat="1" applyFont="1" applyFill="1" applyBorder="1" applyAlignment="1">
      <alignment horizontal="center"/>
    </xf>
    <xf numFmtId="0" fontId="0" fillId="2" borderId="45" xfId="0" applyFill="1" applyBorder="1" applyAlignment="1">
      <alignment horizontal="right"/>
    </xf>
    <xf numFmtId="0" fontId="0" fillId="2" borderId="49" xfId="0" applyFill="1" applyBorder="1" applyAlignment="1">
      <alignment horizontal="right"/>
    </xf>
    <xf numFmtId="0" fontId="0" fillId="2" borderId="50" xfId="0" applyFill="1" applyBorder="1" applyAlignment="1">
      <alignment horizontal="right"/>
    </xf>
    <xf numFmtId="0" fontId="11" fillId="10" borderId="4" xfId="0" applyFont="1" applyFill="1" applyBorder="1"/>
    <xf numFmtId="0" fontId="11" fillId="15" borderId="4" xfId="0" applyFont="1" applyFill="1" applyBorder="1"/>
    <xf numFmtId="0" fontId="3" fillId="3" borderId="32" xfId="0" applyFont="1" applyFill="1" applyBorder="1" applyAlignment="1">
      <alignment horizontal="center" vertical="top" wrapText="1"/>
    </xf>
    <xf numFmtId="0" fontId="11" fillId="3" borderId="32" xfId="0" applyFont="1" applyFill="1" applyBorder="1" applyAlignment="1">
      <alignment horizontal="center" vertical="top" wrapText="1"/>
    </xf>
    <xf numFmtId="0" fontId="3" fillId="14" borderId="32" xfId="0" applyFont="1" applyFill="1" applyBorder="1" applyAlignment="1">
      <alignment horizontal="center" vertical="top" wrapText="1"/>
    </xf>
    <xf numFmtId="0" fontId="11" fillId="14" borderId="32" xfId="0" applyFont="1" applyFill="1" applyBorder="1" applyAlignment="1">
      <alignment horizontal="center" vertical="top" wrapText="1"/>
    </xf>
    <xf numFmtId="0" fontId="3" fillId="10" borderId="32" xfId="0" applyFont="1" applyFill="1" applyBorder="1" applyAlignment="1">
      <alignment horizontal="center" vertical="top" wrapText="1"/>
    </xf>
    <xf numFmtId="0" fontId="11" fillId="10" borderId="32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23" borderId="32" xfId="0" applyFont="1" applyFill="1" applyBorder="1" applyAlignment="1">
      <alignment horizontal="center" vertical="top" wrapText="1"/>
    </xf>
    <xf numFmtId="0" fontId="11" fillId="23" borderId="32" xfId="0" applyFont="1" applyFill="1" applyBorder="1" applyAlignment="1">
      <alignment horizontal="center" vertical="top" wrapText="1"/>
    </xf>
    <xf numFmtId="0" fontId="11" fillId="16" borderId="29" xfId="0" applyFont="1" applyFill="1" applyBorder="1" applyAlignment="1">
      <alignment horizontal="center" vertical="top" wrapText="1"/>
    </xf>
    <xf numFmtId="0" fontId="11" fillId="16" borderId="32" xfId="0" applyFont="1" applyFill="1" applyBorder="1" applyAlignment="1">
      <alignment horizontal="center" vertical="top" wrapText="1"/>
    </xf>
    <xf numFmtId="0" fontId="11" fillId="22" borderId="32" xfId="0" applyFont="1" applyFill="1" applyBorder="1" applyAlignment="1">
      <alignment horizontal="center"/>
    </xf>
    <xf numFmtId="182" fontId="26" fillId="15" borderId="33" xfId="0" applyNumberFormat="1" applyFont="1" applyFill="1" applyBorder="1" applyAlignment="1">
      <alignment horizontal="center" vertical="top"/>
    </xf>
    <xf numFmtId="182" fontId="26" fillId="15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Border="1"/>
    <xf numFmtId="182" fontId="26" fillId="0" borderId="34" xfId="0" applyNumberFormat="1" applyFont="1" applyBorder="1"/>
    <xf numFmtId="43" fontId="26" fillId="0" borderId="33" xfId="0" applyNumberFormat="1" applyFont="1" applyBorder="1"/>
    <xf numFmtId="43" fontId="26" fillId="0" borderId="34" xfId="0" applyNumberFormat="1" applyFont="1" applyBorder="1"/>
    <xf numFmtId="182" fontId="26" fillId="0" borderId="33" xfId="0" applyNumberFormat="1" applyFont="1" applyFill="1" applyBorder="1"/>
    <xf numFmtId="0" fontId="26" fillId="0" borderId="33" xfId="0" applyFont="1" applyBorder="1"/>
    <xf numFmtId="0" fontId="26" fillId="0" borderId="34" xfId="0" applyFont="1" applyBorder="1"/>
    <xf numFmtId="0" fontId="26" fillId="0" borderId="36" xfId="0" applyFont="1" applyBorder="1"/>
    <xf numFmtId="0" fontId="26" fillId="0" borderId="37" xfId="0" applyFont="1" applyBorder="1"/>
    <xf numFmtId="0" fontId="11" fillId="0" borderId="0" xfId="0" applyFont="1" applyAlignment="1">
      <alignment horizontal="center" vertical="center"/>
    </xf>
    <xf numFmtId="182" fontId="26" fillId="0" borderId="0" xfId="0" applyNumberFormat="1" applyFont="1"/>
    <xf numFmtId="0" fontId="11" fillId="23" borderId="32" xfId="0" applyFont="1" applyFill="1" applyBorder="1" applyAlignment="1">
      <alignment horizontal="center"/>
    </xf>
    <xf numFmtId="43" fontId="26" fillId="22" borderId="33" xfId="0" applyNumberFormat="1" applyFont="1" applyFill="1" applyBorder="1"/>
    <xf numFmtId="43" fontId="26" fillId="22" borderId="34" xfId="0" applyNumberFormat="1" applyFont="1" applyFill="1" applyBorder="1"/>
    <xf numFmtId="192" fontId="26" fillId="15" borderId="33" xfId="0" applyNumberFormat="1" applyFont="1" applyFill="1" applyBorder="1"/>
    <xf numFmtId="192" fontId="26" fillId="15" borderId="34" xfId="0" applyNumberFormat="1" applyFont="1" applyFill="1" applyBorder="1"/>
    <xf numFmtId="182" fontId="27" fillId="0" borderId="33" xfId="0" applyNumberFormat="1" applyFont="1" applyFill="1" applyBorder="1" applyAlignment="1">
      <alignment horizontal="center" vertical="top"/>
    </xf>
    <xf numFmtId="182" fontId="27" fillId="0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Fill="1" applyBorder="1" applyAlignment="1">
      <alignment horizontal="center" vertical="top"/>
    </xf>
    <xf numFmtId="182" fontId="26" fillId="0" borderId="34" xfId="0" applyNumberFormat="1" applyFont="1" applyFill="1" applyBorder="1" applyAlignment="1">
      <alignment horizontal="center" vertical="top"/>
    </xf>
    <xf numFmtId="182" fontId="26" fillId="15" borderId="33" xfId="0" applyNumberFormat="1" applyFont="1" applyFill="1" applyBorder="1"/>
    <xf numFmtId="182" fontId="26" fillId="15" borderId="34" xfId="0" applyNumberFormat="1" applyFont="1" applyFill="1" applyBorder="1"/>
    <xf numFmtId="0" fontId="11" fillId="23" borderId="32" xfId="0" applyFont="1" applyFill="1" applyBorder="1" applyAlignment="1">
      <alignment horizontal="center" wrapText="1"/>
    </xf>
    <xf numFmtId="0" fontId="23" fillId="16" borderId="35" xfId="0" applyFont="1" applyFill="1" applyBorder="1" applyAlignment="1">
      <alignment horizontal="center" vertical="top"/>
    </xf>
    <xf numFmtId="0" fontId="22" fillId="16" borderId="38" xfId="0" applyFont="1" applyFill="1" applyBorder="1" applyAlignment="1">
      <alignment horizontal="center" vertical="top"/>
    </xf>
    <xf numFmtId="0" fontId="15" fillId="0" borderId="60" xfId="0" applyFont="1" applyBorder="1"/>
    <xf numFmtId="0" fontId="15" fillId="0" borderId="57" xfId="0" applyFont="1" applyBorder="1"/>
    <xf numFmtId="0" fontId="3" fillId="3" borderId="30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180" fontId="26" fillId="0" borderId="33" xfId="0" applyNumberFormat="1" applyFont="1" applyBorder="1"/>
    <xf numFmtId="180" fontId="26" fillId="0" borderId="34" xfId="0" applyNumberFormat="1" applyFont="1" applyBorder="1"/>
    <xf numFmtId="191" fontId="26" fillId="0" borderId="33" xfId="0" applyNumberFormat="1" applyFont="1" applyBorder="1"/>
    <xf numFmtId="191" fontId="26" fillId="0" borderId="34" xfId="0" applyNumberFormat="1" applyFont="1" applyBorder="1"/>
    <xf numFmtId="193" fontId="26" fillId="0" borderId="33" xfId="0" applyNumberFormat="1" applyFont="1" applyBorder="1"/>
    <xf numFmtId="193" fontId="26" fillId="0" borderId="34" xfId="0" applyNumberFormat="1" applyFont="1" applyBorder="1"/>
    <xf numFmtId="181" fontId="26" fillId="15" borderId="33" xfId="2" applyNumberFormat="1" applyFont="1" applyFill="1" applyBorder="1" applyAlignment="1">
      <alignment horizontal="center" vertical="top"/>
    </xf>
    <xf numFmtId="181" fontId="26" fillId="15" borderId="34" xfId="2" applyNumberFormat="1" applyFont="1" applyFill="1" applyBorder="1" applyAlignment="1">
      <alignment horizontal="center" vertical="top"/>
    </xf>
    <xf numFmtId="0" fontId="26" fillId="0" borderId="0" xfId="0" applyFont="1"/>
    <xf numFmtId="181" fontId="26" fillId="15" borderId="30" xfId="2" applyNumberFormat="1" applyFont="1" applyFill="1" applyBorder="1" applyAlignment="1">
      <alignment horizontal="center" vertical="top"/>
    </xf>
    <xf numFmtId="181" fontId="26" fillId="15" borderId="31" xfId="2" applyNumberFormat="1" applyFont="1" applyFill="1" applyBorder="1" applyAlignment="1">
      <alignment horizontal="center" vertical="top"/>
    </xf>
    <xf numFmtId="193" fontId="26" fillId="21" borderId="34" xfId="0" applyNumberFormat="1" applyFont="1" applyFill="1" applyBorder="1" applyAlignment="1">
      <alignment horizontal="right"/>
    </xf>
    <xf numFmtId="193" fontId="26" fillId="15" borderId="36" xfId="0" applyNumberFormat="1" applyFont="1" applyFill="1" applyBorder="1" applyAlignment="1">
      <alignment horizontal="right"/>
    </xf>
    <xf numFmtId="193" fontId="26" fillId="21" borderId="37" xfId="0" applyNumberFormat="1" applyFont="1" applyFill="1" applyBorder="1" applyAlignment="1">
      <alignment horizontal="right"/>
    </xf>
    <xf numFmtId="0" fontId="36" fillId="16" borderId="30" xfId="0" applyFont="1" applyFill="1" applyBorder="1" applyAlignment="1">
      <alignment horizontal="center"/>
    </xf>
    <xf numFmtId="0" fontId="3" fillId="16" borderId="29" xfId="0" applyFont="1" applyFill="1" applyBorder="1" applyAlignment="1">
      <alignment horizontal="center" vertical="top" wrapText="1"/>
    </xf>
    <xf numFmtId="0" fontId="3" fillId="16" borderId="32" xfId="0" applyFont="1" applyFill="1" applyBorder="1" applyAlignment="1">
      <alignment horizontal="center" vertical="top" wrapText="1"/>
    </xf>
    <xf numFmtId="183" fontId="27" fillId="18" borderId="33" xfId="0" applyNumberFormat="1" applyFont="1" applyFill="1" applyBorder="1" applyAlignment="1">
      <alignment horizontal="center" vertical="top"/>
    </xf>
    <xf numFmtId="183" fontId="27" fillId="18" borderId="34" xfId="0" applyNumberFormat="1" applyFont="1" applyFill="1" applyBorder="1" applyAlignment="1">
      <alignment horizontal="center" vertical="top"/>
    </xf>
    <xf numFmtId="0" fontId="26" fillId="0" borderId="0" xfId="0" applyFont="1" applyFill="1" applyBorder="1"/>
    <xf numFmtId="0" fontId="26" fillId="0" borderId="0" xfId="0" applyFont="1" applyBorder="1"/>
    <xf numFmtId="0" fontId="26" fillId="16" borderId="33" xfId="0" applyFont="1" applyFill="1" applyBorder="1"/>
    <xf numFmtId="0" fontId="26" fillId="16" borderId="34" xfId="0" applyFont="1" applyFill="1" applyBorder="1"/>
    <xf numFmtId="0" fontId="11" fillId="10" borderId="32" xfId="0" applyFont="1" applyFill="1" applyBorder="1"/>
    <xf numFmtId="181" fontId="26" fillId="16" borderId="33" xfId="2" applyNumberFormat="1" applyFont="1" applyFill="1" applyBorder="1" applyAlignment="1">
      <alignment horizontal="center" vertical="top"/>
    </xf>
    <xf numFmtId="181" fontId="26" fillId="16" borderId="34" xfId="2" applyNumberFormat="1" applyFont="1" applyFill="1" applyBorder="1" applyAlignment="1">
      <alignment horizontal="center" vertical="top"/>
    </xf>
    <xf numFmtId="182" fontId="26" fillId="10" borderId="33" xfId="0" applyNumberFormat="1" applyFont="1" applyFill="1" applyBorder="1" applyAlignment="1">
      <alignment horizontal="center" vertical="top"/>
    </xf>
    <xf numFmtId="182" fontId="26" fillId="10" borderId="34" xfId="0" applyNumberFormat="1" applyFont="1" applyFill="1" applyBorder="1" applyAlignment="1">
      <alignment horizontal="center" vertical="top"/>
    </xf>
    <xf numFmtId="0" fontId="3" fillId="16" borderId="35" xfId="0" applyFont="1" applyFill="1" applyBorder="1" applyAlignment="1">
      <alignment horizontal="center" vertical="top" wrapText="1"/>
    </xf>
    <xf numFmtId="181" fontId="26" fillId="10" borderId="36" xfId="1" applyNumberFormat="1" applyFont="1" applyFill="1" applyBorder="1" applyAlignment="1">
      <alignment horizontal="center" vertical="top"/>
    </xf>
    <xf numFmtId="181" fontId="26" fillId="10" borderId="37" xfId="1" applyNumberFormat="1" applyFont="1" applyFill="1" applyBorder="1" applyAlignment="1">
      <alignment horizontal="center" vertical="top"/>
    </xf>
    <xf numFmtId="195" fontId="26" fillId="0" borderId="0" xfId="0" applyNumberFormat="1" applyFont="1"/>
    <xf numFmtId="0" fontId="11" fillId="10" borderId="29" xfId="0" applyFont="1" applyFill="1" applyBorder="1" applyAlignment="1">
      <alignment horizontal="center" vertical="top" wrapText="1"/>
    </xf>
    <xf numFmtId="0" fontId="11" fillId="10" borderId="35" xfId="0" applyFont="1" applyFill="1" applyBorder="1" applyAlignment="1">
      <alignment horizontal="center" vertical="top" wrapText="1"/>
    </xf>
    <xf numFmtId="183" fontId="27" fillId="18" borderId="36" xfId="0" applyNumberFormat="1" applyFont="1" applyFill="1" applyBorder="1" applyAlignment="1">
      <alignment horizontal="center" vertical="top"/>
    </xf>
    <xf numFmtId="183" fontId="27" fillId="18" borderId="37" xfId="0" applyNumberFormat="1" applyFont="1" applyFill="1" applyBorder="1" applyAlignment="1">
      <alignment horizontal="center" vertical="top"/>
    </xf>
    <xf numFmtId="0" fontId="26" fillId="0" borderId="30" xfId="0" applyFont="1" applyBorder="1"/>
    <xf numFmtId="0" fontId="26" fillId="0" borderId="31" xfId="0" applyFont="1" applyBorder="1"/>
    <xf numFmtId="182" fontId="26" fillId="10" borderId="30" xfId="0" applyNumberFormat="1" applyFont="1" applyFill="1" applyBorder="1"/>
    <xf numFmtId="0" fontId="26" fillId="10" borderId="30" xfId="0" applyFont="1" applyFill="1" applyBorder="1"/>
    <xf numFmtId="182" fontId="26" fillId="10" borderId="31" xfId="0" applyNumberFormat="1" applyFont="1" applyFill="1" applyBorder="1"/>
    <xf numFmtId="0" fontId="26" fillId="10" borderId="33" xfId="0" applyFont="1" applyFill="1" applyBorder="1"/>
    <xf numFmtId="0" fontId="26" fillId="10" borderId="34" xfId="0" applyFont="1" applyFill="1" applyBorder="1"/>
    <xf numFmtId="181" fontId="26" fillId="16" borderId="36" xfId="2" applyNumberFormat="1" applyFont="1" applyFill="1" applyBorder="1" applyAlignment="1">
      <alignment horizontal="center" vertical="top"/>
    </xf>
    <xf numFmtId="181" fontId="26" fillId="16" borderId="37" xfId="2" applyNumberFormat="1" applyFont="1" applyFill="1" applyBorder="1" applyAlignment="1">
      <alignment horizontal="center" vertical="top"/>
    </xf>
    <xf numFmtId="0" fontId="26" fillId="0" borderId="62" xfId="0" applyFont="1" applyBorder="1"/>
    <xf numFmtId="0" fontId="26" fillId="0" borderId="61" xfId="0" applyFont="1" applyBorder="1"/>
    <xf numFmtId="0" fontId="26" fillId="0" borderId="60" xfId="0" applyFont="1" applyBorder="1"/>
    <xf numFmtId="0" fontId="26" fillId="0" borderId="72" xfId="0" applyFont="1" applyBorder="1"/>
    <xf numFmtId="0" fontId="26" fillId="0" borderId="57" xfId="0" applyFont="1" applyBorder="1"/>
    <xf numFmtId="0" fontId="11" fillId="16" borderId="29" xfId="0" applyFont="1" applyFill="1" applyBorder="1"/>
    <xf numFmtId="0" fontId="11" fillId="16" borderId="32" xfId="0" applyFont="1" applyFill="1" applyBorder="1"/>
    <xf numFmtId="0" fontId="11" fillId="16" borderId="35" xfId="0" applyFont="1" applyFill="1" applyBorder="1"/>
    <xf numFmtId="195" fontId="26" fillId="16" borderId="0" xfId="0" applyNumberFormat="1" applyFont="1" applyFill="1"/>
    <xf numFmtId="195" fontId="0" fillId="16" borderId="0" xfId="0" applyNumberFormat="1" applyFill="1"/>
    <xf numFmtId="195" fontId="26" fillId="22" borderId="0" xfId="0" applyNumberFormat="1" applyFont="1" applyFill="1"/>
    <xf numFmtId="195" fontId="26" fillId="23" borderId="0" xfId="0" applyNumberFormat="1" applyFont="1" applyFill="1"/>
    <xf numFmtId="0" fontId="47" fillId="16" borderId="0" xfId="0" applyFont="1" applyFill="1" applyAlignment="1">
      <alignment horizontal="center"/>
    </xf>
    <xf numFmtId="0" fontId="48" fillId="16" borderId="0" xfId="0" applyFont="1" applyFill="1" applyAlignment="1">
      <alignment horizontal="center"/>
    </xf>
    <xf numFmtId="0" fontId="47" fillId="16" borderId="0" xfId="0" applyFont="1" applyFill="1"/>
    <xf numFmtId="0" fontId="11" fillId="10" borderId="30" xfId="0" applyFont="1" applyFill="1" applyBorder="1" applyAlignment="1">
      <alignment horizontal="center" vertical="center"/>
    </xf>
    <xf numFmtId="0" fontId="20" fillId="10" borderId="31" xfId="0" applyFont="1" applyFill="1" applyBorder="1" applyAlignment="1">
      <alignment horizontal="center" vertical="center"/>
    </xf>
    <xf numFmtId="0" fontId="11" fillId="15" borderId="29" xfId="0" applyFont="1" applyFill="1" applyBorder="1" applyAlignment="1">
      <alignment horizontal="center" vertical="center"/>
    </xf>
    <xf numFmtId="0" fontId="11" fillId="15" borderId="30" xfId="0" applyFont="1" applyFill="1" applyBorder="1" applyAlignment="1">
      <alignment horizontal="center" vertical="center"/>
    </xf>
    <xf numFmtId="0" fontId="11" fillId="15" borderId="3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15" borderId="32" xfId="0" applyFont="1" applyFill="1" applyBorder="1" applyAlignment="1">
      <alignment horizontal="center" vertical="top" wrapText="1"/>
    </xf>
    <xf numFmtId="0" fontId="11" fillId="15" borderId="32" xfId="0" applyFont="1" applyFill="1" applyBorder="1"/>
    <xf numFmtId="181" fontId="26" fillId="15" borderId="36" xfId="1" applyNumberFormat="1" applyFont="1" applyFill="1" applyBorder="1" applyAlignment="1">
      <alignment horizontal="center" vertical="top"/>
    </xf>
    <xf numFmtId="0" fontId="50" fillId="16" borderId="0" xfId="0" applyFont="1" applyFill="1" applyAlignment="1">
      <alignment horizontal="center"/>
    </xf>
    <xf numFmtId="0" fontId="51" fillId="16" borderId="0" xfId="0" applyFont="1" applyFill="1" applyAlignment="1">
      <alignment horizontal="center"/>
    </xf>
    <xf numFmtId="188" fontId="26" fillId="10" borderId="33" xfId="0" applyNumberFormat="1" applyFont="1" applyFill="1" applyBorder="1" applyAlignment="1">
      <alignment horizontal="center" vertical="top"/>
    </xf>
    <xf numFmtId="188" fontId="26" fillId="10" borderId="34" xfId="0" applyNumberFormat="1" applyFont="1" applyFill="1" applyBorder="1" applyAlignment="1">
      <alignment horizontal="center" vertical="top"/>
    </xf>
    <xf numFmtId="0" fontId="29" fillId="22" borderId="33" xfId="0" applyFont="1" applyFill="1" applyBorder="1" applyAlignment="1">
      <alignment horizontal="center" vertical="top" wrapText="1"/>
    </xf>
    <xf numFmtId="0" fontId="29" fillId="16" borderId="41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/>
    </xf>
    <xf numFmtId="0" fontId="29" fillId="16" borderId="33" xfId="0" applyFont="1" applyFill="1" applyBorder="1" applyAlignment="1">
      <alignment horizontal="center" vertical="top"/>
    </xf>
    <xf numFmtId="0" fontId="29" fillId="16" borderId="36" xfId="0" applyFont="1" applyFill="1" applyBorder="1" applyAlignment="1">
      <alignment horizontal="center" vertical="top"/>
    </xf>
    <xf numFmtId="0" fontId="29" fillId="18" borderId="39" xfId="0" applyFont="1" applyFill="1" applyBorder="1" applyAlignment="1">
      <alignment horizontal="center" vertical="top" wrapText="1"/>
    </xf>
    <xf numFmtId="0" fontId="27" fillId="18" borderId="39" xfId="0" applyFont="1" applyFill="1" applyBorder="1" applyAlignment="1">
      <alignment horizontal="center" vertical="top"/>
    </xf>
    <xf numFmtId="0" fontId="27" fillId="18" borderId="40" xfId="0" applyFont="1" applyFill="1" applyBorder="1" applyAlignment="1">
      <alignment horizontal="center" vertical="top"/>
    </xf>
    <xf numFmtId="0" fontId="54" fillId="16" borderId="30" xfId="0" applyFont="1" applyFill="1" applyBorder="1" applyAlignment="1">
      <alignment horizontal="center" vertical="top" wrapText="1"/>
    </xf>
    <xf numFmtId="0" fontId="36" fillId="16" borderId="31" xfId="0" applyFont="1" applyFill="1" applyBorder="1" applyAlignment="1">
      <alignment horizontal="center"/>
    </xf>
    <xf numFmtId="0" fontId="54" fillId="16" borderId="36" xfId="0" applyFont="1" applyFill="1" applyBorder="1" applyAlignment="1">
      <alignment horizontal="center" vertical="top" wrapText="1"/>
    </xf>
    <xf numFmtId="0" fontId="55" fillId="16" borderId="36" xfId="0" applyFont="1" applyFill="1" applyBorder="1" applyAlignment="1">
      <alignment horizontal="center" vertical="top"/>
    </xf>
    <xf numFmtId="0" fontId="55" fillId="16" borderId="37" xfId="0" applyFont="1" applyFill="1" applyBorder="1" applyAlignment="1">
      <alignment horizontal="center" vertical="top"/>
    </xf>
    <xf numFmtId="0" fontId="37" fillId="22" borderId="33" xfId="0" applyFont="1" applyFill="1" applyBorder="1" applyAlignment="1">
      <alignment horizontal="center" vertical="top"/>
    </xf>
    <xf numFmtId="9" fontId="33" fillId="22" borderId="33" xfId="4" applyFont="1" applyFill="1" applyBorder="1" applyAlignment="1">
      <alignment horizontal="right"/>
    </xf>
    <xf numFmtId="9" fontId="33" fillId="22" borderId="34" xfId="4" applyFont="1" applyFill="1" applyBorder="1" applyAlignment="1">
      <alignment horizontal="right"/>
    </xf>
    <xf numFmtId="0" fontId="3" fillId="18" borderId="33" xfId="0" applyFont="1" applyFill="1" applyBorder="1" applyAlignment="1">
      <alignment horizontal="center" vertical="top" wrapText="1"/>
    </xf>
    <xf numFmtId="0" fontId="26" fillId="18" borderId="33" xfId="0" applyFont="1" applyFill="1" applyBorder="1" applyAlignment="1">
      <alignment horizontal="center" vertical="top"/>
    </xf>
    <xf numFmtId="0" fontId="11" fillId="18" borderId="33" xfId="0" applyFont="1" applyFill="1" applyBorder="1" applyAlignment="1">
      <alignment horizontal="center" vertical="top"/>
    </xf>
    <xf numFmtId="0" fontId="3" fillId="18" borderId="33" xfId="0" applyFont="1" applyFill="1" applyBorder="1" applyAlignment="1">
      <alignment horizontal="center" vertical="top"/>
    </xf>
    <xf numFmtId="189" fontId="3" fillId="2" borderId="9" xfId="0" applyNumberFormat="1" applyFont="1" applyFill="1" applyBorder="1"/>
    <xf numFmtId="189" fontId="12" fillId="2" borderId="9" xfId="0" applyNumberFormat="1" applyFont="1" applyFill="1" applyBorder="1"/>
    <xf numFmtId="0" fontId="3" fillId="16" borderId="15" xfId="0" applyFont="1" applyFill="1" applyBorder="1"/>
    <xf numFmtId="0" fontId="11" fillId="16" borderId="1" xfId="0" applyFont="1" applyFill="1" applyBorder="1" applyAlignment="1">
      <alignment horizontal="center" vertical="top"/>
    </xf>
    <xf numFmtId="0" fontId="11" fillId="16" borderId="10" xfId="0" applyFont="1" applyFill="1" applyBorder="1" applyAlignment="1">
      <alignment horizontal="center" vertical="top"/>
    </xf>
    <xf numFmtId="0" fontId="11" fillId="16" borderId="11" xfId="0" applyFont="1" applyFill="1" applyBorder="1" applyAlignment="1">
      <alignment horizontal="center" vertical="top"/>
    </xf>
    <xf numFmtId="0" fontId="3" fillId="16" borderId="2" xfId="0" applyFont="1" applyFill="1" applyBorder="1" applyAlignment="1">
      <alignment horizontal="center" vertical="top"/>
    </xf>
    <xf numFmtId="0" fontId="3" fillId="16" borderId="12" xfId="0" applyFont="1" applyFill="1" applyBorder="1" applyAlignment="1">
      <alignment horizontal="center" vertical="top"/>
    </xf>
    <xf numFmtId="0" fontId="11" fillId="16" borderId="5" xfId="0" applyFont="1" applyFill="1" applyBorder="1" applyAlignment="1">
      <alignment horizontal="center" vertical="center"/>
    </xf>
    <xf numFmtId="0" fontId="26" fillId="2" borderId="5" xfId="0" applyFont="1" applyFill="1" applyBorder="1"/>
    <xf numFmtId="9" fontId="38" fillId="2" borderId="5" xfId="4" applyFont="1" applyFill="1" applyBorder="1" applyAlignment="1">
      <alignment horizontal="right"/>
    </xf>
    <xf numFmtId="9" fontId="26" fillId="2" borderId="5" xfId="4" applyFont="1" applyFill="1" applyBorder="1" applyAlignment="1">
      <alignment horizontal="right"/>
    </xf>
    <xf numFmtId="181" fontId="26" fillId="2" borderId="15" xfId="0" applyNumberFormat="1" applyFont="1" applyFill="1" applyBorder="1"/>
    <xf numFmtId="181" fontId="26" fillId="0" borderId="12" xfId="0" applyNumberFormat="1" applyFont="1" applyFill="1" applyBorder="1"/>
    <xf numFmtId="181" fontId="26" fillId="2" borderId="12" xfId="0" applyNumberFormat="1" applyFont="1" applyFill="1" applyBorder="1"/>
    <xf numFmtId="0" fontId="38" fillId="2" borderId="12" xfId="0" applyFont="1" applyFill="1" applyBorder="1"/>
    <xf numFmtId="0" fontId="38" fillId="2" borderId="13" xfId="0" applyFont="1" applyFill="1" applyBorder="1"/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top"/>
    </xf>
    <xf numFmtId="0" fontId="26" fillId="2" borderId="2" xfId="0" applyFont="1" applyFill="1" applyBorder="1"/>
    <xf numFmtId="0" fontId="26" fillId="5" borderId="2" xfId="0" applyFont="1" applyFill="1" applyBorder="1"/>
    <xf numFmtId="0" fontId="38" fillId="2" borderId="2" xfId="0" applyFont="1" applyFill="1" applyBorder="1"/>
    <xf numFmtId="0" fontId="38" fillId="2" borderId="3" xfId="0" applyFont="1" applyFill="1" applyBorder="1"/>
    <xf numFmtId="0" fontId="38" fillId="2" borderId="5" xfId="0" applyFont="1" applyFill="1" applyBorder="1"/>
    <xf numFmtId="0" fontId="11" fillId="16" borderId="12" xfId="0" applyFont="1" applyFill="1" applyBorder="1" applyAlignment="1">
      <alignment horizontal="center" vertical="top"/>
    </xf>
    <xf numFmtId="0" fontId="26" fillId="2" borderId="12" xfId="0" applyFont="1" applyFill="1" applyBorder="1"/>
    <xf numFmtId="0" fontId="5" fillId="16" borderId="33" xfId="0" applyFont="1" applyFill="1" applyBorder="1" applyAlignment="1">
      <alignment horizontal="center" vertical="top"/>
    </xf>
    <xf numFmtId="0" fontId="5" fillId="16" borderId="39" xfId="0" applyFont="1" applyFill="1" applyBorder="1" applyAlignment="1">
      <alignment horizontal="center" vertical="top"/>
    </xf>
    <xf numFmtId="0" fontId="1" fillId="2" borderId="72" xfId="0" applyFont="1" applyFill="1" applyBorder="1"/>
    <xf numFmtId="0" fontId="1" fillId="2" borderId="57" xfId="0" applyFont="1" applyFill="1" applyBorder="1"/>
    <xf numFmtId="0" fontId="5" fillId="18" borderId="33" xfId="0" applyFont="1" applyFill="1" applyBorder="1" applyAlignment="1">
      <alignment horizontal="center" vertical="top"/>
    </xf>
    <xf numFmtId="0" fontId="29" fillId="16" borderId="32" xfId="0" applyFont="1" applyFill="1" applyBorder="1" applyAlignment="1">
      <alignment horizontal="center" vertical="center"/>
    </xf>
    <xf numFmtId="0" fontId="36" fillId="16" borderId="79" xfId="0" applyFont="1" applyFill="1" applyBorder="1" applyAlignment="1">
      <alignment horizontal="center"/>
    </xf>
    <xf numFmtId="0" fontId="55" fillId="16" borderId="73" xfId="0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center"/>
    </xf>
    <xf numFmtId="181" fontId="26" fillId="2" borderId="78" xfId="6" applyNumberFormat="1" applyFont="1" applyFill="1" applyBorder="1" applyAlignment="1">
      <alignment horizontal="center"/>
    </xf>
    <xf numFmtId="181" fontId="26" fillId="2" borderId="73" xfId="6" applyNumberFormat="1" applyFont="1" applyFill="1" applyBorder="1" applyAlignment="1">
      <alignment horizontal="center"/>
    </xf>
    <xf numFmtId="181" fontId="26" fillId="2" borderId="79" xfId="6" applyNumberFormat="1" applyFont="1" applyFill="1" applyBorder="1" applyAlignment="1">
      <alignment horizontal="right"/>
    </xf>
    <xf numFmtId="181" fontId="26" fillId="2" borderId="78" xfId="6" applyNumberFormat="1" applyFont="1" applyFill="1" applyBorder="1" applyAlignment="1">
      <alignment horizontal="right"/>
    </xf>
    <xf numFmtId="9" fontId="33" fillId="22" borderId="78" xfId="4" applyFont="1" applyFill="1" applyBorder="1" applyAlignment="1">
      <alignment horizontal="right"/>
    </xf>
    <xf numFmtId="39" fontId="26" fillId="2" borderId="73" xfId="6" applyNumberFormat="1" applyFont="1" applyFill="1" applyBorder="1" applyAlignment="1">
      <alignment horizontal="right"/>
    </xf>
    <xf numFmtId="9" fontId="26" fillId="2" borderId="78" xfId="4" applyFont="1" applyFill="1" applyBorder="1" applyAlignment="1">
      <alignment horizontal="right"/>
    </xf>
    <xf numFmtId="181" fontId="26" fillId="2" borderId="73" xfId="6" applyNumberFormat="1" applyFont="1" applyFill="1" applyBorder="1" applyAlignment="1">
      <alignment horizontal="right"/>
    </xf>
    <xf numFmtId="0" fontId="55" fillId="16" borderId="74" xfId="0" applyFont="1" applyFill="1" applyBorder="1" applyAlignment="1">
      <alignment horizontal="center" vertical="top"/>
    </xf>
    <xf numFmtId="181" fontId="26" fillId="2" borderId="77" xfId="6" applyNumberFormat="1" applyFont="1" applyFill="1" applyBorder="1" applyAlignment="1">
      <alignment horizontal="center"/>
    </xf>
    <xf numFmtId="181" fontId="26" fillId="2" borderId="59" xfId="6" applyNumberFormat="1" applyFont="1" applyFill="1" applyBorder="1" applyAlignment="1">
      <alignment horizontal="center"/>
    </xf>
    <xf numFmtId="181" fontId="26" fillId="2" borderId="74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right"/>
    </xf>
    <xf numFmtId="181" fontId="26" fillId="2" borderId="59" xfId="6" applyNumberFormat="1" applyFont="1" applyFill="1" applyBorder="1" applyAlignment="1">
      <alignment horizontal="right"/>
    </xf>
    <xf numFmtId="9" fontId="33" fillId="22" borderId="59" xfId="4" applyFont="1" applyFill="1" applyBorder="1" applyAlignment="1">
      <alignment horizontal="right"/>
    </xf>
    <xf numFmtId="39" fontId="26" fillId="2" borderId="74" xfId="6" applyNumberFormat="1" applyFont="1" applyFill="1" applyBorder="1" applyAlignment="1">
      <alignment horizontal="right"/>
    </xf>
    <xf numFmtId="9" fontId="26" fillId="2" borderId="59" xfId="4" applyFont="1" applyFill="1" applyBorder="1" applyAlignment="1">
      <alignment horizontal="right"/>
    </xf>
    <xf numFmtId="181" fontId="26" fillId="2" borderId="74" xfId="6" applyNumberFormat="1" applyFont="1" applyFill="1" applyBorder="1" applyAlignment="1">
      <alignment horizontal="right"/>
    </xf>
    <xf numFmtId="0" fontId="27" fillId="18" borderId="76" xfId="0" applyFont="1" applyFill="1" applyBorder="1" applyAlignment="1">
      <alignment horizontal="center" vertical="top"/>
    </xf>
    <xf numFmtId="183" fontId="27" fillId="9" borderId="78" xfId="0" applyNumberFormat="1" applyFont="1" applyFill="1" applyBorder="1" applyAlignment="1">
      <alignment horizontal="center" vertical="top"/>
    </xf>
    <xf numFmtId="182" fontId="27" fillId="9" borderId="78" xfId="0" applyNumberFormat="1" applyFont="1" applyFill="1" applyBorder="1" applyAlignment="1">
      <alignment horizontal="center" vertical="top"/>
    </xf>
    <xf numFmtId="182" fontId="27" fillId="9" borderId="73" xfId="0" applyNumberFormat="1" applyFont="1" applyFill="1" applyBorder="1" applyAlignment="1">
      <alignment horizontal="center" vertical="top"/>
    </xf>
    <xf numFmtId="182" fontId="26" fillId="9" borderId="78" xfId="0" applyNumberFormat="1" applyFont="1" applyFill="1" applyBorder="1" applyAlignment="1">
      <alignment horizontal="center" vertical="top"/>
    </xf>
    <xf numFmtId="184" fontId="26" fillId="2" borderId="73" xfId="0" applyNumberFormat="1" applyFont="1" applyFill="1" applyBorder="1" applyAlignment="1">
      <alignment horizontal="center" vertical="top"/>
    </xf>
    <xf numFmtId="182" fontId="28" fillId="2" borderId="73" xfId="0" applyNumberFormat="1" applyFont="1" applyFill="1" applyBorder="1" applyAlignment="1">
      <alignment horizontal="center" vertical="top"/>
    </xf>
    <xf numFmtId="182" fontId="26" fillId="9" borderId="80" xfId="0" applyNumberFormat="1" applyFont="1" applyFill="1" applyBorder="1" applyAlignment="1">
      <alignment horizontal="center" vertical="top"/>
    </xf>
    <xf numFmtId="181" fontId="26" fillId="12" borderId="79" xfId="0" applyNumberFormat="1" applyFont="1" applyFill="1" applyBorder="1" applyAlignment="1">
      <alignment horizontal="center" vertical="top"/>
    </xf>
    <xf numFmtId="182" fontId="26" fillId="12" borderId="78" xfId="0" applyNumberFormat="1" applyFont="1" applyFill="1" applyBorder="1" applyAlignment="1">
      <alignment horizontal="center" vertical="top"/>
    </xf>
    <xf numFmtId="188" fontId="26" fillId="10" borderId="78" xfId="0" applyNumberFormat="1" applyFont="1" applyFill="1" applyBorder="1" applyAlignment="1">
      <alignment horizontal="center" vertical="top"/>
    </xf>
    <xf numFmtId="181" fontId="26" fillId="9" borderId="78" xfId="6" applyNumberFormat="1" applyFont="1" applyFill="1" applyBorder="1" applyAlignment="1">
      <alignment horizontal="center" vertical="top"/>
    </xf>
    <xf numFmtId="182" fontId="28" fillId="2" borderId="78" xfId="0" applyNumberFormat="1" applyFont="1" applyFill="1" applyBorder="1" applyAlignment="1">
      <alignment horizontal="center" vertical="top"/>
    </xf>
    <xf numFmtId="9" fontId="28" fillId="15" borderId="79" xfId="4" applyFont="1" applyFill="1" applyBorder="1" applyAlignment="1">
      <alignment horizontal="center" vertical="top"/>
    </xf>
    <xf numFmtId="181" fontId="28" fillId="15" borderId="78" xfId="6" applyNumberFormat="1" applyFont="1" applyFill="1" applyBorder="1" applyAlignment="1">
      <alignment horizontal="center" vertical="top"/>
    </xf>
    <xf numFmtId="181" fontId="28" fillId="15" borderId="73" xfId="6" applyNumberFormat="1" applyFont="1" applyFill="1" applyBorder="1" applyAlignment="1">
      <alignment horizontal="center" vertical="top"/>
    </xf>
    <xf numFmtId="0" fontId="27" fillId="18" borderId="77" xfId="0" applyFont="1" applyFill="1" applyBorder="1" applyAlignment="1">
      <alignment horizontal="center" vertical="top"/>
    </xf>
    <xf numFmtId="183" fontId="27" fillId="9" borderId="59" xfId="0" applyNumberFormat="1" applyFont="1" applyFill="1" applyBorder="1" applyAlignment="1">
      <alignment horizontal="center" vertical="top"/>
    </xf>
    <xf numFmtId="182" fontId="27" fillId="9" borderId="59" xfId="0" applyNumberFormat="1" applyFont="1" applyFill="1" applyBorder="1" applyAlignment="1">
      <alignment horizontal="center" vertical="top"/>
    </xf>
    <xf numFmtId="182" fontId="27" fillId="9" borderId="74" xfId="0" applyNumberFormat="1" applyFont="1" applyFill="1" applyBorder="1" applyAlignment="1">
      <alignment horizontal="center" vertical="top"/>
    </xf>
    <xf numFmtId="182" fontId="26" fillId="9" borderId="59" xfId="0" applyNumberFormat="1" applyFont="1" applyFill="1" applyBorder="1" applyAlignment="1">
      <alignment horizontal="center" vertical="top"/>
    </xf>
    <xf numFmtId="184" fontId="26" fillId="2" borderId="74" xfId="0" applyNumberFormat="1" applyFont="1" applyFill="1" applyBorder="1" applyAlignment="1">
      <alignment horizontal="center" vertical="top"/>
    </xf>
    <xf numFmtId="182" fontId="28" fillId="2" borderId="74" xfId="0" applyNumberFormat="1" applyFont="1" applyFill="1" applyBorder="1" applyAlignment="1">
      <alignment horizontal="center" vertical="top"/>
    </xf>
    <xf numFmtId="182" fontId="26" fillId="9" borderId="81" xfId="0" applyNumberFormat="1" applyFont="1" applyFill="1" applyBorder="1" applyAlignment="1">
      <alignment horizontal="center" vertical="top"/>
    </xf>
    <xf numFmtId="181" fontId="26" fillId="12" borderId="58" xfId="0" applyNumberFormat="1" applyFont="1" applyFill="1" applyBorder="1" applyAlignment="1">
      <alignment horizontal="center" vertical="top"/>
    </xf>
    <xf numFmtId="182" fontId="26" fillId="12" borderId="59" xfId="0" applyNumberFormat="1" applyFont="1" applyFill="1" applyBorder="1" applyAlignment="1">
      <alignment horizontal="center" vertical="top"/>
    </xf>
    <xf numFmtId="188" fontId="26" fillId="10" borderId="59" xfId="0" applyNumberFormat="1" applyFont="1" applyFill="1" applyBorder="1" applyAlignment="1">
      <alignment horizontal="center" vertical="top"/>
    </xf>
    <xf numFmtId="181" fontId="26" fillId="9" borderId="59" xfId="6" applyNumberFormat="1" applyFont="1" applyFill="1" applyBorder="1" applyAlignment="1">
      <alignment horizontal="center" vertical="top"/>
    </xf>
    <xf numFmtId="182" fontId="28" fillId="2" borderId="59" xfId="0" applyNumberFormat="1" applyFont="1" applyFill="1" applyBorder="1" applyAlignment="1">
      <alignment horizontal="center" vertical="top"/>
    </xf>
    <xf numFmtId="9" fontId="28" fillId="15" borderId="58" xfId="4" applyFont="1" applyFill="1" applyBorder="1" applyAlignment="1">
      <alignment horizontal="center" vertical="top"/>
    </xf>
    <xf numFmtId="181" fontId="28" fillId="15" borderId="59" xfId="6" applyNumberFormat="1" applyFont="1" applyFill="1" applyBorder="1" applyAlignment="1">
      <alignment horizontal="center" vertical="top"/>
    </xf>
    <xf numFmtId="181" fontId="28" fillId="15" borderId="74" xfId="6" applyNumberFormat="1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right"/>
    </xf>
    <xf numFmtId="181" fontId="26" fillId="2" borderId="39" xfId="6" applyNumberFormat="1" applyFont="1" applyFill="1" applyBorder="1" applyAlignment="1">
      <alignment horizontal="right"/>
    </xf>
    <xf numFmtId="181" fontId="26" fillId="2" borderId="75" xfId="6" applyNumberFormat="1" applyFont="1" applyFill="1" applyBorder="1" applyAlignment="1">
      <alignment horizontal="center"/>
    </xf>
    <xf numFmtId="181" fontId="26" fillId="2" borderId="66" xfId="6" applyNumberFormat="1" applyFont="1" applyFill="1" applyBorder="1" applyAlignment="1">
      <alignment horizontal="center"/>
    </xf>
    <xf numFmtId="0" fontId="8" fillId="10" borderId="33" xfId="0" applyFont="1" applyFill="1" applyBorder="1" applyAlignment="1">
      <alignment horizontal="center" vertical="top" wrapText="1"/>
    </xf>
    <xf numFmtId="186" fontId="34" fillId="10" borderId="33" xfId="6" applyNumberFormat="1" applyFont="1" applyFill="1" applyBorder="1" applyAlignment="1">
      <alignment vertical="center"/>
    </xf>
    <xf numFmtId="186" fontId="34" fillId="10" borderId="78" xfId="6" applyNumberFormat="1" applyFont="1" applyFill="1" applyBorder="1" applyAlignment="1">
      <alignment vertical="center"/>
    </xf>
    <xf numFmtId="186" fontId="34" fillId="10" borderId="59" xfId="6" applyNumberFormat="1" applyFont="1" applyFill="1" applyBorder="1" applyAlignment="1">
      <alignment vertical="center"/>
    </xf>
    <xf numFmtId="186" fontId="34" fillId="10" borderId="34" xfId="6" applyNumberFormat="1" applyFont="1" applyFill="1" applyBorder="1" applyAlignment="1">
      <alignment vertical="center"/>
    </xf>
    <xf numFmtId="0" fontId="35" fillId="10" borderId="36" xfId="0" applyFont="1" applyFill="1" applyBorder="1" applyAlignment="1">
      <alignment horizontal="center" vertical="top"/>
    </xf>
    <xf numFmtId="181" fontId="28" fillId="10" borderId="36" xfId="6" applyNumberFormat="1" applyFont="1" applyFill="1" applyBorder="1"/>
    <xf numFmtId="181" fontId="28" fillId="10" borderId="68" xfId="6" applyNumberFormat="1" applyFont="1" applyFill="1" applyBorder="1"/>
    <xf numFmtId="181" fontId="28" fillId="10" borderId="37" xfId="6" applyNumberFormat="1" applyFont="1" applyFill="1" applyBorder="1"/>
    <xf numFmtId="182" fontId="34" fillId="9" borderId="58" xfId="0" applyNumberFormat="1" applyFont="1" applyFill="1" applyBorder="1" applyAlignment="1">
      <alignment horizontal="center" vertical="top"/>
    </xf>
    <xf numFmtId="182" fontId="34" fillId="9" borderId="59" xfId="0" applyNumberFormat="1" applyFont="1" applyFill="1" applyBorder="1" applyAlignment="1">
      <alignment horizontal="center" vertical="top"/>
    </xf>
    <xf numFmtId="0" fontId="29" fillId="15" borderId="33" xfId="0" applyFont="1" applyFill="1" applyBorder="1" applyAlignment="1">
      <alignment horizontal="center" vertical="center"/>
    </xf>
    <xf numFmtId="0" fontId="29" fillId="10" borderId="33" xfId="0" applyFont="1" applyFill="1" applyBorder="1" applyAlignment="1">
      <alignment horizontal="center" vertical="center"/>
    </xf>
    <xf numFmtId="181" fontId="34" fillId="2" borderId="33" xfId="6" applyNumberFormat="1" applyFont="1" applyFill="1" applyBorder="1" applyAlignment="1">
      <alignment horizontal="right" vertical="top"/>
    </xf>
    <xf numFmtId="181" fontId="34" fillId="2" borderId="78" xfId="6" applyNumberFormat="1" applyFont="1" applyFill="1" applyBorder="1" applyAlignment="1">
      <alignment horizontal="right" vertical="top"/>
    </xf>
    <xf numFmtId="181" fontId="34" fillId="2" borderId="59" xfId="6" applyNumberFormat="1" applyFont="1" applyFill="1" applyBorder="1" applyAlignment="1">
      <alignment horizontal="right" vertical="top"/>
    </xf>
    <xf numFmtId="181" fontId="34" fillId="2" borderId="34" xfId="6" applyNumberFormat="1" applyFont="1" applyFill="1" applyBorder="1" applyAlignment="1">
      <alignment horizontal="right" vertical="top"/>
    </xf>
    <xf numFmtId="0" fontId="53" fillId="18" borderId="30" xfId="0" applyFont="1" applyFill="1" applyBorder="1" applyAlignment="1">
      <alignment horizontal="center" vertical="top"/>
    </xf>
    <xf numFmtId="182" fontId="34" fillId="9" borderId="30" xfId="0" applyNumberFormat="1" applyFont="1" applyFill="1" applyBorder="1" applyAlignment="1">
      <alignment horizontal="center" vertical="top"/>
    </xf>
    <xf numFmtId="182" fontId="34" fillId="9" borderId="33" xfId="0" applyNumberFormat="1" applyFont="1" applyFill="1" applyBorder="1" applyAlignment="1">
      <alignment horizontal="center" vertical="top"/>
    </xf>
    <xf numFmtId="182" fontId="34" fillId="9" borderId="39" xfId="0" applyNumberFormat="1" applyFont="1" applyFill="1" applyBorder="1" applyAlignment="1">
      <alignment horizontal="center" vertical="top"/>
    </xf>
    <xf numFmtId="0" fontId="34" fillId="17" borderId="33" xfId="0" applyFont="1" applyFill="1" applyBorder="1" applyAlignment="1">
      <alignment horizontal="center" vertical="center"/>
    </xf>
    <xf numFmtId="0" fontId="34" fillId="17" borderId="34" xfId="0" applyFont="1" applyFill="1" applyBorder="1" applyAlignment="1">
      <alignment horizontal="center" vertical="center"/>
    </xf>
    <xf numFmtId="0" fontId="34" fillId="17" borderId="36" xfId="0" applyFont="1" applyFill="1" applyBorder="1" applyAlignment="1">
      <alignment horizontal="center" vertical="center"/>
    </xf>
    <xf numFmtId="0" fontId="34" fillId="17" borderId="37" xfId="0" applyFont="1" applyFill="1" applyBorder="1" applyAlignment="1">
      <alignment horizontal="center" vertical="center"/>
    </xf>
    <xf numFmtId="181" fontId="26" fillId="2" borderId="30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center"/>
    </xf>
    <xf numFmtId="182" fontId="34" fillId="9" borderId="31" xfId="0" applyNumberFormat="1" applyFont="1" applyFill="1" applyBorder="1" applyAlignment="1">
      <alignment horizontal="center" vertical="top"/>
    </xf>
    <xf numFmtId="182" fontId="34" fillId="9" borderId="34" xfId="0" applyNumberFormat="1" applyFont="1" applyFill="1" applyBorder="1" applyAlignment="1">
      <alignment horizontal="center" vertical="top"/>
    </xf>
    <xf numFmtId="182" fontId="34" fillId="9" borderId="40" xfId="0" applyNumberFormat="1" applyFont="1" applyFill="1" applyBorder="1" applyAlignment="1">
      <alignment horizontal="center" vertical="top"/>
    </xf>
    <xf numFmtId="0" fontId="42" fillId="0" borderId="0" xfId="0" applyFont="1"/>
    <xf numFmtId="0" fontId="42" fillId="10" borderId="0" xfId="0" applyFont="1" applyFill="1" applyAlignment="1">
      <alignment horizontal="center"/>
    </xf>
    <xf numFmtId="181" fontId="34" fillId="2" borderId="33" xfId="6" applyNumberFormat="1" applyFont="1" applyFill="1" applyBorder="1" applyAlignment="1">
      <alignment horizontal="center"/>
    </xf>
    <xf numFmtId="181" fontId="34" fillId="2" borderId="78" xfId="6" applyNumberFormat="1" applyFont="1" applyFill="1" applyBorder="1" applyAlignment="1">
      <alignment horizontal="center"/>
    </xf>
    <xf numFmtId="181" fontId="34" fillId="2" borderId="59" xfId="6" applyNumberFormat="1" applyFont="1" applyFill="1" applyBorder="1" applyAlignment="1">
      <alignment horizontal="center"/>
    </xf>
    <xf numFmtId="181" fontId="34" fillId="2" borderId="34" xfId="6" applyNumberFormat="1" applyFont="1" applyFill="1" applyBorder="1" applyAlignment="1">
      <alignment horizontal="center"/>
    </xf>
    <xf numFmtId="0" fontId="62" fillId="16" borderId="30" xfId="0" applyFont="1" applyFill="1" applyBorder="1" applyAlignment="1">
      <alignment horizontal="center" vertical="top"/>
    </xf>
    <xf numFmtId="181" fontId="34" fillId="2" borderId="33" xfId="6" applyNumberFormat="1" applyFont="1" applyFill="1" applyBorder="1" applyAlignment="1">
      <alignment horizontal="right"/>
    </xf>
    <xf numFmtId="181" fontId="34" fillId="2" borderId="39" xfId="6" applyNumberFormat="1" applyFont="1" applyFill="1" applyBorder="1" applyAlignment="1">
      <alignment horizontal="right" vertical="center"/>
    </xf>
    <xf numFmtId="181" fontId="34" fillId="2" borderId="76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 applyAlignment="1">
      <alignment horizontal="right" vertical="center"/>
    </xf>
    <xf numFmtId="181" fontId="34" fillId="2" borderId="59" xfId="6" applyNumberFormat="1" applyFont="1" applyFill="1" applyBorder="1" applyAlignment="1">
      <alignment horizontal="right" vertical="center"/>
    </xf>
    <xf numFmtId="181" fontId="34" fillId="2" borderId="77" xfId="6" applyNumberFormat="1" applyFont="1" applyFill="1" applyBorder="1" applyAlignment="1">
      <alignment horizontal="right" vertical="center"/>
    </xf>
    <xf numFmtId="181" fontId="34" fillId="2" borderId="40" xfId="6" applyNumberFormat="1" applyFont="1" applyFill="1" applyBorder="1" applyAlignment="1">
      <alignment horizontal="right" vertical="center"/>
    </xf>
    <xf numFmtId="181" fontId="34" fillId="2" borderId="78" xfId="6" applyNumberFormat="1" applyFont="1" applyFill="1" applyBorder="1" applyAlignment="1">
      <alignment horizontal="right" vertical="center"/>
    </xf>
    <xf numFmtId="181" fontId="34" fillId="2" borderId="34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/>
    <xf numFmtId="181" fontId="34" fillId="2" borderId="78" xfId="6" applyNumberFormat="1" applyFont="1" applyFill="1" applyBorder="1"/>
    <xf numFmtId="181" fontId="34" fillId="2" borderId="59" xfId="6" applyNumberFormat="1" applyFont="1" applyFill="1" applyBorder="1"/>
    <xf numFmtId="181" fontId="34" fillId="2" borderId="34" xfId="6" applyNumberFormat="1" applyFont="1" applyFill="1" applyBorder="1"/>
    <xf numFmtId="0" fontId="34" fillId="2" borderId="33" xfId="0" applyFont="1" applyFill="1" applyBorder="1"/>
    <xf numFmtId="0" fontId="34" fillId="2" borderId="78" xfId="0" applyFont="1" applyFill="1" applyBorder="1"/>
    <xf numFmtId="0" fontId="34" fillId="2" borderId="59" xfId="0" applyFont="1" applyFill="1" applyBorder="1"/>
    <xf numFmtId="0" fontId="34" fillId="2" borderId="34" xfId="0" applyFont="1" applyFill="1" applyBorder="1"/>
    <xf numFmtId="0" fontId="37" fillId="22" borderId="42" xfId="0" applyFont="1" applyFill="1" applyBorder="1" applyAlignment="1">
      <alignment horizontal="center"/>
    </xf>
    <xf numFmtId="39" fontId="33" fillId="22" borderId="42" xfId="6" applyNumberFormat="1" applyFont="1" applyFill="1" applyBorder="1" applyAlignment="1">
      <alignment horizontal="right"/>
    </xf>
    <xf numFmtId="39" fontId="33" fillId="22" borderId="80" xfId="6" applyNumberFormat="1" applyFont="1" applyFill="1" applyBorder="1" applyAlignment="1">
      <alignment horizontal="right"/>
    </xf>
    <xf numFmtId="39" fontId="33" fillId="22" borderId="71" xfId="6" applyNumberFormat="1" applyFont="1" applyFill="1" applyBorder="1" applyAlignment="1">
      <alignment horizontal="right"/>
    </xf>
    <xf numFmtId="39" fontId="33" fillId="22" borderId="81" xfId="6" applyNumberFormat="1" applyFont="1" applyFill="1" applyBorder="1" applyAlignment="1">
      <alignment horizontal="right"/>
    </xf>
    <xf numFmtId="39" fontId="33" fillId="22" borderId="43" xfId="6" applyNumberFormat="1" applyFont="1" applyFill="1" applyBorder="1" applyAlignment="1">
      <alignment horizontal="right"/>
    </xf>
    <xf numFmtId="0" fontId="29" fillId="15" borderId="34" xfId="0" applyFont="1" applyFill="1" applyBorder="1" applyAlignment="1">
      <alignment horizontal="center" vertical="center"/>
    </xf>
    <xf numFmtId="0" fontId="11" fillId="22" borderId="4" xfId="0" applyFont="1" applyFill="1" applyBorder="1"/>
    <xf numFmtId="0" fontId="11" fillId="24" borderId="4" xfId="0" applyFont="1" applyFill="1" applyBorder="1"/>
    <xf numFmtId="0" fontId="11" fillId="18" borderId="4" xfId="0" applyFont="1" applyFill="1" applyBorder="1"/>
    <xf numFmtId="0" fontId="11" fillId="9" borderId="4" xfId="0" applyFont="1" applyFill="1" applyBorder="1"/>
    <xf numFmtId="0" fontId="11" fillId="17" borderId="4" xfId="0" applyFont="1" applyFill="1" applyBorder="1"/>
    <xf numFmtId="0" fontId="11" fillId="25" borderId="4" xfId="0" applyFont="1" applyFill="1" applyBorder="1"/>
    <xf numFmtId="179" fontId="61" fillId="0" borderId="0" xfId="0" applyNumberFormat="1" applyFont="1"/>
    <xf numFmtId="0" fontId="0" fillId="15" borderId="82" xfId="0" applyFill="1" applyBorder="1"/>
    <xf numFmtId="0" fontId="11" fillId="10" borderId="83" xfId="0" applyFont="1" applyFill="1" applyBorder="1"/>
    <xf numFmtId="0" fontId="11" fillId="15" borderId="83" xfId="0" applyFont="1" applyFill="1" applyBorder="1"/>
    <xf numFmtId="0" fontId="11" fillId="18" borderId="83" xfId="0" applyFont="1" applyFill="1" applyBorder="1"/>
    <xf numFmtId="179" fontId="59" fillId="15" borderId="84" xfId="0" applyNumberFormat="1" applyFont="1" applyFill="1" applyBorder="1"/>
    <xf numFmtId="0" fontId="0" fillId="15" borderId="85" xfId="0" applyFill="1" applyBorder="1"/>
    <xf numFmtId="179" fontId="58" fillId="15" borderId="86" xfId="9" applyNumberFormat="1" applyFont="1" applyFill="1" applyBorder="1" applyAlignment="1">
      <alignment horizontal="right" vertical="center"/>
    </xf>
    <xf numFmtId="179" fontId="59" fillId="15" borderId="86" xfId="0" applyNumberFormat="1" applyFont="1" applyFill="1" applyBorder="1"/>
    <xf numFmtId="0" fontId="0" fillId="15" borderId="87" xfId="0" applyFill="1" applyBorder="1"/>
    <xf numFmtId="0" fontId="11" fillId="22" borderId="14" xfId="0" applyFont="1" applyFill="1" applyBorder="1"/>
    <xf numFmtId="0" fontId="11" fillId="15" borderId="14" xfId="0" applyFont="1" applyFill="1" applyBorder="1"/>
    <xf numFmtId="0" fontId="11" fillId="9" borderId="14" xfId="0" applyFont="1" applyFill="1" applyBorder="1"/>
    <xf numFmtId="0" fontId="11" fillId="17" borderId="14" xfId="0" applyFont="1" applyFill="1" applyBorder="1"/>
    <xf numFmtId="179" fontId="58" fillId="15" borderId="88" xfId="9" applyNumberFormat="1" applyFont="1" applyFill="1" applyBorder="1" applyAlignment="1">
      <alignment horizontal="right" vertical="center"/>
    </xf>
    <xf numFmtId="0" fontId="0" fillId="15" borderId="89" xfId="0" applyFill="1" applyBorder="1"/>
    <xf numFmtId="0" fontId="11" fillId="10" borderId="90" xfId="0" applyFont="1" applyFill="1" applyBorder="1"/>
    <xf numFmtId="0" fontId="11" fillId="15" borderId="90" xfId="0" applyFont="1" applyFill="1" applyBorder="1"/>
    <xf numFmtId="0" fontId="11" fillId="18" borderId="90" xfId="0" applyFont="1" applyFill="1" applyBorder="1"/>
    <xf numFmtId="179" fontId="59" fillId="15" borderId="91" xfId="0" applyNumberFormat="1" applyFont="1" applyFill="1" applyBorder="1"/>
    <xf numFmtId="0" fontId="0" fillId="15" borderId="92" xfId="0" applyFill="1" applyBorder="1"/>
    <xf numFmtId="179" fontId="58" fillId="15" borderId="93" xfId="9" applyNumberFormat="1" applyFont="1" applyFill="1" applyBorder="1" applyAlignment="1">
      <alignment horizontal="right" vertical="center"/>
    </xf>
    <xf numFmtId="179" fontId="59" fillId="15" borderId="93" xfId="0" applyNumberFormat="1" applyFont="1" applyFill="1" applyBorder="1"/>
    <xf numFmtId="0" fontId="0" fillId="15" borderId="94" xfId="0" applyFill="1" applyBorder="1"/>
    <xf numFmtId="0" fontId="11" fillId="22" borderId="95" xfId="0" applyFont="1" applyFill="1" applyBorder="1"/>
    <xf numFmtId="0" fontId="11" fillId="15" borderId="95" xfId="0" applyFont="1" applyFill="1" applyBorder="1"/>
    <xf numFmtId="0" fontId="11" fillId="9" borderId="95" xfId="0" applyFont="1" applyFill="1" applyBorder="1"/>
    <xf numFmtId="0" fontId="11" fillId="17" borderId="95" xfId="0" applyFont="1" applyFill="1" applyBorder="1"/>
    <xf numFmtId="179" fontId="58" fillId="15" borderId="96" xfId="9" applyNumberFormat="1" applyFont="1" applyFill="1" applyBorder="1" applyAlignment="1">
      <alignment horizontal="right" vertical="center"/>
    </xf>
    <xf numFmtId="0" fontId="11" fillId="16" borderId="97" xfId="0" applyFont="1" applyFill="1" applyBorder="1" applyAlignment="1">
      <alignment horizontal="center" vertical="center"/>
    </xf>
    <xf numFmtId="0" fontId="11" fillId="16" borderId="98" xfId="0" applyFont="1" applyFill="1" applyBorder="1" applyAlignment="1">
      <alignment horizontal="center" vertical="center"/>
    </xf>
    <xf numFmtId="179" fontId="60" fillId="16" borderId="99" xfId="0" applyNumberFormat="1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 wrapText="1"/>
    </xf>
    <xf numFmtId="0" fontId="20" fillId="16" borderId="33" xfId="9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/>
    </xf>
    <xf numFmtId="0" fontId="20" fillId="16" borderId="37" xfId="0" applyFont="1" applyFill="1" applyBorder="1" applyAlignment="1">
      <alignment horizontal="center" vertical="center"/>
    </xf>
    <xf numFmtId="0" fontId="20" fillId="10" borderId="30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 wrapText="1"/>
    </xf>
    <xf numFmtId="0" fontId="20" fillId="9" borderId="0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3" xfId="8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/>
    </xf>
    <xf numFmtId="0" fontId="36" fillId="16" borderId="29" xfId="0" applyFont="1" applyFill="1" applyBorder="1" applyAlignment="1">
      <alignment horizontal="center"/>
    </xf>
    <xf numFmtId="0" fontId="26" fillId="0" borderId="100" xfId="0" applyFont="1" applyFill="1" applyBorder="1"/>
    <xf numFmtId="193" fontId="26" fillId="22" borderId="31" xfId="0" applyNumberFormat="1" applyFont="1" applyFill="1" applyBorder="1" applyAlignment="1">
      <alignment horizontal="right"/>
    </xf>
    <xf numFmtId="193" fontId="26" fillId="15" borderId="39" xfId="0" applyNumberFormat="1" applyFont="1" applyFill="1" applyBorder="1" applyAlignment="1">
      <alignment horizontal="right"/>
    </xf>
    <xf numFmtId="0" fontId="55" fillId="16" borderId="32" xfId="0" applyFont="1" applyFill="1" applyBorder="1" applyAlignment="1">
      <alignment horizontal="center" vertical="top"/>
    </xf>
    <xf numFmtId="0" fontId="55" fillId="16" borderId="33" xfId="0" applyFont="1" applyFill="1" applyBorder="1" applyAlignment="1">
      <alignment horizontal="center" vertical="top"/>
    </xf>
    <xf numFmtId="0" fontId="55" fillId="16" borderId="78" xfId="0" applyFont="1" applyFill="1" applyBorder="1" applyAlignment="1">
      <alignment horizontal="center" vertical="top"/>
    </xf>
    <xf numFmtId="0" fontId="55" fillId="16" borderId="59" xfId="0" applyFont="1" applyFill="1" applyBorder="1" applyAlignment="1">
      <alignment horizontal="center" vertical="top"/>
    </xf>
    <xf numFmtId="179" fontId="26" fillId="0" borderId="33" xfId="0" applyNumberFormat="1" applyFont="1" applyBorder="1"/>
    <xf numFmtId="196" fontId="26" fillId="0" borderId="33" xfId="0" applyNumberFormat="1" applyFont="1" applyBorder="1"/>
    <xf numFmtId="196" fontId="26" fillId="0" borderId="34" xfId="0" applyNumberFormat="1" applyFont="1" applyBorder="1"/>
    <xf numFmtId="196" fontId="26" fillId="0" borderId="36" xfId="0" applyNumberFormat="1" applyFont="1" applyBorder="1"/>
    <xf numFmtId="196" fontId="26" fillId="0" borderId="37" xfId="0" applyNumberFormat="1" applyFont="1" applyBorder="1"/>
    <xf numFmtId="0" fontId="55" fillId="16" borderId="34" xfId="0" applyFont="1" applyFill="1" applyBorder="1" applyAlignment="1">
      <alignment horizontal="center" vertical="top"/>
    </xf>
    <xf numFmtId="179" fontId="26" fillId="0" borderId="34" xfId="0" applyNumberFormat="1" applyFont="1" applyBorder="1"/>
    <xf numFmtId="179" fontId="26" fillId="0" borderId="36" xfId="0" applyNumberFormat="1" applyFont="1" applyBorder="1"/>
    <xf numFmtId="179" fontId="26" fillId="0" borderId="37" xfId="0" applyNumberFormat="1" applyFont="1" applyBorder="1"/>
    <xf numFmtId="0" fontId="45" fillId="16" borderId="0" xfId="3" applyFont="1" applyFill="1" applyAlignment="1">
      <alignment horizontal="center"/>
    </xf>
    <xf numFmtId="196" fontId="46" fillId="7" borderId="0" xfId="3" applyNumberFormat="1" applyFont="1" applyAlignment="1">
      <alignment horizontal="center" vertical="center"/>
    </xf>
    <xf numFmtId="179" fontId="46" fillId="7" borderId="0" xfId="3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5" fillId="10" borderId="32" xfId="0" applyFont="1" applyFill="1" applyBorder="1"/>
    <xf numFmtId="0" fontId="15" fillId="10" borderId="35" xfId="0" applyFont="1" applyFill="1" applyBorder="1"/>
    <xf numFmtId="182" fontId="26" fillId="2" borderId="0" xfId="0" applyNumberFormat="1" applyFont="1" applyFill="1" applyBorder="1"/>
    <xf numFmtId="39" fontId="26" fillId="2" borderId="0" xfId="0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11" fillId="10" borderId="32" xfId="0" applyFont="1" applyFill="1" applyBorder="1" applyAlignment="1">
      <alignment horizontal="center"/>
    </xf>
    <xf numFmtId="197" fontId="26" fillId="15" borderId="33" xfId="0" applyNumberFormat="1" applyFont="1" applyFill="1" applyBorder="1"/>
    <xf numFmtId="196" fontId="0" fillId="0" borderId="0" xfId="0" applyNumberFormat="1"/>
    <xf numFmtId="197" fontId="26" fillId="14" borderId="0" xfId="0" applyNumberFormat="1" applyFont="1" applyFill="1" applyAlignment="1">
      <alignment horizontal="center"/>
    </xf>
    <xf numFmtId="192" fontId="0" fillId="0" borderId="0" xfId="0" applyNumberFormat="1" applyAlignment="1">
      <alignment horizontal="center" vertical="center"/>
    </xf>
    <xf numFmtId="192" fontId="71" fillId="0" borderId="0" xfId="0" applyNumberFormat="1" applyFont="1" applyAlignment="1">
      <alignment horizontal="center" vertical="center"/>
    </xf>
    <xf numFmtId="197" fontId="26" fillId="15" borderId="34" xfId="0" applyNumberFormat="1" applyFont="1" applyFill="1" applyBorder="1"/>
    <xf numFmtId="9" fontId="33" fillId="2" borderId="0" xfId="4" applyFont="1" applyFill="1" applyBorder="1" applyAlignment="1">
      <alignment horizontal="right"/>
    </xf>
    <xf numFmtId="198" fontId="3" fillId="2" borderId="7" xfId="5" applyNumberFormat="1" applyFont="1" applyFill="1" applyBorder="1" applyAlignment="1">
      <alignment horizontal="right"/>
    </xf>
    <xf numFmtId="181" fontId="26" fillId="2" borderId="42" xfId="6" applyNumberFormat="1" applyFont="1" applyFill="1" applyBorder="1" applyAlignment="1">
      <alignment horizontal="right"/>
    </xf>
    <xf numFmtId="181" fontId="26" fillId="2" borderId="80" xfId="6" applyNumberFormat="1" applyFont="1" applyFill="1" applyBorder="1" applyAlignment="1">
      <alignment horizontal="right"/>
    </xf>
    <xf numFmtId="181" fontId="26" fillId="2" borderId="81" xfId="6" applyNumberFormat="1" applyFont="1" applyFill="1" applyBorder="1" applyAlignment="1">
      <alignment horizontal="right"/>
    </xf>
    <xf numFmtId="181" fontId="26" fillId="2" borderId="43" xfId="6" applyNumberFormat="1" applyFont="1" applyFill="1" applyBorder="1" applyAlignment="1">
      <alignment horizontal="right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193" fontId="31" fillId="10" borderId="33" xfId="0" applyNumberFormat="1" applyFont="1" applyFill="1" applyBorder="1"/>
    <xf numFmtId="193" fontId="31" fillId="10" borderId="34" xfId="0" applyNumberFormat="1" applyFont="1" applyFill="1" applyBorder="1"/>
    <xf numFmtId="193" fontId="26" fillId="22" borderId="0" xfId="0" applyNumberFormat="1" applyFont="1" applyFill="1"/>
    <xf numFmtId="193" fontId="26" fillId="23" borderId="0" xfId="0" applyNumberFormat="1" applyFont="1" applyFill="1"/>
    <xf numFmtId="0" fontId="72" fillId="10" borderId="0" xfId="0" applyFont="1" applyFill="1"/>
    <xf numFmtId="0" fontId="42" fillId="10" borderId="0" xfId="0" applyFont="1" applyFill="1" applyAlignment="1">
      <alignment horizontal="center" vertical="center"/>
    </xf>
    <xf numFmtId="0" fontId="73" fillId="16" borderId="33" xfId="9" applyFont="1" applyFill="1" applyBorder="1" applyAlignment="1">
      <alignment horizontal="center" vertical="center" wrapText="1"/>
    </xf>
    <xf numFmtId="0" fontId="73" fillId="16" borderId="33" xfId="9" applyFont="1" applyFill="1" applyBorder="1" applyAlignment="1">
      <alignment horizontal="center" vertical="center"/>
    </xf>
    <xf numFmtId="0" fontId="73" fillId="16" borderId="34" xfId="9" applyFont="1" applyFill="1" applyBorder="1" applyAlignment="1">
      <alignment horizontal="center" vertical="center"/>
    </xf>
    <xf numFmtId="179" fontId="73" fillId="16" borderId="33" xfId="9" applyNumberFormat="1" applyFont="1" applyFill="1" applyBorder="1" applyAlignment="1">
      <alignment horizontal="center" vertical="center"/>
    </xf>
    <xf numFmtId="0" fontId="34" fillId="0" borderId="33" xfId="0" applyFont="1" applyBorder="1"/>
    <xf numFmtId="0" fontId="26" fillId="10" borderId="31" xfId="0" applyFont="1" applyFill="1" applyBorder="1"/>
    <xf numFmtId="182" fontId="26" fillId="10" borderId="59" xfId="0" applyNumberFormat="1" applyFont="1" applyFill="1" applyBorder="1" applyAlignment="1">
      <alignment horizontal="center" vertical="top"/>
    </xf>
    <xf numFmtId="0" fontId="11" fillId="10" borderId="63" xfId="0" applyFont="1" applyFill="1" applyBorder="1" applyAlignment="1">
      <alignment horizontal="center" vertical="top" wrapText="1"/>
    </xf>
    <xf numFmtId="0" fontId="3" fillId="16" borderId="65" xfId="0" applyFont="1" applyFill="1" applyBorder="1" applyAlignment="1">
      <alignment horizontal="center" vertical="top" wrapText="1"/>
    </xf>
    <xf numFmtId="0" fontId="74" fillId="23" borderId="101" xfId="0" applyFont="1" applyFill="1" applyBorder="1" applyAlignment="1">
      <alignment horizontal="center" vertical="top" wrapText="1"/>
    </xf>
    <xf numFmtId="0" fontId="75" fillId="23" borderId="101" xfId="0" applyFont="1" applyFill="1" applyBorder="1" applyAlignment="1">
      <alignment horizontal="center" vertical="top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181" fontId="34" fillId="0" borderId="30" xfId="6" applyNumberFormat="1" applyFont="1" applyFill="1" applyBorder="1" applyAlignment="1">
      <alignment horizontal="center" vertical="top"/>
    </xf>
    <xf numFmtId="181" fontId="34" fillId="0" borderId="31" xfId="6" applyNumberFormat="1" applyFont="1" applyFill="1" applyBorder="1" applyAlignment="1">
      <alignment horizontal="center" vertical="top"/>
    </xf>
    <xf numFmtId="0" fontId="29" fillId="0" borderId="33" xfId="0" applyFont="1" applyFill="1" applyBorder="1" applyAlignment="1">
      <alignment horizontal="center" vertical="top" wrapText="1"/>
    </xf>
    <xf numFmtId="39" fontId="28" fillId="0" borderId="33" xfId="6" applyNumberFormat="1" applyFont="1" applyFill="1" applyBorder="1" applyAlignment="1">
      <alignment horizontal="center" vertical="top"/>
    </xf>
    <xf numFmtId="39" fontId="28" fillId="0" borderId="34" xfId="6" applyNumberFormat="1" applyFont="1" applyFill="1" applyBorder="1" applyAlignment="1">
      <alignment horizontal="center" vertical="top"/>
    </xf>
    <xf numFmtId="0" fontId="29" fillId="0" borderId="35" xfId="0" applyFont="1" applyFill="1" applyBorder="1" applyAlignment="1">
      <alignment horizontal="center" vertical="center" wrapText="1"/>
    </xf>
    <xf numFmtId="39" fontId="28" fillId="22" borderId="36" xfId="6" applyNumberFormat="1" applyFont="1" applyFill="1" applyBorder="1" applyAlignment="1">
      <alignment horizontal="center" vertical="top"/>
    </xf>
    <xf numFmtId="39" fontId="28" fillId="22" borderId="37" xfId="6" applyNumberFormat="1" applyFont="1" applyFill="1" applyBorder="1" applyAlignment="1">
      <alignment horizontal="center" vertical="top"/>
    </xf>
    <xf numFmtId="38" fontId="33" fillId="2" borderId="36" xfId="6" applyNumberFormat="1" applyFont="1" applyFill="1" applyBorder="1" applyAlignment="1">
      <alignment horizontal="right"/>
    </xf>
    <xf numFmtId="38" fontId="33" fillId="2" borderId="73" xfId="6" applyNumberFormat="1" applyFont="1" applyFill="1" applyBorder="1" applyAlignment="1">
      <alignment horizontal="right"/>
    </xf>
    <xf numFmtId="38" fontId="33" fillId="2" borderId="75" xfId="6" applyNumberFormat="1" applyFont="1" applyFill="1" applyBorder="1" applyAlignment="1">
      <alignment horizontal="right"/>
    </xf>
    <xf numFmtId="38" fontId="33" fillId="2" borderId="66" xfId="6" applyNumberFormat="1" applyFont="1" applyFill="1" applyBorder="1" applyAlignment="1">
      <alignment horizontal="right"/>
    </xf>
    <xf numFmtId="38" fontId="33" fillId="2" borderId="74" xfId="6" applyNumberFormat="1" applyFont="1" applyFill="1" applyBorder="1" applyAlignment="1">
      <alignment horizontal="right"/>
    </xf>
    <xf numFmtId="38" fontId="33" fillId="2" borderId="37" xfId="6" applyNumberFormat="1" applyFont="1" applyFill="1" applyBorder="1" applyAlignment="1">
      <alignment horizontal="right"/>
    </xf>
    <xf numFmtId="0" fontId="76" fillId="2" borderId="0" xfId="0" applyFont="1" applyFill="1"/>
    <xf numFmtId="182" fontId="26" fillId="26" borderId="33" xfId="0" applyNumberFormat="1" applyFont="1" applyFill="1" applyBorder="1"/>
    <xf numFmtId="0" fontId="29" fillId="18" borderId="29" xfId="0" applyFont="1" applyFill="1" applyBorder="1" applyAlignment="1">
      <alignment horizontal="center" vertical="center" wrapText="1"/>
    </xf>
    <xf numFmtId="0" fontId="29" fillId="18" borderId="32" xfId="0" applyFont="1" applyFill="1" applyBorder="1" applyAlignment="1">
      <alignment horizontal="center" vertical="center" wrapText="1"/>
    </xf>
    <xf numFmtId="0" fontId="29" fillId="18" borderId="35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/>
    </xf>
    <xf numFmtId="0" fontId="29" fillId="18" borderId="32" xfId="0" applyFont="1" applyFill="1" applyBorder="1" applyAlignment="1">
      <alignment horizontal="center" vertical="center"/>
    </xf>
    <xf numFmtId="0" fontId="29" fillId="18" borderId="35" xfId="0" applyFont="1" applyFill="1" applyBorder="1" applyAlignment="1">
      <alignment horizontal="center" vertical="center"/>
    </xf>
    <xf numFmtId="49" fontId="29" fillId="0" borderId="30" xfId="0" applyNumberFormat="1" applyFont="1" applyBorder="1" applyAlignment="1">
      <alignment horizontal="left" vertical="top" wrapText="1"/>
    </xf>
    <xf numFmtId="49" fontId="29" fillId="0" borderId="31" xfId="0" applyNumberFormat="1" applyFont="1" applyBorder="1" applyAlignment="1">
      <alignment horizontal="left" vertical="top" wrapText="1"/>
    </xf>
    <xf numFmtId="49" fontId="29" fillId="0" borderId="33" xfId="0" applyNumberFormat="1" applyFont="1" applyBorder="1" applyAlignment="1">
      <alignment horizontal="left" vertical="top" wrapText="1"/>
    </xf>
    <xf numFmtId="49" fontId="29" fillId="0" borderId="34" xfId="0" applyNumberFormat="1" applyFont="1" applyBorder="1" applyAlignment="1">
      <alignment horizontal="left" vertical="top" wrapText="1"/>
    </xf>
    <xf numFmtId="0" fontId="29" fillId="18" borderId="29" xfId="0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/>
    </xf>
    <xf numFmtId="0" fontId="29" fillId="18" borderId="32" xfId="0" applyFont="1" applyFill="1" applyBorder="1" applyAlignment="1">
      <alignment horizontal="center" vertical="top"/>
    </xf>
    <xf numFmtId="0" fontId="29" fillId="18" borderId="33" xfId="0" applyFont="1" applyFill="1" applyBorder="1" applyAlignment="1">
      <alignment horizontal="center" vertical="top"/>
    </xf>
    <xf numFmtId="0" fontId="29" fillId="16" borderId="29" xfId="0" applyFont="1" applyFill="1" applyBorder="1" applyAlignment="1">
      <alignment horizontal="center" vertical="center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16" borderId="35" xfId="0" applyFont="1" applyFill="1" applyBorder="1" applyAlignment="1">
      <alignment horizontal="center" vertical="center" wrapText="1"/>
    </xf>
    <xf numFmtId="0" fontId="29" fillId="0" borderId="33" xfId="0" applyFont="1" applyFill="1" applyBorder="1" applyAlignment="1">
      <alignment horizontal="left" vertical="top" wrapText="1"/>
    </xf>
    <xf numFmtId="0" fontId="29" fillId="0" borderId="34" xfId="0" applyFont="1" applyFill="1" applyBorder="1" applyAlignment="1">
      <alignment horizontal="left" vertical="top" wrapText="1"/>
    </xf>
    <xf numFmtId="0" fontId="29" fillId="0" borderId="33" xfId="0" applyFont="1" applyBorder="1" applyAlignment="1">
      <alignment horizontal="left" vertical="top"/>
    </xf>
    <xf numFmtId="0" fontId="29" fillId="0" borderId="34" xfId="0" applyFont="1" applyBorder="1" applyAlignment="1">
      <alignment horizontal="left" vertical="top"/>
    </xf>
    <xf numFmtId="0" fontId="29" fillId="0" borderId="33" xfId="0" applyFont="1" applyBorder="1" applyAlignment="1">
      <alignment horizontal="left" vertical="top" wrapText="1"/>
    </xf>
    <xf numFmtId="0" fontId="29" fillId="0" borderId="34" xfId="0" applyFont="1" applyBorder="1" applyAlignment="1">
      <alignment horizontal="left" vertical="top" wrapText="1"/>
    </xf>
    <xf numFmtId="0" fontId="29" fillId="18" borderId="35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9" fillId="0" borderId="36" xfId="0" applyFont="1" applyFill="1" applyBorder="1" applyAlignment="1">
      <alignment horizontal="left" vertical="top" wrapText="1"/>
    </xf>
    <xf numFmtId="0" fontId="29" fillId="0" borderId="37" xfId="0" applyFont="1" applyFill="1" applyBorder="1" applyAlignment="1">
      <alignment horizontal="left" vertical="top" wrapText="1"/>
    </xf>
    <xf numFmtId="0" fontId="54" fillId="16" borderId="29" xfId="0" applyFont="1" applyFill="1" applyBorder="1" applyAlignment="1">
      <alignment horizontal="center" vertical="center" wrapText="1"/>
    </xf>
    <xf numFmtId="0" fontId="54" fillId="16" borderId="35" xfId="0" applyFont="1" applyFill="1" applyBorder="1" applyAlignment="1">
      <alignment horizontal="center" vertical="center" wrapText="1"/>
    </xf>
    <xf numFmtId="0" fontId="29" fillId="16" borderId="38" xfId="0" applyFont="1" applyFill="1" applyBorder="1" applyAlignment="1">
      <alignment horizontal="center" vertical="center" wrapText="1"/>
    </xf>
    <xf numFmtId="0" fontId="29" fillId="16" borderId="29" xfId="0" applyFont="1" applyFill="1" applyBorder="1" applyAlignment="1">
      <alignment horizontal="center" vertical="center"/>
    </xf>
    <xf numFmtId="0" fontId="29" fillId="16" borderId="32" xfId="0" applyFont="1" applyFill="1" applyBorder="1" applyAlignment="1">
      <alignment horizontal="center" vertical="center"/>
    </xf>
    <xf numFmtId="0" fontId="29" fillId="16" borderId="35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0" fillId="16" borderId="10" xfId="0" applyFill="1" applyBorder="1" applyAlignment="1">
      <alignment vertical="center"/>
    </xf>
    <xf numFmtId="0" fontId="0" fillId="16" borderId="11" xfId="0" applyFill="1" applyBorder="1" applyAlignment="1">
      <alignment vertical="center"/>
    </xf>
    <xf numFmtId="0" fontId="11" fillId="16" borderId="1" xfId="0" applyFont="1" applyFill="1" applyBorder="1" applyAlignment="1">
      <alignment horizontal="center" vertical="top"/>
    </xf>
    <xf numFmtId="0" fontId="0" fillId="16" borderId="3" xfId="0" applyFill="1" applyBorder="1" applyAlignment="1"/>
    <xf numFmtId="0" fontId="3" fillId="16" borderId="29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56" fillId="10" borderId="6" xfId="0" applyFont="1" applyFill="1" applyBorder="1" applyAlignment="1">
      <alignment horizontal="center" vertical="center"/>
    </xf>
    <xf numFmtId="0" fontId="56" fillId="21" borderId="6" xfId="0" applyFont="1" applyFill="1" applyBorder="1" applyAlignment="1">
      <alignment horizontal="center" vertical="center"/>
    </xf>
    <xf numFmtId="0" fontId="3" fillId="16" borderId="38" xfId="0" applyFont="1" applyFill="1" applyBorder="1" applyAlignment="1">
      <alignment horizontal="center" vertical="center"/>
    </xf>
    <xf numFmtId="0" fontId="3" fillId="16" borderId="29" xfId="0" applyFont="1" applyFill="1" applyBorder="1" applyAlignment="1">
      <alignment horizontal="center" vertical="center" wrapText="1"/>
    </xf>
    <xf numFmtId="0" fontId="3" fillId="16" borderId="35" xfId="0" applyFont="1" applyFill="1" applyBorder="1" applyAlignment="1">
      <alignment horizontal="center" vertical="center" wrapText="1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5" fillId="16" borderId="32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0" borderId="32" xfId="0" applyFont="1" applyFill="1" applyBorder="1" applyAlignment="1">
      <alignment horizontal="center" vertical="center"/>
    </xf>
    <xf numFmtId="0" fontId="9" fillId="18" borderId="4" xfId="0" applyFont="1" applyFill="1" applyBorder="1" applyAlignment="1">
      <alignment horizontal="center"/>
    </xf>
    <xf numFmtId="0" fontId="5" fillId="16" borderId="38" xfId="0" applyFont="1" applyFill="1" applyBorder="1" applyAlignment="1">
      <alignment horizontal="center" vertical="center"/>
    </xf>
    <xf numFmtId="0" fontId="63" fillId="16" borderId="32" xfId="0" applyFont="1" applyFill="1" applyBorder="1" applyAlignment="1">
      <alignment horizontal="center" vertical="center"/>
    </xf>
    <xf numFmtId="0" fontId="29" fillId="15" borderId="30" xfId="0" applyFont="1" applyFill="1" applyBorder="1" applyAlignment="1">
      <alignment horizontal="center" vertical="center"/>
    </xf>
    <xf numFmtId="0" fontId="29" fillId="15" borderId="31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0" fillId="0" borderId="0" xfId="0" applyBorder="1"/>
    <xf numFmtId="0" fontId="20" fillId="16" borderId="33" xfId="9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/>
    </xf>
    <xf numFmtId="0" fontId="20" fillId="16" borderId="36" xfId="9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/>
    </xf>
    <xf numFmtId="0" fontId="20" fillId="16" borderId="35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 wrapText="1"/>
    </xf>
    <xf numFmtId="0" fontId="25" fillId="9" borderId="0" xfId="0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0" fillId="0" borderId="0" xfId="0" applyAlignment="1"/>
    <xf numFmtId="49" fontId="25" fillId="16" borderId="29" xfId="0" applyNumberFormat="1" applyFont="1" applyFill="1" applyBorder="1" applyAlignment="1">
      <alignment horizontal="center" vertical="center"/>
    </xf>
    <xf numFmtId="49" fontId="25" fillId="16" borderId="30" xfId="0" applyNumberFormat="1" applyFont="1" applyFill="1" applyBorder="1" applyAlignment="1">
      <alignment horizontal="center" vertical="center"/>
    </xf>
    <xf numFmtId="49" fontId="25" fillId="16" borderId="32" xfId="0" applyNumberFormat="1" applyFont="1" applyFill="1" applyBorder="1" applyAlignment="1">
      <alignment horizontal="center" vertical="center"/>
    </xf>
    <xf numFmtId="49" fontId="25" fillId="16" borderId="33" xfId="0" applyNumberFormat="1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 wrapText="1"/>
    </xf>
    <xf numFmtId="0" fontId="25" fillId="16" borderId="29" xfId="0" applyFont="1" applyFill="1" applyBorder="1" applyAlignment="1">
      <alignment horizontal="center" vertical="center"/>
    </xf>
    <xf numFmtId="0" fontId="25" fillId="16" borderId="30" xfId="0" applyFont="1" applyFill="1" applyBorder="1" applyAlignment="1">
      <alignment horizontal="center" vertical="center"/>
    </xf>
    <xf numFmtId="0" fontId="25" fillId="16" borderId="32" xfId="0" applyFont="1" applyFill="1" applyBorder="1" applyAlignment="1">
      <alignment horizontal="center" vertical="center"/>
    </xf>
    <xf numFmtId="0" fontId="25" fillId="16" borderId="33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1" fillId="16" borderId="0" xfId="0" applyFont="1" applyFill="1" applyAlignment="1">
      <alignment horizontal="center"/>
    </xf>
    <xf numFmtId="0" fontId="15" fillId="3" borderId="29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21" fillId="18" borderId="61" xfId="0" applyFont="1" applyFill="1" applyBorder="1" applyAlignment="1">
      <alignment horizontal="center" vertical="center"/>
    </xf>
    <xf numFmtId="0" fontId="21" fillId="18" borderId="60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1" fillId="18" borderId="62" xfId="0" applyFont="1" applyFill="1" applyBorder="1" applyAlignment="1">
      <alignment horizontal="center" vertical="center"/>
    </xf>
    <xf numFmtId="0" fontId="21" fillId="18" borderId="0" xfId="0" applyFont="1" applyFill="1" applyBorder="1" applyAlignment="1">
      <alignment horizontal="center" vertical="center"/>
    </xf>
    <xf numFmtId="0" fontId="43" fillId="18" borderId="0" xfId="0" applyFont="1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/>
    </xf>
    <xf numFmtId="0" fontId="0" fillId="16" borderId="68" xfId="0" applyFill="1" applyBorder="1" applyAlignment="1">
      <alignment horizontal="center" vertical="center"/>
    </xf>
    <xf numFmtId="0" fontId="20" fillId="16" borderId="67" xfId="0" applyFont="1" applyFill="1" applyBorder="1" applyAlignment="1">
      <alignment horizontal="center" vertical="center"/>
    </xf>
    <xf numFmtId="0" fontId="0" fillId="16" borderId="69" xfId="0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/>
    </xf>
    <xf numFmtId="0" fontId="20" fillId="16" borderId="59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 wrapText="1"/>
    </xf>
    <xf numFmtId="0" fontId="20" fillId="16" borderId="63" xfId="8" applyFont="1" applyFill="1" applyBorder="1" applyAlignment="1">
      <alignment horizontal="center" vertical="center"/>
    </xf>
    <xf numFmtId="0" fontId="20" fillId="16" borderId="64" xfId="8" applyFont="1" applyFill="1" applyBorder="1" applyAlignment="1">
      <alignment horizontal="center" vertical="center"/>
    </xf>
    <xf numFmtId="0" fontId="0" fillId="16" borderId="65" xfId="0" applyFill="1" applyBorder="1" applyAlignment="1">
      <alignment horizontal="center" vertical="center"/>
    </xf>
    <xf numFmtId="0" fontId="20" fillId="16" borderId="32" xfId="8" applyFont="1" applyFill="1" applyBorder="1" applyAlignment="1">
      <alignment horizontal="center" vertical="center" wrapText="1"/>
    </xf>
    <xf numFmtId="0" fontId="65" fillId="0" borderId="70" xfId="0" applyFont="1" applyFill="1" applyBorder="1" applyAlignment="1">
      <alignment horizontal="center" vertical="top" wrapText="1"/>
    </xf>
    <xf numFmtId="0" fontId="66" fillId="0" borderId="70" xfId="0" applyFont="1" applyFill="1" applyBorder="1" applyAlignment="1">
      <alignment horizontal="center" vertical="top" wrapText="1"/>
    </xf>
    <xf numFmtId="0" fontId="0" fillId="0" borderId="28" xfId="0" applyBorder="1"/>
    <xf numFmtId="192" fontId="78" fillId="0" borderId="0" xfId="0" applyNumberFormat="1" applyFont="1" applyAlignment="1">
      <alignment horizontal="center" vertical="center"/>
    </xf>
  </cellXfs>
  <cellStyles count="10">
    <cellStyle name="一般" xfId="0" builtinId="0"/>
    <cellStyle name="千分位" xfId="6" builtinId="3"/>
    <cellStyle name="千分位 2" xfId="1" xr:uid="{00000000-0005-0000-0000-000002000000}"/>
    <cellStyle name="千分位 3" xfId="2" xr:uid="{00000000-0005-0000-0000-000003000000}"/>
    <cellStyle name="好 2" xfId="3" xr:uid="{00000000-0005-0000-0000-000004000000}"/>
    <cellStyle name="百分比" xfId="4" builtinId="5"/>
    <cellStyle name="貨幣" xfId="5" builtinId="4"/>
    <cellStyle name="樣式 1" xfId="7" xr:uid="{00000000-0005-0000-0000-000007000000}"/>
    <cellStyle name="檢查儲存格" xfId="8" builtinId="23"/>
    <cellStyle name="檢查儲存格 2" xfId="9" xr:uid="{00000000-0005-0000-0000-000009000000}"/>
  </cellStyles>
  <dxfs count="13">
    <dxf>
      <alignment horizontal="right"/>
    </dxf>
    <dxf>
      <alignment horizontal="right"/>
    </dxf>
    <dxf>
      <fill>
        <patternFill>
          <bgColor indexed="9"/>
        </patternFill>
      </fill>
    </dxf>
    <dxf>
      <numFmt numFmtId="181" formatCode="_(* #,##0_);_(* \(#,##0\);_(* &quot;-&quot;??_);_(@_)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fill>
        <patternFill patternType="solid">
          <fgColor indexed="9"/>
          <bgColor indexed="64"/>
        </patternFill>
      </fill>
      <alignment horizontal="center" readingOrder="0"/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'電力分析(年)'!$B$56:$C$56</c:f>
              <c:strCache>
                <c:ptCount val="2"/>
                <c:pt idx="0">
                  <c:v>污水處理成本</c:v>
                </c:pt>
                <c:pt idx="1">
                  <c:v>(元/噸)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'電力分析(年)'!$D$56:$O$56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污水處理量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3.2"/>
          <c:min val="1.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電價成本分析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'電力分析(年)'!$B$58:$C$58</c:f>
              <c:strCache>
                <c:ptCount val="2"/>
                <c:pt idx="0">
                  <c:v>每度電成本</c:v>
                </c:pt>
                <c:pt idx="1">
                  <c:v>(元/度)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'電力分析(年)'!$D$58:$O$58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污水處理量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'電力分析(年)'!$B$57:$C$57</c:f>
              <c:strCache>
                <c:ptCount val="2"/>
                <c:pt idx="0">
                  <c:v>污水處理成本</c:v>
                </c:pt>
                <c:pt idx="1">
                  <c:v>(度/噸)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'電力分析(年)'!$D$57:$O$57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污水處理量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82072209282029"/>
          <c:y val="0.14734334272942787"/>
          <c:w val="0.74815769694272172"/>
          <c:h val="0.724639390472596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'電力分析(月)'!$C$20</c:f>
              <c:strCache>
                <c:ptCount val="1"/>
                <c:pt idx="0">
                  <c:v>功因潛力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'電力分析(月)'!$D$20:$O$20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71025263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'電力分析(月)'!$C$19</c:f>
              <c:strCache>
                <c:ptCount val="1"/>
                <c:pt idx="0">
                  <c:v>PF (%)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'電力分析(月)'!$D$19:$O$19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1025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9655930048404005E-2"/>
              <c:y val="0.471015582511645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2526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00"/>
          <c:min val="8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PF (%)</a:t>
                </a:r>
              </a:p>
            </c:rich>
          </c:tx>
          <c:layout>
            <c:manualLayout>
              <c:xMode val="edge"/>
              <c:yMode val="edge"/>
              <c:x val="0.94594644330931721"/>
              <c:y val="0.4855085006266108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42351285940532224"/>
          <c:y val="2.4024024024024024E-2"/>
          <c:w val="0.1919377465394487"/>
          <c:h val="6.306306306306305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chemeClr val="tx1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8486171970087"/>
          <c:y val="0.1442083707529245"/>
          <c:w val="0.82259977776281978"/>
          <c:h val="0.73049814037137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'電力分析(月)'!$C$28</c:f>
              <c:strCache>
                <c:ptCount val="1"/>
                <c:pt idx="0">
                  <c:v>kW delta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'電力分析(月)'!$D$28:$O$28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062559"/>
        <c:axId val="1"/>
      </c:barChart>
      <c:lineChart>
        <c:grouping val="standard"/>
        <c:varyColors val="0"/>
        <c:ser>
          <c:idx val="1"/>
          <c:order val="1"/>
          <c:tx>
            <c:strRef>
              <c:f>'電力分析(月)'!$C$29</c:f>
              <c:strCache>
                <c:ptCount val="1"/>
                <c:pt idx="0">
                  <c:v>負載率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4472C4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0432FF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'電力分析(月)'!$D$29:$O$29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A-324E-89DB-33CD03E17AF3}"/>
            </c:ext>
          </c:extLst>
        </c:ser>
        <c:ser>
          <c:idx val="2"/>
          <c:order val="2"/>
          <c:tx>
            <c:strRef>
              <c:f>'電力分析(月)'!$C$38</c:f>
              <c:strCache>
                <c:ptCount val="1"/>
                <c:pt idx="0">
                  <c:v>超基比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'電力分析(月)'!$D$38:$O$38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5062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1.8079068241469817E-2"/>
              <c:y val="0.4775423115214046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5062559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"/>
        </c:scaling>
        <c:delete val="0"/>
        <c:axPos val="r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egendEntry>
        <c:idx val="2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37369781414041991"/>
          <c:y val="1.7241379310344827E-2"/>
          <c:w val="0.28255208333333326"/>
          <c:h val="6.03448275862068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64419871579131"/>
          <c:y val="0.14251798002103902"/>
          <c:w val="0.86553767825043948"/>
          <c:h val="0.73159229744133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'電力分析(月)'!$C$30</c:f>
              <c:strCache>
                <c:ptCount val="1"/>
                <c:pt idx="0">
                  <c:v>夏尖峰需量</c:v>
                </c:pt>
              </c:strCache>
            </c:strRef>
          </c:tx>
          <c:spPr>
            <a:solidFill>
              <a:srgbClr val="5089BC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'電力分析(月)'!$D$30:$O$30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C-004C-A05F-3240130C24F1}"/>
            </c:ext>
          </c:extLst>
        </c:ser>
        <c:ser>
          <c:idx val="1"/>
          <c:order val="1"/>
          <c:tx>
            <c:strRef>
              <c:f>'電力分析(月)'!$C$31</c:f>
              <c:strCache>
                <c:ptCount val="1"/>
                <c:pt idx="0">
                  <c:v>夏半尖需量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'電力分析(月)'!$D$31:$O$31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C-004C-A05F-3240130C24F1}"/>
            </c:ext>
          </c:extLst>
        </c:ser>
        <c:ser>
          <c:idx val="2"/>
          <c:order val="2"/>
          <c:tx>
            <c:strRef>
              <c:f>'電力分析(月)'!$C$32</c:f>
              <c:strCache>
                <c:ptCount val="1"/>
                <c:pt idx="0">
                  <c:v>夏六半需量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'電力分析(月)'!$D$32:$O$32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C-004C-A05F-3240130C24F1}"/>
            </c:ext>
          </c:extLst>
        </c:ser>
        <c:ser>
          <c:idx val="3"/>
          <c:order val="3"/>
          <c:tx>
            <c:strRef>
              <c:f>'電力分析(月)'!$C$33</c:f>
              <c:strCache>
                <c:ptCount val="1"/>
                <c:pt idx="0">
                  <c:v>夏離峰需量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'電力分析(月)'!$D$33:$O$33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C-004C-A05F-3240130C24F1}"/>
            </c:ext>
          </c:extLst>
        </c:ser>
        <c:ser>
          <c:idx val="4"/>
          <c:order val="4"/>
          <c:tx>
            <c:strRef>
              <c:f>'電力分析(月)'!$C$34</c:f>
              <c:strCache>
                <c:ptCount val="1"/>
                <c:pt idx="0">
                  <c:v>非夏尖峰需量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'電力分析(月)'!$D$34:$O$34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C-004C-A05F-3240130C24F1}"/>
            </c:ext>
          </c:extLst>
        </c:ser>
        <c:ser>
          <c:idx val="5"/>
          <c:order val="5"/>
          <c:tx>
            <c:strRef>
              <c:f>'電力分析(月)'!$C$35</c:f>
              <c:strCache>
                <c:ptCount val="1"/>
                <c:pt idx="0">
                  <c:v>非夏半尖需量</c:v>
                </c:pt>
              </c:strCache>
            </c:strRef>
          </c:tx>
          <c:spPr>
            <a:solidFill>
              <a:srgbClr val="62993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'電力分析(月)'!$D$35:$O$35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EC-004C-A05F-3240130C24F1}"/>
            </c:ext>
          </c:extLst>
        </c:ser>
        <c:ser>
          <c:idx val="6"/>
          <c:order val="6"/>
          <c:tx>
            <c:strRef>
              <c:f>'電力分析(月)'!$C$36</c:f>
              <c:strCache>
                <c:ptCount val="1"/>
                <c:pt idx="0">
                  <c:v>非夏六半需量</c:v>
                </c:pt>
              </c:strCache>
            </c:strRef>
          </c:tx>
          <c:spPr>
            <a:solidFill>
              <a:srgbClr val="97B9E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'電力分析(月)'!$D$36:$O$36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C-004C-A05F-3240130C24F1}"/>
            </c:ext>
          </c:extLst>
        </c:ser>
        <c:ser>
          <c:idx val="7"/>
          <c:order val="7"/>
          <c:tx>
            <c:strRef>
              <c:f>'電力分析(月)'!$C$37</c:f>
              <c:strCache>
                <c:ptCount val="1"/>
                <c:pt idx="0">
                  <c:v>非夏離峰需量</c:v>
                </c:pt>
              </c:strCache>
            </c:strRef>
          </c:tx>
          <c:spPr>
            <a:solidFill>
              <a:srgbClr val="9E480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'電力分析(月)'!$D$37:$O$37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EC-004C-A05F-3240130C2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71072959"/>
        <c:axId val="1"/>
      </c:barChart>
      <c:catAx>
        <c:axId val="271072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3.9797951353043017E-2"/>
              <c:y val="0.4774351331465446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7295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15476428207186249"/>
          <c:y val="4.6419410239614232E-2"/>
          <c:w val="0.80086480269188032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319052987598653E-2"/>
          <c:y val="0.14251798002103902"/>
          <c:w val="0.78579481397970685"/>
          <c:h val="0.7315922974413336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'電力分析(月)'!$C$39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5089B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'電力分析(月)'!$D$39:$O$39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9-5849-BDE3-5F44454C94EE}"/>
            </c:ext>
          </c:extLst>
        </c:ser>
        <c:ser>
          <c:idx val="1"/>
          <c:order val="1"/>
          <c:tx>
            <c:strRef>
              <c:f>'電力分析(月)'!$C$40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D26E2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'電力分析(月)'!$D$40:$O$40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9-5849-BDE3-5F44454C94EE}"/>
            </c:ext>
          </c:extLst>
        </c:ser>
        <c:ser>
          <c:idx val="2"/>
          <c:order val="2"/>
          <c:tx>
            <c:strRef>
              <c:f>'電力分析(月)'!$C$41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92929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'電力分析(月)'!$D$41:$O$41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A9-5849-BDE3-5F44454C94EE}"/>
            </c:ext>
          </c:extLst>
        </c:ser>
        <c:ser>
          <c:idx val="3"/>
          <c:order val="3"/>
          <c:tx>
            <c:strRef>
              <c:f>'電力分析(月)'!$C$42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E2AA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'電力分析(月)'!$D$42:$O$42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13387823"/>
        <c:axId val="1"/>
      </c:barChart>
      <c:lineChart>
        <c:grouping val="standard"/>
        <c:varyColors val="0"/>
        <c:ser>
          <c:idx val="7"/>
          <c:order val="4"/>
          <c:tx>
            <c:strRef>
              <c:f>'電力分析(月)'!$C$50</c:f>
              <c:strCache>
                <c:ptCount val="1"/>
                <c:pt idx="0">
                  <c:v>日均度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9E480E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'電力分析(月)'!$D$50:$O$50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313387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338782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kWh</a:t>
                </a:r>
              </a:p>
            </c:rich>
          </c:tx>
          <c:layout>
            <c:manualLayout>
              <c:xMode val="edge"/>
              <c:yMode val="edge"/>
              <c:x val="0.95377676654054611"/>
              <c:y val="0.456057546120855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2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egendEntry>
        <c:idx val="3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28485159408880079"/>
          <c:y val="4.3511833360517484E-2"/>
          <c:w val="0.42727293179261677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23435436280876"/>
          <c:y val="0.14251798002103902"/>
          <c:w val="0.87500096226703516"/>
          <c:h val="0.73159229744133369"/>
        </c:manualLayout>
      </c:layout>
      <c:lineChart>
        <c:grouping val="standard"/>
        <c:varyColors val="0"/>
        <c:ser>
          <c:idx val="0"/>
          <c:order val="0"/>
          <c:tx>
            <c:strRef>
              <c:f>'電力分析(月)'!$C$51</c:f>
              <c:strCache>
                <c:ptCount val="1"/>
                <c:pt idx="0">
                  <c:v>每度成本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'電力分析(月)'!$D$51:$O$51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3-7E4A-9459-3FF321712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44063"/>
        <c:axId val="1"/>
      </c:lineChart>
      <c:catAx>
        <c:axId val="271244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1.7000000000000002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8017997750281217E-2"/>
              <c:y val="0.4703092877079125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1244063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8181838633807139"/>
          <c:y val="1.7291066282420751E-2"/>
          <c:w val="0.10779231005215251"/>
          <c:h val="6.05187319884726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微軟正黑體"/>
              <a:ea typeface="微軟正黑體"/>
              <a:cs typeface="微軟正黑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650159518155424E-2"/>
          <c:y val="0.15144230769230768"/>
          <c:w val="0.89954902847959828"/>
          <c:h val="0.7211538461538461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'電力分析(月)'!$C$22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'電力分析(月)'!$D$22:$O$22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E-184F-A036-12315BF5FED5}"/>
            </c:ext>
          </c:extLst>
        </c:ser>
        <c:ser>
          <c:idx val="2"/>
          <c:order val="2"/>
          <c:tx>
            <c:strRef>
              <c:f>'電力分析(月)'!$C$23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'電力分析(月)'!$D$23:$O$23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E-184F-A036-12315BF5FED5}"/>
            </c:ext>
          </c:extLst>
        </c:ser>
        <c:ser>
          <c:idx val="3"/>
          <c:order val="3"/>
          <c:tx>
            <c:strRef>
              <c:f>'電力分析(月)'!$C$24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'電力分析(月)'!$D$24:$O$24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E-184F-A036-12315BF5FED5}"/>
            </c:ext>
          </c:extLst>
        </c:ser>
        <c:ser>
          <c:idx val="4"/>
          <c:order val="4"/>
          <c:tx>
            <c:strRef>
              <c:f>'電力分析(月)'!$C$25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'電力分析(月)'!$D$25:$O$25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8318511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'電力分析(月)'!$C$21</c:f>
              <c:strCache>
                <c:ptCount val="1"/>
                <c:pt idx="0">
                  <c:v>契約容量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0432FF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'電力分析(月)'!$D$21:$O$21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E-184F-A036-12315BF5FED5}"/>
            </c:ext>
          </c:extLst>
        </c:ser>
        <c:ser>
          <c:idx val="5"/>
          <c:order val="5"/>
          <c:tx>
            <c:strRef>
              <c:f>'電力分析(月)'!$C$26</c:f>
              <c:strCache>
                <c:ptCount val="1"/>
                <c:pt idx="0">
                  <c:v>kW max</c:v>
                </c:pt>
              </c:strCache>
            </c:strRef>
          </c:tx>
          <c:spPr>
            <a:ln w="12700">
              <a:solidFill>
                <a:srgbClr val="0432FF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'電力分析(月)'!$D$26:$O$26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AE-184F-A036-12315BF5FED5}"/>
            </c:ext>
          </c:extLst>
        </c:ser>
        <c:ser>
          <c:idx val="6"/>
          <c:order val="6"/>
          <c:tx>
            <c:strRef>
              <c:f>'電力分析(月)'!$C$27</c:f>
              <c:strCache>
                <c:ptCount val="1"/>
                <c:pt idx="0">
                  <c:v>kW min</c:v>
                </c:pt>
              </c:strCache>
            </c:strRef>
          </c:tx>
          <c:spPr>
            <a:ln w="12700">
              <a:solidFill>
                <a:srgbClr val="008F00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'電力分析(月)'!$D$27:$O$27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18511"/>
        <c:axId val="1"/>
      </c:lineChart>
      <c:catAx>
        <c:axId val="318318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334646622053683E-2"/>
              <c:y val="0.48121349693421606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chemeClr val="tx1"/>
                </a:solidFill>
                <a:latin typeface="Arial" panose="020B0604020202020204" pitchFamily="34" charset="0"/>
                <a:ea typeface="新細明體"/>
                <a:cs typeface="Arial" panose="020B0604020202020204" pitchFamily="34" charset="0"/>
              </a:defRPr>
            </a:pPr>
            <a:endParaRPr lang="zh-TW"/>
          </a:p>
        </c:txPr>
        <c:crossAx val="31831851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2451145405559642"/>
          <c:y val="4.6825626877340716E-2"/>
          <c:w val="0.64583265247562183"/>
          <c:h val="0.10184693949434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orientation="landscape" horizontalDpi="200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'電力分析(日)'!$B$9:$C$9</c:f>
              <c:strCache>
                <c:ptCount val="2"/>
                <c:pt idx="0">
                  <c:v>還原時度(kW)</c:v>
                </c:pt>
                <c:pt idx="1">
                  <c:v>尖峰</c:v>
                </c:pt>
              </c:strCache>
            </c:strRef>
          </c:tx>
          <c:spPr>
            <a:solidFill>
              <a:srgbClr val="DD080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'電力分析(日)'!$D$9:$O$9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7-C841-AC8B-69107AD8A3AE}"/>
            </c:ext>
          </c:extLst>
        </c:ser>
        <c:ser>
          <c:idx val="1"/>
          <c:order val="1"/>
          <c:tx>
            <c:strRef>
              <c:f>'電力分析(日)'!$B$10:$C$10</c:f>
              <c:strCache>
                <c:ptCount val="2"/>
                <c:pt idx="0">
                  <c:v>還原時度(kW)</c:v>
                </c:pt>
                <c:pt idx="1">
                  <c:v>半尖峰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'電力分析(日)'!$D$10:$O$10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7-C841-AC8B-69107AD8A3AE}"/>
            </c:ext>
          </c:extLst>
        </c:ser>
        <c:ser>
          <c:idx val="2"/>
          <c:order val="2"/>
          <c:tx>
            <c:strRef>
              <c:f>'電力分析(日)'!$B$11:$C$11</c:f>
              <c:strCache>
                <c:ptCount val="2"/>
                <c:pt idx="0">
                  <c:v>還原時度(kW)</c:v>
                </c:pt>
                <c:pt idx="1">
                  <c:v>週六半尖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'電力分析(日)'!$D$11:$O$11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7-C841-AC8B-69107AD8A3AE}"/>
            </c:ext>
          </c:extLst>
        </c:ser>
        <c:ser>
          <c:idx val="3"/>
          <c:order val="3"/>
          <c:tx>
            <c:strRef>
              <c:f>'電力分析(日)'!$B$12:$C$12</c:f>
              <c:strCache>
                <c:ptCount val="2"/>
                <c:pt idx="0">
                  <c:v>還原時度(kW)</c:v>
                </c:pt>
                <c:pt idx="1">
                  <c:v>離峰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'電力分析(日)'!$D$12:$O$12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7-C841-AC8B-69107AD8A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559551"/>
        <c:axId val="1"/>
      </c:barChart>
      <c:catAx>
        <c:axId val="3175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spPr>
          <a:ln w="25400">
            <a:noFill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1755955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1100" b="1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9647230219577"/>
          <c:y val="4.5267489711934172E-2"/>
          <c:w val="0.83655979125957292"/>
          <c:h val="0.76869025631055443"/>
        </c:manualLayout>
      </c:layout>
      <c:lineChart>
        <c:grouping val="standard"/>
        <c:varyColors val="0"/>
        <c:ser>
          <c:idx val="0"/>
          <c:order val="0"/>
          <c:tx>
            <c:strRef>
              <c:f>'契約容量-基本電費'!$D$57</c:f>
              <c:strCache>
                <c:ptCount val="1"/>
                <c:pt idx="0">
                  <c:v>基本電費+超約電費(年)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'契約容量-基本電費'!$D$58:$D$69</c:f>
              <c:numCache>
                <c:formatCode>"$"#,##0</c:formatCode>
                <c:ptCount val="12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  <c:pt idx="11">
                  <c:v>4511076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D-F64C-895D-F57839EC4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563775"/>
        <c:axId val="1"/>
      </c:lineChart>
      <c:lineChart>
        <c:grouping val="standard"/>
        <c:varyColors val="0"/>
        <c:ser>
          <c:idx val="1"/>
          <c:order val="1"/>
          <c:tx>
            <c:strRef>
              <c:f>'契約容量-基本電費'!$E$57</c:f>
              <c:strCache>
                <c:ptCount val="1"/>
                <c:pt idx="0">
                  <c:v>平均電價(元/度)</c:v>
                </c:pt>
              </c:strCache>
            </c:strRef>
          </c:tx>
          <c:spPr>
            <a:ln>
              <a:solidFill>
                <a:srgbClr val="008F0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'契約容量-基本電費'!$E$58:$E$69</c:f>
              <c:numCache>
                <c:formatCode>0.00_);[Red]\(0.00\)</c:formatCode>
                <c:ptCount val="12"/>
                <c:pt idx="0">
                  <c:v>2.41</c:v>
                </c:pt>
                <c:pt idx="1">
                  <c:v>2.4</c:v>
                </c:pt>
                <c:pt idx="2">
                  <c:v>2.39</c:v>
                </c:pt>
                <c:pt idx="3">
                  <c:v>2.38</c:v>
                </c:pt>
                <c:pt idx="4">
                  <c:v>2.37</c:v>
                </c:pt>
                <c:pt idx="5">
                  <c:v>2.36</c:v>
                </c:pt>
                <c:pt idx="6">
                  <c:v>2.35</c:v>
                </c:pt>
                <c:pt idx="7">
                  <c:v>2.34</c:v>
                </c:pt>
                <c:pt idx="8">
                  <c:v>2.33</c:v>
                </c:pt>
                <c:pt idx="9">
                  <c:v>2.3199999999999998</c:v>
                </c:pt>
                <c:pt idx="10">
                  <c:v>2.31</c:v>
                </c:pt>
                <c:pt idx="11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3-5142-AFAC-6779ED373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450703"/>
        <c:axId val="1262416015"/>
      </c:lineChart>
      <c:catAx>
        <c:axId val="317563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契約容量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4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819182714520235"/>
              <c:y val="0.895998586211636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2600000"/>
          <c:min val="200000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/>
        <c:title>
          <c:tx>
            <c:rich>
              <a:bodyPr rot="0" vert="horz"/>
              <a:lstStyle/>
              <a:p>
                <a:pPr algn="ctr"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Kai" pitchFamily="2" charset="-122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基本電費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+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超約電費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  <a:cs typeface="Calibri" charset="0"/>
                  </a:rPr>
                  <a:t>(年)</a:t>
                </a:r>
              </a:p>
            </c:rich>
          </c:tx>
          <c:layout>
            <c:manualLayout>
              <c:xMode val="edge"/>
              <c:yMode val="edge"/>
              <c:x val="1.5200369596388296E-2"/>
              <c:y val="0.89714640710158977"/>
            </c:manualLayout>
          </c:layout>
          <c:overlay val="0"/>
          <c:spPr>
            <a:noFill/>
            <a:ln w="25400">
              <a:noFill/>
            </a:ln>
          </c:spPr>
        </c:title>
        <c:numFmt formatCode="[$NT$]#,##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7563775"/>
        <c:crosses val="autoZero"/>
        <c:crossBetween val="between"/>
      </c:valAx>
      <c:valAx>
        <c:axId val="1262416015"/>
        <c:scaling>
          <c:orientation val="minMax"/>
          <c:min val="2.25"/>
        </c:scaling>
        <c:delete val="0"/>
        <c:axPos val="r"/>
        <c:numFmt formatCode="0.00_);[Red]\(0.00\)" sourceLinked="1"/>
        <c:majorTickMark val="out"/>
        <c:minorTickMark val="none"/>
        <c:tickLblPos val="nextTo"/>
        <c:crossAx val="1262450703"/>
        <c:crosses val="max"/>
        <c:crossBetween val="between"/>
      </c:valAx>
      <c:catAx>
        <c:axId val="1262450703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0432FF"/>
                    </a:solidFill>
                  </a:defRPr>
                </a:pPr>
                <a:r>
                  <a:rPr lang="zh-TW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平均電價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(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元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/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度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)</a:t>
                </a:r>
                <a:endParaRPr lang="zh-TW" altLang="zh-TW" sz="1400">
                  <a:solidFill>
                    <a:srgbClr val="0432FF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83974915146684126"/>
              <c:y val="0.893523282731217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62416015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40117044193012"/>
          <c:y val="8.526504280422896E-2"/>
          <c:w val="0.8365157296514405"/>
          <c:h val="0.71925560706780833"/>
        </c:manualLayout>
      </c:layout>
      <c:lineChart>
        <c:grouping val="standard"/>
        <c:varyColors val="0"/>
        <c:ser>
          <c:idx val="0"/>
          <c:order val="0"/>
          <c:tx>
            <c:strRef>
              <c:f>圖表區!$C$2</c:f>
              <c:strCache>
                <c:ptCount val="1"/>
                <c:pt idx="0">
                  <c:v>基本電費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圖表區!$B$3:$B$13</c:f>
              <c:numCache>
                <c:formatCode>General</c:formatCode>
                <c:ptCount val="11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</c:numCache>
            </c:numRef>
          </c:cat>
          <c:val>
            <c:numRef>
              <c:f>圖表區!$C$3:$C$13</c:f>
              <c:numCache>
                <c:formatCode>"$"#,##0</c:formatCode>
                <c:ptCount val="11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A-0A4B-BC6C-045B0F19E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983231"/>
        <c:axId val="1"/>
      </c:lineChart>
      <c:catAx>
        <c:axId val="274983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契約容量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261846804304613"/>
              <c:y val="0.901259269647451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340000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基本電費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  <a:cs typeface="Calibri" charset="0"/>
                  </a:rPr>
                  <a:t>年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4.2189231366961642E-2"/>
              <c:y val="0.8776026126765001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498323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44" l="0.7000000000000004" r="0.7000000000000004" t="0.75000000000000044" header="0.30000000000000021" footer="0.30000000000000021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圖表區!$B$27</c:f>
              <c:strCache>
                <c:ptCount val="1"/>
                <c:pt idx="0">
                  <c:v>三段流動電費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圖表區!$C$27:$N$27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3-5040-ACDB-AC18B5F1D8F9}"/>
            </c:ext>
          </c:extLst>
        </c:ser>
        <c:ser>
          <c:idx val="1"/>
          <c:order val="1"/>
          <c:tx>
            <c:strRef>
              <c:f>圖表區!$B$28</c:f>
              <c:strCache>
                <c:ptCount val="1"/>
                <c:pt idx="0">
                  <c:v>二段流動電費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圖表區!$C$28:$N$28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3-5040-ACDB-AC18B5F1D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24639"/>
        <c:axId val="1"/>
      </c:lineChart>
      <c:catAx>
        <c:axId val="31832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_ 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832463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71</xdr:row>
      <xdr:rowOff>148167</xdr:rowOff>
    </xdr:from>
    <xdr:to>
      <xdr:col>7</xdr:col>
      <xdr:colOff>539750</xdr:colOff>
      <xdr:row>96</xdr:row>
      <xdr:rowOff>42335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649195-C809-F146-AAC2-85204B82B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772585</xdr:colOff>
      <xdr:row>71</xdr:row>
      <xdr:rowOff>148165</xdr:rowOff>
    </xdr:from>
    <xdr:to>
      <xdr:col>15</xdr:col>
      <xdr:colOff>349250</xdr:colOff>
      <xdr:row>96</xdr:row>
      <xdr:rowOff>52916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0A3998B-64CD-1D4B-AB63-E5D6D1784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97</xdr:row>
      <xdr:rowOff>0</xdr:rowOff>
    </xdr:from>
    <xdr:to>
      <xdr:col>7</xdr:col>
      <xdr:colOff>539750</xdr:colOff>
      <xdr:row>121</xdr:row>
      <xdr:rowOff>74085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0BA8958-9DAA-DE43-AE96-A62490698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52</xdr:row>
      <xdr:rowOff>38100</xdr:rowOff>
    </xdr:from>
    <xdr:to>
      <xdr:col>14</xdr:col>
      <xdr:colOff>635000</xdr:colOff>
      <xdr:row>75</xdr:row>
      <xdr:rowOff>152400</xdr:rowOff>
    </xdr:to>
    <xdr:graphicFrame macro="">
      <xdr:nvGraphicFramePr>
        <xdr:cNvPr id="3174767" name="圖表 7">
          <a:extLst>
            <a:ext uri="{FF2B5EF4-FFF2-40B4-BE49-F238E27FC236}">
              <a16:creationId xmlns:a16="http://schemas.microsoft.com/office/drawing/2014/main" id="{1BF27298-5FB5-4C4B-8972-85101CA7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58615</xdr:colOff>
      <xdr:row>100</xdr:row>
      <xdr:rowOff>168966</xdr:rowOff>
    </xdr:from>
    <xdr:to>
      <xdr:col>14</xdr:col>
      <xdr:colOff>629479</xdr:colOff>
      <xdr:row>125</xdr:row>
      <xdr:rowOff>143565</xdr:rowOff>
    </xdr:to>
    <xdr:graphicFrame macro="">
      <xdr:nvGraphicFramePr>
        <xdr:cNvPr id="3174768" name="圖表 10">
          <a:extLst>
            <a:ext uri="{FF2B5EF4-FFF2-40B4-BE49-F238E27FC236}">
              <a16:creationId xmlns:a16="http://schemas.microsoft.com/office/drawing/2014/main" id="{7716C3E8-4514-3645-AD9E-91CDD61D4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48846</xdr:colOff>
      <xdr:row>126</xdr:row>
      <xdr:rowOff>11043</xdr:rowOff>
    </xdr:from>
    <xdr:to>
      <xdr:col>14</xdr:col>
      <xdr:colOff>635000</xdr:colOff>
      <xdr:row>150</xdr:row>
      <xdr:rowOff>150743</xdr:rowOff>
    </xdr:to>
    <xdr:graphicFrame macro="">
      <xdr:nvGraphicFramePr>
        <xdr:cNvPr id="3174769" name="圖表 11">
          <a:extLst>
            <a:ext uri="{FF2B5EF4-FFF2-40B4-BE49-F238E27FC236}">
              <a16:creationId xmlns:a16="http://schemas.microsoft.com/office/drawing/2014/main" id="{E61AD66B-3715-A847-92A2-97A763246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48846</xdr:colOff>
      <xdr:row>151</xdr:row>
      <xdr:rowOff>47487</xdr:rowOff>
    </xdr:from>
    <xdr:to>
      <xdr:col>14</xdr:col>
      <xdr:colOff>673653</xdr:colOff>
      <xdr:row>176</xdr:row>
      <xdr:rowOff>10492</xdr:rowOff>
    </xdr:to>
    <xdr:graphicFrame macro="">
      <xdr:nvGraphicFramePr>
        <xdr:cNvPr id="3174770" name="圖表 12">
          <a:extLst>
            <a:ext uri="{FF2B5EF4-FFF2-40B4-BE49-F238E27FC236}">
              <a16:creationId xmlns:a16="http://schemas.microsoft.com/office/drawing/2014/main" id="{D81D66C2-948C-8047-8296-A780CB570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785743</xdr:colOff>
      <xdr:row>176</xdr:row>
      <xdr:rowOff>58530</xdr:rowOff>
    </xdr:from>
    <xdr:to>
      <xdr:col>14</xdr:col>
      <xdr:colOff>662608</xdr:colOff>
      <xdr:row>201</xdr:row>
      <xdr:rowOff>21534</xdr:rowOff>
    </xdr:to>
    <xdr:graphicFrame macro="">
      <xdr:nvGraphicFramePr>
        <xdr:cNvPr id="3174771" name="圖表 13">
          <a:extLst>
            <a:ext uri="{FF2B5EF4-FFF2-40B4-BE49-F238E27FC236}">
              <a16:creationId xmlns:a16="http://schemas.microsoft.com/office/drawing/2014/main" id="{DEEB381F-272D-2E41-8563-BE8C3F951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52916</xdr:colOff>
      <xdr:row>76</xdr:row>
      <xdr:rowOff>38100</xdr:rowOff>
    </xdr:from>
    <xdr:to>
      <xdr:col>14</xdr:col>
      <xdr:colOff>640522</xdr:colOff>
      <xdr:row>100</xdr:row>
      <xdr:rowOff>127000</xdr:rowOff>
    </xdr:to>
    <xdr:graphicFrame macro="">
      <xdr:nvGraphicFramePr>
        <xdr:cNvPr id="3174772" name="圖表 14">
          <a:extLst>
            <a:ext uri="{FF2B5EF4-FFF2-40B4-BE49-F238E27FC236}">
              <a16:creationId xmlns:a16="http://schemas.microsoft.com/office/drawing/2014/main" id="{FB3A27E2-725F-9D45-B7F4-14146C075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22</xdr:row>
      <xdr:rowOff>36947</xdr:rowOff>
    </xdr:from>
    <xdr:to>
      <xdr:col>15</xdr:col>
      <xdr:colOff>11545</xdr:colOff>
      <xdr:row>48</xdr:row>
      <xdr:rowOff>103910</xdr:rowOff>
    </xdr:to>
    <xdr:graphicFrame macro="">
      <xdr:nvGraphicFramePr>
        <xdr:cNvPr id="4897" name="圖表 2">
          <a:extLst>
            <a:ext uri="{FF2B5EF4-FFF2-40B4-BE49-F238E27FC236}">
              <a16:creationId xmlns:a16="http://schemas.microsoft.com/office/drawing/2014/main" id="{51D51DF3-679C-004F-876C-E5D7675C1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55</xdr:row>
      <xdr:rowOff>0</xdr:rowOff>
    </xdr:from>
    <xdr:to>
      <xdr:col>13</xdr:col>
      <xdr:colOff>1003300</xdr:colOff>
      <xdr:row>86</xdr:row>
      <xdr:rowOff>12700</xdr:rowOff>
    </xdr:to>
    <xdr:graphicFrame macro="">
      <xdr:nvGraphicFramePr>
        <xdr:cNvPr id="2577537" name="圖表 1">
          <a:extLst>
            <a:ext uri="{FF2B5EF4-FFF2-40B4-BE49-F238E27FC236}">
              <a16:creationId xmlns:a16="http://schemas.microsoft.com/office/drawing/2014/main" id="{2D9AB7E0-9BEA-6642-A173-F2C96EFFE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447963</xdr:colOff>
      <xdr:row>1</xdr:row>
      <xdr:rowOff>10391</xdr:rowOff>
    </xdr:from>
    <xdr:to>
      <xdr:col>11</xdr:col>
      <xdr:colOff>441037</xdr:colOff>
      <xdr:row>22</xdr:row>
      <xdr:rowOff>138545</xdr:rowOff>
    </xdr:to>
    <xdr:graphicFrame macro="">
      <xdr:nvGraphicFramePr>
        <xdr:cNvPr id="1168184" name="圖表 1">
          <a:extLst>
            <a:ext uri="{FF2B5EF4-FFF2-40B4-BE49-F238E27FC236}">
              <a16:creationId xmlns:a16="http://schemas.microsoft.com/office/drawing/2014/main" id="{1097E805-D672-7F40-9B08-BC062E6ED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1004454</xdr:colOff>
      <xdr:row>29</xdr:row>
      <xdr:rowOff>11546</xdr:rowOff>
    </xdr:from>
    <xdr:to>
      <xdr:col>12</xdr:col>
      <xdr:colOff>900545</xdr:colOff>
      <xdr:row>63</xdr:row>
      <xdr:rowOff>138544</xdr:rowOff>
    </xdr:to>
    <xdr:graphicFrame macro="">
      <xdr:nvGraphicFramePr>
        <xdr:cNvPr id="1168185" name="圖表 4">
          <a:extLst>
            <a:ext uri="{FF2B5EF4-FFF2-40B4-BE49-F238E27FC236}">
              <a16:creationId xmlns:a16="http://schemas.microsoft.com/office/drawing/2014/main" id="{BBE84479-6D4B-9D45-8956-06E66756E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mtc/Desktop/&#35264;&#38899;&#27745;&#27700;&#24288;-&#36914;&#27969;&#37327;(2018&#24180;6&#26376;~2019&#24180;7&#2637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流量統計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wlin @ AUO" refreshedDate="41185.898216666668" createdVersion="1" refreshedVersion="2" recordCount="1728" upgradeOnRefresh="1" xr:uid="{00000000-000A-0000-FFFF-FFFF00000000}">
  <cacheSource type="worksheet">
    <worksheetSource ref="B2:M1730" sheet="台電電價表"/>
  </cacheSource>
  <cacheFields count="12">
    <cacheField name="時碼" numFmtId="0">
      <sharedItems containsSemiMixedTypes="0" containsNonDate="0" containsDate="1" containsString="0" minDate="1899-12-30T00:00:00" maxDate="1899-12-31T00:00:00" count="48">
        <d v="1899-12-30T00:00:00"/>
        <d v="1899-12-30T00:30:00"/>
        <d v="1899-12-30T01:00:00"/>
        <d v="1899-12-30T01:30:00"/>
        <d v="1899-12-30T02:00:00"/>
        <d v="1899-12-30T02:30:00"/>
        <d v="1899-12-30T03:00:00"/>
        <d v="1899-12-30T03:30:00"/>
        <d v="1899-12-30T04:00:00"/>
        <d v="1899-12-30T04:30:00"/>
        <d v="1899-12-30T05:00:00"/>
        <d v="1899-12-30T05:30:00"/>
        <d v="1899-12-30T06:00:00"/>
        <d v="1899-12-30T06:30:00"/>
        <d v="1899-12-30T07:00:00"/>
        <d v="1899-12-30T07:30:00"/>
        <d v="1899-12-30T08:00:00"/>
        <d v="1899-12-30T08:30:00"/>
        <d v="1899-12-30T09:00:00"/>
        <d v="1899-12-30T09:30:00"/>
        <d v="1899-12-30T10:00:00"/>
        <d v="1899-12-30T10:30:00"/>
        <d v="1899-12-30T11:00:00"/>
        <d v="1899-12-30T11:30:00"/>
        <d v="1899-12-30T12:00:00"/>
        <d v="1899-12-30T12:30:00"/>
        <d v="1899-12-30T13:00:00"/>
        <d v="1899-12-30T13:30:00"/>
        <d v="1899-12-30T14:00:00"/>
        <d v="1899-12-30T14:30:00"/>
        <d v="1899-12-30T15:00:00"/>
        <d v="1899-12-30T15:30:00"/>
        <d v="1899-12-30T16:00:00"/>
        <d v="1899-12-30T16:30:00"/>
        <d v="1899-12-30T17:00:00"/>
        <d v="1899-12-30T17:30:00"/>
        <d v="1899-12-30T18:00:00"/>
        <d v="1899-12-30T18:30:00"/>
        <d v="1899-12-30T19:00:00"/>
        <d v="1899-12-30T19:30:00"/>
        <d v="1899-12-30T20:00:00"/>
        <d v="1899-12-30T20:30:00"/>
        <d v="1899-12-30T21:00:00"/>
        <d v="1899-12-30T21:30:00"/>
        <d v="1899-12-30T22:00:00"/>
        <d v="1899-12-30T22:30:00"/>
        <d v="1899-12-30T23:00:00"/>
        <d v="1899-12-30T23:30:00"/>
      </sharedItems>
    </cacheField>
    <cacheField name="日碼" numFmtId="0">
      <sharedItems count="3">
        <s v="週間"/>
        <s v="週六"/>
        <s v="假日"/>
      </sharedItems>
    </cacheField>
    <cacheField name="月碼" numFmtId="0">
      <sharedItems count="2">
        <s v="非夏月"/>
        <s v="夏月"/>
      </sharedItems>
    </cacheField>
    <cacheField name="供電碼" numFmtId="0">
      <sharedItems count="3">
        <s v="高壓"/>
        <s v="特高"/>
        <s v="低壓"/>
      </sharedItems>
    </cacheField>
    <cacheField name="時電碼" numFmtId="0">
      <sharedItems count="3">
        <s v="三段式"/>
        <s v="二段式"/>
        <s v="一段式 "/>
      </sharedItems>
    </cacheField>
    <cacheField name="時段碼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費用碼" numFmtId="0">
      <sharedItems count="1">
        <s v="流動電費"/>
      </sharedItems>
    </cacheField>
    <cacheField name="流動費單價" numFmtId="0">
      <sharedItems containsSemiMixedTypes="0" containsString="0" containsNumber="1" minValue="1.53" maxValue="2.97" count="3">
        <n v="1.53"/>
        <n v="2.97"/>
        <n v="2.0499999999999998"/>
      </sharedItems>
    </cacheField>
    <cacheField name="基本費單價" numFmtId="0">
      <sharedItems containsString="0" containsBlank="1" count="1">
        <m/>
      </sharedItems>
    </cacheField>
    <cacheField name="流動費用歸屬" numFmtId="0">
      <sharedItems count="4">
        <s v="離峰度數"/>
        <s v="半尖度數"/>
        <s v="週六半尖度數"/>
        <s v="尖峰度數"/>
      </sharedItems>
    </cacheField>
    <cacheField name="基本費用歸屬" numFmtId="0">
      <sharedItems count="4">
        <s v="離峰需量"/>
        <s v="半尖需量"/>
        <s v="週六半尖需量"/>
        <s v="經常需量"/>
      </sharedItems>
    </cacheField>
    <cacheField name="版本" numFmtId="0">
      <sharedItems count="1">
        <s v="0610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28">
  <r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</r>
  <r>
    <x v="2"/>
    <x v="0"/>
    <x v="0"/>
    <x v="0"/>
    <x v="0"/>
    <x v="0"/>
    <x v="0"/>
    <x v="0"/>
    <x v="0"/>
    <x v="0"/>
    <x v="0"/>
    <x v="0"/>
  </r>
  <r>
    <x v="3"/>
    <x v="0"/>
    <x v="0"/>
    <x v="0"/>
    <x v="0"/>
    <x v="0"/>
    <x v="0"/>
    <x v="0"/>
    <x v="0"/>
    <x v="0"/>
    <x v="0"/>
    <x v="0"/>
  </r>
  <r>
    <x v="4"/>
    <x v="0"/>
    <x v="0"/>
    <x v="0"/>
    <x v="0"/>
    <x v="0"/>
    <x v="0"/>
    <x v="0"/>
    <x v="0"/>
    <x v="0"/>
    <x v="0"/>
    <x v="0"/>
  </r>
  <r>
    <x v="5"/>
    <x v="0"/>
    <x v="0"/>
    <x v="0"/>
    <x v="0"/>
    <x v="0"/>
    <x v="0"/>
    <x v="0"/>
    <x v="0"/>
    <x v="0"/>
    <x v="0"/>
    <x v="0"/>
  </r>
  <r>
    <x v="6"/>
    <x v="0"/>
    <x v="0"/>
    <x v="0"/>
    <x v="0"/>
    <x v="0"/>
    <x v="0"/>
    <x v="0"/>
    <x v="0"/>
    <x v="0"/>
    <x v="0"/>
    <x v="0"/>
  </r>
  <r>
    <x v="7"/>
    <x v="0"/>
    <x v="0"/>
    <x v="0"/>
    <x v="0"/>
    <x v="0"/>
    <x v="0"/>
    <x v="0"/>
    <x v="0"/>
    <x v="0"/>
    <x v="0"/>
    <x v="0"/>
  </r>
  <r>
    <x v="8"/>
    <x v="0"/>
    <x v="0"/>
    <x v="0"/>
    <x v="0"/>
    <x v="0"/>
    <x v="0"/>
    <x v="0"/>
    <x v="0"/>
    <x v="0"/>
    <x v="0"/>
    <x v="0"/>
  </r>
  <r>
    <x v="9"/>
    <x v="0"/>
    <x v="0"/>
    <x v="0"/>
    <x v="0"/>
    <x v="0"/>
    <x v="0"/>
    <x v="0"/>
    <x v="0"/>
    <x v="0"/>
    <x v="0"/>
    <x v="0"/>
  </r>
  <r>
    <x v="10"/>
    <x v="0"/>
    <x v="0"/>
    <x v="0"/>
    <x v="0"/>
    <x v="0"/>
    <x v="0"/>
    <x v="0"/>
    <x v="0"/>
    <x v="0"/>
    <x v="0"/>
    <x v="0"/>
  </r>
  <r>
    <x v="11"/>
    <x v="0"/>
    <x v="0"/>
    <x v="0"/>
    <x v="0"/>
    <x v="0"/>
    <x v="0"/>
    <x v="0"/>
    <x v="0"/>
    <x v="0"/>
    <x v="0"/>
    <x v="0"/>
  </r>
  <r>
    <x v="12"/>
    <x v="0"/>
    <x v="0"/>
    <x v="0"/>
    <x v="0"/>
    <x v="0"/>
    <x v="0"/>
    <x v="0"/>
    <x v="0"/>
    <x v="0"/>
    <x v="0"/>
    <x v="0"/>
  </r>
  <r>
    <x v="13"/>
    <x v="0"/>
    <x v="0"/>
    <x v="0"/>
    <x v="0"/>
    <x v="0"/>
    <x v="0"/>
    <x v="0"/>
    <x v="0"/>
    <x v="0"/>
    <x v="0"/>
    <x v="0"/>
  </r>
  <r>
    <x v="14"/>
    <x v="0"/>
    <x v="0"/>
    <x v="0"/>
    <x v="0"/>
    <x v="0"/>
    <x v="0"/>
    <x v="0"/>
    <x v="0"/>
    <x v="0"/>
    <x v="0"/>
    <x v="0"/>
  </r>
  <r>
    <x v="15"/>
    <x v="0"/>
    <x v="0"/>
    <x v="0"/>
    <x v="0"/>
    <x v="1"/>
    <x v="0"/>
    <x v="1"/>
    <x v="0"/>
    <x v="1"/>
    <x v="1"/>
    <x v="0"/>
  </r>
  <r>
    <x v="16"/>
    <x v="0"/>
    <x v="0"/>
    <x v="0"/>
    <x v="0"/>
    <x v="1"/>
    <x v="0"/>
    <x v="1"/>
    <x v="0"/>
    <x v="1"/>
    <x v="1"/>
    <x v="0"/>
  </r>
  <r>
    <x v="17"/>
    <x v="0"/>
    <x v="0"/>
    <x v="0"/>
    <x v="0"/>
    <x v="1"/>
    <x v="0"/>
    <x v="1"/>
    <x v="0"/>
    <x v="1"/>
    <x v="1"/>
    <x v="0"/>
  </r>
  <r>
    <x v="18"/>
    <x v="0"/>
    <x v="0"/>
    <x v="0"/>
    <x v="0"/>
    <x v="1"/>
    <x v="0"/>
    <x v="1"/>
    <x v="0"/>
    <x v="1"/>
    <x v="1"/>
    <x v="0"/>
  </r>
  <r>
    <x v="19"/>
    <x v="0"/>
    <x v="0"/>
    <x v="0"/>
    <x v="0"/>
    <x v="1"/>
    <x v="0"/>
    <x v="1"/>
    <x v="0"/>
    <x v="1"/>
    <x v="1"/>
    <x v="0"/>
  </r>
  <r>
    <x v="20"/>
    <x v="0"/>
    <x v="0"/>
    <x v="0"/>
    <x v="0"/>
    <x v="1"/>
    <x v="0"/>
    <x v="1"/>
    <x v="0"/>
    <x v="1"/>
    <x v="1"/>
    <x v="0"/>
  </r>
  <r>
    <x v="21"/>
    <x v="0"/>
    <x v="0"/>
    <x v="0"/>
    <x v="0"/>
    <x v="1"/>
    <x v="0"/>
    <x v="1"/>
    <x v="0"/>
    <x v="1"/>
    <x v="1"/>
    <x v="0"/>
  </r>
  <r>
    <x v="22"/>
    <x v="0"/>
    <x v="0"/>
    <x v="0"/>
    <x v="0"/>
    <x v="1"/>
    <x v="0"/>
    <x v="1"/>
    <x v="0"/>
    <x v="1"/>
    <x v="1"/>
    <x v="0"/>
  </r>
  <r>
    <x v="23"/>
    <x v="0"/>
    <x v="0"/>
    <x v="0"/>
    <x v="0"/>
    <x v="1"/>
    <x v="0"/>
    <x v="1"/>
    <x v="0"/>
    <x v="1"/>
    <x v="1"/>
    <x v="0"/>
  </r>
  <r>
    <x v="24"/>
    <x v="0"/>
    <x v="0"/>
    <x v="0"/>
    <x v="0"/>
    <x v="1"/>
    <x v="0"/>
    <x v="1"/>
    <x v="0"/>
    <x v="1"/>
    <x v="1"/>
    <x v="0"/>
  </r>
  <r>
    <x v="25"/>
    <x v="0"/>
    <x v="0"/>
    <x v="0"/>
    <x v="0"/>
    <x v="1"/>
    <x v="0"/>
    <x v="1"/>
    <x v="0"/>
    <x v="1"/>
    <x v="1"/>
    <x v="0"/>
  </r>
  <r>
    <x v="26"/>
    <x v="0"/>
    <x v="0"/>
    <x v="0"/>
    <x v="0"/>
    <x v="1"/>
    <x v="0"/>
    <x v="1"/>
    <x v="0"/>
    <x v="1"/>
    <x v="1"/>
    <x v="0"/>
  </r>
  <r>
    <x v="27"/>
    <x v="0"/>
    <x v="0"/>
    <x v="0"/>
    <x v="0"/>
    <x v="1"/>
    <x v="0"/>
    <x v="1"/>
    <x v="0"/>
    <x v="1"/>
    <x v="1"/>
    <x v="0"/>
  </r>
  <r>
    <x v="28"/>
    <x v="0"/>
    <x v="0"/>
    <x v="0"/>
    <x v="0"/>
    <x v="1"/>
    <x v="0"/>
    <x v="1"/>
    <x v="0"/>
    <x v="1"/>
    <x v="1"/>
    <x v="0"/>
  </r>
  <r>
    <x v="29"/>
    <x v="0"/>
    <x v="0"/>
    <x v="0"/>
    <x v="0"/>
    <x v="1"/>
    <x v="0"/>
    <x v="1"/>
    <x v="0"/>
    <x v="1"/>
    <x v="1"/>
    <x v="0"/>
  </r>
  <r>
    <x v="30"/>
    <x v="0"/>
    <x v="0"/>
    <x v="0"/>
    <x v="0"/>
    <x v="1"/>
    <x v="0"/>
    <x v="1"/>
    <x v="0"/>
    <x v="1"/>
    <x v="1"/>
    <x v="0"/>
  </r>
  <r>
    <x v="31"/>
    <x v="0"/>
    <x v="0"/>
    <x v="0"/>
    <x v="0"/>
    <x v="1"/>
    <x v="0"/>
    <x v="1"/>
    <x v="0"/>
    <x v="1"/>
    <x v="1"/>
    <x v="0"/>
  </r>
  <r>
    <x v="32"/>
    <x v="0"/>
    <x v="0"/>
    <x v="0"/>
    <x v="0"/>
    <x v="1"/>
    <x v="0"/>
    <x v="1"/>
    <x v="0"/>
    <x v="1"/>
    <x v="1"/>
    <x v="0"/>
  </r>
  <r>
    <x v="33"/>
    <x v="0"/>
    <x v="0"/>
    <x v="0"/>
    <x v="0"/>
    <x v="1"/>
    <x v="0"/>
    <x v="1"/>
    <x v="0"/>
    <x v="1"/>
    <x v="1"/>
    <x v="0"/>
  </r>
  <r>
    <x v="34"/>
    <x v="0"/>
    <x v="0"/>
    <x v="0"/>
    <x v="0"/>
    <x v="1"/>
    <x v="0"/>
    <x v="1"/>
    <x v="0"/>
    <x v="1"/>
    <x v="1"/>
    <x v="0"/>
  </r>
  <r>
    <x v="35"/>
    <x v="0"/>
    <x v="0"/>
    <x v="0"/>
    <x v="0"/>
    <x v="1"/>
    <x v="0"/>
    <x v="1"/>
    <x v="0"/>
    <x v="1"/>
    <x v="1"/>
    <x v="0"/>
  </r>
  <r>
    <x v="36"/>
    <x v="0"/>
    <x v="0"/>
    <x v="0"/>
    <x v="0"/>
    <x v="1"/>
    <x v="0"/>
    <x v="1"/>
    <x v="0"/>
    <x v="1"/>
    <x v="1"/>
    <x v="0"/>
  </r>
  <r>
    <x v="37"/>
    <x v="0"/>
    <x v="0"/>
    <x v="0"/>
    <x v="0"/>
    <x v="1"/>
    <x v="0"/>
    <x v="1"/>
    <x v="0"/>
    <x v="1"/>
    <x v="1"/>
    <x v="0"/>
  </r>
  <r>
    <x v="38"/>
    <x v="0"/>
    <x v="0"/>
    <x v="0"/>
    <x v="0"/>
    <x v="1"/>
    <x v="0"/>
    <x v="1"/>
    <x v="0"/>
    <x v="1"/>
    <x v="1"/>
    <x v="0"/>
  </r>
  <r>
    <x v="39"/>
    <x v="0"/>
    <x v="0"/>
    <x v="0"/>
    <x v="0"/>
    <x v="1"/>
    <x v="0"/>
    <x v="1"/>
    <x v="0"/>
    <x v="1"/>
    <x v="1"/>
    <x v="0"/>
  </r>
  <r>
    <x v="40"/>
    <x v="0"/>
    <x v="0"/>
    <x v="0"/>
    <x v="0"/>
    <x v="1"/>
    <x v="0"/>
    <x v="1"/>
    <x v="0"/>
    <x v="1"/>
    <x v="1"/>
    <x v="0"/>
  </r>
  <r>
    <x v="41"/>
    <x v="0"/>
    <x v="0"/>
    <x v="0"/>
    <x v="0"/>
    <x v="1"/>
    <x v="0"/>
    <x v="1"/>
    <x v="0"/>
    <x v="1"/>
    <x v="1"/>
    <x v="0"/>
  </r>
  <r>
    <x v="42"/>
    <x v="0"/>
    <x v="0"/>
    <x v="0"/>
    <x v="0"/>
    <x v="1"/>
    <x v="0"/>
    <x v="1"/>
    <x v="0"/>
    <x v="1"/>
    <x v="1"/>
    <x v="0"/>
  </r>
  <r>
    <x v="43"/>
    <x v="0"/>
    <x v="0"/>
    <x v="0"/>
    <x v="0"/>
    <x v="1"/>
    <x v="0"/>
    <x v="1"/>
    <x v="0"/>
    <x v="1"/>
    <x v="1"/>
    <x v="0"/>
  </r>
  <r>
    <x v="44"/>
    <x v="0"/>
    <x v="0"/>
    <x v="0"/>
    <x v="0"/>
    <x v="1"/>
    <x v="0"/>
    <x v="1"/>
    <x v="0"/>
    <x v="1"/>
    <x v="1"/>
    <x v="0"/>
  </r>
  <r>
    <x v="45"/>
    <x v="0"/>
    <x v="0"/>
    <x v="0"/>
    <x v="0"/>
    <x v="0"/>
    <x v="0"/>
    <x v="0"/>
    <x v="0"/>
    <x v="0"/>
    <x v="0"/>
    <x v="0"/>
  </r>
  <r>
    <x v="46"/>
    <x v="0"/>
    <x v="0"/>
    <x v="0"/>
    <x v="0"/>
    <x v="0"/>
    <x v="0"/>
    <x v="0"/>
    <x v="0"/>
    <x v="0"/>
    <x v="0"/>
    <x v="0"/>
  </r>
  <r>
    <x v="47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0"/>
    <x v="0"/>
    <x v="0"/>
    <x v="0"/>
  </r>
  <r>
    <x v="1"/>
    <x v="1"/>
    <x v="0"/>
    <x v="0"/>
    <x v="0"/>
    <x v="0"/>
    <x v="0"/>
    <x v="0"/>
    <x v="0"/>
    <x v="0"/>
    <x v="0"/>
    <x v="0"/>
  </r>
  <r>
    <x v="2"/>
    <x v="1"/>
    <x v="0"/>
    <x v="0"/>
    <x v="0"/>
    <x v="0"/>
    <x v="0"/>
    <x v="0"/>
    <x v="0"/>
    <x v="0"/>
    <x v="0"/>
    <x v="0"/>
  </r>
  <r>
    <x v="3"/>
    <x v="1"/>
    <x v="0"/>
    <x v="0"/>
    <x v="0"/>
    <x v="0"/>
    <x v="0"/>
    <x v="0"/>
    <x v="0"/>
    <x v="0"/>
    <x v="0"/>
    <x v="0"/>
  </r>
  <r>
    <x v="4"/>
    <x v="1"/>
    <x v="0"/>
    <x v="0"/>
    <x v="0"/>
    <x v="0"/>
    <x v="0"/>
    <x v="0"/>
    <x v="0"/>
    <x v="0"/>
    <x v="0"/>
    <x v="0"/>
  </r>
  <r>
    <x v="5"/>
    <x v="1"/>
    <x v="0"/>
    <x v="0"/>
    <x v="0"/>
    <x v="0"/>
    <x v="0"/>
    <x v="0"/>
    <x v="0"/>
    <x v="0"/>
    <x v="0"/>
    <x v="0"/>
  </r>
  <r>
    <x v="6"/>
    <x v="1"/>
    <x v="0"/>
    <x v="0"/>
    <x v="0"/>
    <x v="0"/>
    <x v="0"/>
    <x v="0"/>
    <x v="0"/>
    <x v="0"/>
    <x v="0"/>
    <x v="0"/>
  </r>
  <r>
    <x v="7"/>
    <x v="1"/>
    <x v="0"/>
    <x v="0"/>
    <x v="0"/>
    <x v="0"/>
    <x v="0"/>
    <x v="0"/>
    <x v="0"/>
    <x v="0"/>
    <x v="0"/>
    <x v="0"/>
  </r>
  <r>
    <x v="8"/>
    <x v="1"/>
    <x v="0"/>
    <x v="0"/>
    <x v="0"/>
    <x v="0"/>
    <x v="0"/>
    <x v="0"/>
    <x v="0"/>
    <x v="0"/>
    <x v="0"/>
    <x v="0"/>
  </r>
  <r>
    <x v="9"/>
    <x v="1"/>
    <x v="0"/>
    <x v="0"/>
    <x v="0"/>
    <x v="0"/>
    <x v="0"/>
    <x v="0"/>
    <x v="0"/>
    <x v="0"/>
    <x v="0"/>
    <x v="0"/>
  </r>
  <r>
    <x v="10"/>
    <x v="1"/>
    <x v="0"/>
    <x v="0"/>
    <x v="0"/>
    <x v="0"/>
    <x v="0"/>
    <x v="0"/>
    <x v="0"/>
    <x v="0"/>
    <x v="0"/>
    <x v="0"/>
  </r>
  <r>
    <x v="11"/>
    <x v="1"/>
    <x v="0"/>
    <x v="0"/>
    <x v="0"/>
    <x v="0"/>
    <x v="0"/>
    <x v="0"/>
    <x v="0"/>
    <x v="0"/>
    <x v="0"/>
    <x v="0"/>
  </r>
  <r>
    <x v="12"/>
    <x v="1"/>
    <x v="0"/>
    <x v="0"/>
    <x v="0"/>
    <x v="0"/>
    <x v="0"/>
    <x v="0"/>
    <x v="0"/>
    <x v="0"/>
    <x v="0"/>
    <x v="0"/>
  </r>
  <r>
    <x v="13"/>
    <x v="1"/>
    <x v="0"/>
    <x v="0"/>
    <x v="0"/>
    <x v="0"/>
    <x v="0"/>
    <x v="0"/>
    <x v="0"/>
    <x v="0"/>
    <x v="0"/>
    <x v="0"/>
  </r>
  <r>
    <x v="14"/>
    <x v="1"/>
    <x v="0"/>
    <x v="0"/>
    <x v="0"/>
    <x v="0"/>
    <x v="0"/>
    <x v="0"/>
    <x v="0"/>
    <x v="0"/>
    <x v="0"/>
    <x v="0"/>
  </r>
  <r>
    <x v="15"/>
    <x v="1"/>
    <x v="0"/>
    <x v="0"/>
    <x v="0"/>
    <x v="2"/>
    <x v="0"/>
    <x v="2"/>
    <x v="0"/>
    <x v="2"/>
    <x v="2"/>
    <x v="0"/>
  </r>
  <r>
    <x v="16"/>
    <x v="1"/>
    <x v="0"/>
    <x v="0"/>
    <x v="0"/>
    <x v="2"/>
    <x v="0"/>
    <x v="2"/>
    <x v="0"/>
    <x v="2"/>
    <x v="2"/>
    <x v="0"/>
  </r>
  <r>
    <x v="17"/>
    <x v="1"/>
    <x v="0"/>
    <x v="0"/>
    <x v="0"/>
    <x v="2"/>
    <x v="0"/>
    <x v="2"/>
    <x v="0"/>
    <x v="2"/>
    <x v="2"/>
    <x v="0"/>
  </r>
  <r>
    <x v="18"/>
    <x v="1"/>
    <x v="0"/>
    <x v="0"/>
    <x v="0"/>
    <x v="2"/>
    <x v="0"/>
    <x v="2"/>
    <x v="0"/>
    <x v="2"/>
    <x v="2"/>
    <x v="0"/>
  </r>
  <r>
    <x v="19"/>
    <x v="1"/>
    <x v="0"/>
    <x v="0"/>
    <x v="0"/>
    <x v="2"/>
    <x v="0"/>
    <x v="2"/>
    <x v="0"/>
    <x v="2"/>
    <x v="2"/>
    <x v="0"/>
  </r>
  <r>
    <x v="20"/>
    <x v="1"/>
    <x v="0"/>
    <x v="0"/>
    <x v="0"/>
    <x v="2"/>
    <x v="0"/>
    <x v="2"/>
    <x v="0"/>
    <x v="2"/>
    <x v="2"/>
    <x v="0"/>
  </r>
  <r>
    <x v="21"/>
    <x v="1"/>
    <x v="0"/>
    <x v="0"/>
    <x v="0"/>
    <x v="2"/>
    <x v="0"/>
    <x v="2"/>
    <x v="0"/>
    <x v="2"/>
    <x v="2"/>
    <x v="0"/>
  </r>
  <r>
    <x v="22"/>
    <x v="1"/>
    <x v="0"/>
    <x v="0"/>
    <x v="0"/>
    <x v="2"/>
    <x v="0"/>
    <x v="2"/>
    <x v="0"/>
    <x v="2"/>
    <x v="2"/>
    <x v="0"/>
  </r>
  <r>
    <x v="23"/>
    <x v="1"/>
    <x v="0"/>
    <x v="0"/>
    <x v="0"/>
    <x v="2"/>
    <x v="0"/>
    <x v="2"/>
    <x v="0"/>
    <x v="2"/>
    <x v="2"/>
    <x v="0"/>
  </r>
  <r>
    <x v="24"/>
    <x v="1"/>
    <x v="0"/>
    <x v="0"/>
    <x v="0"/>
    <x v="2"/>
    <x v="0"/>
    <x v="2"/>
    <x v="0"/>
    <x v="2"/>
    <x v="2"/>
    <x v="0"/>
  </r>
  <r>
    <x v="25"/>
    <x v="1"/>
    <x v="0"/>
    <x v="0"/>
    <x v="0"/>
    <x v="2"/>
    <x v="0"/>
    <x v="2"/>
    <x v="0"/>
    <x v="2"/>
    <x v="2"/>
    <x v="0"/>
  </r>
  <r>
    <x v="26"/>
    <x v="1"/>
    <x v="0"/>
    <x v="0"/>
    <x v="0"/>
    <x v="2"/>
    <x v="0"/>
    <x v="2"/>
    <x v="0"/>
    <x v="2"/>
    <x v="2"/>
    <x v="0"/>
  </r>
  <r>
    <x v="27"/>
    <x v="1"/>
    <x v="0"/>
    <x v="0"/>
    <x v="0"/>
    <x v="2"/>
    <x v="0"/>
    <x v="2"/>
    <x v="0"/>
    <x v="2"/>
    <x v="2"/>
    <x v="0"/>
  </r>
  <r>
    <x v="28"/>
    <x v="1"/>
    <x v="0"/>
    <x v="0"/>
    <x v="0"/>
    <x v="2"/>
    <x v="0"/>
    <x v="2"/>
    <x v="0"/>
    <x v="2"/>
    <x v="2"/>
    <x v="0"/>
  </r>
  <r>
    <x v="29"/>
    <x v="1"/>
    <x v="0"/>
    <x v="0"/>
    <x v="0"/>
    <x v="2"/>
    <x v="0"/>
    <x v="2"/>
    <x v="0"/>
    <x v="2"/>
    <x v="2"/>
    <x v="0"/>
  </r>
  <r>
    <x v="30"/>
    <x v="1"/>
    <x v="0"/>
    <x v="0"/>
    <x v="0"/>
    <x v="2"/>
    <x v="0"/>
    <x v="2"/>
    <x v="0"/>
    <x v="2"/>
    <x v="2"/>
    <x v="0"/>
  </r>
  <r>
    <x v="31"/>
    <x v="1"/>
    <x v="0"/>
    <x v="0"/>
    <x v="0"/>
    <x v="2"/>
    <x v="0"/>
    <x v="2"/>
    <x v="0"/>
    <x v="2"/>
    <x v="2"/>
    <x v="0"/>
  </r>
  <r>
    <x v="32"/>
    <x v="1"/>
    <x v="0"/>
    <x v="0"/>
    <x v="0"/>
    <x v="2"/>
    <x v="0"/>
    <x v="2"/>
    <x v="0"/>
    <x v="2"/>
    <x v="2"/>
    <x v="0"/>
  </r>
  <r>
    <x v="33"/>
    <x v="1"/>
    <x v="0"/>
    <x v="0"/>
    <x v="0"/>
    <x v="2"/>
    <x v="0"/>
    <x v="2"/>
    <x v="0"/>
    <x v="2"/>
    <x v="2"/>
    <x v="0"/>
  </r>
  <r>
    <x v="34"/>
    <x v="1"/>
    <x v="0"/>
    <x v="0"/>
    <x v="0"/>
    <x v="2"/>
    <x v="0"/>
    <x v="2"/>
    <x v="0"/>
    <x v="2"/>
    <x v="2"/>
    <x v="0"/>
  </r>
  <r>
    <x v="35"/>
    <x v="1"/>
    <x v="0"/>
    <x v="0"/>
    <x v="0"/>
    <x v="2"/>
    <x v="0"/>
    <x v="2"/>
    <x v="0"/>
    <x v="2"/>
    <x v="2"/>
    <x v="0"/>
  </r>
  <r>
    <x v="36"/>
    <x v="1"/>
    <x v="0"/>
    <x v="0"/>
    <x v="0"/>
    <x v="2"/>
    <x v="0"/>
    <x v="2"/>
    <x v="0"/>
    <x v="2"/>
    <x v="2"/>
    <x v="0"/>
  </r>
  <r>
    <x v="37"/>
    <x v="1"/>
    <x v="0"/>
    <x v="0"/>
    <x v="0"/>
    <x v="2"/>
    <x v="0"/>
    <x v="2"/>
    <x v="0"/>
    <x v="2"/>
    <x v="2"/>
    <x v="0"/>
  </r>
  <r>
    <x v="38"/>
    <x v="1"/>
    <x v="0"/>
    <x v="0"/>
    <x v="0"/>
    <x v="2"/>
    <x v="0"/>
    <x v="2"/>
    <x v="0"/>
    <x v="2"/>
    <x v="2"/>
    <x v="0"/>
  </r>
  <r>
    <x v="39"/>
    <x v="1"/>
    <x v="0"/>
    <x v="0"/>
    <x v="0"/>
    <x v="2"/>
    <x v="0"/>
    <x v="2"/>
    <x v="0"/>
    <x v="2"/>
    <x v="2"/>
    <x v="0"/>
  </r>
  <r>
    <x v="40"/>
    <x v="1"/>
    <x v="0"/>
    <x v="0"/>
    <x v="0"/>
    <x v="2"/>
    <x v="0"/>
    <x v="2"/>
    <x v="0"/>
    <x v="2"/>
    <x v="2"/>
    <x v="0"/>
  </r>
  <r>
    <x v="41"/>
    <x v="1"/>
    <x v="0"/>
    <x v="0"/>
    <x v="0"/>
    <x v="2"/>
    <x v="0"/>
    <x v="2"/>
    <x v="0"/>
    <x v="2"/>
    <x v="2"/>
    <x v="0"/>
  </r>
  <r>
    <x v="42"/>
    <x v="1"/>
    <x v="0"/>
    <x v="0"/>
    <x v="0"/>
    <x v="2"/>
    <x v="0"/>
    <x v="2"/>
    <x v="0"/>
    <x v="2"/>
    <x v="2"/>
    <x v="0"/>
  </r>
  <r>
    <x v="43"/>
    <x v="1"/>
    <x v="0"/>
    <x v="0"/>
    <x v="0"/>
    <x v="2"/>
    <x v="0"/>
    <x v="2"/>
    <x v="0"/>
    <x v="2"/>
    <x v="2"/>
    <x v="0"/>
  </r>
  <r>
    <x v="44"/>
    <x v="1"/>
    <x v="0"/>
    <x v="0"/>
    <x v="0"/>
    <x v="2"/>
    <x v="0"/>
    <x v="2"/>
    <x v="0"/>
    <x v="2"/>
    <x v="2"/>
    <x v="0"/>
  </r>
  <r>
    <x v="45"/>
    <x v="1"/>
    <x v="0"/>
    <x v="0"/>
    <x v="0"/>
    <x v="0"/>
    <x v="0"/>
    <x v="0"/>
    <x v="0"/>
    <x v="0"/>
    <x v="0"/>
    <x v="0"/>
  </r>
  <r>
    <x v="46"/>
    <x v="1"/>
    <x v="0"/>
    <x v="0"/>
    <x v="0"/>
    <x v="0"/>
    <x v="0"/>
    <x v="0"/>
    <x v="0"/>
    <x v="0"/>
    <x v="0"/>
    <x v="0"/>
  </r>
  <r>
    <x v="47"/>
    <x v="1"/>
    <x v="0"/>
    <x v="0"/>
    <x v="0"/>
    <x v="0"/>
    <x v="0"/>
    <x v="0"/>
    <x v="0"/>
    <x v="0"/>
    <x v="0"/>
    <x v="0"/>
  </r>
  <r>
    <x v="0"/>
    <x v="2"/>
    <x v="0"/>
    <x v="0"/>
    <x v="0"/>
    <x v="0"/>
    <x v="0"/>
    <x v="0"/>
    <x v="0"/>
    <x v="0"/>
    <x v="0"/>
    <x v="0"/>
  </r>
  <r>
    <x v="1"/>
    <x v="2"/>
    <x v="0"/>
    <x v="0"/>
    <x v="0"/>
    <x v="0"/>
    <x v="0"/>
    <x v="0"/>
    <x v="0"/>
    <x v="0"/>
    <x v="0"/>
    <x v="0"/>
  </r>
  <r>
    <x v="2"/>
    <x v="2"/>
    <x v="0"/>
    <x v="0"/>
    <x v="0"/>
    <x v="0"/>
    <x v="0"/>
    <x v="0"/>
    <x v="0"/>
    <x v="0"/>
    <x v="0"/>
    <x v="0"/>
  </r>
  <r>
    <x v="3"/>
    <x v="2"/>
    <x v="0"/>
    <x v="0"/>
    <x v="0"/>
    <x v="0"/>
    <x v="0"/>
    <x v="0"/>
    <x v="0"/>
    <x v="0"/>
    <x v="0"/>
    <x v="0"/>
  </r>
  <r>
    <x v="4"/>
    <x v="2"/>
    <x v="0"/>
    <x v="0"/>
    <x v="0"/>
    <x v="0"/>
    <x v="0"/>
    <x v="0"/>
    <x v="0"/>
    <x v="0"/>
    <x v="0"/>
    <x v="0"/>
  </r>
  <r>
    <x v="5"/>
    <x v="2"/>
    <x v="0"/>
    <x v="0"/>
    <x v="0"/>
    <x v="0"/>
    <x v="0"/>
    <x v="0"/>
    <x v="0"/>
    <x v="0"/>
    <x v="0"/>
    <x v="0"/>
  </r>
  <r>
    <x v="6"/>
    <x v="2"/>
    <x v="0"/>
    <x v="0"/>
    <x v="0"/>
    <x v="0"/>
    <x v="0"/>
    <x v="0"/>
    <x v="0"/>
    <x v="0"/>
    <x v="0"/>
    <x v="0"/>
  </r>
  <r>
    <x v="7"/>
    <x v="2"/>
    <x v="0"/>
    <x v="0"/>
    <x v="0"/>
    <x v="0"/>
    <x v="0"/>
    <x v="0"/>
    <x v="0"/>
    <x v="0"/>
    <x v="0"/>
    <x v="0"/>
  </r>
  <r>
    <x v="8"/>
    <x v="2"/>
    <x v="0"/>
    <x v="0"/>
    <x v="0"/>
    <x v="0"/>
    <x v="0"/>
    <x v="0"/>
    <x v="0"/>
    <x v="0"/>
    <x v="0"/>
    <x v="0"/>
  </r>
  <r>
    <x v="9"/>
    <x v="2"/>
    <x v="0"/>
    <x v="0"/>
    <x v="0"/>
    <x v="0"/>
    <x v="0"/>
    <x v="0"/>
    <x v="0"/>
    <x v="0"/>
    <x v="0"/>
    <x v="0"/>
  </r>
  <r>
    <x v="10"/>
    <x v="2"/>
    <x v="0"/>
    <x v="0"/>
    <x v="0"/>
    <x v="0"/>
    <x v="0"/>
    <x v="0"/>
    <x v="0"/>
    <x v="0"/>
    <x v="0"/>
    <x v="0"/>
  </r>
  <r>
    <x v="11"/>
    <x v="2"/>
    <x v="0"/>
    <x v="0"/>
    <x v="0"/>
    <x v="0"/>
    <x v="0"/>
    <x v="0"/>
    <x v="0"/>
    <x v="0"/>
    <x v="0"/>
    <x v="0"/>
  </r>
  <r>
    <x v="12"/>
    <x v="2"/>
    <x v="0"/>
    <x v="0"/>
    <x v="0"/>
    <x v="0"/>
    <x v="0"/>
    <x v="0"/>
    <x v="0"/>
    <x v="0"/>
    <x v="0"/>
    <x v="0"/>
  </r>
  <r>
    <x v="13"/>
    <x v="2"/>
    <x v="0"/>
    <x v="0"/>
    <x v="0"/>
    <x v="0"/>
    <x v="0"/>
    <x v="0"/>
    <x v="0"/>
    <x v="0"/>
    <x v="0"/>
    <x v="0"/>
  </r>
  <r>
    <x v="14"/>
    <x v="2"/>
    <x v="0"/>
    <x v="0"/>
    <x v="0"/>
    <x v="0"/>
    <x v="0"/>
    <x v="0"/>
    <x v="0"/>
    <x v="0"/>
    <x v="0"/>
    <x v="0"/>
  </r>
  <r>
    <x v="15"/>
    <x v="2"/>
    <x v="0"/>
    <x v="0"/>
    <x v="0"/>
    <x v="0"/>
    <x v="0"/>
    <x v="0"/>
    <x v="0"/>
    <x v="0"/>
    <x v="0"/>
    <x v="0"/>
  </r>
  <r>
    <x v="16"/>
    <x v="2"/>
    <x v="0"/>
    <x v="0"/>
    <x v="0"/>
    <x v="0"/>
    <x v="0"/>
    <x v="0"/>
    <x v="0"/>
    <x v="0"/>
    <x v="0"/>
    <x v="0"/>
  </r>
  <r>
    <x v="17"/>
    <x v="2"/>
    <x v="0"/>
    <x v="0"/>
    <x v="0"/>
    <x v="0"/>
    <x v="0"/>
    <x v="0"/>
    <x v="0"/>
    <x v="0"/>
    <x v="0"/>
    <x v="0"/>
  </r>
  <r>
    <x v="18"/>
    <x v="2"/>
    <x v="0"/>
    <x v="0"/>
    <x v="0"/>
    <x v="0"/>
    <x v="0"/>
    <x v="0"/>
    <x v="0"/>
    <x v="0"/>
    <x v="0"/>
    <x v="0"/>
  </r>
  <r>
    <x v="19"/>
    <x v="2"/>
    <x v="0"/>
    <x v="0"/>
    <x v="0"/>
    <x v="0"/>
    <x v="0"/>
    <x v="0"/>
    <x v="0"/>
    <x v="0"/>
    <x v="0"/>
    <x v="0"/>
  </r>
  <r>
    <x v="20"/>
    <x v="2"/>
    <x v="0"/>
    <x v="0"/>
    <x v="0"/>
    <x v="0"/>
    <x v="0"/>
    <x v="0"/>
    <x v="0"/>
    <x v="0"/>
    <x v="0"/>
    <x v="0"/>
  </r>
  <r>
    <x v="21"/>
    <x v="2"/>
    <x v="0"/>
    <x v="0"/>
    <x v="0"/>
    <x v="0"/>
    <x v="0"/>
    <x v="0"/>
    <x v="0"/>
    <x v="0"/>
    <x v="0"/>
    <x v="0"/>
  </r>
  <r>
    <x v="22"/>
    <x v="2"/>
    <x v="0"/>
    <x v="0"/>
    <x v="0"/>
    <x v="0"/>
    <x v="0"/>
    <x v="0"/>
    <x v="0"/>
    <x v="0"/>
    <x v="0"/>
    <x v="0"/>
  </r>
  <r>
    <x v="23"/>
    <x v="2"/>
    <x v="0"/>
    <x v="0"/>
    <x v="0"/>
    <x v="0"/>
    <x v="0"/>
    <x v="0"/>
    <x v="0"/>
    <x v="0"/>
    <x v="0"/>
    <x v="0"/>
  </r>
  <r>
    <x v="24"/>
    <x v="2"/>
    <x v="0"/>
    <x v="0"/>
    <x v="0"/>
    <x v="0"/>
    <x v="0"/>
    <x v="0"/>
    <x v="0"/>
    <x v="0"/>
    <x v="0"/>
    <x v="0"/>
  </r>
  <r>
    <x v="25"/>
    <x v="2"/>
    <x v="0"/>
    <x v="0"/>
    <x v="0"/>
    <x v="0"/>
    <x v="0"/>
    <x v="0"/>
    <x v="0"/>
    <x v="0"/>
    <x v="0"/>
    <x v="0"/>
  </r>
  <r>
    <x v="26"/>
    <x v="2"/>
    <x v="0"/>
    <x v="0"/>
    <x v="0"/>
    <x v="0"/>
    <x v="0"/>
    <x v="0"/>
    <x v="0"/>
    <x v="0"/>
    <x v="0"/>
    <x v="0"/>
  </r>
  <r>
    <x v="27"/>
    <x v="2"/>
    <x v="0"/>
    <x v="0"/>
    <x v="0"/>
    <x v="0"/>
    <x v="0"/>
    <x v="0"/>
    <x v="0"/>
    <x v="0"/>
    <x v="0"/>
    <x v="0"/>
  </r>
  <r>
    <x v="28"/>
    <x v="2"/>
    <x v="0"/>
    <x v="0"/>
    <x v="0"/>
    <x v="0"/>
    <x v="0"/>
    <x v="0"/>
    <x v="0"/>
    <x v="0"/>
    <x v="0"/>
    <x v="0"/>
  </r>
  <r>
    <x v="29"/>
    <x v="2"/>
    <x v="0"/>
    <x v="0"/>
    <x v="0"/>
    <x v="0"/>
    <x v="0"/>
    <x v="0"/>
    <x v="0"/>
    <x v="0"/>
    <x v="0"/>
    <x v="0"/>
  </r>
  <r>
    <x v="30"/>
    <x v="2"/>
    <x v="0"/>
    <x v="0"/>
    <x v="0"/>
    <x v="0"/>
    <x v="0"/>
    <x v="0"/>
    <x v="0"/>
    <x v="0"/>
    <x v="0"/>
    <x v="0"/>
  </r>
  <r>
    <x v="31"/>
    <x v="2"/>
    <x v="0"/>
    <x v="0"/>
    <x v="0"/>
    <x v="0"/>
    <x v="0"/>
    <x v="0"/>
    <x v="0"/>
    <x v="0"/>
    <x v="0"/>
    <x v="0"/>
  </r>
  <r>
    <x v="32"/>
    <x v="2"/>
    <x v="0"/>
    <x v="0"/>
    <x v="0"/>
    <x v="0"/>
    <x v="0"/>
    <x v="0"/>
    <x v="0"/>
    <x v="0"/>
    <x v="0"/>
    <x v="0"/>
  </r>
  <r>
    <x v="33"/>
    <x v="2"/>
    <x v="0"/>
    <x v="0"/>
    <x v="0"/>
    <x v="0"/>
    <x v="0"/>
    <x v="0"/>
    <x v="0"/>
    <x v="0"/>
    <x v="0"/>
    <x v="0"/>
  </r>
  <r>
    <x v="34"/>
    <x v="2"/>
    <x v="0"/>
    <x v="0"/>
    <x v="0"/>
    <x v="0"/>
    <x v="0"/>
    <x v="0"/>
    <x v="0"/>
    <x v="0"/>
    <x v="0"/>
    <x v="0"/>
  </r>
  <r>
    <x v="35"/>
    <x v="2"/>
    <x v="0"/>
    <x v="0"/>
    <x v="0"/>
    <x v="0"/>
    <x v="0"/>
    <x v="0"/>
    <x v="0"/>
    <x v="0"/>
    <x v="0"/>
    <x v="0"/>
  </r>
  <r>
    <x v="36"/>
    <x v="2"/>
    <x v="0"/>
    <x v="0"/>
    <x v="0"/>
    <x v="0"/>
    <x v="0"/>
    <x v="0"/>
    <x v="0"/>
    <x v="0"/>
    <x v="0"/>
    <x v="0"/>
  </r>
  <r>
    <x v="37"/>
    <x v="2"/>
    <x v="0"/>
    <x v="0"/>
    <x v="0"/>
    <x v="0"/>
    <x v="0"/>
    <x v="0"/>
    <x v="0"/>
    <x v="0"/>
    <x v="0"/>
    <x v="0"/>
  </r>
  <r>
    <x v="38"/>
    <x v="2"/>
    <x v="0"/>
    <x v="0"/>
    <x v="0"/>
    <x v="0"/>
    <x v="0"/>
    <x v="0"/>
    <x v="0"/>
    <x v="0"/>
    <x v="0"/>
    <x v="0"/>
  </r>
  <r>
    <x v="39"/>
    <x v="2"/>
    <x v="0"/>
    <x v="0"/>
    <x v="0"/>
    <x v="0"/>
    <x v="0"/>
    <x v="0"/>
    <x v="0"/>
    <x v="0"/>
    <x v="0"/>
    <x v="0"/>
  </r>
  <r>
    <x v="40"/>
    <x v="2"/>
    <x v="0"/>
    <x v="0"/>
    <x v="0"/>
    <x v="0"/>
    <x v="0"/>
    <x v="0"/>
    <x v="0"/>
    <x v="0"/>
    <x v="0"/>
    <x v="0"/>
  </r>
  <r>
    <x v="41"/>
    <x v="2"/>
    <x v="0"/>
    <x v="0"/>
    <x v="0"/>
    <x v="0"/>
    <x v="0"/>
    <x v="0"/>
    <x v="0"/>
    <x v="0"/>
    <x v="0"/>
    <x v="0"/>
  </r>
  <r>
    <x v="42"/>
    <x v="2"/>
    <x v="0"/>
    <x v="0"/>
    <x v="0"/>
    <x v="0"/>
    <x v="0"/>
    <x v="0"/>
    <x v="0"/>
    <x v="0"/>
    <x v="0"/>
    <x v="0"/>
  </r>
  <r>
    <x v="43"/>
    <x v="2"/>
    <x v="0"/>
    <x v="0"/>
    <x v="0"/>
    <x v="0"/>
    <x v="0"/>
    <x v="0"/>
    <x v="0"/>
    <x v="0"/>
    <x v="0"/>
    <x v="0"/>
  </r>
  <r>
    <x v="44"/>
    <x v="2"/>
    <x v="0"/>
    <x v="0"/>
    <x v="0"/>
    <x v="0"/>
    <x v="0"/>
    <x v="0"/>
    <x v="0"/>
    <x v="0"/>
    <x v="0"/>
    <x v="0"/>
  </r>
  <r>
    <x v="45"/>
    <x v="2"/>
    <x v="0"/>
    <x v="0"/>
    <x v="0"/>
    <x v="0"/>
    <x v="0"/>
    <x v="0"/>
    <x v="0"/>
    <x v="0"/>
    <x v="0"/>
    <x v="0"/>
  </r>
  <r>
    <x v="46"/>
    <x v="2"/>
    <x v="0"/>
    <x v="0"/>
    <x v="0"/>
    <x v="0"/>
    <x v="0"/>
    <x v="0"/>
    <x v="0"/>
    <x v="0"/>
    <x v="0"/>
    <x v="0"/>
  </r>
  <r>
    <x v="47"/>
    <x v="2"/>
    <x v="0"/>
    <x v="0"/>
    <x v="0"/>
    <x v="0"/>
    <x v="0"/>
    <x v="0"/>
    <x v="0"/>
    <x v="0"/>
    <x v="0"/>
    <x v="0"/>
  </r>
  <r>
    <x v="0"/>
    <x v="0"/>
    <x v="1"/>
    <x v="0"/>
    <x v="0"/>
    <x v="0"/>
    <x v="0"/>
    <x v="0"/>
    <x v="0"/>
    <x v="0"/>
    <x v="0"/>
    <x v="0"/>
  </r>
  <r>
    <x v="1"/>
    <x v="0"/>
    <x v="1"/>
    <x v="0"/>
    <x v="0"/>
    <x v="0"/>
    <x v="0"/>
    <x v="0"/>
    <x v="0"/>
    <x v="0"/>
    <x v="0"/>
    <x v="0"/>
  </r>
  <r>
    <x v="2"/>
    <x v="0"/>
    <x v="1"/>
    <x v="0"/>
    <x v="0"/>
    <x v="0"/>
    <x v="0"/>
    <x v="0"/>
    <x v="0"/>
    <x v="0"/>
    <x v="0"/>
    <x v="0"/>
  </r>
  <r>
    <x v="3"/>
    <x v="0"/>
    <x v="1"/>
    <x v="0"/>
    <x v="0"/>
    <x v="0"/>
    <x v="0"/>
    <x v="0"/>
    <x v="0"/>
    <x v="0"/>
    <x v="0"/>
    <x v="0"/>
  </r>
  <r>
    <x v="4"/>
    <x v="0"/>
    <x v="1"/>
    <x v="0"/>
    <x v="0"/>
    <x v="0"/>
    <x v="0"/>
    <x v="0"/>
    <x v="0"/>
    <x v="0"/>
    <x v="0"/>
    <x v="0"/>
  </r>
  <r>
    <x v="5"/>
    <x v="0"/>
    <x v="1"/>
    <x v="0"/>
    <x v="0"/>
    <x v="0"/>
    <x v="0"/>
    <x v="0"/>
    <x v="0"/>
    <x v="0"/>
    <x v="0"/>
    <x v="0"/>
  </r>
  <r>
    <x v="6"/>
    <x v="0"/>
    <x v="1"/>
    <x v="0"/>
    <x v="0"/>
    <x v="0"/>
    <x v="0"/>
    <x v="0"/>
    <x v="0"/>
    <x v="0"/>
    <x v="0"/>
    <x v="0"/>
  </r>
  <r>
    <x v="7"/>
    <x v="0"/>
    <x v="1"/>
    <x v="0"/>
    <x v="0"/>
    <x v="0"/>
    <x v="0"/>
    <x v="0"/>
    <x v="0"/>
    <x v="0"/>
    <x v="0"/>
    <x v="0"/>
  </r>
  <r>
    <x v="8"/>
    <x v="0"/>
    <x v="1"/>
    <x v="0"/>
    <x v="0"/>
    <x v="0"/>
    <x v="0"/>
    <x v="0"/>
    <x v="0"/>
    <x v="0"/>
    <x v="0"/>
    <x v="0"/>
  </r>
  <r>
    <x v="9"/>
    <x v="0"/>
    <x v="1"/>
    <x v="0"/>
    <x v="0"/>
    <x v="0"/>
    <x v="0"/>
    <x v="0"/>
    <x v="0"/>
    <x v="0"/>
    <x v="0"/>
    <x v="0"/>
  </r>
  <r>
    <x v="10"/>
    <x v="0"/>
    <x v="1"/>
    <x v="0"/>
    <x v="0"/>
    <x v="0"/>
    <x v="0"/>
    <x v="0"/>
    <x v="0"/>
    <x v="0"/>
    <x v="0"/>
    <x v="0"/>
  </r>
  <r>
    <x v="11"/>
    <x v="0"/>
    <x v="1"/>
    <x v="0"/>
    <x v="0"/>
    <x v="0"/>
    <x v="0"/>
    <x v="0"/>
    <x v="0"/>
    <x v="0"/>
    <x v="0"/>
    <x v="0"/>
  </r>
  <r>
    <x v="12"/>
    <x v="0"/>
    <x v="1"/>
    <x v="0"/>
    <x v="0"/>
    <x v="0"/>
    <x v="0"/>
    <x v="0"/>
    <x v="0"/>
    <x v="0"/>
    <x v="0"/>
    <x v="0"/>
  </r>
  <r>
    <x v="13"/>
    <x v="0"/>
    <x v="1"/>
    <x v="0"/>
    <x v="0"/>
    <x v="0"/>
    <x v="0"/>
    <x v="0"/>
    <x v="0"/>
    <x v="0"/>
    <x v="0"/>
    <x v="0"/>
  </r>
  <r>
    <x v="14"/>
    <x v="0"/>
    <x v="1"/>
    <x v="0"/>
    <x v="0"/>
    <x v="0"/>
    <x v="0"/>
    <x v="0"/>
    <x v="0"/>
    <x v="0"/>
    <x v="0"/>
    <x v="0"/>
  </r>
  <r>
    <x v="15"/>
    <x v="0"/>
    <x v="1"/>
    <x v="0"/>
    <x v="0"/>
    <x v="1"/>
    <x v="0"/>
    <x v="1"/>
    <x v="0"/>
    <x v="1"/>
    <x v="1"/>
    <x v="0"/>
  </r>
  <r>
    <x v="16"/>
    <x v="0"/>
    <x v="1"/>
    <x v="0"/>
    <x v="0"/>
    <x v="1"/>
    <x v="0"/>
    <x v="1"/>
    <x v="0"/>
    <x v="1"/>
    <x v="1"/>
    <x v="0"/>
  </r>
  <r>
    <x v="17"/>
    <x v="0"/>
    <x v="1"/>
    <x v="0"/>
    <x v="0"/>
    <x v="1"/>
    <x v="0"/>
    <x v="1"/>
    <x v="0"/>
    <x v="1"/>
    <x v="1"/>
    <x v="0"/>
  </r>
  <r>
    <x v="18"/>
    <x v="0"/>
    <x v="1"/>
    <x v="0"/>
    <x v="0"/>
    <x v="1"/>
    <x v="0"/>
    <x v="1"/>
    <x v="0"/>
    <x v="1"/>
    <x v="1"/>
    <x v="0"/>
  </r>
  <r>
    <x v="19"/>
    <x v="0"/>
    <x v="1"/>
    <x v="0"/>
    <x v="0"/>
    <x v="1"/>
    <x v="0"/>
    <x v="1"/>
    <x v="0"/>
    <x v="1"/>
    <x v="1"/>
    <x v="0"/>
  </r>
  <r>
    <x v="20"/>
    <x v="0"/>
    <x v="1"/>
    <x v="0"/>
    <x v="0"/>
    <x v="3"/>
    <x v="0"/>
    <x v="1"/>
    <x v="0"/>
    <x v="3"/>
    <x v="3"/>
    <x v="0"/>
  </r>
  <r>
    <x v="21"/>
    <x v="0"/>
    <x v="1"/>
    <x v="0"/>
    <x v="0"/>
    <x v="3"/>
    <x v="0"/>
    <x v="1"/>
    <x v="0"/>
    <x v="3"/>
    <x v="3"/>
    <x v="0"/>
  </r>
  <r>
    <x v="22"/>
    <x v="0"/>
    <x v="1"/>
    <x v="0"/>
    <x v="0"/>
    <x v="3"/>
    <x v="0"/>
    <x v="1"/>
    <x v="0"/>
    <x v="3"/>
    <x v="3"/>
    <x v="0"/>
  </r>
  <r>
    <x v="23"/>
    <x v="0"/>
    <x v="1"/>
    <x v="0"/>
    <x v="0"/>
    <x v="3"/>
    <x v="0"/>
    <x v="1"/>
    <x v="0"/>
    <x v="3"/>
    <x v="3"/>
    <x v="0"/>
  </r>
  <r>
    <x v="24"/>
    <x v="0"/>
    <x v="1"/>
    <x v="0"/>
    <x v="0"/>
    <x v="1"/>
    <x v="0"/>
    <x v="1"/>
    <x v="0"/>
    <x v="1"/>
    <x v="1"/>
    <x v="0"/>
  </r>
  <r>
    <x v="25"/>
    <x v="0"/>
    <x v="1"/>
    <x v="0"/>
    <x v="0"/>
    <x v="1"/>
    <x v="0"/>
    <x v="1"/>
    <x v="0"/>
    <x v="1"/>
    <x v="1"/>
    <x v="0"/>
  </r>
  <r>
    <x v="26"/>
    <x v="0"/>
    <x v="1"/>
    <x v="0"/>
    <x v="0"/>
    <x v="3"/>
    <x v="0"/>
    <x v="1"/>
    <x v="0"/>
    <x v="1"/>
    <x v="1"/>
    <x v="0"/>
  </r>
  <r>
    <x v="27"/>
    <x v="0"/>
    <x v="1"/>
    <x v="0"/>
    <x v="0"/>
    <x v="3"/>
    <x v="0"/>
    <x v="1"/>
    <x v="0"/>
    <x v="3"/>
    <x v="3"/>
    <x v="0"/>
  </r>
  <r>
    <x v="28"/>
    <x v="0"/>
    <x v="1"/>
    <x v="0"/>
    <x v="0"/>
    <x v="3"/>
    <x v="0"/>
    <x v="1"/>
    <x v="0"/>
    <x v="3"/>
    <x v="3"/>
    <x v="0"/>
  </r>
  <r>
    <x v="29"/>
    <x v="0"/>
    <x v="1"/>
    <x v="0"/>
    <x v="0"/>
    <x v="3"/>
    <x v="0"/>
    <x v="1"/>
    <x v="0"/>
    <x v="3"/>
    <x v="3"/>
    <x v="0"/>
  </r>
  <r>
    <x v="30"/>
    <x v="0"/>
    <x v="1"/>
    <x v="0"/>
    <x v="0"/>
    <x v="3"/>
    <x v="0"/>
    <x v="1"/>
    <x v="0"/>
    <x v="3"/>
    <x v="3"/>
    <x v="0"/>
  </r>
  <r>
    <x v="31"/>
    <x v="0"/>
    <x v="1"/>
    <x v="0"/>
    <x v="0"/>
    <x v="3"/>
    <x v="0"/>
    <x v="1"/>
    <x v="0"/>
    <x v="3"/>
    <x v="3"/>
    <x v="0"/>
  </r>
  <r>
    <x v="32"/>
    <x v="0"/>
    <x v="1"/>
    <x v="0"/>
    <x v="0"/>
    <x v="3"/>
    <x v="0"/>
    <x v="1"/>
    <x v="0"/>
    <x v="3"/>
    <x v="3"/>
    <x v="0"/>
  </r>
  <r>
    <x v="33"/>
    <x v="0"/>
    <x v="1"/>
    <x v="0"/>
    <x v="0"/>
    <x v="3"/>
    <x v="0"/>
    <x v="1"/>
    <x v="0"/>
    <x v="3"/>
    <x v="3"/>
    <x v="0"/>
  </r>
  <r>
    <x v="34"/>
    <x v="0"/>
    <x v="1"/>
    <x v="0"/>
    <x v="0"/>
    <x v="1"/>
    <x v="0"/>
    <x v="1"/>
    <x v="0"/>
    <x v="1"/>
    <x v="1"/>
    <x v="0"/>
  </r>
  <r>
    <x v="35"/>
    <x v="0"/>
    <x v="1"/>
    <x v="0"/>
    <x v="0"/>
    <x v="1"/>
    <x v="0"/>
    <x v="1"/>
    <x v="0"/>
    <x v="1"/>
    <x v="1"/>
    <x v="0"/>
  </r>
  <r>
    <x v="36"/>
    <x v="0"/>
    <x v="1"/>
    <x v="0"/>
    <x v="0"/>
    <x v="1"/>
    <x v="0"/>
    <x v="1"/>
    <x v="0"/>
    <x v="1"/>
    <x v="1"/>
    <x v="0"/>
  </r>
  <r>
    <x v="37"/>
    <x v="0"/>
    <x v="1"/>
    <x v="0"/>
    <x v="0"/>
    <x v="1"/>
    <x v="0"/>
    <x v="1"/>
    <x v="0"/>
    <x v="1"/>
    <x v="1"/>
    <x v="0"/>
  </r>
  <r>
    <x v="38"/>
    <x v="0"/>
    <x v="1"/>
    <x v="0"/>
    <x v="0"/>
    <x v="1"/>
    <x v="0"/>
    <x v="1"/>
    <x v="0"/>
    <x v="1"/>
    <x v="1"/>
    <x v="0"/>
  </r>
  <r>
    <x v="39"/>
    <x v="0"/>
    <x v="1"/>
    <x v="0"/>
    <x v="0"/>
    <x v="1"/>
    <x v="0"/>
    <x v="1"/>
    <x v="0"/>
    <x v="1"/>
    <x v="1"/>
    <x v="0"/>
  </r>
  <r>
    <x v="40"/>
    <x v="0"/>
    <x v="1"/>
    <x v="0"/>
    <x v="0"/>
    <x v="1"/>
    <x v="0"/>
    <x v="1"/>
    <x v="0"/>
    <x v="1"/>
    <x v="1"/>
    <x v="0"/>
  </r>
  <r>
    <x v="41"/>
    <x v="0"/>
    <x v="1"/>
    <x v="0"/>
    <x v="0"/>
    <x v="1"/>
    <x v="0"/>
    <x v="1"/>
    <x v="0"/>
    <x v="1"/>
    <x v="1"/>
    <x v="0"/>
  </r>
  <r>
    <x v="42"/>
    <x v="0"/>
    <x v="1"/>
    <x v="0"/>
    <x v="0"/>
    <x v="1"/>
    <x v="0"/>
    <x v="1"/>
    <x v="0"/>
    <x v="1"/>
    <x v="1"/>
    <x v="0"/>
  </r>
  <r>
    <x v="43"/>
    <x v="0"/>
    <x v="1"/>
    <x v="0"/>
    <x v="0"/>
    <x v="1"/>
    <x v="0"/>
    <x v="1"/>
    <x v="0"/>
    <x v="1"/>
    <x v="1"/>
    <x v="0"/>
  </r>
  <r>
    <x v="44"/>
    <x v="0"/>
    <x v="1"/>
    <x v="0"/>
    <x v="0"/>
    <x v="1"/>
    <x v="0"/>
    <x v="1"/>
    <x v="0"/>
    <x v="1"/>
    <x v="1"/>
    <x v="0"/>
  </r>
  <r>
    <x v="45"/>
    <x v="0"/>
    <x v="1"/>
    <x v="0"/>
    <x v="0"/>
    <x v="0"/>
    <x v="0"/>
    <x v="0"/>
    <x v="0"/>
    <x v="0"/>
    <x v="0"/>
    <x v="0"/>
  </r>
  <r>
    <x v="46"/>
    <x v="0"/>
    <x v="1"/>
    <x v="0"/>
    <x v="0"/>
    <x v="0"/>
    <x v="0"/>
    <x v="0"/>
    <x v="0"/>
    <x v="0"/>
    <x v="0"/>
    <x v="0"/>
  </r>
  <r>
    <x v="47"/>
    <x v="0"/>
    <x v="1"/>
    <x v="0"/>
    <x v="0"/>
    <x v="0"/>
    <x v="0"/>
    <x v="0"/>
    <x v="0"/>
    <x v="0"/>
    <x v="0"/>
    <x v="0"/>
  </r>
  <r>
    <x v="0"/>
    <x v="1"/>
    <x v="1"/>
    <x v="0"/>
    <x v="0"/>
    <x v="0"/>
    <x v="0"/>
    <x v="0"/>
    <x v="0"/>
    <x v="0"/>
    <x v="0"/>
    <x v="0"/>
  </r>
  <r>
    <x v="1"/>
    <x v="1"/>
    <x v="1"/>
    <x v="0"/>
    <x v="0"/>
    <x v="0"/>
    <x v="0"/>
    <x v="0"/>
    <x v="0"/>
    <x v="0"/>
    <x v="0"/>
    <x v="0"/>
  </r>
  <r>
    <x v="2"/>
    <x v="1"/>
    <x v="1"/>
    <x v="0"/>
    <x v="0"/>
    <x v="0"/>
    <x v="0"/>
    <x v="0"/>
    <x v="0"/>
    <x v="0"/>
    <x v="0"/>
    <x v="0"/>
  </r>
  <r>
    <x v="3"/>
    <x v="1"/>
    <x v="1"/>
    <x v="0"/>
    <x v="0"/>
    <x v="0"/>
    <x v="0"/>
    <x v="0"/>
    <x v="0"/>
    <x v="0"/>
    <x v="0"/>
    <x v="0"/>
  </r>
  <r>
    <x v="4"/>
    <x v="1"/>
    <x v="1"/>
    <x v="0"/>
    <x v="0"/>
    <x v="0"/>
    <x v="0"/>
    <x v="0"/>
    <x v="0"/>
    <x v="0"/>
    <x v="0"/>
    <x v="0"/>
  </r>
  <r>
    <x v="5"/>
    <x v="1"/>
    <x v="1"/>
    <x v="0"/>
    <x v="0"/>
    <x v="0"/>
    <x v="0"/>
    <x v="0"/>
    <x v="0"/>
    <x v="0"/>
    <x v="0"/>
    <x v="0"/>
  </r>
  <r>
    <x v="6"/>
    <x v="1"/>
    <x v="1"/>
    <x v="0"/>
    <x v="0"/>
    <x v="0"/>
    <x v="0"/>
    <x v="0"/>
    <x v="0"/>
    <x v="0"/>
    <x v="0"/>
    <x v="0"/>
  </r>
  <r>
    <x v="7"/>
    <x v="1"/>
    <x v="1"/>
    <x v="0"/>
    <x v="0"/>
    <x v="0"/>
    <x v="0"/>
    <x v="0"/>
    <x v="0"/>
    <x v="0"/>
    <x v="0"/>
    <x v="0"/>
  </r>
  <r>
    <x v="8"/>
    <x v="1"/>
    <x v="1"/>
    <x v="0"/>
    <x v="0"/>
    <x v="0"/>
    <x v="0"/>
    <x v="0"/>
    <x v="0"/>
    <x v="0"/>
    <x v="0"/>
    <x v="0"/>
  </r>
  <r>
    <x v="9"/>
    <x v="1"/>
    <x v="1"/>
    <x v="0"/>
    <x v="0"/>
    <x v="0"/>
    <x v="0"/>
    <x v="0"/>
    <x v="0"/>
    <x v="0"/>
    <x v="0"/>
    <x v="0"/>
  </r>
  <r>
    <x v="10"/>
    <x v="1"/>
    <x v="1"/>
    <x v="0"/>
    <x v="0"/>
    <x v="0"/>
    <x v="0"/>
    <x v="0"/>
    <x v="0"/>
    <x v="0"/>
    <x v="0"/>
    <x v="0"/>
  </r>
  <r>
    <x v="11"/>
    <x v="1"/>
    <x v="1"/>
    <x v="0"/>
    <x v="0"/>
    <x v="0"/>
    <x v="0"/>
    <x v="0"/>
    <x v="0"/>
    <x v="0"/>
    <x v="0"/>
    <x v="0"/>
  </r>
  <r>
    <x v="12"/>
    <x v="1"/>
    <x v="1"/>
    <x v="0"/>
    <x v="0"/>
    <x v="0"/>
    <x v="0"/>
    <x v="0"/>
    <x v="0"/>
    <x v="0"/>
    <x v="0"/>
    <x v="0"/>
  </r>
  <r>
    <x v="13"/>
    <x v="1"/>
    <x v="1"/>
    <x v="0"/>
    <x v="0"/>
    <x v="0"/>
    <x v="0"/>
    <x v="0"/>
    <x v="0"/>
    <x v="0"/>
    <x v="0"/>
    <x v="0"/>
  </r>
  <r>
    <x v="14"/>
    <x v="1"/>
    <x v="1"/>
    <x v="0"/>
    <x v="0"/>
    <x v="0"/>
    <x v="0"/>
    <x v="0"/>
    <x v="0"/>
    <x v="0"/>
    <x v="0"/>
    <x v="0"/>
  </r>
  <r>
    <x v="15"/>
    <x v="1"/>
    <x v="1"/>
    <x v="0"/>
    <x v="0"/>
    <x v="2"/>
    <x v="0"/>
    <x v="2"/>
    <x v="0"/>
    <x v="2"/>
    <x v="2"/>
    <x v="0"/>
  </r>
  <r>
    <x v="16"/>
    <x v="1"/>
    <x v="1"/>
    <x v="0"/>
    <x v="0"/>
    <x v="2"/>
    <x v="0"/>
    <x v="2"/>
    <x v="0"/>
    <x v="2"/>
    <x v="2"/>
    <x v="0"/>
  </r>
  <r>
    <x v="17"/>
    <x v="1"/>
    <x v="1"/>
    <x v="0"/>
    <x v="0"/>
    <x v="2"/>
    <x v="0"/>
    <x v="2"/>
    <x v="0"/>
    <x v="2"/>
    <x v="2"/>
    <x v="0"/>
  </r>
  <r>
    <x v="18"/>
    <x v="1"/>
    <x v="1"/>
    <x v="0"/>
    <x v="0"/>
    <x v="2"/>
    <x v="0"/>
    <x v="2"/>
    <x v="0"/>
    <x v="2"/>
    <x v="2"/>
    <x v="0"/>
  </r>
  <r>
    <x v="19"/>
    <x v="1"/>
    <x v="1"/>
    <x v="0"/>
    <x v="0"/>
    <x v="2"/>
    <x v="0"/>
    <x v="2"/>
    <x v="0"/>
    <x v="2"/>
    <x v="2"/>
    <x v="0"/>
  </r>
  <r>
    <x v="20"/>
    <x v="1"/>
    <x v="1"/>
    <x v="0"/>
    <x v="0"/>
    <x v="2"/>
    <x v="0"/>
    <x v="2"/>
    <x v="0"/>
    <x v="2"/>
    <x v="2"/>
    <x v="0"/>
  </r>
  <r>
    <x v="21"/>
    <x v="1"/>
    <x v="1"/>
    <x v="0"/>
    <x v="0"/>
    <x v="2"/>
    <x v="0"/>
    <x v="2"/>
    <x v="0"/>
    <x v="2"/>
    <x v="2"/>
    <x v="0"/>
  </r>
  <r>
    <x v="22"/>
    <x v="1"/>
    <x v="1"/>
    <x v="0"/>
    <x v="0"/>
    <x v="2"/>
    <x v="0"/>
    <x v="2"/>
    <x v="0"/>
    <x v="2"/>
    <x v="2"/>
    <x v="0"/>
  </r>
  <r>
    <x v="23"/>
    <x v="1"/>
    <x v="1"/>
    <x v="0"/>
    <x v="0"/>
    <x v="2"/>
    <x v="0"/>
    <x v="2"/>
    <x v="0"/>
    <x v="2"/>
    <x v="2"/>
    <x v="0"/>
  </r>
  <r>
    <x v="24"/>
    <x v="1"/>
    <x v="1"/>
    <x v="0"/>
    <x v="0"/>
    <x v="2"/>
    <x v="0"/>
    <x v="2"/>
    <x v="0"/>
    <x v="2"/>
    <x v="2"/>
    <x v="0"/>
  </r>
  <r>
    <x v="25"/>
    <x v="1"/>
    <x v="1"/>
    <x v="0"/>
    <x v="0"/>
    <x v="2"/>
    <x v="0"/>
    <x v="2"/>
    <x v="0"/>
    <x v="2"/>
    <x v="2"/>
    <x v="0"/>
  </r>
  <r>
    <x v="26"/>
    <x v="1"/>
    <x v="1"/>
    <x v="0"/>
    <x v="0"/>
    <x v="2"/>
    <x v="0"/>
    <x v="2"/>
    <x v="0"/>
    <x v="2"/>
    <x v="2"/>
    <x v="0"/>
  </r>
  <r>
    <x v="27"/>
    <x v="1"/>
    <x v="1"/>
    <x v="0"/>
    <x v="0"/>
    <x v="2"/>
    <x v="0"/>
    <x v="2"/>
    <x v="0"/>
    <x v="2"/>
    <x v="2"/>
    <x v="0"/>
  </r>
  <r>
    <x v="28"/>
    <x v="1"/>
    <x v="1"/>
    <x v="0"/>
    <x v="0"/>
    <x v="2"/>
    <x v="0"/>
    <x v="2"/>
    <x v="0"/>
    <x v="2"/>
    <x v="2"/>
    <x v="0"/>
  </r>
  <r>
    <x v="29"/>
    <x v="1"/>
    <x v="1"/>
    <x v="0"/>
    <x v="0"/>
    <x v="2"/>
    <x v="0"/>
    <x v="2"/>
    <x v="0"/>
    <x v="2"/>
    <x v="2"/>
    <x v="0"/>
  </r>
  <r>
    <x v="30"/>
    <x v="1"/>
    <x v="1"/>
    <x v="0"/>
    <x v="0"/>
    <x v="2"/>
    <x v="0"/>
    <x v="2"/>
    <x v="0"/>
    <x v="2"/>
    <x v="2"/>
    <x v="0"/>
  </r>
  <r>
    <x v="31"/>
    <x v="1"/>
    <x v="1"/>
    <x v="0"/>
    <x v="0"/>
    <x v="2"/>
    <x v="0"/>
    <x v="2"/>
    <x v="0"/>
    <x v="2"/>
    <x v="2"/>
    <x v="0"/>
  </r>
  <r>
    <x v="32"/>
    <x v="1"/>
    <x v="1"/>
    <x v="0"/>
    <x v="0"/>
    <x v="2"/>
    <x v="0"/>
    <x v="2"/>
    <x v="0"/>
    <x v="2"/>
    <x v="2"/>
    <x v="0"/>
  </r>
  <r>
    <x v="33"/>
    <x v="1"/>
    <x v="1"/>
    <x v="0"/>
    <x v="0"/>
    <x v="2"/>
    <x v="0"/>
    <x v="2"/>
    <x v="0"/>
    <x v="2"/>
    <x v="2"/>
    <x v="0"/>
  </r>
  <r>
    <x v="34"/>
    <x v="1"/>
    <x v="1"/>
    <x v="0"/>
    <x v="0"/>
    <x v="2"/>
    <x v="0"/>
    <x v="2"/>
    <x v="0"/>
    <x v="2"/>
    <x v="2"/>
    <x v="0"/>
  </r>
  <r>
    <x v="35"/>
    <x v="1"/>
    <x v="1"/>
    <x v="0"/>
    <x v="0"/>
    <x v="2"/>
    <x v="0"/>
    <x v="2"/>
    <x v="0"/>
    <x v="2"/>
    <x v="2"/>
    <x v="0"/>
  </r>
  <r>
    <x v="36"/>
    <x v="1"/>
    <x v="1"/>
    <x v="0"/>
    <x v="0"/>
    <x v="2"/>
    <x v="0"/>
    <x v="2"/>
    <x v="0"/>
    <x v="2"/>
    <x v="2"/>
    <x v="0"/>
  </r>
  <r>
    <x v="37"/>
    <x v="1"/>
    <x v="1"/>
    <x v="0"/>
    <x v="0"/>
    <x v="2"/>
    <x v="0"/>
    <x v="2"/>
    <x v="0"/>
    <x v="2"/>
    <x v="2"/>
    <x v="0"/>
  </r>
  <r>
    <x v="38"/>
    <x v="1"/>
    <x v="1"/>
    <x v="0"/>
    <x v="0"/>
    <x v="2"/>
    <x v="0"/>
    <x v="2"/>
    <x v="0"/>
    <x v="2"/>
    <x v="2"/>
    <x v="0"/>
  </r>
  <r>
    <x v="39"/>
    <x v="1"/>
    <x v="1"/>
    <x v="0"/>
    <x v="0"/>
    <x v="2"/>
    <x v="0"/>
    <x v="2"/>
    <x v="0"/>
    <x v="2"/>
    <x v="2"/>
    <x v="0"/>
  </r>
  <r>
    <x v="40"/>
    <x v="1"/>
    <x v="1"/>
    <x v="0"/>
    <x v="0"/>
    <x v="2"/>
    <x v="0"/>
    <x v="2"/>
    <x v="0"/>
    <x v="2"/>
    <x v="2"/>
    <x v="0"/>
  </r>
  <r>
    <x v="41"/>
    <x v="1"/>
    <x v="1"/>
    <x v="0"/>
    <x v="0"/>
    <x v="2"/>
    <x v="0"/>
    <x v="2"/>
    <x v="0"/>
    <x v="2"/>
    <x v="2"/>
    <x v="0"/>
  </r>
  <r>
    <x v="42"/>
    <x v="1"/>
    <x v="1"/>
    <x v="0"/>
    <x v="0"/>
    <x v="2"/>
    <x v="0"/>
    <x v="2"/>
    <x v="0"/>
    <x v="2"/>
    <x v="2"/>
    <x v="0"/>
  </r>
  <r>
    <x v="43"/>
    <x v="1"/>
    <x v="1"/>
    <x v="0"/>
    <x v="0"/>
    <x v="2"/>
    <x v="0"/>
    <x v="2"/>
    <x v="0"/>
    <x v="2"/>
    <x v="2"/>
    <x v="0"/>
  </r>
  <r>
    <x v="44"/>
    <x v="1"/>
    <x v="1"/>
    <x v="0"/>
    <x v="0"/>
    <x v="2"/>
    <x v="0"/>
    <x v="2"/>
    <x v="0"/>
    <x v="2"/>
    <x v="2"/>
    <x v="0"/>
  </r>
  <r>
    <x v="45"/>
    <x v="1"/>
    <x v="1"/>
    <x v="0"/>
    <x v="0"/>
    <x v="0"/>
    <x v="0"/>
    <x v="0"/>
    <x v="0"/>
    <x v="0"/>
    <x v="0"/>
    <x v="0"/>
  </r>
  <r>
    <x v="46"/>
    <x v="1"/>
    <x v="1"/>
    <x v="0"/>
    <x v="0"/>
    <x v="0"/>
    <x v="0"/>
    <x v="0"/>
    <x v="0"/>
    <x v="0"/>
    <x v="0"/>
    <x v="0"/>
  </r>
  <r>
    <x v="47"/>
    <x v="1"/>
    <x v="1"/>
    <x v="0"/>
    <x v="0"/>
    <x v="0"/>
    <x v="0"/>
    <x v="0"/>
    <x v="0"/>
    <x v="0"/>
    <x v="0"/>
    <x v="0"/>
  </r>
  <r>
    <x v="0"/>
    <x v="2"/>
    <x v="1"/>
    <x v="0"/>
    <x v="0"/>
    <x v="0"/>
    <x v="0"/>
    <x v="0"/>
    <x v="0"/>
    <x v="0"/>
    <x v="0"/>
    <x v="0"/>
  </r>
  <r>
    <x v="1"/>
    <x v="2"/>
    <x v="1"/>
    <x v="0"/>
    <x v="0"/>
    <x v="0"/>
    <x v="0"/>
    <x v="0"/>
    <x v="0"/>
    <x v="0"/>
    <x v="0"/>
    <x v="0"/>
  </r>
  <r>
    <x v="2"/>
    <x v="2"/>
    <x v="1"/>
    <x v="0"/>
    <x v="0"/>
    <x v="0"/>
    <x v="0"/>
    <x v="0"/>
    <x v="0"/>
    <x v="0"/>
    <x v="0"/>
    <x v="0"/>
  </r>
  <r>
    <x v="3"/>
    <x v="2"/>
    <x v="1"/>
    <x v="0"/>
    <x v="0"/>
    <x v="0"/>
    <x v="0"/>
    <x v="0"/>
    <x v="0"/>
    <x v="0"/>
    <x v="0"/>
    <x v="0"/>
  </r>
  <r>
    <x v="4"/>
    <x v="2"/>
    <x v="1"/>
    <x v="0"/>
    <x v="0"/>
    <x v="0"/>
    <x v="0"/>
    <x v="0"/>
    <x v="0"/>
    <x v="0"/>
    <x v="0"/>
    <x v="0"/>
  </r>
  <r>
    <x v="5"/>
    <x v="2"/>
    <x v="1"/>
    <x v="0"/>
    <x v="0"/>
    <x v="0"/>
    <x v="0"/>
    <x v="0"/>
    <x v="0"/>
    <x v="0"/>
    <x v="0"/>
    <x v="0"/>
  </r>
  <r>
    <x v="6"/>
    <x v="2"/>
    <x v="1"/>
    <x v="0"/>
    <x v="0"/>
    <x v="0"/>
    <x v="0"/>
    <x v="0"/>
    <x v="0"/>
    <x v="0"/>
    <x v="0"/>
    <x v="0"/>
  </r>
  <r>
    <x v="7"/>
    <x v="2"/>
    <x v="1"/>
    <x v="0"/>
    <x v="0"/>
    <x v="0"/>
    <x v="0"/>
    <x v="0"/>
    <x v="0"/>
    <x v="0"/>
    <x v="0"/>
    <x v="0"/>
  </r>
  <r>
    <x v="8"/>
    <x v="2"/>
    <x v="1"/>
    <x v="0"/>
    <x v="0"/>
    <x v="0"/>
    <x v="0"/>
    <x v="0"/>
    <x v="0"/>
    <x v="0"/>
    <x v="0"/>
    <x v="0"/>
  </r>
  <r>
    <x v="9"/>
    <x v="2"/>
    <x v="1"/>
    <x v="0"/>
    <x v="0"/>
    <x v="0"/>
    <x v="0"/>
    <x v="0"/>
    <x v="0"/>
    <x v="0"/>
    <x v="0"/>
    <x v="0"/>
  </r>
  <r>
    <x v="10"/>
    <x v="2"/>
    <x v="1"/>
    <x v="0"/>
    <x v="0"/>
    <x v="0"/>
    <x v="0"/>
    <x v="0"/>
    <x v="0"/>
    <x v="0"/>
    <x v="0"/>
    <x v="0"/>
  </r>
  <r>
    <x v="11"/>
    <x v="2"/>
    <x v="1"/>
    <x v="0"/>
    <x v="0"/>
    <x v="0"/>
    <x v="0"/>
    <x v="0"/>
    <x v="0"/>
    <x v="0"/>
    <x v="0"/>
    <x v="0"/>
  </r>
  <r>
    <x v="12"/>
    <x v="2"/>
    <x v="1"/>
    <x v="0"/>
    <x v="0"/>
    <x v="0"/>
    <x v="0"/>
    <x v="0"/>
    <x v="0"/>
    <x v="0"/>
    <x v="0"/>
    <x v="0"/>
  </r>
  <r>
    <x v="13"/>
    <x v="2"/>
    <x v="1"/>
    <x v="0"/>
    <x v="0"/>
    <x v="0"/>
    <x v="0"/>
    <x v="0"/>
    <x v="0"/>
    <x v="0"/>
    <x v="0"/>
    <x v="0"/>
  </r>
  <r>
    <x v="14"/>
    <x v="2"/>
    <x v="1"/>
    <x v="0"/>
    <x v="0"/>
    <x v="0"/>
    <x v="0"/>
    <x v="0"/>
    <x v="0"/>
    <x v="0"/>
    <x v="0"/>
    <x v="0"/>
  </r>
  <r>
    <x v="15"/>
    <x v="2"/>
    <x v="1"/>
    <x v="0"/>
    <x v="0"/>
    <x v="0"/>
    <x v="0"/>
    <x v="0"/>
    <x v="0"/>
    <x v="0"/>
    <x v="0"/>
    <x v="0"/>
  </r>
  <r>
    <x v="16"/>
    <x v="2"/>
    <x v="1"/>
    <x v="0"/>
    <x v="0"/>
    <x v="0"/>
    <x v="0"/>
    <x v="0"/>
    <x v="0"/>
    <x v="0"/>
    <x v="0"/>
    <x v="0"/>
  </r>
  <r>
    <x v="17"/>
    <x v="2"/>
    <x v="1"/>
    <x v="0"/>
    <x v="0"/>
    <x v="0"/>
    <x v="0"/>
    <x v="0"/>
    <x v="0"/>
    <x v="0"/>
    <x v="0"/>
    <x v="0"/>
  </r>
  <r>
    <x v="18"/>
    <x v="2"/>
    <x v="1"/>
    <x v="0"/>
    <x v="0"/>
    <x v="0"/>
    <x v="0"/>
    <x v="0"/>
    <x v="0"/>
    <x v="0"/>
    <x v="0"/>
    <x v="0"/>
  </r>
  <r>
    <x v="19"/>
    <x v="2"/>
    <x v="1"/>
    <x v="0"/>
    <x v="0"/>
    <x v="0"/>
    <x v="0"/>
    <x v="0"/>
    <x v="0"/>
    <x v="0"/>
    <x v="0"/>
    <x v="0"/>
  </r>
  <r>
    <x v="20"/>
    <x v="2"/>
    <x v="1"/>
    <x v="0"/>
    <x v="0"/>
    <x v="0"/>
    <x v="0"/>
    <x v="0"/>
    <x v="0"/>
    <x v="0"/>
    <x v="0"/>
    <x v="0"/>
  </r>
  <r>
    <x v="21"/>
    <x v="2"/>
    <x v="1"/>
    <x v="0"/>
    <x v="0"/>
    <x v="0"/>
    <x v="0"/>
    <x v="0"/>
    <x v="0"/>
    <x v="0"/>
    <x v="0"/>
    <x v="0"/>
  </r>
  <r>
    <x v="22"/>
    <x v="2"/>
    <x v="1"/>
    <x v="0"/>
    <x v="0"/>
    <x v="0"/>
    <x v="0"/>
    <x v="0"/>
    <x v="0"/>
    <x v="0"/>
    <x v="0"/>
    <x v="0"/>
  </r>
  <r>
    <x v="23"/>
    <x v="2"/>
    <x v="1"/>
    <x v="0"/>
    <x v="0"/>
    <x v="0"/>
    <x v="0"/>
    <x v="0"/>
    <x v="0"/>
    <x v="0"/>
    <x v="0"/>
    <x v="0"/>
  </r>
  <r>
    <x v="24"/>
    <x v="2"/>
    <x v="1"/>
    <x v="0"/>
    <x v="0"/>
    <x v="0"/>
    <x v="0"/>
    <x v="0"/>
    <x v="0"/>
    <x v="0"/>
    <x v="0"/>
    <x v="0"/>
  </r>
  <r>
    <x v="25"/>
    <x v="2"/>
    <x v="1"/>
    <x v="0"/>
    <x v="0"/>
    <x v="0"/>
    <x v="0"/>
    <x v="0"/>
    <x v="0"/>
    <x v="0"/>
    <x v="0"/>
    <x v="0"/>
  </r>
  <r>
    <x v="26"/>
    <x v="2"/>
    <x v="1"/>
    <x v="0"/>
    <x v="0"/>
    <x v="0"/>
    <x v="0"/>
    <x v="0"/>
    <x v="0"/>
    <x v="0"/>
    <x v="0"/>
    <x v="0"/>
  </r>
  <r>
    <x v="27"/>
    <x v="2"/>
    <x v="1"/>
    <x v="0"/>
    <x v="0"/>
    <x v="0"/>
    <x v="0"/>
    <x v="0"/>
    <x v="0"/>
    <x v="0"/>
    <x v="0"/>
    <x v="0"/>
  </r>
  <r>
    <x v="28"/>
    <x v="2"/>
    <x v="1"/>
    <x v="0"/>
    <x v="0"/>
    <x v="0"/>
    <x v="0"/>
    <x v="0"/>
    <x v="0"/>
    <x v="0"/>
    <x v="0"/>
    <x v="0"/>
  </r>
  <r>
    <x v="29"/>
    <x v="2"/>
    <x v="1"/>
    <x v="0"/>
    <x v="0"/>
    <x v="0"/>
    <x v="0"/>
    <x v="0"/>
    <x v="0"/>
    <x v="0"/>
    <x v="0"/>
    <x v="0"/>
  </r>
  <r>
    <x v="30"/>
    <x v="2"/>
    <x v="1"/>
    <x v="0"/>
    <x v="0"/>
    <x v="0"/>
    <x v="0"/>
    <x v="0"/>
    <x v="0"/>
    <x v="0"/>
    <x v="0"/>
    <x v="0"/>
  </r>
  <r>
    <x v="31"/>
    <x v="2"/>
    <x v="1"/>
    <x v="0"/>
    <x v="0"/>
    <x v="0"/>
    <x v="0"/>
    <x v="0"/>
    <x v="0"/>
    <x v="0"/>
    <x v="0"/>
    <x v="0"/>
  </r>
  <r>
    <x v="32"/>
    <x v="2"/>
    <x v="1"/>
    <x v="0"/>
    <x v="0"/>
    <x v="0"/>
    <x v="0"/>
    <x v="0"/>
    <x v="0"/>
    <x v="0"/>
    <x v="0"/>
    <x v="0"/>
  </r>
  <r>
    <x v="33"/>
    <x v="2"/>
    <x v="1"/>
    <x v="0"/>
    <x v="0"/>
    <x v="0"/>
    <x v="0"/>
    <x v="0"/>
    <x v="0"/>
    <x v="0"/>
    <x v="0"/>
    <x v="0"/>
  </r>
  <r>
    <x v="34"/>
    <x v="2"/>
    <x v="1"/>
    <x v="0"/>
    <x v="0"/>
    <x v="0"/>
    <x v="0"/>
    <x v="0"/>
    <x v="0"/>
    <x v="0"/>
    <x v="0"/>
    <x v="0"/>
  </r>
  <r>
    <x v="35"/>
    <x v="2"/>
    <x v="1"/>
    <x v="0"/>
    <x v="0"/>
    <x v="0"/>
    <x v="0"/>
    <x v="0"/>
    <x v="0"/>
    <x v="0"/>
    <x v="0"/>
    <x v="0"/>
  </r>
  <r>
    <x v="36"/>
    <x v="2"/>
    <x v="1"/>
    <x v="0"/>
    <x v="0"/>
    <x v="0"/>
    <x v="0"/>
    <x v="0"/>
    <x v="0"/>
    <x v="0"/>
    <x v="0"/>
    <x v="0"/>
  </r>
  <r>
    <x v="37"/>
    <x v="2"/>
    <x v="1"/>
    <x v="0"/>
    <x v="0"/>
    <x v="0"/>
    <x v="0"/>
    <x v="0"/>
    <x v="0"/>
    <x v="0"/>
    <x v="0"/>
    <x v="0"/>
  </r>
  <r>
    <x v="38"/>
    <x v="2"/>
    <x v="1"/>
    <x v="0"/>
    <x v="0"/>
    <x v="0"/>
    <x v="0"/>
    <x v="0"/>
    <x v="0"/>
    <x v="0"/>
    <x v="0"/>
    <x v="0"/>
  </r>
  <r>
    <x v="39"/>
    <x v="2"/>
    <x v="1"/>
    <x v="0"/>
    <x v="0"/>
    <x v="0"/>
    <x v="0"/>
    <x v="0"/>
    <x v="0"/>
    <x v="0"/>
    <x v="0"/>
    <x v="0"/>
  </r>
  <r>
    <x v="40"/>
    <x v="2"/>
    <x v="1"/>
    <x v="0"/>
    <x v="0"/>
    <x v="0"/>
    <x v="0"/>
    <x v="0"/>
    <x v="0"/>
    <x v="0"/>
    <x v="0"/>
    <x v="0"/>
  </r>
  <r>
    <x v="41"/>
    <x v="2"/>
    <x v="1"/>
    <x v="0"/>
    <x v="0"/>
    <x v="0"/>
    <x v="0"/>
    <x v="0"/>
    <x v="0"/>
    <x v="0"/>
    <x v="0"/>
    <x v="0"/>
  </r>
  <r>
    <x v="42"/>
    <x v="2"/>
    <x v="1"/>
    <x v="0"/>
    <x v="0"/>
    <x v="0"/>
    <x v="0"/>
    <x v="0"/>
    <x v="0"/>
    <x v="0"/>
    <x v="0"/>
    <x v="0"/>
  </r>
  <r>
    <x v="43"/>
    <x v="2"/>
    <x v="1"/>
    <x v="0"/>
    <x v="0"/>
    <x v="0"/>
    <x v="0"/>
    <x v="0"/>
    <x v="0"/>
    <x v="0"/>
    <x v="0"/>
    <x v="0"/>
  </r>
  <r>
    <x v="44"/>
    <x v="2"/>
    <x v="1"/>
    <x v="0"/>
    <x v="0"/>
    <x v="0"/>
    <x v="0"/>
    <x v="0"/>
    <x v="0"/>
    <x v="0"/>
    <x v="0"/>
    <x v="0"/>
  </r>
  <r>
    <x v="45"/>
    <x v="2"/>
    <x v="1"/>
    <x v="0"/>
    <x v="0"/>
    <x v="0"/>
    <x v="0"/>
    <x v="0"/>
    <x v="0"/>
    <x v="0"/>
    <x v="0"/>
    <x v="0"/>
  </r>
  <r>
    <x v="46"/>
    <x v="2"/>
    <x v="1"/>
    <x v="0"/>
    <x v="0"/>
    <x v="0"/>
    <x v="0"/>
    <x v="0"/>
    <x v="0"/>
    <x v="0"/>
    <x v="0"/>
    <x v="0"/>
  </r>
  <r>
    <x v="47"/>
    <x v="2"/>
    <x v="1"/>
    <x v="0"/>
    <x v="0"/>
    <x v="0"/>
    <x v="0"/>
    <x v="0"/>
    <x v="0"/>
    <x v="0"/>
    <x v="0"/>
    <x v="0"/>
  </r>
  <r>
    <x v="0"/>
    <x v="0"/>
    <x v="0"/>
    <x v="1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0"/>
    <x v="0"/>
  </r>
  <r>
    <x v="2"/>
    <x v="0"/>
    <x v="0"/>
    <x v="1"/>
    <x v="0"/>
    <x v="0"/>
    <x v="0"/>
    <x v="0"/>
    <x v="0"/>
    <x v="0"/>
    <x v="0"/>
    <x v="0"/>
  </r>
  <r>
    <x v="3"/>
    <x v="0"/>
    <x v="0"/>
    <x v="1"/>
    <x v="0"/>
    <x v="0"/>
    <x v="0"/>
    <x v="0"/>
    <x v="0"/>
    <x v="0"/>
    <x v="0"/>
    <x v="0"/>
  </r>
  <r>
    <x v="4"/>
    <x v="0"/>
    <x v="0"/>
    <x v="1"/>
    <x v="0"/>
    <x v="0"/>
    <x v="0"/>
    <x v="0"/>
    <x v="0"/>
    <x v="0"/>
    <x v="0"/>
    <x v="0"/>
  </r>
  <r>
    <x v="5"/>
    <x v="0"/>
    <x v="0"/>
    <x v="1"/>
    <x v="0"/>
    <x v="0"/>
    <x v="0"/>
    <x v="0"/>
    <x v="0"/>
    <x v="0"/>
    <x v="0"/>
    <x v="0"/>
  </r>
  <r>
    <x v="6"/>
    <x v="0"/>
    <x v="0"/>
    <x v="1"/>
    <x v="0"/>
    <x v="0"/>
    <x v="0"/>
    <x v="0"/>
    <x v="0"/>
    <x v="0"/>
    <x v="0"/>
    <x v="0"/>
  </r>
  <r>
    <x v="7"/>
    <x v="0"/>
    <x v="0"/>
    <x v="1"/>
    <x v="0"/>
    <x v="0"/>
    <x v="0"/>
    <x v="0"/>
    <x v="0"/>
    <x v="0"/>
    <x v="0"/>
    <x v="0"/>
  </r>
  <r>
    <x v="8"/>
    <x v="0"/>
    <x v="0"/>
    <x v="1"/>
    <x v="0"/>
    <x v="0"/>
    <x v="0"/>
    <x v="0"/>
    <x v="0"/>
    <x v="0"/>
    <x v="0"/>
    <x v="0"/>
  </r>
  <r>
    <x v="9"/>
    <x v="0"/>
    <x v="0"/>
    <x v="1"/>
    <x v="0"/>
    <x v="0"/>
    <x v="0"/>
    <x v="0"/>
    <x v="0"/>
    <x v="0"/>
    <x v="0"/>
    <x v="0"/>
  </r>
  <r>
    <x v="10"/>
    <x v="0"/>
    <x v="0"/>
    <x v="1"/>
    <x v="0"/>
    <x v="0"/>
    <x v="0"/>
    <x v="0"/>
    <x v="0"/>
    <x v="0"/>
    <x v="0"/>
    <x v="0"/>
  </r>
  <r>
    <x v="11"/>
    <x v="0"/>
    <x v="0"/>
    <x v="1"/>
    <x v="0"/>
    <x v="0"/>
    <x v="0"/>
    <x v="0"/>
    <x v="0"/>
    <x v="0"/>
    <x v="0"/>
    <x v="0"/>
  </r>
  <r>
    <x v="12"/>
    <x v="0"/>
    <x v="0"/>
    <x v="1"/>
    <x v="0"/>
    <x v="0"/>
    <x v="0"/>
    <x v="0"/>
    <x v="0"/>
    <x v="0"/>
    <x v="0"/>
    <x v="0"/>
  </r>
  <r>
    <x v="13"/>
    <x v="0"/>
    <x v="0"/>
    <x v="1"/>
    <x v="0"/>
    <x v="0"/>
    <x v="0"/>
    <x v="0"/>
    <x v="0"/>
    <x v="0"/>
    <x v="0"/>
    <x v="0"/>
  </r>
  <r>
    <x v="14"/>
    <x v="0"/>
    <x v="0"/>
    <x v="1"/>
    <x v="0"/>
    <x v="0"/>
    <x v="0"/>
    <x v="0"/>
    <x v="0"/>
    <x v="0"/>
    <x v="0"/>
    <x v="0"/>
  </r>
  <r>
    <x v="15"/>
    <x v="0"/>
    <x v="0"/>
    <x v="1"/>
    <x v="0"/>
    <x v="1"/>
    <x v="0"/>
    <x v="1"/>
    <x v="0"/>
    <x v="1"/>
    <x v="1"/>
    <x v="0"/>
  </r>
  <r>
    <x v="16"/>
    <x v="0"/>
    <x v="0"/>
    <x v="1"/>
    <x v="0"/>
    <x v="1"/>
    <x v="0"/>
    <x v="1"/>
    <x v="0"/>
    <x v="1"/>
    <x v="1"/>
    <x v="0"/>
  </r>
  <r>
    <x v="17"/>
    <x v="0"/>
    <x v="0"/>
    <x v="1"/>
    <x v="0"/>
    <x v="1"/>
    <x v="0"/>
    <x v="1"/>
    <x v="0"/>
    <x v="1"/>
    <x v="1"/>
    <x v="0"/>
  </r>
  <r>
    <x v="18"/>
    <x v="0"/>
    <x v="0"/>
    <x v="1"/>
    <x v="0"/>
    <x v="1"/>
    <x v="0"/>
    <x v="1"/>
    <x v="0"/>
    <x v="1"/>
    <x v="1"/>
    <x v="0"/>
  </r>
  <r>
    <x v="19"/>
    <x v="0"/>
    <x v="0"/>
    <x v="1"/>
    <x v="0"/>
    <x v="1"/>
    <x v="0"/>
    <x v="1"/>
    <x v="0"/>
    <x v="1"/>
    <x v="1"/>
    <x v="0"/>
  </r>
  <r>
    <x v="20"/>
    <x v="0"/>
    <x v="0"/>
    <x v="1"/>
    <x v="0"/>
    <x v="1"/>
    <x v="0"/>
    <x v="1"/>
    <x v="0"/>
    <x v="1"/>
    <x v="1"/>
    <x v="0"/>
  </r>
  <r>
    <x v="21"/>
    <x v="0"/>
    <x v="0"/>
    <x v="1"/>
    <x v="0"/>
    <x v="1"/>
    <x v="0"/>
    <x v="1"/>
    <x v="0"/>
    <x v="1"/>
    <x v="1"/>
    <x v="0"/>
  </r>
  <r>
    <x v="22"/>
    <x v="0"/>
    <x v="0"/>
    <x v="1"/>
    <x v="0"/>
    <x v="1"/>
    <x v="0"/>
    <x v="1"/>
    <x v="0"/>
    <x v="1"/>
    <x v="1"/>
    <x v="0"/>
  </r>
  <r>
    <x v="23"/>
    <x v="0"/>
    <x v="0"/>
    <x v="1"/>
    <x v="0"/>
    <x v="1"/>
    <x v="0"/>
    <x v="1"/>
    <x v="0"/>
    <x v="1"/>
    <x v="1"/>
    <x v="0"/>
  </r>
  <r>
    <x v="24"/>
    <x v="0"/>
    <x v="0"/>
    <x v="1"/>
    <x v="0"/>
    <x v="1"/>
    <x v="0"/>
    <x v="1"/>
    <x v="0"/>
    <x v="1"/>
    <x v="1"/>
    <x v="0"/>
  </r>
  <r>
    <x v="25"/>
    <x v="0"/>
    <x v="0"/>
    <x v="1"/>
    <x v="0"/>
    <x v="1"/>
    <x v="0"/>
    <x v="1"/>
    <x v="0"/>
    <x v="1"/>
    <x v="1"/>
    <x v="0"/>
  </r>
  <r>
    <x v="26"/>
    <x v="0"/>
    <x v="0"/>
    <x v="1"/>
    <x v="0"/>
    <x v="1"/>
    <x v="0"/>
    <x v="1"/>
    <x v="0"/>
    <x v="1"/>
    <x v="1"/>
    <x v="0"/>
  </r>
  <r>
    <x v="27"/>
    <x v="0"/>
    <x v="0"/>
    <x v="1"/>
    <x v="0"/>
    <x v="1"/>
    <x v="0"/>
    <x v="1"/>
    <x v="0"/>
    <x v="1"/>
    <x v="1"/>
    <x v="0"/>
  </r>
  <r>
    <x v="28"/>
    <x v="0"/>
    <x v="0"/>
    <x v="1"/>
    <x v="0"/>
    <x v="1"/>
    <x v="0"/>
    <x v="1"/>
    <x v="0"/>
    <x v="1"/>
    <x v="1"/>
    <x v="0"/>
  </r>
  <r>
    <x v="29"/>
    <x v="0"/>
    <x v="0"/>
    <x v="1"/>
    <x v="0"/>
    <x v="1"/>
    <x v="0"/>
    <x v="1"/>
    <x v="0"/>
    <x v="1"/>
    <x v="1"/>
    <x v="0"/>
  </r>
  <r>
    <x v="30"/>
    <x v="0"/>
    <x v="0"/>
    <x v="1"/>
    <x v="0"/>
    <x v="1"/>
    <x v="0"/>
    <x v="1"/>
    <x v="0"/>
    <x v="1"/>
    <x v="1"/>
    <x v="0"/>
  </r>
  <r>
    <x v="31"/>
    <x v="0"/>
    <x v="0"/>
    <x v="1"/>
    <x v="0"/>
    <x v="1"/>
    <x v="0"/>
    <x v="1"/>
    <x v="0"/>
    <x v="1"/>
    <x v="1"/>
    <x v="0"/>
  </r>
  <r>
    <x v="32"/>
    <x v="0"/>
    <x v="0"/>
    <x v="1"/>
    <x v="0"/>
    <x v="1"/>
    <x v="0"/>
    <x v="1"/>
    <x v="0"/>
    <x v="1"/>
    <x v="1"/>
    <x v="0"/>
  </r>
  <r>
    <x v="33"/>
    <x v="0"/>
    <x v="0"/>
    <x v="1"/>
    <x v="0"/>
    <x v="1"/>
    <x v="0"/>
    <x v="1"/>
    <x v="0"/>
    <x v="1"/>
    <x v="1"/>
    <x v="0"/>
  </r>
  <r>
    <x v="34"/>
    <x v="0"/>
    <x v="0"/>
    <x v="1"/>
    <x v="0"/>
    <x v="1"/>
    <x v="0"/>
    <x v="1"/>
    <x v="0"/>
    <x v="1"/>
    <x v="1"/>
    <x v="0"/>
  </r>
  <r>
    <x v="35"/>
    <x v="0"/>
    <x v="0"/>
    <x v="1"/>
    <x v="0"/>
    <x v="1"/>
    <x v="0"/>
    <x v="1"/>
    <x v="0"/>
    <x v="1"/>
    <x v="1"/>
    <x v="0"/>
  </r>
  <r>
    <x v="36"/>
    <x v="0"/>
    <x v="0"/>
    <x v="1"/>
    <x v="0"/>
    <x v="1"/>
    <x v="0"/>
    <x v="1"/>
    <x v="0"/>
    <x v="1"/>
    <x v="1"/>
    <x v="0"/>
  </r>
  <r>
    <x v="37"/>
    <x v="0"/>
    <x v="0"/>
    <x v="1"/>
    <x v="0"/>
    <x v="1"/>
    <x v="0"/>
    <x v="1"/>
    <x v="0"/>
    <x v="1"/>
    <x v="1"/>
    <x v="0"/>
  </r>
  <r>
    <x v="38"/>
    <x v="0"/>
    <x v="0"/>
    <x v="1"/>
    <x v="0"/>
    <x v="1"/>
    <x v="0"/>
    <x v="1"/>
    <x v="0"/>
    <x v="1"/>
    <x v="1"/>
    <x v="0"/>
  </r>
  <r>
    <x v="39"/>
    <x v="0"/>
    <x v="0"/>
    <x v="1"/>
    <x v="0"/>
    <x v="1"/>
    <x v="0"/>
    <x v="1"/>
    <x v="0"/>
    <x v="1"/>
    <x v="1"/>
    <x v="0"/>
  </r>
  <r>
    <x v="40"/>
    <x v="0"/>
    <x v="0"/>
    <x v="1"/>
    <x v="0"/>
    <x v="1"/>
    <x v="0"/>
    <x v="1"/>
    <x v="0"/>
    <x v="1"/>
    <x v="1"/>
    <x v="0"/>
  </r>
  <r>
    <x v="41"/>
    <x v="0"/>
    <x v="0"/>
    <x v="1"/>
    <x v="0"/>
    <x v="1"/>
    <x v="0"/>
    <x v="1"/>
    <x v="0"/>
    <x v="1"/>
    <x v="1"/>
    <x v="0"/>
  </r>
  <r>
    <x v="42"/>
    <x v="0"/>
    <x v="0"/>
    <x v="1"/>
    <x v="0"/>
    <x v="1"/>
    <x v="0"/>
    <x v="1"/>
    <x v="0"/>
    <x v="1"/>
    <x v="1"/>
    <x v="0"/>
  </r>
  <r>
    <x v="43"/>
    <x v="0"/>
    <x v="0"/>
    <x v="1"/>
    <x v="0"/>
    <x v="1"/>
    <x v="0"/>
    <x v="1"/>
    <x v="0"/>
    <x v="1"/>
    <x v="1"/>
    <x v="0"/>
  </r>
  <r>
    <x v="44"/>
    <x v="0"/>
    <x v="0"/>
    <x v="1"/>
    <x v="0"/>
    <x v="1"/>
    <x v="0"/>
    <x v="1"/>
    <x v="0"/>
    <x v="1"/>
    <x v="1"/>
    <x v="0"/>
  </r>
  <r>
    <x v="45"/>
    <x v="0"/>
    <x v="0"/>
    <x v="1"/>
    <x v="0"/>
    <x v="0"/>
    <x v="0"/>
    <x v="0"/>
    <x v="0"/>
    <x v="0"/>
    <x v="0"/>
    <x v="0"/>
  </r>
  <r>
    <x v="46"/>
    <x v="0"/>
    <x v="0"/>
    <x v="1"/>
    <x v="0"/>
    <x v="0"/>
    <x v="0"/>
    <x v="0"/>
    <x v="0"/>
    <x v="0"/>
    <x v="0"/>
    <x v="0"/>
  </r>
  <r>
    <x v="47"/>
    <x v="0"/>
    <x v="0"/>
    <x v="1"/>
    <x v="0"/>
    <x v="0"/>
    <x v="0"/>
    <x v="0"/>
    <x v="0"/>
    <x v="0"/>
    <x v="0"/>
    <x v="0"/>
  </r>
  <r>
    <x v="0"/>
    <x v="1"/>
    <x v="0"/>
    <x v="1"/>
    <x v="0"/>
    <x v="0"/>
    <x v="0"/>
    <x v="0"/>
    <x v="0"/>
    <x v="0"/>
    <x v="0"/>
    <x v="0"/>
  </r>
  <r>
    <x v="1"/>
    <x v="1"/>
    <x v="0"/>
    <x v="1"/>
    <x v="0"/>
    <x v="0"/>
    <x v="0"/>
    <x v="0"/>
    <x v="0"/>
    <x v="0"/>
    <x v="0"/>
    <x v="0"/>
  </r>
  <r>
    <x v="2"/>
    <x v="1"/>
    <x v="0"/>
    <x v="1"/>
    <x v="0"/>
    <x v="0"/>
    <x v="0"/>
    <x v="0"/>
    <x v="0"/>
    <x v="0"/>
    <x v="0"/>
    <x v="0"/>
  </r>
  <r>
    <x v="3"/>
    <x v="1"/>
    <x v="0"/>
    <x v="1"/>
    <x v="0"/>
    <x v="0"/>
    <x v="0"/>
    <x v="0"/>
    <x v="0"/>
    <x v="0"/>
    <x v="0"/>
    <x v="0"/>
  </r>
  <r>
    <x v="4"/>
    <x v="1"/>
    <x v="0"/>
    <x v="1"/>
    <x v="0"/>
    <x v="0"/>
    <x v="0"/>
    <x v="0"/>
    <x v="0"/>
    <x v="0"/>
    <x v="0"/>
    <x v="0"/>
  </r>
  <r>
    <x v="5"/>
    <x v="1"/>
    <x v="0"/>
    <x v="1"/>
    <x v="0"/>
    <x v="0"/>
    <x v="0"/>
    <x v="0"/>
    <x v="0"/>
    <x v="0"/>
    <x v="0"/>
    <x v="0"/>
  </r>
  <r>
    <x v="6"/>
    <x v="1"/>
    <x v="0"/>
    <x v="1"/>
    <x v="0"/>
    <x v="0"/>
    <x v="0"/>
    <x v="0"/>
    <x v="0"/>
    <x v="0"/>
    <x v="0"/>
    <x v="0"/>
  </r>
  <r>
    <x v="7"/>
    <x v="1"/>
    <x v="0"/>
    <x v="1"/>
    <x v="0"/>
    <x v="0"/>
    <x v="0"/>
    <x v="0"/>
    <x v="0"/>
    <x v="0"/>
    <x v="0"/>
    <x v="0"/>
  </r>
  <r>
    <x v="8"/>
    <x v="1"/>
    <x v="0"/>
    <x v="1"/>
    <x v="0"/>
    <x v="0"/>
    <x v="0"/>
    <x v="0"/>
    <x v="0"/>
    <x v="0"/>
    <x v="0"/>
    <x v="0"/>
  </r>
  <r>
    <x v="9"/>
    <x v="1"/>
    <x v="0"/>
    <x v="1"/>
    <x v="0"/>
    <x v="0"/>
    <x v="0"/>
    <x v="0"/>
    <x v="0"/>
    <x v="0"/>
    <x v="0"/>
    <x v="0"/>
  </r>
  <r>
    <x v="10"/>
    <x v="1"/>
    <x v="0"/>
    <x v="1"/>
    <x v="0"/>
    <x v="0"/>
    <x v="0"/>
    <x v="0"/>
    <x v="0"/>
    <x v="0"/>
    <x v="0"/>
    <x v="0"/>
  </r>
  <r>
    <x v="11"/>
    <x v="1"/>
    <x v="0"/>
    <x v="1"/>
    <x v="0"/>
    <x v="0"/>
    <x v="0"/>
    <x v="0"/>
    <x v="0"/>
    <x v="0"/>
    <x v="0"/>
    <x v="0"/>
  </r>
  <r>
    <x v="12"/>
    <x v="1"/>
    <x v="0"/>
    <x v="1"/>
    <x v="0"/>
    <x v="0"/>
    <x v="0"/>
    <x v="0"/>
    <x v="0"/>
    <x v="0"/>
    <x v="0"/>
    <x v="0"/>
  </r>
  <r>
    <x v="13"/>
    <x v="1"/>
    <x v="0"/>
    <x v="1"/>
    <x v="0"/>
    <x v="0"/>
    <x v="0"/>
    <x v="0"/>
    <x v="0"/>
    <x v="0"/>
    <x v="0"/>
    <x v="0"/>
  </r>
  <r>
    <x v="14"/>
    <x v="1"/>
    <x v="0"/>
    <x v="1"/>
    <x v="0"/>
    <x v="0"/>
    <x v="0"/>
    <x v="0"/>
    <x v="0"/>
    <x v="0"/>
    <x v="0"/>
    <x v="0"/>
  </r>
  <r>
    <x v="15"/>
    <x v="1"/>
    <x v="0"/>
    <x v="1"/>
    <x v="0"/>
    <x v="2"/>
    <x v="0"/>
    <x v="2"/>
    <x v="0"/>
    <x v="2"/>
    <x v="2"/>
    <x v="0"/>
  </r>
  <r>
    <x v="16"/>
    <x v="1"/>
    <x v="0"/>
    <x v="1"/>
    <x v="0"/>
    <x v="2"/>
    <x v="0"/>
    <x v="2"/>
    <x v="0"/>
    <x v="2"/>
    <x v="2"/>
    <x v="0"/>
  </r>
  <r>
    <x v="17"/>
    <x v="1"/>
    <x v="0"/>
    <x v="1"/>
    <x v="0"/>
    <x v="2"/>
    <x v="0"/>
    <x v="2"/>
    <x v="0"/>
    <x v="2"/>
    <x v="2"/>
    <x v="0"/>
  </r>
  <r>
    <x v="18"/>
    <x v="1"/>
    <x v="0"/>
    <x v="1"/>
    <x v="0"/>
    <x v="2"/>
    <x v="0"/>
    <x v="2"/>
    <x v="0"/>
    <x v="2"/>
    <x v="2"/>
    <x v="0"/>
  </r>
  <r>
    <x v="19"/>
    <x v="1"/>
    <x v="0"/>
    <x v="1"/>
    <x v="0"/>
    <x v="2"/>
    <x v="0"/>
    <x v="2"/>
    <x v="0"/>
    <x v="2"/>
    <x v="2"/>
    <x v="0"/>
  </r>
  <r>
    <x v="20"/>
    <x v="1"/>
    <x v="0"/>
    <x v="1"/>
    <x v="0"/>
    <x v="2"/>
    <x v="0"/>
    <x v="2"/>
    <x v="0"/>
    <x v="2"/>
    <x v="2"/>
    <x v="0"/>
  </r>
  <r>
    <x v="21"/>
    <x v="1"/>
    <x v="0"/>
    <x v="1"/>
    <x v="0"/>
    <x v="2"/>
    <x v="0"/>
    <x v="2"/>
    <x v="0"/>
    <x v="2"/>
    <x v="2"/>
    <x v="0"/>
  </r>
  <r>
    <x v="22"/>
    <x v="1"/>
    <x v="0"/>
    <x v="1"/>
    <x v="0"/>
    <x v="2"/>
    <x v="0"/>
    <x v="2"/>
    <x v="0"/>
    <x v="2"/>
    <x v="2"/>
    <x v="0"/>
  </r>
  <r>
    <x v="23"/>
    <x v="1"/>
    <x v="0"/>
    <x v="1"/>
    <x v="0"/>
    <x v="2"/>
    <x v="0"/>
    <x v="2"/>
    <x v="0"/>
    <x v="2"/>
    <x v="2"/>
    <x v="0"/>
  </r>
  <r>
    <x v="24"/>
    <x v="1"/>
    <x v="0"/>
    <x v="1"/>
    <x v="0"/>
    <x v="2"/>
    <x v="0"/>
    <x v="2"/>
    <x v="0"/>
    <x v="2"/>
    <x v="2"/>
    <x v="0"/>
  </r>
  <r>
    <x v="25"/>
    <x v="1"/>
    <x v="0"/>
    <x v="1"/>
    <x v="0"/>
    <x v="2"/>
    <x v="0"/>
    <x v="2"/>
    <x v="0"/>
    <x v="2"/>
    <x v="2"/>
    <x v="0"/>
  </r>
  <r>
    <x v="26"/>
    <x v="1"/>
    <x v="0"/>
    <x v="1"/>
    <x v="0"/>
    <x v="2"/>
    <x v="0"/>
    <x v="2"/>
    <x v="0"/>
    <x v="2"/>
    <x v="2"/>
    <x v="0"/>
  </r>
  <r>
    <x v="27"/>
    <x v="1"/>
    <x v="0"/>
    <x v="1"/>
    <x v="0"/>
    <x v="2"/>
    <x v="0"/>
    <x v="2"/>
    <x v="0"/>
    <x v="2"/>
    <x v="2"/>
    <x v="0"/>
  </r>
  <r>
    <x v="28"/>
    <x v="1"/>
    <x v="0"/>
    <x v="1"/>
    <x v="0"/>
    <x v="2"/>
    <x v="0"/>
    <x v="2"/>
    <x v="0"/>
    <x v="2"/>
    <x v="2"/>
    <x v="0"/>
  </r>
  <r>
    <x v="29"/>
    <x v="1"/>
    <x v="0"/>
    <x v="1"/>
    <x v="0"/>
    <x v="2"/>
    <x v="0"/>
    <x v="2"/>
    <x v="0"/>
    <x v="2"/>
    <x v="2"/>
    <x v="0"/>
  </r>
  <r>
    <x v="30"/>
    <x v="1"/>
    <x v="0"/>
    <x v="1"/>
    <x v="0"/>
    <x v="2"/>
    <x v="0"/>
    <x v="2"/>
    <x v="0"/>
    <x v="2"/>
    <x v="2"/>
    <x v="0"/>
  </r>
  <r>
    <x v="31"/>
    <x v="1"/>
    <x v="0"/>
    <x v="1"/>
    <x v="0"/>
    <x v="2"/>
    <x v="0"/>
    <x v="2"/>
    <x v="0"/>
    <x v="2"/>
    <x v="2"/>
    <x v="0"/>
  </r>
  <r>
    <x v="32"/>
    <x v="1"/>
    <x v="0"/>
    <x v="1"/>
    <x v="0"/>
    <x v="2"/>
    <x v="0"/>
    <x v="2"/>
    <x v="0"/>
    <x v="2"/>
    <x v="2"/>
    <x v="0"/>
  </r>
  <r>
    <x v="33"/>
    <x v="1"/>
    <x v="0"/>
    <x v="1"/>
    <x v="0"/>
    <x v="2"/>
    <x v="0"/>
    <x v="2"/>
    <x v="0"/>
    <x v="2"/>
    <x v="2"/>
    <x v="0"/>
  </r>
  <r>
    <x v="34"/>
    <x v="1"/>
    <x v="0"/>
    <x v="1"/>
    <x v="0"/>
    <x v="2"/>
    <x v="0"/>
    <x v="2"/>
    <x v="0"/>
    <x v="2"/>
    <x v="2"/>
    <x v="0"/>
  </r>
  <r>
    <x v="35"/>
    <x v="1"/>
    <x v="0"/>
    <x v="1"/>
    <x v="0"/>
    <x v="2"/>
    <x v="0"/>
    <x v="2"/>
    <x v="0"/>
    <x v="2"/>
    <x v="2"/>
    <x v="0"/>
  </r>
  <r>
    <x v="36"/>
    <x v="1"/>
    <x v="0"/>
    <x v="1"/>
    <x v="0"/>
    <x v="2"/>
    <x v="0"/>
    <x v="2"/>
    <x v="0"/>
    <x v="2"/>
    <x v="2"/>
    <x v="0"/>
  </r>
  <r>
    <x v="37"/>
    <x v="1"/>
    <x v="0"/>
    <x v="1"/>
    <x v="0"/>
    <x v="2"/>
    <x v="0"/>
    <x v="2"/>
    <x v="0"/>
    <x v="2"/>
    <x v="2"/>
    <x v="0"/>
  </r>
  <r>
    <x v="38"/>
    <x v="1"/>
    <x v="0"/>
    <x v="1"/>
    <x v="0"/>
    <x v="2"/>
    <x v="0"/>
    <x v="2"/>
    <x v="0"/>
    <x v="2"/>
    <x v="2"/>
    <x v="0"/>
  </r>
  <r>
    <x v="39"/>
    <x v="1"/>
    <x v="0"/>
    <x v="1"/>
    <x v="0"/>
    <x v="2"/>
    <x v="0"/>
    <x v="2"/>
    <x v="0"/>
    <x v="2"/>
    <x v="2"/>
    <x v="0"/>
  </r>
  <r>
    <x v="40"/>
    <x v="1"/>
    <x v="0"/>
    <x v="1"/>
    <x v="0"/>
    <x v="2"/>
    <x v="0"/>
    <x v="2"/>
    <x v="0"/>
    <x v="2"/>
    <x v="2"/>
    <x v="0"/>
  </r>
  <r>
    <x v="41"/>
    <x v="1"/>
    <x v="0"/>
    <x v="1"/>
    <x v="0"/>
    <x v="2"/>
    <x v="0"/>
    <x v="2"/>
    <x v="0"/>
    <x v="2"/>
    <x v="2"/>
    <x v="0"/>
  </r>
  <r>
    <x v="42"/>
    <x v="1"/>
    <x v="0"/>
    <x v="1"/>
    <x v="0"/>
    <x v="2"/>
    <x v="0"/>
    <x v="2"/>
    <x v="0"/>
    <x v="2"/>
    <x v="2"/>
    <x v="0"/>
  </r>
  <r>
    <x v="43"/>
    <x v="1"/>
    <x v="0"/>
    <x v="1"/>
    <x v="0"/>
    <x v="2"/>
    <x v="0"/>
    <x v="2"/>
    <x v="0"/>
    <x v="2"/>
    <x v="2"/>
    <x v="0"/>
  </r>
  <r>
    <x v="44"/>
    <x v="1"/>
    <x v="0"/>
    <x v="1"/>
    <x v="0"/>
    <x v="2"/>
    <x v="0"/>
    <x v="2"/>
    <x v="0"/>
    <x v="2"/>
    <x v="2"/>
    <x v="0"/>
  </r>
  <r>
    <x v="45"/>
    <x v="1"/>
    <x v="0"/>
    <x v="1"/>
    <x v="0"/>
    <x v="0"/>
    <x v="0"/>
    <x v="0"/>
    <x v="0"/>
    <x v="0"/>
    <x v="0"/>
    <x v="0"/>
  </r>
  <r>
    <x v="46"/>
    <x v="1"/>
    <x v="0"/>
    <x v="1"/>
    <x v="0"/>
    <x v="0"/>
    <x v="0"/>
    <x v="0"/>
    <x v="0"/>
    <x v="0"/>
    <x v="0"/>
    <x v="0"/>
  </r>
  <r>
    <x v="47"/>
    <x v="1"/>
    <x v="0"/>
    <x v="1"/>
    <x v="0"/>
    <x v="0"/>
    <x v="0"/>
    <x v="0"/>
    <x v="0"/>
    <x v="0"/>
    <x v="0"/>
    <x v="0"/>
  </r>
  <r>
    <x v="0"/>
    <x v="2"/>
    <x v="0"/>
    <x v="1"/>
    <x v="0"/>
    <x v="0"/>
    <x v="0"/>
    <x v="0"/>
    <x v="0"/>
    <x v="0"/>
    <x v="0"/>
    <x v="0"/>
  </r>
  <r>
    <x v="1"/>
    <x v="2"/>
    <x v="0"/>
    <x v="1"/>
    <x v="0"/>
    <x v="0"/>
    <x v="0"/>
    <x v="0"/>
    <x v="0"/>
    <x v="0"/>
    <x v="0"/>
    <x v="0"/>
  </r>
  <r>
    <x v="2"/>
    <x v="2"/>
    <x v="0"/>
    <x v="1"/>
    <x v="0"/>
    <x v="0"/>
    <x v="0"/>
    <x v="0"/>
    <x v="0"/>
    <x v="0"/>
    <x v="0"/>
    <x v="0"/>
  </r>
  <r>
    <x v="3"/>
    <x v="2"/>
    <x v="0"/>
    <x v="1"/>
    <x v="0"/>
    <x v="0"/>
    <x v="0"/>
    <x v="0"/>
    <x v="0"/>
    <x v="0"/>
    <x v="0"/>
    <x v="0"/>
  </r>
  <r>
    <x v="4"/>
    <x v="2"/>
    <x v="0"/>
    <x v="1"/>
    <x v="0"/>
    <x v="0"/>
    <x v="0"/>
    <x v="0"/>
    <x v="0"/>
    <x v="0"/>
    <x v="0"/>
    <x v="0"/>
  </r>
  <r>
    <x v="5"/>
    <x v="2"/>
    <x v="0"/>
    <x v="1"/>
    <x v="0"/>
    <x v="0"/>
    <x v="0"/>
    <x v="0"/>
    <x v="0"/>
    <x v="0"/>
    <x v="0"/>
    <x v="0"/>
  </r>
  <r>
    <x v="6"/>
    <x v="2"/>
    <x v="0"/>
    <x v="1"/>
    <x v="0"/>
    <x v="0"/>
    <x v="0"/>
    <x v="0"/>
    <x v="0"/>
    <x v="0"/>
    <x v="0"/>
    <x v="0"/>
  </r>
  <r>
    <x v="7"/>
    <x v="2"/>
    <x v="0"/>
    <x v="1"/>
    <x v="0"/>
    <x v="0"/>
    <x v="0"/>
    <x v="0"/>
    <x v="0"/>
    <x v="0"/>
    <x v="0"/>
    <x v="0"/>
  </r>
  <r>
    <x v="8"/>
    <x v="2"/>
    <x v="0"/>
    <x v="1"/>
    <x v="0"/>
    <x v="0"/>
    <x v="0"/>
    <x v="0"/>
    <x v="0"/>
    <x v="0"/>
    <x v="0"/>
    <x v="0"/>
  </r>
  <r>
    <x v="9"/>
    <x v="2"/>
    <x v="0"/>
    <x v="1"/>
    <x v="0"/>
    <x v="0"/>
    <x v="0"/>
    <x v="0"/>
    <x v="0"/>
    <x v="0"/>
    <x v="0"/>
    <x v="0"/>
  </r>
  <r>
    <x v="10"/>
    <x v="2"/>
    <x v="0"/>
    <x v="1"/>
    <x v="0"/>
    <x v="0"/>
    <x v="0"/>
    <x v="0"/>
    <x v="0"/>
    <x v="0"/>
    <x v="0"/>
    <x v="0"/>
  </r>
  <r>
    <x v="11"/>
    <x v="2"/>
    <x v="0"/>
    <x v="1"/>
    <x v="0"/>
    <x v="0"/>
    <x v="0"/>
    <x v="0"/>
    <x v="0"/>
    <x v="0"/>
    <x v="0"/>
    <x v="0"/>
  </r>
  <r>
    <x v="12"/>
    <x v="2"/>
    <x v="0"/>
    <x v="1"/>
    <x v="0"/>
    <x v="0"/>
    <x v="0"/>
    <x v="0"/>
    <x v="0"/>
    <x v="0"/>
    <x v="0"/>
    <x v="0"/>
  </r>
  <r>
    <x v="13"/>
    <x v="2"/>
    <x v="0"/>
    <x v="1"/>
    <x v="0"/>
    <x v="0"/>
    <x v="0"/>
    <x v="0"/>
    <x v="0"/>
    <x v="0"/>
    <x v="0"/>
    <x v="0"/>
  </r>
  <r>
    <x v="14"/>
    <x v="2"/>
    <x v="0"/>
    <x v="1"/>
    <x v="0"/>
    <x v="0"/>
    <x v="0"/>
    <x v="0"/>
    <x v="0"/>
    <x v="0"/>
    <x v="0"/>
    <x v="0"/>
  </r>
  <r>
    <x v="15"/>
    <x v="2"/>
    <x v="0"/>
    <x v="1"/>
    <x v="0"/>
    <x v="0"/>
    <x v="0"/>
    <x v="0"/>
    <x v="0"/>
    <x v="0"/>
    <x v="0"/>
    <x v="0"/>
  </r>
  <r>
    <x v="16"/>
    <x v="2"/>
    <x v="0"/>
    <x v="1"/>
    <x v="0"/>
    <x v="0"/>
    <x v="0"/>
    <x v="0"/>
    <x v="0"/>
    <x v="0"/>
    <x v="0"/>
    <x v="0"/>
  </r>
  <r>
    <x v="17"/>
    <x v="2"/>
    <x v="0"/>
    <x v="1"/>
    <x v="0"/>
    <x v="0"/>
    <x v="0"/>
    <x v="0"/>
    <x v="0"/>
    <x v="0"/>
    <x v="0"/>
    <x v="0"/>
  </r>
  <r>
    <x v="18"/>
    <x v="2"/>
    <x v="0"/>
    <x v="1"/>
    <x v="0"/>
    <x v="0"/>
    <x v="0"/>
    <x v="0"/>
    <x v="0"/>
    <x v="0"/>
    <x v="0"/>
    <x v="0"/>
  </r>
  <r>
    <x v="19"/>
    <x v="2"/>
    <x v="0"/>
    <x v="1"/>
    <x v="0"/>
    <x v="0"/>
    <x v="0"/>
    <x v="0"/>
    <x v="0"/>
    <x v="0"/>
    <x v="0"/>
    <x v="0"/>
  </r>
  <r>
    <x v="20"/>
    <x v="2"/>
    <x v="0"/>
    <x v="1"/>
    <x v="0"/>
    <x v="0"/>
    <x v="0"/>
    <x v="0"/>
    <x v="0"/>
    <x v="0"/>
    <x v="0"/>
    <x v="0"/>
  </r>
  <r>
    <x v="21"/>
    <x v="2"/>
    <x v="0"/>
    <x v="1"/>
    <x v="0"/>
    <x v="0"/>
    <x v="0"/>
    <x v="0"/>
    <x v="0"/>
    <x v="0"/>
    <x v="0"/>
    <x v="0"/>
  </r>
  <r>
    <x v="22"/>
    <x v="2"/>
    <x v="0"/>
    <x v="1"/>
    <x v="0"/>
    <x v="0"/>
    <x v="0"/>
    <x v="0"/>
    <x v="0"/>
    <x v="0"/>
    <x v="0"/>
    <x v="0"/>
  </r>
  <r>
    <x v="23"/>
    <x v="2"/>
    <x v="0"/>
    <x v="1"/>
    <x v="0"/>
    <x v="0"/>
    <x v="0"/>
    <x v="0"/>
    <x v="0"/>
    <x v="0"/>
    <x v="0"/>
    <x v="0"/>
  </r>
  <r>
    <x v="24"/>
    <x v="2"/>
    <x v="0"/>
    <x v="1"/>
    <x v="0"/>
    <x v="0"/>
    <x v="0"/>
    <x v="0"/>
    <x v="0"/>
    <x v="0"/>
    <x v="0"/>
    <x v="0"/>
  </r>
  <r>
    <x v="25"/>
    <x v="2"/>
    <x v="0"/>
    <x v="1"/>
    <x v="0"/>
    <x v="0"/>
    <x v="0"/>
    <x v="0"/>
    <x v="0"/>
    <x v="0"/>
    <x v="0"/>
    <x v="0"/>
  </r>
  <r>
    <x v="26"/>
    <x v="2"/>
    <x v="0"/>
    <x v="1"/>
    <x v="0"/>
    <x v="0"/>
    <x v="0"/>
    <x v="0"/>
    <x v="0"/>
    <x v="0"/>
    <x v="0"/>
    <x v="0"/>
  </r>
  <r>
    <x v="27"/>
    <x v="2"/>
    <x v="0"/>
    <x v="1"/>
    <x v="0"/>
    <x v="0"/>
    <x v="0"/>
    <x v="0"/>
    <x v="0"/>
    <x v="0"/>
    <x v="0"/>
    <x v="0"/>
  </r>
  <r>
    <x v="28"/>
    <x v="2"/>
    <x v="0"/>
    <x v="1"/>
    <x v="0"/>
    <x v="0"/>
    <x v="0"/>
    <x v="0"/>
    <x v="0"/>
    <x v="0"/>
    <x v="0"/>
    <x v="0"/>
  </r>
  <r>
    <x v="29"/>
    <x v="2"/>
    <x v="0"/>
    <x v="1"/>
    <x v="0"/>
    <x v="0"/>
    <x v="0"/>
    <x v="0"/>
    <x v="0"/>
    <x v="0"/>
    <x v="0"/>
    <x v="0"/>
  </r>
  <r>
    <x v="30"/>
    <x v="2"/>
    <x v="0"/>
    <x v="1"/>
    <x v="0"/>
    <x v="0"/>
    <x v="0"/>
    <x v="0"/>
    <x v="0"/>
    <x v="0"/>
    <x v="0"/>
    <x v="0"/>
  </r>
  <r>
    <x v="31"/>
    <x v="2"/>
    <x v="0"/>
    <x v="1"/>
    <x v="0"/>
    <x v="0"/>
    <x v="0"/>
    <x v="0"/>
    <x v="0"/>
    <x v="0"/>
    <x v="0"/>
    <x v="0"/>
  </r>
  <r>
    <x v="32"/>
    <x v="2"/>
    <x v="0"/>
    <x v="1"/>
    <x v="0"/>
    <x v="0"/>
    <x v="0"/>
    <x v="0"/>
    <x v="0"/>
    <x v="0"/>
    <x v="0"/>
    <x v="0"/>
  </r>
  <r>
    <x v="33"/>
    <x v="2"/>
    <x v="0"/>
    <x v="1"/>
    <x v="0"/>
    <x v="0"/>
    <x v="0"/>
    <x v="0"/>
    <x v="0"/>
    <x v="0"/>
    <x v="0"/>
    <x v="0"/>
  </r>
  <r>
    <x v="34"/>
    <x v="2"/>
    <x v="0"/>
    <x v="1"/>
    <x v="0"/>
    <x v="0"/>
    <x v="0"/>
    <x v="0"/>
    <x v="0"/>
    <x v="0"/>
    <x v="0"/>
    <x v="0"/>
  </r>
  <r>
    <x v="35"/>
    <x v="2"/>
    <x v="0"/>
    <x v="1"/>
    <x v="0"/>
    <x v="0"/>
    <x v="0"/>
    <x v="0"/>
    <x v="0"/>
    <x v="0"/>
    <x v="0"/>
    <x v="0"/>
  </r>
  <r>
    <x v="36"/>
    <x v="2"/>
    <x v="0"/>
    <x v="1"/>
    <x v="0"/>
    <x v="0"/>
    <x v="0"/>
    <x v="0"/>
    <x v="0"/>
    <x v="0"/>
    <x v="0"/>
    <x v="0"/>
  </r>
  <r>
    <x v="37"/>
    <x v="2"/>
    <x v="0"/>
    <x v="1"/>
    <x v="0"/>
    <x v="0"/>
    <x v="0"/>
    <x v="0"/>
    <x v="0"/>
    <x v="0"/>
    <x v="0"/>
    <x v="0"/>
  </r>
  <r>
    <x v="38"/>
    <x v="2"/>
    <x v="0"/>
    <x v="1"/>
    <x v="0"/>
    <x v="0"/>
    <x v="0"/>
    <x v="0"/>
    <x v="0"/>
    <x v="0"/>
    <x v="0"/>
    <x v="0"/>
  </r>
  <r>
    <x v="39"/>
    <x v="2"/>
    <x v="0"/>
    <x v="1"/>
    <x v="0"/>
    <x v="0"/>
    <x v="0"/>
    <x v="0"/>
    <x v="0"/>
    <x v="0"/>
    <x v="0"/>
    <x v="0"/>
  </r>
  <r>
    <x v="40"/>
    <x v="2"/>
    <x v="0"/>
    <x v="1"/>
    <x v="0"/>
    <x v="0"/>
    <x v="0"/>
    <x v="0"/>
    <x v="0"/>
    <x v="0"/>
    <x v="0"/>
    <x v="0"/>
  </r>
  <r>
    <x v="41"/>
    <x v="2"/>
    <x v="0"/>
    <x v="1"/>
    <x v="0"/>
    <x v="0"/>
    <x v="0"/>
    <x v="0"/>
    <x v="0"/>
    <x v="0"/>
    <x v="0"/>
    <x v="0"/>
  </r>
  <r>
    <x v="42"/>
    <x v="2"/>
    <x v="0"/>
    <x v="1"/>
    <x v="0"/>
    <x v="0"/>
    <x v="0"/>
    <x v="0"/>
    <x v="0"/>
    <x v="0"/>
    <x v="0"/>
    <x v="0"/>
  </r>
  <r>
    <x v="43"/>
    <x v="2"/>
    <x v="0"/>
    <x v="1"/>
    <x v="0"/>
    <x v="0"/>
    <x v="0"/>
    <x v="0"/>
    <x v="0"/>
    <x v="0"/>
    <x v="0"/>
    <x v="0"/>
  </r>
  <r>
    <x v="44"/>
    <x v="2"/>
    <x v="0"/>
    <x v="1"/>
    <x v="0"/>
    <x v="0"/>
    <x v="0"/>
    <x v="0"/>
    <x v="0"/>
    <x v="0"/>
    <x v="0"/>
    <x v="0"/>
  </r>
  <r>
    <x v="45"/>
    <x v="2"/>
    <x v="0"/>
    <x v="1"/>
    <x v="0"/>
    <x v="0"/>
    <x v="0"/>
    <x v="0"/>
    <x v="0"/>
    <x v="0"/>
    <x v="0"/>
    <x v="0"/>
  </r>
  <r>
    <x v="46"/>
    <x v="2"/>
    <x v="0"/>
    <x v="1"/>
    <x v="0"/>
    <x v="0"/>
    <x v="0"/>
    <x v="0"/>
    <x v="0"/>
    <x v="0"/>
    <x v="0"/>
    <x v="0"/>
  </r>
  <r>
    <x v="47"/>
    <x v="2"/>
    <x v="0"/>
    <x v="1"/>
    <x v="0"/>
    <x v="0"/>
    <x v="0"/>
    <x v="0"/>
    <x v="0"/>
    <x v="0"/>
    <x v="0"/>
    <x v="0"/>
  </r>
  <r>
    <x v="0"/>
    <x v="0"/>
    <x v="1"/>
    <x v="1"/>
    <x v="0"/>
    <x v="0"/>
    <x v="0"/>
    <x v="0"/>
    <x v="0"/>
    <x v="0"/>
    <x v="0"/>
    <x v="0"/>
  </r>
  <r>
    <x v="1"/>
    <x v="0"/>
    <x v="1"/>
    <x v="1"/>
    <x v="0"/>
    <x v="0"/>
    <x v="0"/>
    <x v="0"/>
    <x v="0"/>
    <x v="0"/>
    <x v="0"/>
    <x v="0"/>
  </r>
  <r>
    <x v="2"/>
    <x v="0"/>
    <x v="1"/>
    <x v="1"/>
    <x v="0"/>
    <x v="0"/>
    <x v="0"/>
    <x v="0"/>
    <x v="0"/>
    <x v="0"/>
    <x v="0"/>
    <x v="0"/>
  </r>
  <r>
    <x v="3"/>
    <x v="0"/>
    <x v="1"/>
    <x v="1"/>
    <x v="0"/>
    <x v="0"/>
    <x v="0"/>
    <x v="0"/>
    <x v="0"/>
    <x v="0"/>
    <x v="0"/>
    <x v="0"/>
  </r>
  <r>
    <x v="4"/>
    <x v="0"/>
    <x v="1"/>
    <x v="1"/>
    <x v="0"/>
    <x v="0"/>
    <x v="0"/>
    <x v="0"/>
    <x v="0"/>
    <x v="0"/>
    <x v="0"/>
    <x v="0"/>
  </r>
  <r>
    <x v="5"/>
    <x v="0"/>
    <x v="1"/>
    <x v="1"/>
    <x v="0"/>
    <x v="0"/>
    <x v="0"/>
    <x v="0"/>
    <x v="0"/>
    <x v="0"/>
    <x v="0"/>
    <x v="0"/>
  </r>
  <r>
    <x v="6"/>
    <x v="0"/>
    <x v="1"/>
    <x v="1"/>
    <x v="0"/>
    <x v="0"/>
    <x v="0"/>
    <x v="0"/>
    <x v="0"/>
    <x v="0"/>
    <x v="0"/>
    <x v="0"/>
  </r>
  <r>
    <x v="7"/>
    <x v="0"/>
    <x v="1"/>
    <x v="1"/>
    <x v="0"/>
    <x v="0"/>
    <x v="0"/>
    <x v="0"/>
    <x v="0"/>
    <x v="0"/>
    <x v="0"/>
    <x v="0"/>
  </r>
  <r>
    <x v="8"/>
    <x v="0"/>
    <x v="1"/>
    <x v="1"/>
    <x v="0"/>
    <x v="0"/>
    <x v="0"/>
    <x v="0"/>
    <x v="0"/>
    <x v="0"/>
    <x v="0"/>
    <x v="0"/>
  </r>
  <r>
    <x v="9"/>
    <x v="0"/>
    <x v="1"/>
    <x v="1"/>
    <x v="0"/>
    <x v="0"/>
    <x v="0"/>
    <x v="0"/>
    <x v="0"/>
    <x v="0"/>
    <x v="0"/>
    <x v="0"/>
  </r>
  <r>
    <x v="10"/>
    <x v="0"/>
    <x v="1"/>
    <x v="1"/>
    <x v="0"/>
    <x v="0"/>
    <x v="0"/>
    <x v="0"/>
    <x v="0"/>
    <x v="0"/>
    <x v="0"/>
    <x v="0"/>
  </r>
  <r>
    <x v="11"/>
    <x v="0"/>
    <x v="1"/>
    <x v="1"/>
    <x v="0"/>
    <x v="0"/>
    <x v="0"/>
    <x v="0"/>
    <x v="0"/>
    <x v="0"/>
    <x v="0"/>
    <x v="0"/>
  </r>
  <r>
    <x v="12"/>
    <x v="0"/>
    <x v="1"/>
    <x v="1"/>
    <x v="0"/>
    <x v="0"/>
    <x v="0"/>
    <x v="0"/>
    <x v="0"/>
    <x v="0"/>
    <x v="0"/>
    <x v="0"/>
  </r>
  <r>
    <x v="13"/>
    <x v="0"/>
    <x v="1"/>
    <x v="1"/>
    <x v="0"/>
    <x v="0"/>
    <x v="0"/>
    <x v="0"/>
    <x v="0"/>
    <x v="0"/>
    <x v="0"/>
    <x v="0"/>
  </r>
  <r>
    <x v="14"/>
    <x v="0"/>
    <x v="1"/>
    <x v="1"/>
    <x v="0"/>
    <x v="0"/>
    <x v="0"/>
    <x v="0"/>
    <x v="0"/>
    <x v="0"/>
    <x v="0"/>
    <x v="0"/>
  </r>
  <r>
    <x v="15"/>
    <x v="0"/>
    <x v="1"/>
    <x v="1"/>
    <x v="0"/>
    <x v="1"/>
    <x v="0"/>
    <x v="1"/>
    <x v="0"/>
    <x v="1"/>
    <x v="1"/>
    <x v="0"/>
  </r>
  <r>
    <x v="16"/>
    <x v="0"/>
    <x v="1"/>
    <x v="1"/>
    <x v="0"/>
    <x v="1"/>
    <x v="0"/>
    <x v="1"/>
    <x v="0"/>
    <x v="1"/>
    <x v="1"/>
    <x v="0"/>
  </r>
  <r>
    <x v="17"/>
    <x v="0"/>
    <x v="1"/>
    <x v="1"/>
    <x v="0"/>
    <x v="1"/>
    <x v="0"/>
    <x v="1"/>
    <x v="0"/>
    <x v="1"/>
    <x v="1"/>
    <x v="0"/>
  </r>
  <r>
    <x v="18"/>
    <x v="0"/>
    <x v="1"/>
    <x v="1"/>
    <x v="0"/>
    <x v="1"/>
    <x v="0"/>
    <x v="1"/>
    <x v="0"/>
    <x v="1"/>
    <x v="1"/>
    <x v="0"/>
  </r>
  <r>
    <x v="19"/>
    <x v="0"/>
    <x v="1"/>
    <x v="1"/>
    <x v="0"/>
    <x v="1"/>
    <x v="0"/>
    <x v="1"/>
    <x v="0"/>
    <x v="1"/>
    <x v="1"/>
    <x v="0"/>
  </r>
  <r>
    <x v="20"/>
    <x v="0"/>
    <x v="1"/>
    <x v="1"/>
    <x v="0"/>
    <x v="3"/>
    <x v="0"/>
    <x v="1"/>
    <x v="0"/>
    <x v="3"/>
    <x v="3"/>
    <x v="0"/>
  </r>
  <r>
    <x v="21"/>
    <x v="0"/>
    <x v="1"/>
    <x v="1"/>
    <x v="0"/>
    <x v="3"/>
    <x v="0"/>
    <x v="1"/>
    <x v="0"/>
    <x v="3"/>
    <x v="3"/>
    <x v="0"/>
  </r>
  <r>
    <x v="22"/>
    <x v="0"/>
    <x v="1"/>
    <x v="1"/>
    <x v="0"/>
    <x v="3"/>
    <x v="0"/>
    <x v="1"/>
    <x v="0"/>
    <x v="3"/>
    <x v="3"/>
    <x v="0"/>
  </r>
  <r>
    <x v="23"/>
    <x v="0"/>
    <x v="1"/>
    <x v="1"/>
    <x v="0"/>
    <x v="3"/>
    <x v="0"/>
    <x v="1"/>
    <x v="0"/>
    <x v="3"/>
    <x v="3"/>
    <x v="0"/>
  </r>
  <r>
    <x v="24"/>
    <x v="0"/>
    <x v="1"/>
    <x v="1"/>
    <x v="0"/>
    <x v="1"/>
    <x v="0"/>
    <x v="1"/>
    <x v="0"/>
    <x v="1"/>
    <x v="1"/>
    <x v="0"/>
  </r>
  <r>
    <x v="25"/>
    <x v="0"/>
    <x v="1"/>
    <x v="1"/>
    <x v="0"/>
    <x v="1"/>
    <x v="0"/>
    <x v="1"/>
    <x v="0"/>
    <x v="1"/>
    <x v="1"/>
    <x v="0"/>
  </r>
  <r>
    <x v="26"/>
    <x v="0"/>
    <x v="1"/>
    <x v="1"/>
    <x v="0"/>
    <x v="3"/>
    <x v="0"/>
    <x v="1"/>
    <x v="0"/>
    <x v="1"/>
    <x v="1"/>
    <x v="0"/>
  </r>
  <r>
    <x v="27"/>
    <x v="0"/>
    <x v="1"/>
    <x v="1"/>
    <x v="0"/>
    <x v="3"/>
    <x v="0"/>
    <x v="1"/>
    <x v="0"/>
    <x v="3"/>
    <x v="3"/>
    <x v="0"/>
  </r>
  <r>
    <x v="28"/>
    <x v="0"/>
    <x v="1"/>
    <x v="1"/>
    <x v="0"/>
    <x v="3"/>
    <x v="0"/>
    <x v="1"/>
    <x v="0"/>
    <x v="3"/>
    <x v="3"/>
    <x v="0"/>
  </r>
  <r>
    <x v="29"/>
    <x v="0"/>
    <x v="1"/>
    <x v="1"/>
    <x v="0"/>
    <x v="3"/>
    <x v="0"/>
    <x v="1"/>
    <x v="0"/>
    <x v="3"/>
    <x v="3"/>
    <x v="0"/>
  </r>
  <r>
    <x v="30"/>
    <x v="0"/>
    <x v="1"/>
    <x v="1"/>
    <x v="0"/>
    <x v="3"/>
    <x v="0"/>
    <x v="1"/>
    <x v="0"/>
    <x v="3"/>
    <x v="3"/>
    <x v="0"/>
  </r>
  <r>
    <x v="31"/>
    <x v="0"/>
    <x v="1"/>
    <x v="1"/>
    <x v="0"/>
    <x v="3"/>
    <x v="0"/>
    <x v="1"/>
    <x v="0"/>
    <x v="3"/>
    <x v="3"/>
    <x v="0"/>
  </r>
  <r>
    <x v="32"/>
    <x v="0"/>
    <x v="1"/>
    <x v="1"/>
    <x v="0"/>
    <x v="3"/>
    <x v="0"/>
    <x v="1"/>
    <x v="0"/>
    <x v="3"/>
    <x v="3"/>
    <x v="0"/>
  </r>
  <r>
    <x v="33"/>
    <x v="0"/>
    <x v="1"/>
    <x v="1"/>
    <x v="0"/>
    <x v="3"/>
    <x v="0"/>
    <x v="1"/>
    <x v="0"/>
    <x v="3"/>
    <x v="3"/>
    <x v="0"/>
  </r>
  <r>
    <x v="34"/>
    <x v="0"/>
    <x v="1"/>
    <x v="1"/>
    <x v="0"/>
    <x v="1"/>
    <x v="0"/>
    <x v="1"/>
    <x v="0"/>
    <x v="1"/>
    <x v="1"/>
    <x v="0"/>
  </r>
  <r>
    <x v="35"/>
    <x v="0"/>
    <x v="1"/>
    <x v="1"/>
    <x v="0"/>
    <x v="1"/>
    <x v="0"/>
    <x v="1"/>
    <x v="0"/>
    <x v="1"/>
    <x v="1"/>
    <x v="0"/>
  </r>
  <r>
    <x v="36"/>
    <x v="0"/>
    <x v="1"/>
    <x v="1"/>
    <x v="0"/>
    <x v="1"/>
    <x v="0"/>
    <x v="1"/>
    <x v="0"/>
    <x v="1"/>
    <x v="1"/>
    <x v="0"/>
  </r>
  <r>
    <x v="37"/>
    <x v="0"/>
    <x v="1"/>
    <x v="1"/>
    <x v="0"/>
    <x v="1"/>
    <x v="0"/>
    <x v="1"/>
    <x v="0"/>
    <x v="1"/>
    <x v="1"/>
    <x v="0"/>
  </r>
  <r>
    <x v="38"/>
    <x v="0"/>
    <x v="1"/>
    <x v="1"/>
    <x v="0"/>
    <x v="1"/>
    <x v="0"/>
    <x v="1"/>
    <x v="0"/>
    <x v="1"/>
    <x v="1"/>
    <x v="0"/>
  </r>
  <r>
    <x v="39"/>
    <x v="0"/>
    <x v="1"/>
    <x v="1"/>
    <x v="0"/>
    <x v="1"/>
    <x v="0"/>
    <x v="1"/>
    <x v="0"/>
    <x v="1"/>
    <x v="1"/>
    <x v="0"/>
  </r>
  <r>
    <x v="40"/>
    <x v="0"/>
    <x v="1"/>
    <x v="1"/>
    <x v="0"/>
    <x v="1"/>
    <x v="0"/>
    <x v="1"/>
    <x v="0"/>
    <x v="1"/>
    <x v="1"/>
    <x v="0"/>
  </r>
  <r>
    <x v="41"/>
    <x v="0"/>
    <x v="1"/>
    <x v="1"/>
    <x v="0"/>
    <x v="1"/>
    <x v="0"/>
    <x v="1"/>
    <x v="0"/>
    <x v="1"/>
    <x v="1"/>
    <x v="0"/>
  </r>
  <r>
    <x v="42"/>
    <x v="0"/>
    <x v="1"/>
    <x v="1"/>
    <x v="0"/>
    <x v="1"/>
    <x v="0"/>
    <x v="1"/>
    <x v="0"/>
    <x v="1"/>
    <x v="1"/>
    <x v="0"/>
  </r>
  <r>
    <x v="43"/>
    <x v="0"/>
    <x v="1"/>
    <x v="1"/>
    <x v="0"/>
    <x v="1"/>
    <x v="0"/>
    <x v="1"/>
    <x v="0"/>
    <x v="1"/>
    <x v="1"/>
    <x v="0"/>
  </r>
  <r>
    <x v="44"/>
    <x v="0"/>
    <x v="1"/>
    <x v="1"/>
    <x v="0"/>
    <x v="1"/>
    <x v="0"/>
    <x v="1"/>
    <x v="0"/>
    <x v="1"/>
    <x v="1"/>
    <x v="0"/>
  </r>
  <r>
    <x v="45"/>
    <x v="0"/>
    <x v="1"/>
    <x v="1"/>
    <x v="0"/>
    <x v="0"/>
    <x v="0"/>
    <x v="0"/>
    <x v="0"/>
    <x v="0"/>
    <x v="0"/>
    <x v="0"/>
  </r>
  <r>
    <x v="46"/>
    <x v="0"/>
    <x v="1"/>
    <x v="1"/>
    <x v="0"/>
    <x v="0"/>
    <x v="0"/>
    <x v="0"/>
    <x v="0"/>
    <x v="0"/>
    <x v="0"/>
    <x v="0"/>
  </r>
  <r>
    <x v="47"/>
    <x v="0"/>
    <x v="1"/>
    <x v="1"/>
    <x v="0"/>
    <x v="0"/>
    <x v="0"/>
    <x v="0"/>
    <x v="0"/>
    <x v="0"/>
    <x v="0"/>
    <x v="0"/>
  </r>
  <r>
    <x v="0"/>
    <x v="1"/>
    <x v="1"/>
    <x v="1"/>
    <x v="0"/>
    <x v="0"/>
    <x v="0"/>
    <x v="0"/>
    <x v="0"/>
    <x v="0"/>
    <x v="0"/>
    <x v="0"/>
  </r>
  <r>
    <x v="1"/>
    <x v="1"/>
    <x v="1"/>
    <x v="1"/>
    <x v="0"/>
    <x v="0"/>
    <x v="0"/>
    <x v="0"/>
    <x v="0"/>
    <x v="0"/>
    <x v="0"/>
    <x v="0"/>
  </r>
  <r>
    <x v="2"/>
    <x v="1"/>
    <x v="1"/>
    <x v="1"/>
    <x v="0"/>
    <x v="0"/>
    <x v="0"/>
    <x v="0"/>
    <x v="0"/>
    <x v="0"/>
    <x v="0"/>
    <x v="0"/>
  </r>
  <r>
    <x v="3"/>
    <x v="1"/>
    <x v="1"/>
    <x v="1"/>
    <x v="0"/>
    <x v="0"/>
    <x v="0"/>
    <x v="0"/>
    <x v="0"/>
    <x v="0"/>
    <x v="0"/>
    <x v="0"/>
  </r>
  <r>
    <x v="4"/>
    <x v="1"/>
    <x v="1"/>
    <x v="1"/>
    <x v="0"/>
    <x v="0"/>
    <x v="0"/>
    <x v="0"/>
    <x v="0"/>
    <x v="0"/>
    <x v="0"/>
    <x v="0"/>
  </r>
  <r>
    <x v="5"/>
    <x v="1"/>
    <x v="1"/>
    <x v="1"/>
    <x v="0"/>
    <x v="0"/>
    <x v="0"/>
    <x v="0"/>
    <x v="0"/>
    <x v="0"/>
    <x v="0"/>
    <x v="0"/>
  </r>
  <r>
    <x v="6"/>
    <x v="1"/>
    <x v="1"/>
    <x v="1"/>
    <x v="0"/>
    <x v="0"/>
    <x v="0"/>
    <x v="0"/>
    <x v="0"/>
    <x v="0"/>
    <x v="0"/>
    <x v="0"/>
  </r>
  <r>
    <x v="7"/>
    <x v="1"/>
    <x v="1"/>
    <x v="1"/>
    <x v="0"/>
    <x v="0"/>
    <x v="0"/>
    <x v="0"/>
    <x v="0"/>
    <x v="0"/>
    <x v="0"/>
    <x v="0"/>
  </r>
  <r>
    <x v="8"/>
    <x v="1"/>
    <x v="1"/>
    <x v="1"/>
    <x v="0"/>
    <x v="0"/>
    <x v="0"/>
    <x v="0"/>
    <x v="0"/>
    <x v="0"/>
    <x v="0"/>
    <x v="0"/>
  </r>
  <r>
    <x v="9"/>
    <x v="1"/>
    <x v="1"/>
    <x v="1"/>
    <x v="0"/>
    <x v="0"/>
    <x v="0"/>
    <x v="0"/>
    <x v="0"/>
    <x v="0"/>
    <x v="0"/>
    <x v="0"/>
  </r>
  <r>
    <x v="10"/>
    <x v="1"/>
    <x v="1"/>
    <x v="1"/>
    <x v="0"/>
    <x v="0"/>
    <x v="0"/>
    <x v="0"/>
    <x v="0"/>
    <x v="0"/>
    <x v="0"/>
    <x v="0"/>
  </r>
  <r>
    <x v="11"/>
    <x v="1"/>
    <x v="1"/>
    <x v="1"/>
    <x v="0"/>
    <x v="0"/>
    <x v="0"/>
    <x v="0"/>
    <x v="0"/>
    <x v="0"/>
    <x v="0"/>
    <x v="0"/>
  </r>
  <r>
    <x v="12"/>
    <x v="1"/>
    <x v="1"/>
    <x v="1"/>
    <x v="0"/>
    <x v="0"/>
    <x v="0"/>
    <x v="0"/>
    <x v="0"/>
    <x v="0"/>
    <x v="0"/>
    <x v="0"/>
  </r>
  <r>
    <x v="13"/>
    <x v="1"/>
    <x v="1"/>
    <x v="1"/>
    <x v="0"/>
    <x v="0"/>
    <x v="0"/>
    <x v="0"/>
    <x v="0"/>
    <x v="0"/>
    <x v="0"/>
    <x v="0"/>
  </r>
  <r>
    <x v="14"/>
    <x v="1"/>
    <x v="1"/>
    <x v="1"/>
    <x v="0"/>
    <x v="0"/>
    <x v="0"/>
    <x v="0"/>
    <x v="0"/>
    <x v="0"/>
    <x v="0"/>
    <x v="0"/>
  </r>
  <r>
    <x v="15"/>
    <x v="1"/>
    <x v="1"/>
    <x v="1"/>
    <x v="0"/>
    <x v="2"/>
    <x v="0"/>
    <x v="2"/>
    <x v="0"/>
    <x v="2"/>
    <x v="2"/>
    <x v="0"/>
  </r>
  <r>
    <x v="16"/>
    <x v="1"/>
    <x v="1"/>
    <x v="1"/>
    <x v="0"/>
    <x v="2"/>
    <x v="0"/>
    <x v="2"/>
    <x v="0"/>
    <x v="2"/>
    <x v="2"/>
    <x v="0"/>
  </r>
  <r>
    <x v="17"/>
    <x v="1"/>
    <x v="1"/>
    <x v="1"/>
    <x v="0"/>
    <x v="2"/>
    <x v="0"/>
    <x v="2"/>
    <x v="0"/>
    <x v="2"/>
    <x v="2"/>
    <x v="0"/>
  </r>
  <r>
    <x v="18"/>
    <x v="1"/>
    <x v="1"/>
    <x v="1"/>
    <x v="0"/>
    <x v="2"/>
    <x v="0"/>
    <x v="2"/>
    <x v="0"/>
    <x v="2"/>
    <x v="2"/>
    <x v="0"/>
  </r>
  <r>
    <x v="19"/>
    <x v="1"/>
    <x v="1"/>
    <x v="1"/>
    <x v="0"/>
    <x v="2"/>
    <x v="0"/>
    <x v="2"/>
    <x v="0"/>
    <x v="2"/>
    <x v="2"/>
    <x v="0"/>
  </r>
  <r>
    <x v="20"/>
    <x v="1"/>
    <x v="1"/>
    <x v="1"/>
    <x v="0"/>
    <x v="2"/>
    <x v="0"/>
    <x v="2"/>
    <x v="0"/>
    <x v="2"/>
    <x v="2"/>
    <x v="0"/>
  </r>
  <r>
    <x v="21"/>
    <x v="1"/>
    <x v="1"/>
    <x v="1"/>
    <x v="0"/>
    <x v="2"/>
    <x v="0"/>
    <x v="2"/>
    <x v="0"/>
    <x v="2"/>
    <x v="2"/>
    <x v="0"/>
  </r>
  <r>
    <x v="22"/>
    <x v="1"/>
    <x v="1"/>
    <x v="1"/>
    <x v="0"/>
    <x v="2"/>
    <x v="0"/>
    <x v="2"/>
    <x v="0"/>
    <x v="2"/>
    <x v="2"/>
    <x v="0"/>
  </r>
  <r>
    <x v="23"/>
    <x v="1"/>
    <x v="1"/>
    <x v="1"/>
    <x v="0"/>
    <x v="2"/>
    <x v="0"/>
    <x v="2"/>
    <x v="0"/>
    <x v="2"/>
    <x v="2"/>
    <x v="0"/>
  </r>
  <r>
    <x v="24"/>
    <x v="1"/>
    <x v="1"/>
    <x v="1"/>
    <x v="0"/>
    <x v="2"/>
    <x v="0"/>
    <x v="2"/>
    <x v="0"/>
    <x v="2"/>
    <x v="2"/>
    <x v="0"/>
  </r>
  <r>
    <x v="25"/>
    <x v="1"/>
    <x v="1"/>
    <x v="1"/>
    <x v="0"/>
    <x v="2"/>
    <x v="0"/>
    <x v="2"/>
    <x v="0"/>
    <x v="2"/>
    <x v="2"/>
    <x v="0"/>
  </r>
  <r>
    <x v="26"/>
    <x v="1"/>
    <x v="1"/>
    <x v="1"/>
    <x v="0"/>
    <x v="2"/>
    <x v="0"/>
    <x v="2"/>
    <x v="0"/>
    <x v="2"/>
    <x v="2"/>
    <x v="0"/>
  </r>
  <r>
    <x v="27"/>
    <x v="1"/>
    <x v="1"/>
    <x v="1"/>
    <x v="0"/>
    <x v="2"/>
    <x v="0"/>
    <x v="2"/>
    <x v="0"/>
    <x v="2"/>
    <x v="2"/>
    <x v="0"/>
  </r>
  <r>
    <x v="28"/>
    <x v="1"/>
    <x v="1"/>
    <x v="1"/>
    <x v="0"/>
    <x v="2"/>
    <x v="0"/>
    <x v="2"/>
    <x v="0"/>
    <x v="2"/>
    <x v="2"/>
    <x v="0"/>
  </r>
  <r>
    <x v="29"/>
    <x v="1"/>
    <x v="1"/>
    <x v="1"/>
    <x v="0"/>
    <x v="2"/>
    <x v="0"/>
    <x v="2"/>
    <x v="0"/>
    <x v="2"/>
    <x v="2"/>
    <x v="0"/>
  </r>
  <r>
    <x v="30"/>
    <x v="1"/>
    <x v="1"/>
    <x v="1"/>
    <x v="0"/>
    <x v="2"/>
    <x v="0"/>
    <x v="2"/>
    <x v="0"/>
    <x v="2"/>
    <x v="2"/>
    <x v="0"/>
  </r>
  <r>
    <x v="31"/>
    <x v="1"/>
    <x v="1"/>
    <x v="1"/>
    <x v="0"/>
    <x v="2"/>
    <x v="0"/>
    <x v="2"/>
    <x v="0"/>
    <x v="2"/>
    <x v="2"/>
    <x v="0"/>
  </r>
  <r>
    <x v="32"/>
    <x v="1"/>
    <x v="1"/>
    <x v="1"/>
    <x v="0"/>
    <x v="2"/>
    <x v="0"/>
    <x v="2"/>
    <x v="0"/>
    <x v="2"/>
    <x v="2"/>
    <x v="0"/>
  </r>
  <r>
    <x v="33"/>
    <x v="1"/>
    <x v="1"/>
    <x v="1"/>
    <x v="0"/>
    <x v="2"/>
    <x v="0"/>
    <x v="2"/>
    <x v="0"/>
    <x v="2"/>
    <x v="2"/>
    <x v="0"/>
  </r>
  <r>
    <x v="34"/>
    <x v="1"/>
    <x v="1"/>
    <x v="1"/>
    <x v="0"/>
    <x v="2"/>
    <x v="0"/>
    <x v="2"/>
    <x v="0"/>
    <x v="2"/>
    <x v="2"/>
    <x v="0"/>
  </r>
  <r>
    <x v="35"/>
    <x v="1"/>
    <x v="1"/>
    <x v="1"/>
    <x v="0"/>
    <x v="2"/>
    <x v="0"/>
    <x v="2"/>
    <x v="0"/>
    <x v="2"/>
    <x v="2"/>
    <x v="0"/>
  </r>
  <r>
    <x v="36"/>
    <x v="1"/>
    <x v="1"/>
    <x v="1"/>
    <x v="0"/>
    <x v="2"/>
    <x v="0"/>
    <x v="2"/>
    <x v="0"/>
    <x v="2"/>
    <x v="2"/>
    <x v="0"/>
  </r>
  <r>
    <x v="37"/>
    <x v="1"/>
    <x v="1"/>
    <x v="1"/>
    <x v="0"/>
    <x v="2"/>
    <x v="0"/>
    <x v="2"/>
    <x v="0"/>
    <x v="2"/>
    <x v="2"/>
    <x v="0"/>
  </r>
  <r>
    <x v="38"/>
    <x v="1"/>
    <x v="1"/>
    <x v="1"/>
    <x v="0"/>
    <x v="2"/>
    <x v="0"/>
    <x v="2"/>
    <x v="0"/>
    <x v="2"/>
    <x v="2"/>
    <x v="0"/>
  </r>
  <r>
    <x v="39"/>
    <x v="1"/>
    <x v="1"/>
    <x v="1"/>
    <x v="0"/>
    <x v="2"/>
    <x v="0"/>
    <x v="2"/>
    <x v="0"/>
    <x v="2"/>
    <x v="2"/>
    <x v="0"/>
  </r>
  <r>
    <x v="40"/>
    <x v="1"/>
    <x v="1"/>
    <x v="1"/>
    <x v="0"/>
    <x v="2"/>
    <x v="0"/>
    <x v="2"/>
    <x v="0"/>
    <x v="2"/>
    <x v="2"/>
    <x v="0"/>
  </r>
  <r>
    <x v="41"/>
    <x v="1"/>
    <x v="1"/>
    <x v="1"/>
    <x v="0"/>
    <x v="2"/>
    <x v="0"/>
    <x v="2"/>
    <x v="0"/>
    <x v="2"/>
    <x v="2"/>
    <x v="0"/>
  </r>
  <r>
    <x v="42"/>
    <x v="1"/>
    <x v="1"/>
    <x v="1"/>
    <x v="0"/>
    <x v="2"/>
    <x v="0"/>
    <x v="2"/>
    <x v="0"/>
    <x v="2"/>
    <x v="2"/>
    <x v="0"/>
  </r>
  <r>
    <x v="43"/>
    <x v="1"/>
    <x v="1"/>
    <x v="1"/>
    <x v="0"/>
    <x v="2"/>
    <x v="0"/>
    <x v="2"/>
    <x v="0"/>
    <x v="2"/>
    <x v="2"/>
    <x v="0"/>
  </r>
  <r>
    <x v="44"/>
    <x v="1"/>
    <x v="1"/>
    <x v="1"/>
    <x v="0"/>
    <x v="2"/>
    <x v="0"/>
    <x v="2"/>
    <x v="0"/>
    <x v="2"/>
    <x v="2"/>
    <x v="0"/>
  </r>
  <r>
    <x v="45"/>
    <x v="1"/>
    <x v="1"/>
    <x v="1"/>
    <x v="0"/>
    <x v="0"/>
    <x v="0"/>
    <x v="0"/>
    <x v="0"/>
    <x v="0"/>
    <x v="0"/>
    <x v="0"/>
  </r>
  <r>
    <x v="46"/>
    <x v="1"/>
    <x v="1"/>
    <x v="1"/>
    <x v="0"/>
    <x v="0"/>
    <x v="0"/>
    <x v="0"/>
    <x v="0"/>
    <x v="0"/>
    <x v="0"/>
    <x v="0"/>
  </r>
  <r>
    <x v="47"/>
    <x v="1"/>
    <x v="1"/>
    <x v="1"/>
    <x v="0"/>
    <x v="0"/>
    <x v="0"/>
    <x v="0"/>
    <x v="0"/>
    <x v="0"/>
    <x v="0"/>
    <x v="0"/>
  </r>
  <r>
    <x v="0"/>
    <x v="2"/>
    <x v="1"/>
    <x v="1"/>
    <x v="0"/>
    <x v="0"/>
    <x v="0"/>
    <x v="0"/>
    <x v="0"/>
    <x v="0"/>
    <x v="0"/>
    <x v="0"/>
  </r>
  <r>
    <x v="1"/>
    <x v="2"/>
    <x v="1"/>
    <x v="1"/>
    <x v="0"/>
    <x v="0"/>
    <x v="0"/>
    <x v="0"/>
    <x v="0"/>
    <x v="0"/>
    <x v="0"/>
    <x v="0"/>
  </r>
  <r>
    <x v="2"/>
    <x v="2"/>
    <x v="1"/>
    <x v="1"/>
    <x v="0"/>
    <x v="0"/>
    <x v="0"/>
    <x v="0"/>
    <x v="0"/>
    <x v="0"/>
    <x v="0"/>
    <x v="0"/>
  </r>
  <r>
    <x v="3"/>
    <x v="2"/>
    <x v="1"/>
    <x v="1"/>
    <x v="0"/>
    <x v="0"/>
    <x v="0"/>
    <x v="0"/>
    <x v="0"/>
    <x v="0"/>
    <x v="0"/>
    <x v="0"/>
  </r>
  <r>
    <x v="4"/>
    <x v="2"/>
    <x v="1"/>
    <x v="1"/>
    <x v="0"/>
    <x v="0"/>
    <x v="0"/>
    <x v="0"/>
    <x v="0"/>
    <x v="0"/>
    <x v="0"/>
    <x v="0"/>
  </r>
  <r>
    <x v="5"/>
    <x v="2"/>
    <x v="1"/>
    <x v="1"/>
    <x v="0"/>
    <x v="0"/>
    <x v="0"/>
    <x v="0"/>
    <x v="0"/>
    <x v="0"/>
    <x v="0"/>
    <x v="0"/>
  </r>
  <r>
    <x v="6"/>
    <x v="2"/>
    <x v="1"/>
    <x v="1"/>
    <x v="0"/>
    <x v="0"/>
    <x v="0"/>
    <x v="0"/>
    <x v="0"/>
    <x v="0"/>
    <x v="0"/>
    <x v="0"/>
  </r>
  <r>
    <x v="7"/>
    <x v="2"/>
    <x v="1"/>
    <x v="1"/>
    <x v="0"/>
    <x v="0"/>
    <x v="0"/>
    <x v="0"/>
    <x v="0"/>
    <x v="0"/>
    <x v="0"/>
    <x v="0"/>
  </r>
  <r>
    <x v="8"/>
    <x v="2"/>
    <x v="1"/>
    <x v="1"/>
    <x v="0"/>
    <x v="0"/>
    <x v="0"/>
    <x v="0"/>
    <x v="0"/>
    <x v="0"/>
    <x v="0"/>
    <x v="0"/>
  </r>
  <r>
    <x v="9"/>
    <x v="2"/>
    <x v="1"/>
    <x v="1"/>
    <x v="0"/>
    <x v="0"/>
    <x v="0"/>
    <x v="0"/>
    <x v="0"/>
    <x v="0"/>
    <x v="0"/>
    <x v="0"/>
  </r>
  <r>
    <x v="10"/>
    <x v="2"/>
    <x v="1"/>
    <x v="1"/>
    <x v="0"/>
    <x v="0"/>
    <x v="0"/>
    <x v="0"/>
    <x v="0"/>
    <x v="0"/>
    <x v="0"/>
    <x v="0"/>
  </r>
  <r>
    <x v="11"/>
    <x v="2"/>
    <x v="1"/>
    <x v="1"/>
    <x v="0"/>
    <x v="0"/>
    <x v="0"/>
    <x v="0"/>
    <x v="0"/>
    <x v="0"/>
    <x v="0"/>
    <x v="0"/>
  </r>
  <r>
    <x v="12"/>
    <x v="2"/>
    <x v="1"/>
    <x v="1"/>
    <x v="0"/>
    <x v="0"/>
    <x v="0"/>
    <x v="0"/>
    <x v="0"/>
    <x v="0"/>
    <x v="0"/>
    <x v="0"/>
  </r>
  <r>
    <x v="13"/>
    <x v="2"/>
    <x v="1"/>
    <x v="1"/>
    <x v="0"/>
    <x v="0"/>
    <x v="0"/>
    <x v="0"/>
    <x v="0"/>
    <x v="0"/>
    <x v="0"/>
    <x v="0"/>
  </r>
  <r>
    <x v="14"/>
    <x v="2"/>
    <x v="1"/>
    <x v="1"/>
    <x v="0"/>
    <x v="0"/>
    <x v="0"/>
    <x v="0"/>
    <x v="0"/>
    <x v="0"/>
    <x v="0"/>
    <x v="0"/>
  </r>
  <r>
    <x v="15"/>
    <x v="2"/>
    <x v="1"/>
    <x v="1"/>
    <x v="0"/>
    <x v="0"/>
    <x v="0"/>
    <x v="0"/>
    <x v="0"/>
    <x v="0"/>
    <x v="0"/>
    <x v="0"/>
  </r>
  <r>
    <x v="16"/>
    <x v="2"/>
    <x v="1"/>
    <x v="1"/>
    <x v="0"/>
    <x v="0"/>
    <x v="0"/>
    <x v="0"/>
    <x v="0"/>
    <x v="0"/>
    <x v="0"/>
    <x v="0"/>
  </r>
  <r>
    <x v="17"/>
    <x v="2"/>
    <x v="1"/>
    <x v="1"/>
    <x v="0"/>
    <x v="0"/>
    <x v="0"/>
    <x v="0"/>
    <x v="0"/>
    <x v="0"/>
    <x v="0"/>
    <x v="0"/>
  </r>
  <r>
    <x v="18"/>
    <x v="2"/>
    <x v="1"/>
    <x v="1"/>
    <x v="0"/>
    <x v="0"/>
    <x v="0"/>
    <x v="0"/>
    <x v="0"/>
    <x v="0"/>
    <x v="0"/>
    <x v="0"/>
  </r>
  <r>
    <x v="19"/>
    <x v="2"/>
    <x v="1"/>
    <x v="1"/>
    <x v="0"/>
    <x v="0"/>
    <x v="0"/>
    <x v="0"/>
    <x v="0"/>
    <x v="0"/>
    <x v="0"/>
    <x v="0"/>
  </r>
  <r>
    <x v="20"/>
    <x v="2"/>
    <x v="1"/>
    <x v="1"/>
    <x v="0"/>
    <x v="0"/>
    <x v="0"/>
    <x v="0"/>
    <x v="0"/>
    <x v="0"/>
    <x v="0"/>
    <x v="0"/>
  </r>
  <r>
    <x v="21"/>
    <x v="2"/>
    <x v="1"/>
    <x v="1"/>
    <x v="0"/>
    <x v="0"/>
    <x v="0"/>
    <x v="0"/>
    <x v="0"/>
    <x v="0"/>
    <x v="0"/>
    <x v="0"/>
  </r>
  <r>
    <x v="22"/>
    <x v="2"/>
    <x v="1"/>
    <x v="1"/>
    <x v="0"/>
    <x v="0"/>
    <x v="0"/>
    <x v="0"/>
    <x v="0"/>
    <x v="0"/>
    <x v="0"/>
    <x v="0"/>
  </r>
  <r>
    <x v="23"/>
    <x v="2"/>
    <x v="1"/>
    <x v="1"/>
    <x v="0"/>
    <x v="0"/>
    <x v="0"/>
    <x v="0"/>
    <x v="0"/>
    <x v="0"/>
    <x v="0"/>
    <x v="0"/>
  </r>
  <r>
    <x v="24"/>
    <x v="2"/>
    <x v="1"/>
    <x v="1"/>
    <x v="0"/>
    <x v="0"/>
    <x v="0"/>
    <x v="0"/>
    <x v="0"/>
    <x v="0"/>
    <x v="0"/>
    <x v="0"/>
  </r>
  <r>
    <x v="25"/>
    <x v="2"/>
    <x v="1"/>
    <x v="1"/>
    <x v="0"/>
    <x v="0"/>
    <x v="0"/>
    <x v="0"/>
    <x v="0"/>
    <x v="0"/>
    <x v="0"/>
    <x v="0"/>
  </r>
  <r>
    <x v="26"/>
    <x v="2"/>
    <x v="1"/>
    <x v="1"/>
    <x v="0"/>
    <x v="0"/>
    <x v="0"/>
    <x v="0"/>
    <x v="0"/>
    <x v="0"/>
    <x v="0"/>
    <x v="0"/>
  </r>
  <r>
    <x v="27"/>
    <x v="2"/>
    <x v="1"/>
    <x v="1"/>
    <x v="0"/>
    <x v="0"/>
    <x v="0"/>
    <x v="0"/>
    <x v="0"/>
    <x v="0"/>
    <x v="0"/>
    <x v="0"/>
  </r>
  <r>
    <x v="28"/>
    <x v="2"/>
    <x v="1"/>
    <x v="1"/>
    <x v="0"/>
    <x v="0"/>
    <x v="0"/>
    <x v="0"/>
    <x v="0"/>
    <x v="0"/>
    <x v="0"/>
    <x v="0"/>
  </r>
  <r>
    <x v="29"/>
    <x v="2"/>
    <x v="1"/>
    <x v="1"/>
    <x v="0"/>
    <x v="0"/>
    <x v="0"/>
    <x v="0"/>
    <x v="0"/>
    <x v="0"/>
    <x v="0"/>
    <x v="0"/>
  </r>
  <r>
    <x v="30"/>
    <x v="2"/>
    <x v="1"/>
    <x v="1"/>
    <x v="0"/>
    <x v="0"/>
    <x v="0"/>
    <x v="0"/>
    <x v="0"/>
    <x v="0"/>
    <x v="0"/>
    <x v="0"/>
  </r>
  <r>
    <x v="31"/>
    <x v="2"/>
    <x v="1"/>
    <x v="1"/>
    <x v="0"/>
    <x v="0"/>
    <x v="0"/>
    <x v="0"/>
    <x v="0"/>
    <x v="0"/>
    <x v="0"/>
    <x v="0"/>
  </r>
  <r>
    <x v="32"/>
    <x v="2"/>
    <x v="1"/>
    <x v="1"/>
    <x v="0"/>
    <x v="0"/>
    <x v="0"/>
    <x v="0"/>
    <x v="0"/>
    <x v="0"/>
    <x v="0"/>
    <x v="0"/>
  </r>
  <r>
    <x v="33"/>
    <x v="2"/>
    <x v="1"/>
    <x v="1"/>
    <x v="0"/>
    <x v="0"/>
    <x v="0"/>
    <x v="0"/>
    <x v="0"/>
    <x v="0"/>
    <x v="0"/>
    <x v="0"/>
  </r>
  <r>
    <x v="34"/>
    <x v="2"/>
    <x v="1"/>
    <x v="1"/>
    <x v="0"/>
    <x v="0"/>
    <x v="0"/>
    <x v="0"/>
    <x v="0"/>
    <x v="0"/>
    <x v="0"/>
    <x v="0"/>
  </r>
  <r>
    <x v="35"/>
    <x v="2"/>
    <x v="1"/>
    <x v="1"/>
    <x v="0"/>
    <x v="0"/>
    <x v="0"/>
    <x v="0"/>
    <x v="0"/>
    <x v="0"/>
    <x v="0"/>
    <x v="0"/>
  </r>
  <r>
    <x v="36"/>
    <x v="2"/>
    <x v="1"/>
    <x v="1"/>
    <x v="0"/>
    <x v="0"/>
    <x v="0"/>
    <x v="0"/>
    <x v="0"/>
    <x v="0"/>
    <x v="0"/>
    <x v="0"/>
  </r>
  <r>
    <x v="37"/>
    <x v="2"/>
    <x v="1"/>
    <x v="1"/>
    <x v="0"/>
    <x v="0"/>
    <x v="0"/>
    <x v="0"/>
    <x v="0"/>
    <x v="0"/>
    <x v="0"/>
    <x v="0"/>
  </r>
  <r>
    <x v="38"/>
    <x v="2"/>
    <x v="1"/>
    <x v="1"/>
    <x v="0"/>
    <x v="0"/>
    <x v="0"/>
    <x v="0"/>
    <x v="0"/>
    <x v="0"/>
    <x v="0"/>
    <x v="0"/>
  </r>
  <r>
    <x v="39"/>
    <x v="2"/>
    <x v="1"/>
    <x v="1"/>
    <x v="0"/>
    <x v="0"/>
    <x v="0"/>
    <x v="0"/>
    <x v="0"/>
    <x v="0"/>
    <x v="0"/>
    <x v="0"/>
  </r>
  <r>
    <x v="40"/>
    <x v="2"/>
    <x v="1"/>
    <x v="1"/>
    <x v="0"/>
    <x v="0"/>
    <x v="0"/>
    <x v="0"/>
    <x v="0"/>
    <x v="0"/>
    <x v="0"/>
    <x v="0"/>
  </r>
  <r>
    <x v="41"/>
    <x v="2"/>
    <x v="1"/>
    <x v="1"/>
    <x v="0"/>
    <x v="0"/>
    <x v="0"/>
    <x v="0"/>
    <x v="0"/>
    <x v="0"/>
    <x v="0"/>
    <x v="0"/>
  </r>
  <r>
    <x v="42"/>
    <x v="2"/>
    <x v="1"/>
    <x v="1"/>
    <x v="0"/>
    <x v="0"/>
    <x v="0"/>
    <x v="0"/>
    <x v="0"/>
    <x v="0"/>
    <x v="0"/>
    <x v="0"/>
  </r>
  <r>
    <x v="43"/>
    <x v="2"/>
    <x v="1"/>
    <x v="1"/>
    <x v="0"/>
    <x v="0"/>
    <x v="0"/>
    <x v="0"/>
    <x v="0"/>
    <x v="0"/>
    <x v="0"/>
    <x v="0"/>
  </r>
  <r>
    <x v="44"/>
    <x v="2"/>
    <x v="1"/>
    <x v="1"/>
    <x v="0"/>
    <x v="0"/>
    <x v="0"/>
    <x v="0"/>
    <x v="0"/>
    <x v="0"/>
    <x v="0"/>
    <x v="0"/>
  </r>
  <r>
    <x v="45"/>
    <x v="2"/>
    <x v="1"/>
    <x v="1"/>
    <x v="0"/>
    <x v="0"/>
    <x v="0"/>
    <x v="0"/>
    <x v="0"/>
    <x v="0"/>
    <x v="0"/>
    <x v="0"/>
  </r>
  <r>
    <x v="46"/>
    <x v="2"/>
    <x v="1"/>
    <x v="1"/>
    <x v="0"/>
    <x v="0"/>
    <x v="0"/>
    <x v="0"/>
    <x v="0"/>
    <x v="0"/>
    <x v="0"/>
    <x v="0"/>
  </r>
  <r>
    <x v="47"/>
    <x v="2"/>
    <x v="1"/>
    <x v="1"/>
    <x v="0"/>
    <x v="0"/>
    <x v="0"/>
    <x v="0"/>
    <x v="0"/>
    <x v="0"/>
    <x v="0"/>
    <x v="0"/>
  </r>
  <r>
    <x v="0"/>
    <x v="0"/>
    <x v="0"/>
    <x v="0"/>
    <x v="1"/>
    <x v="0"/>
    <x v="0"/>
    <x v="0"/>
    <x v="0"/>
    <x v="0"/>
    <x v="0"/>
    <x v="0"/>
  </r>
  <r>
    <x v="1"/>
    <x v="0"/>
    <x v="0"/>
    <x v="0"/>
    <x v="1"/>
    <x v="0"/>
    <x v="0"/>
    <x v="0"/>
    <x v="0"/>
    <x v="0"/>
    <x v="0"/>
    <x v="0"/>
  </r>
  <r>
    <x v="2"/>
    <x v="0"/>
    <x v="0"/>
    <x v="0"/>
    <x v="1"/>
    <x v="0"/>
    <x v="0"/>
    <x v="0"/>
    <x v="0"/>
    <x v="0"/>
    <x v="0"/>
    <x v="0"/>
  </r>
  <r>
    <x v="3"/>
    <x v="0"/>
    <x v="0"/>
    <x v="0"/>
    <x v="1"/>
    <x v="0"/>
    <x v="0"/>
    <x v="0"/>
    <x v="0"/>
    <x v="0"/>
    <x v="0"/>
    <x v="0"/>
  </r>
  <r>
    <x v="4"/>
    <x v="0"/>
    <x v="0"/>
    <x v="0"/>
    <x v="1"/>
    <x v="0"/>
    <x v="0"/>
    <x v="0"/>
    <x v="0"/>
    <x v="0"/>
    <x v="0"/>
    <x v="0"/>
  </r>
  <r>
    <x v="5"/>
    <x v="0"/>
    <x v="0"/>
    <x v="0"/>
    <x v="1"/>
    <x v="0"/>
    <x v="0"/>
    <x v="0"/>
    <x v="0"/>
    <x v="0"/>
    <x v="0"/>
    <x v="0"/>
  </r>
  <r>
    <x v="6"/>
    <x v="0"/>
    <x v="0"/>
    <x v="0"/>
    <x v="1"/>
    <x v="0"/>
    <x v="0"/>
    <x v="0"/>
    <x v="0"/>
    <x v="0"/>
    <x v="0"/>
    <x v="0"/>
  </r>
  <r>
    <x v="7"/>
    <x v="0"/>
    <x v="0"/>
    <x v="0"/>
    <x v="1"/>
    <x v="0"/>
    <x v="0"/>
    <x v="0"/>
    <x v="0"/>
    <x v="0"/>
    <x v="0"/>
    <x v="0"/>
  </r>
  <r>
    <x v="8"/>
    <x v="0"/>
    <x v="0"/>
    <x v="0"/>
    <x v="1"/>
    <x v="0"/>
    <x v="0"/>
    <x v="0"/>
    <x v="0"/>
    <x v="0"/>
    <x v="0"/>
    <x v="0"/>
  </r>
  <r>
    <x v="9"/>
    <x v="0"/>
    <x v="0"/>
    <x v="0"/>
    <x v="1"/>
    <x v="0"/>
    <x v="0"/>
    <x v="0"/>
    <x v="0"/>
    <x v="0"/>
    <x v="0"/>
    <x v="0"/>
  </r>
  <r>
    <x v="10"/>
    <x v="0"/>
    <x v="0"/>
    <x v="0"/>
    <x v="1"/>
    <x v="0"/>
    <x v="0"/>
    <x v="0"/>
    <x v="0"/>
    <x v="0"/>
    <x v="0"/>
    <x v="0"/>
  </r>
  <r>
    <x v="11"/>
    <x v="0"/>
    <x v="0"/>
    <x v="0"/>
    <x v="1"/>
    <x v="0"/>
    <x v="0"/>
    <x v="0"/>
    <x v="0"/>
    <x v="0"/>
    <x v="0"/>
    <x v="0"/>
  </r>
  <r>
    <x v="12"/>
    <x v="0"/>
    <x v="0"/>
    <x v="0"/>
    <x v="1"/>
    <x v="0"/>
    <x v="0"/>
    <x v="0"/>
    <x v="0"/>
    <x v="0"/>
    <x v="0"/>
    <x v="0"/>
  </r>
  <r>
    <x v="13"/>
    <x v="0"/>
    <x v="0"/>
    <x v="0"/>
    <x v="1"/>
    <x v="0"/>
    <x v="0"/>
    <x v="0"/>
    <x v="0"/>
    <x v="0"/>
    <x v="0"/>
    <x v="0"/>
  </r>
  <r>
    <x v="14"/>
    <x v="0"/>
    <x v="0"/>
    <x v="0"/>
    <x v="1"/>
    <x v="0"/>
    <x v="0"/>
    <x v="0"/>
    <x v="0"/>
    <x v="0"/>
    <x v="0"/>
    <x v="0"/>
  </r>
  <r>
    <x v="15"/>
    <x v="0"/>
    <x v="0"/>
    <x v="0"/>
    <x v="1"/>
    <x v="3"/>
    <x v="0"/>
    <x v="1"/>
    <x v="0"/>
    <x v="3"/>
    <x v="3"/>
    <x v="0"/>
  </r>
  <r>
    <x v="16"/>
    <x v="0"/>
    <x v="0"/>
    <x v="0"/>
    <x v="1"/>
    <x v="3"/>
    <x v="0"/>
    <x v="1"/>
    <x v="0"/>
    <x v="3"/>
    <x v="3"/>
    <x v="0"/>
  </r>
  <r>
    <x v="17"/>
    <x v="0"/>
    <x v="0"/>
    <x v="0"/>
    <x v="1"/>
    <x v="3"/>
    <x v="0"/>
    <x v="1"/>
    <x v="0"/>
    <x v="3"/>
    <x v="3"/>
    <x v="0"/>
  </r>
  <r>
    <x v="18"/>
    <x v="0"/>
    <x v="0"/>
    <x v="0"/>
    <x v="1"/>
    <x v="3"/>
    <x v="0"/>
    <x v="1"/>
    <x v="0"/>
    <x v="3"/>
    <x v="3"/>
    <x v="0"/>
  </r>
  <r>
    <x v="19"/>
    <x v="0"/>
    <x v="0"/>
    <x v="0"/>
    <x v="1"/>
    <x v="3"/>
    <x v="0"/>
    <x v="1"/>
    <x v="0"/>
    <x v="3"/>
    <x v="3"/>
    <x v="0"/>
  </r>
  <r>
    <x v="20"/>
    <x v="0"/>
    <x v="0"/>
    <x v="0"/>
    <x v="1"/>
    <x v="3"/>
    <x v="0"/>
    <x v="1"/>
    <x v="0"/>
    <x v="3"/>
    <x v="3"/>
    <x v="0"/>
  </r>
  <r>
    <x v="21"/>
    <x v="0"/>
    <x v="0"/>
    <x v="0"/>
    <x v="1"/>
    <x v="3"/>
    <x v="0"/>
    <x v="1"/>
    <x v="0"/>
    <x v="3"/>
    <x v="3"/>
    <x v="0"/>
  </r>
  <r>
    <x v="22"/>
    <x v="0"/>
    <x v="0"/>
    <x v="0"/>
    <x v="1"/>
    <x v="3"/>
    <x v="0"/>
    <x v="1"/>
    <x v="0"/>
    <x v="3"/>
    <x v="3"/>
    <x v="0"/>
  </r>
  <r>
    <x v="23"/>
    <x v="0"/>
    <x v="0"/>
    <x v="0"/>
    <x v="1"/>
    <x v="3"/>
    <x v="0"/>
    <x v="1"/>
    <x v="0"/>
    <x v="3"/>
    <x v="3"/>
    <x v="0"/>
  </r>
  <r>
    <x v="24"/>
    <x v="0"/>
    <x v="0"/>
    <x v="0"/>
    <x v="1"/>
    <x v="3"/>
    <x v="0"/>
    <x v="1"/>
    <x v="0"/>
    <x v="3"/>
    <x v="3"/>
    <x v="0"/>
  </r>
  <r>
    <x v="25"/>
    <x v="0"/>
    <x v="0"/>
    <x v="0"/>
    <x v="1"/>
    <x v="3"/>
    <x v="0"/>
    <x v="1"/>
    <x v="0"/>
    <x v="3"/>
    <x v="3"/>
    <x v="0"/>
  </r>
  <r>
    <x v="26"/>
    <x v="0"/>
    <x v="0"/>
    <x v="0"/>
    <x v="1"/>
    <x v="3"/>
    <x v="0"/>
    <x v="1"/>
    <x v="0"/>
    <x v="3"/>
    <x v="3"/>
    <x v="0"/>
  </r>
  <r>
    <x v="27"/>
    <x v="0"/>
    <x v="0"/>
    <x v="0"/>
    <x v="1"/>
    <x v="3"/>
    <x v="0"/>
    <x v="1"/>
    <x v="0"/>
    <x v="3"/>
    <x v="3"/>
    <x v="0"/>
  </r>
  <r>
    <x v="28"/>
    <x v="0"/>
    <x v="0"/>
    <x v="0"/>
    <x v="1"/>
    <x v="3"/>
    <x v="0"/>
    <x v="1"/>
    <x v="0"/>
    <x v="3"/>
    <x v="3"/>
    <x v="0"/>
  </r>
  <r>
    <x v="29"/>
    <x v="0"/>
    <x v="0"/>
    <x v="0"/>
    <x v="1"/>
    <x v="3"/>
    <x v="0"/>
    <x v="1"/>
    <x v="0"/>
    <x v="3"/>
    <x v="3"/>
    <x v="0"/>
  </r>
  <r>
    <x v="30"/>
    <x v="0"/>
    <x v="0"/>
    <x v="0"/>
    <x v="1"/>
    <x v="3"/>
    <x v="0"/>
    <x v="1"/>
    <x v="0"/>
    <x v="3"/>
    <x v="3"/>
    <x v="0"/>
  </r>
  <r>
    <x v="31"/>
    <x v="0"/>
    <x v="0"/>
    <x v="0"/>
    <x v="1"/>
    <x v="3"/>
    <x v="0"/>
    <x v="1"/>
    <x v="0"/>
    <x v="3"/>
    <x v="3"/>
    <x v="0"/>
  </r>
  <r>
    <x v="32"/>
    <x v="0"/>
    <x v="0"/>
    <x v="0"/>
    <x v="1"/>
    <x v="3"/>
    <x v="0"/>
    <x v="1"/>
    <x v="0"/>
    <x v="3"/>
    <x v="3"/>
    <x v="0"/>
  </r>
  <r>
    <x v="33"/>
    <x v="0"/>
    <x v="0"/>
    <x v="0"/>
    <x v="1"/>
    <x v="3"/>
    <x v="0"/>
    <x v="1"/>
    <x v="0"/>
    <x v="3"/>
    <x v="3"/>
    <x v="0"/>
  </r>
  <r>
    <x v="34"/>
    <x v="0"/>
    <x v="0"/>
    <x v="0"/>
    <x v="1"/>
    <x v="3"/>
    <x v="0"/>
    <x v="1"/>
    <x v="0"/>
    <x v="3"/>
    <x v="3"/>
    <x v="0"/>
  </r>
  <r>
    <x v="35"/>
    <x v="0"/>
    <x v="0"/>
    <x v="0"/>
    <x v="1"/>
    <x v="3"/>
    <x v="0"/>
    <x v="1"/>
    <x v="0"/>
    <x v="3"/>
    <x v="3"/>
    <x v="0"/>
  </r>
  <r>
    <x v="36"/>
    <x v="0"/>
    <x v="0"/>
    <x v="0"/>
    <x v="1"/>
    <x v="3"/>
    <x v="0"/>
    <x v="1"/>
    <x v="0"/>
    <x v="3"/>
    <x v="3"/>
    <x v="0"/>
  </r>
  <r>
    <x v="37"/>
    <x v="0"/>
    <x v="0"/>
    <x v="0"/>
    <x v="1"/>
    <x v="3"/>
    <x v="0"/>
    <x v="1"/>
    <x v="0"/>
    <x v="3"/>
    <x v="3"/>
    <x v="0"/>
  </r>
  <r>
    <x v="38"/>
    <x v="0"/>
    <x v="0"/>
    <x v="0"/>
    <x v="1"/>
    <x v="3"/>
    <x v="0"/>
    <x v="1"/>
    <x v="0"/>
    <x v="3"/>
    <x v="3"/>
    <x v="0"/>
  </r>
  <r>
    <x v="39"/>
    <x v="0"/>
    <x v="0"/>
    <x v="0"/>
    <x v="1"/>
    <x v="3"/>
    <x v="0"/>
    <x v="1"/>
    <x v="0"/>
    <x v="3"/>
    <x v="3"/>
    <x v="0"/>
  </r>
  <r>
    <x v="40"/>
    <x v="0"/>
    <x v="0"/>
    <x v="0"/>
    <x v="1"/>
    <x v="3"/>
    <x v="0"/>
    <x v="1"/>
    <x v="0"/>
    <x v="3"/>
    <x v="3"/>
    <x v="0"/>
  </r>
  <r>
    <x v="41"/>
    <x v="0"/>
    <x v="0"/>
    <x v="0"/>
    <x v="1"/>
    <x v="3"/>
    <x v="0"/>
    <x v="1"/>
    <x v="0"/>
    <x v="3"/>
    <x v="3"/>
    <x v="0"/>
  </r>
  <r>
    <x v="42"/>
    <x v="0"/>
    <x v="0"/>
    <x v="0"/>
    <x v="1"/>
    <x v="3"/>
    <x v="0"/>
    <x v="1"/>
    <x v="0"/>
    <x v="3"/>
    <x v="3"/>
    <x v="0"/>
  </r>
  <r>
    <x v="43"/>
    <x v="0"/>
    <x v="0"/>
    <x v="0"/>
    <x v="1"/>
    <x v="3"/>
    <x v="0"/>
    <x v="1"/>
    <x v="0"/>
    <x v="3"/>
    <x v="3"/>
    <x v="0"/>
  </r>
  <r>
    <x v="44"/>
    <x v="0"/>
    <x v="0"/>
    <x v="0"/>
    <x v="1"/>
    <x v="3"/>
    <x v="0"/>
    <x v="1"/>
    <x v="0"/>
    <x v="3"/>
    <x v="3"/>
    <x v="0"/>
  </r>
  <r>
    <x v="45"/>
    <x v="0"/>
    <x v="0"/>
    <x v="0"/>
    <x v="1"/>
    <x v="0"/>
    <x v="0"/>
    <x v="0"/>
    <x v="0"/>
    <x v="0"/>
    <x v="0"/>
    <x v="0"/>
  </r>
  <r>
    <x v="46"/>
    <x v="0"/>
    <x v="0"/>
    <x v="0"/>
    <x v="1"/>
    <x v="0"/>
    <x v="0"/>
    <x v="0"/>
    <x v="0"/>
    <x v="0"/>
    <x v="0"/>
    <x v="0"/>
  </r>
  <r>
    <x v="47"/>
    <x v="0"/>
    <x v="0"/>
    <x v="0"/>
    <x v="1"/>
    <x v="0"/>
    <x v="0"/>
    <x v="0"/>
    <x v="0"/>
    <x v="0"/>
    <x v="0"/>
    <x v="0"/>
  </r>
  <r>
    <x v="0"/>
    <x v="1"/>
    <x v="0"/>
    <x v="0"/>
    <x v="1"/>
    <x v="0"/>
    <x v="0"/>
    <x v="0"/>
    <x v="0"/>
    <x v="0"/>
    <x v="0"/>
    <x v="0"/>
  </r>
  <r>
    <x v="1"/>
    <x v="1"/>
    <x v="0"/>
    <x v="0"/>
    <x v="1"/>
    <x v="0"/>
    <x v="0"/>
    <x v="0"/>
    <x v="0"/>
    <x v="0"/>
    <x v="0"/>
    <x v="0"/>
  </r>
  <r>
    <x v="2"/>
    <x v="1"/>
    <x v="0"/>
    <x v="0"/>
    <x v="1"/>
    <x v="0"/>
    <x v="0"/>
    <x v="0"/>
    <x v="0"/>
    <x v="0"/>
    <x v="0"/>
    <x v="0"/>
  </r>
  <r>
    <x v="3"/>
    <x v="1"/>
    <x v="0"/>
    <x v="0"/>
    <x v="1"/>
    <x v="0"/>
    <x v="0"/>
    <x v="0"/>
    <x v="0"/>
    <x v="0"/>
    <x v="0"/>
    <x v="0"/>
  </r>
  <r>
    <x v="4"/>
    <x v="1"/>
    <x v="0"/>
    <x v="0"/>
    <x v="1"/>
    <x v="0"/>
    <x v="0"/>
    <x v="0"/>
    <x v="0"/>
    <x v="0"/>
    <x v="0"/>
    <x v="0"/>
  </r>
  <r>
    <x v="5"/>
    <x v="1"/>
    <x v="0"/>
    <x v="0"/>
    <x v="1"/>
    <x v="0"/>
    <x v="0"/>
    <x v="0"/>
    <x v="0"/>
    <x v="0"/>
    <x v="0"/>
    <x v="0"/>
  </r>
  <r>
    <x v="6"/>
    <x v="1"/>
    <x v="0"/>
    <x v="0"/>
    <x v="1"/>
    <x v="0"/>
    <x v="0"/>
    <x v="0"/>
    <x v="0"/>
    <x v="0"/>
    <x v="0"/>
    <x v="0"/>
  </r>
  <r>
    <x v="7"/>
    <x v="1"/>
    <x v="0"/>
    <x v="0"/>
    <x v="1"/>
    <x v="0"/>
    <x v="0"/>
    <x v="0"/>
    <x v="0"/>
    <x v="0"/>
    <x v="0"/>
    <x v="0"/>
  </r>
  <r>
    <x v="8"/>
    <x v="1"/>
    <x v="0"/>
    <x v="0"/>
    <x v="1"/>
    <x v="0"/>
    <x v="0"/>
    <x v="0"/>
    <x v="0"/>
    <x v="0"/>
    <x v="0"/>
    <x v="0"/>
  </r>
  <r>
    <x v="9"/>
    <x v="1"/>
    <x v="0"/>
    <x v="0"/>
    <x v="1"/>
    <x v="0"/>
    <x v="0"/>
    <x v="0"/>
    <x v="0"/>
    <x v="0"/>
    <x v="0"/>
    <x v="0"/>
  </r>
  <r>
    <x v="10"/>
    <x v="1"/>
    <x v="0"/>
    <x v="0"/>
    <x v="1"/>
    <x v="0"/>
    <x v="0"/>
    <x v="0"/>
    <x v="0"/>
    <x v="0"/>
    <x v="0"/>
    <x v="0"/>
  </r>
  <r>
    <x v="11"/>
    <x v="1"/>
    <x v="0"/>
    <x v="0"/>
    <x v="1"/>
    <x v="0"/>
    <x v="0"/>
    <x v="0"/>
    <x v="0"/>
    <x v="0"/>
    <x v="0"/>
    <x v="0"/>
  </r>
  <r>
    <x v="12"/>
    <x v="1"/>
    <x v="0"/>
    <x v="0"/>
    <x v="1"/>
    <x v="0"/>
    <x v="0"/>
    <x v="0"/>
    <x v="0"/>
    <x v="0"/>
    <x v="0"/>
    <x v="0"/>
  </r>
  <r>
    <x v="13"/>
    <x v="1"/>
    <x v="0"/>
    <x v="0"/>
    <x v="1"/>
    <x v="0"/>
    <x v="0"/>
    <x v="0"/>
    <x v="0"/>
    <x v="0"/>
    <x v="0"/>
    <x v="0"/>
  </r>
  <r>
    <x v="14"/>
    <x v="1"/>
    <x v="0"/>
    <x v="0"/>
    <x v="1"/>
    <x v="0"/>
    <x v="0"/>
    <x v="0"/>
    <x v="0"/>
    <x v="0"/>
    <x v="0"/>
    <x v="0"/>
  </r>
  <r>
    <x v="15"/>
    <x v="1"/>
    <x v="0"/>
    <x v="0"/>
    <x v="1"/>
    <x v="2"/>
    <x v="0"/>
    <x v="2"/>
    <x v="0"/>
    <x v="2"/>
    <x v="2"/>
    <x v="0"/>
  </r>
  <r>
    <x v="16"/>
    <x v="1"/>
    <x v="0"/>
    <x v="0"/>
    <x v="1"/>
    <x v="2"/>
    <x v="0"/>
    <x v="2"/>
    <x v="0"/>
    <x v="2"/>
    <x v="2"/>
    <x v="0"/>
  </r>
  <r>
    <x v="17"/>
    <x v="1"/>
    <x v="0"/>
    <x v="0"/>
    <x v="1"/>
    <x v="2"/>
    <x v="0"/>
    <x v="2"/>
    <x v="0"/>
    <x v="2"/>
    <x v="2"/>
    <x v="0"/>
  </r>
  <r>
    <x v="18"/>
    <x v="1"/>
    <x v="0"/>
    <x v="0"/>
    <x v="1"/>
    <x v="2"/>
    <x v="0"/>
    <x v="2"/>
    <x v="0"/>
    <x v="2"/>
    <x v="2"/>
    <x v="0"/>
  </r>
  <r>
    <x v="19"/>
    <x v="1"/>
    <x v="0"/>
    <x v="0"/>
    <x v="1"/>
    <x v="2"/>
    <x v="0"/>
    <x v="2"/>
    <x v="0"/>
    <x v="2"/>
    <x v="2"/>
    <x v="0"/>
  </r>
  <r>
    <x v="20"/>
    <x v="1"/>
    <x v="0"/>
    <x v="0"/>
    <x v="1"/>
    <x v="2"/>
    <x v="0"/>
    <x v="2"/>
    <x v="0"/>
    <x v="2"/>
    <x v="2"/>
    <x v="0"/>
  </r>
  <r>
    <x v="21"/>
    <x v="1"/>
    <x v="0"/>
    <x v="0"/>
    <x v="1"/>
    <x v="2"/>
    <x v="0"/>
    <x v="2"/>
    <x v="0"/>
    <x v="2"/>
    <x v="2"/>
    <x v="0"/>
  </r>
  <r>
    <x v="22"/>
    <x v="1"/>
    <x v="0"/>
    <x v="0"/>
    <x v="1"/>
    <x v="2"/>
    <x v="0"/>
    <x v="2"/>
    <x v="0"/>
    <x v="2"/>
    <x v="2"/>
    <x v="0"/>
  </r>
  <r>
    <x v="23"/>
    <x v="1"/>
    <x v="0"/>
    <x v="0"/>
    <x v="1"/>
    <x v="2"/>
    <x v="0"/>
    <x v="2"/>
    <x v="0"/>
    <x v="2"/>
    <x v="2"/>
    <x v="0"/>
  </r>
  <r>
    <x v="24"/>
    <x v="1"/>
    <x v="0"/>
    <x v="0"/>
    <x v="1"/>
    <x v="2"/>
    <x v="0"/>
    <x v="2"/>
    <x v="0"/>
    <x v="2"/>
    <x v="2"/>
    <x v="0"/>
  </r>
  <r>
    <x v="25"/>
    <x v="1"/>
    <x v="0"/>
    <x v="0"/>
    <x v="1"/>
    <x v="2"/>
    <x v="0"/>
    <x v="2"/>
    <x v="0"/>
    <x v="2"/>
    <x v="2"/>
    <x v="0"/>
  </r>
  <r>
    <x v="26"/>
    <x v="1"/>
    <x v="0"/>
    <x v="0"/>
    <x v="1"/>
    <x v="2"/>
    <x v="0"/>
    <x v="2"/>
    <x v="0"/>
    <x v="2"/>
    <x v="2"/>
    <x v="0"/>
  </r>
  <r>
    <x v="27"/>
    <x v="1"/>
    <x v="0"/>
    <x v="0"/>
    <x v="1"/>
    <x v="2"/>
    <x v="0"/>
    <x v="2"/>
    <x v="0"/>
    <x v="2"/>
    <x v="2"/>
    <x v="0"/>
  </r>
  <r>
    <x v="28"/>
    <x v="1"/>
    <x v="0"/>
    <x v="0"/>
    <x v="1"/>
    <x v="2"/>
    <x v="0"/>
    <x v="2"/>
    <x v="0"/>
    <x v="2"/>
    <x v="2"/>
    <x v="0"/>
  </r>
  <r>
    <x v="29"/>
    <x v="1"/>
    <x v="0"/>
    <x v="0"/>
    <x v="1"/>
    <x v="2"/>
    <x v="0"/>
    <x v="2"/>
    <x v="0"/>
    <x v="2"/>
    <x v="2"/>
    <x v="0"/>
  </r>
  <r>
    <x v="30"/>
    <x v="1"/>
    <x v="0"/>
    <x v="0"/>
    <x v="1"/>
    <x v="2"/>
    <x v="0"/>
    <x v="2"/>
    <x v="0"/>
    <x v="2"/>
    <x v="2"/>
    <x v="0"/>
  </r>
  <r>
    <x v="31"/>
    <x v="1"/>
    <x v="0"/>
    <x v="0"/>
    <x v="1"/>
    <x v="2"/>
    <x v="0"/>
    <x v="2"/>
    <x v="0"/>
    <x v="2"/>
    <x v="2"/>
    <x v="0"/>
  </r>
  <r>
    <x v="32"/>
    <x v="1"/>
    <x v="0"/>
    <x v="0"/>
    <x v="1"/>
    <x v="2"/>
    <x v="0"/>
    <x v="2"/>
    <x v="0"/>
    <x v="2"/>
    <x v="2"/>
    <x v="0"/>
  </r>
  <r>
    <x v="33"/>
    <x v="1"/>
    <x v="0"/>
    <x v="0"/>
    <x v="1"/>
    <x v="2"/>
    <x v="0"/>
    <x v="2"/>
    <x v="0"/>
    <x v="2"/>
    <x v="2"/>
    <x v="0"/>
  </r>
  <r>
    <x v="34"/>
    <x v="1"/>
    <x v="0"/>
    <x v="0"/>
    <x v="1"/>
    <x v="2"/>
    <x v="0"/>
    <x v="2"/>
    <x v="0"/>
    <x v="2"/>
    <x v="2"/>
    <x v="0"/>
  </r>
  <r>
    <x v="35"/>
    <x v="1"/>
    <x v="0"/>
    <x v="0"/>
    <x v="1"/>
    <x v="2"/>
    <x v="0"/>
    <x v="2"/>
    <x v="0"/>
    <x v="2"/>
    <x v="2"/>
    <x v="0"/>
  </r>
  <r>
    <x v="36"/>
    <x v="1"/>
    <x v="0"/>
    <x v="0"/>
    <x v="1"/>
    <x v="2"/>
    <x v="0"/>
    <x v="2"/>
    <x v="0"/>
    <x v="2"/>
    <x v="2"/>
    <x v="0"/>
  </r>
  <r>
    <x v="37"/>
    <x v="1"/>
    <x v="0"/>
    <x v="0"/>
    <x v="1"/>
    <x v="2"/>
    <x v="0"/>
    <x v="2"/>
    <x v="0"/>
    <x v="2"/>
    <x v="2"/>
    <x v="0"/>
  </r>
  <r>
    <x v="38"/>
    <x v="1"/>
    <x v="0"/>
    <x v="0"/>
    <x v="1"/>
    <x v="2"/>
    <x v="0"/>
    <x v="2"/>
    <x v="0"/>
    <x v="2"/>
    <x v="2"/>
    <x v="0"/>
  </r>
  <r>
    <x v="39"/>
    <x v="1"/>
    <x v="0"/>
    <x v="0"/>
    <x v="1"/>
    <x v="2"/>
    <x v="0"/>
    <x v="2"/>
    <x v="0"/>
    <x v="2"/>
    <x v="2"/>
    <x v="0"/>
  </r>
  <r>
    <x v="40"/>
    <x v="1"/>
    <x v="0"/>
    <x v="0"/>
    <x v="1"/>
    <x v="2"/>
    <x v="0"/>
    <x v="2"/>
    <x v="0"/>
    <x v="2"/>
    <x v="2"/>
    <x v="0"/>
  </r>
  <r>
    <x v="41"/>
    <x v="1"/>
    <x v="0"/>
    <x v="0"/>
    <x v="1"/>
    <x v="2"/>
    <x v="0"/>
    <x v="2"/>
    <x v="0"/>
    <x v="2"/>
    <x v="2"/>
    <x v="0"/>
  </r>
  <r>
    <x v="42"/>
    <x v="1"/>
    <x v="0"/>
    <x v="0"/>
    <x v="1"/>
    <x v="2"/>
    <x v="0"/>
    <x v="2"/>
    <x v="0"/>
    <x v="2"/>
    <x v="2"/>
    <x v="0"/>
  </r>
  <r>
    <x v="43"/>
    <x v="1"/>
    <x v="0"/>
    <x v="0"/>
    <x v="1"/>
    <x v="2"/>
    <x v="0"/>
    <x v="2"/>
    <x v="0"/>
    <x v="2"/>
    <x v="2"/>
    <x v="0"/>
  </r>
  <r>
    <x v="44"/>
    <x v="1"/>
    <x v="0"/>
    <x v="0"/>
    <x v="1"/>
    <x v="2"/>
    <x v="0"/>
    <x v="2"/>
    <x v="0"/>
    <x v="2"/>
    <x v="2"/>
    <x v="0"/>
  </r>
  <r>
    <x v="45"/>
    <x v="1"/>
    <x v="0"/>
    <x v="0"/>
    <x v="1"/>
    <x v="0"/>
    <x v="0"/>
    <x v="0"/>
    <x v="0"/>
    <x v="0"/>
    <x v="0"/>
    <x v="0"/>
  </r>
  <r>
    <x v="46"/>
    <x v="1"/>
    <x v="0"/>
    <x v="0"/>
    <x v="1"/>
    <x v="0"/>
    <x v="0"/>
    <x v="0"/>
    <x v="0"/>
    <x v="0"/>
    <x v="0"/>
    <x v="0"/>
  </r>
  <r>
    <x v="47"/>
    <x v="1"/>
    <x v="0"/>
    <x v="0"/>
    <x v="1"/>
    <x v="0"/>
    <x v="0"/>
    <x v="0"/>
    <x v="0"/>
    <x v="0"/>
    <x v="0"/>
    <x v="0"/>
  </r>
  <r>
    <x v="0"/>
    <x v="2"/>
    <x v="0"/>
    <x v="0"/>
    <x v="1"/>
    <x v="0"/>
    <x v="0"/>
    <x v="0"/>
    <x v="0"/>
    <x v="0"/>
    <x v="0"/>
    <x v="0"/>
  </r>
  <r>
    <x v="1"/>
    <x v="2"/>
    <x v="0"/>
    <x v="0"/>
    <x v="1"/>
    <x v="0"/>
    <x v="0"/>
    <x v="0"/>
    <x v="0"/>
    <x v="0"/>
    <x v="0"/>
    <x v="0"/>
  </r>
  <r>
    <x v="2"/>
    <x v="2"/>
    <x v="0"/>
    <x v="0"/>
    <x v="1"/>
    <x v="0"/>
    <x v="0"/>
    <x v="0"/>
    <x v="0"/>
    <x v="0"/>
    <x v="0"/>
    <x v="0"/>
  </r>
  <r>
    <x v="3"/>
    <x v="2"/>
    <x v="0"/>
    <x v="0"/>
    <x v="1"/>
    <x v="0"/>
    <x v="0"/>
    <x v="0"/>
    <x v="0"/>
    <x v="0"/>
    <x v="0"/>
    <x v="0"/>
  </r>
  <r>
    <x v="4"/>
    <x v="2"/>
    <x v="0"/>
    <x v="0"/>
    <x v="1"/>
    <x v="0"/>
    <x v="0"/>
    <x v="0"/>
    <x v="0"/>
    <x v="0"/>
    <x v="0"/>
    <x v="0"/>
  </r>
  <r>
    <x v="5"/>
    <x v="2"/>
    <x v="0"/>
    <x v="0"/>
    <x v="1"/>
    <x v="0"/>
    <x v="0"/>
    <x v="0"/>
    <x v="0"/>
    <x v="0"/>
    <x v="0"/>
    <x v="0"/>
  </r>
  <r>
    <x v="6"/>
    <x v="2"/>
    <x v="0"/>
    <x v="0"/>
    <x v="1"/>
    <x v="0"/>
    <x v="0"/>
    <x v="0"/>
    <x v="0"/>
    <x v="0"/>
    <x v="0"/>
    <x v="0"/>
  </r>
  <r>
    <x v="7"/>
    <x v="2"/>
    <x v="0"/>
    <x v="0"/>
    <x v="1"/>
    <x v="0"/>
    <x v="0"/>
    <x v="0"/>
    <x v="0"/>
    <x v="0"/>
    <x v="0"/>
    <x v="0"/>
  </r>
  <r>
    <x v="8"/>
    <x v="2"/>
    <x v="0"/>
    <x v="0"/>
    <x v="1"/>
    <x v="0"/>
    <x v="0"/>
    <x v="0"/>
    <x v="0"/>
    <x v="0"/>
    <x v="0"/>
    <x v="0"/>
  </r>
  <r>
    <x v="9"/>
    <x v="2"/>
    <x v="0"/>
    <x v="0"/>
    <x v="1"/>
    <x v="0"/>
    <x v="0"/>
    <x v="0"/>
    <x v="0"/>
    <x v="0"/>
    <x v="0"/>
    <x v="0"/>
  </r>
  <r>
    <x v="10"/>
    <x v="2"/>
    <x v="0"/>
    <x v="0"/>
    <x v="1"/>
    <x v="0"/>
    <x v="0"/>
    <x v="0"/>
    <x v="0"/>
    <x v="0"/>
    <x v="0"/>
    <x v="0"/>
  </r>
  <r>
    <x v="11"/>
    <x v="2"/>
    <x v="0"/>
    <x v="0"/>
    <x v="1"/>
    <x v="0"/>
    <x v="0"/>
    <x v="0"/>
    <x v="0"/>
    <x v="0"/>
    <x v="0"/>
    <x v="0"/>
  </r>
  <r>
    <x v="12"/>
    <x v="2"/>
    <x v="0"/>
    <x v="0"/>
    <x v="1"/>
    <x v="0"/>
    <x v="0"/>
    <x v="0"/>
    <x v="0"/>
    <x v="0"/>
    <x v="0"/>
    <x v="0"/>
  </r>
  <r>
    <x v="13"/>
    <x v="2"/>
    <x v="0"/>
    <x v="0"/>
    <x v="1"/>
    <x v="0"/>
    <x v="0"/>
    <x v="0"/>
    <x v="0"/>
    <x v="0"/>
    <x v="0"/>
    <x v="0"/>
  </r>
  <r>
    <x v="14"/>
    <x v="2"/>
    <x v="0"/>
    <x v="0"/>
    <x v="1"/>
    <x v="0"/>
    <x v="0"/>
    <x v="0"/>
    <x v="0"/>
    <x v="0"/>
    <x v="0"/>
    <x v="0"/>
  </r>
  <r>
    <x v="15"/>
    <x v="2"/>
    <x v="0"/>
    <x v="0"/>
    <x v="1"/>
    <x v="0"/>
    <x v="0"/>
    <x v="0"/>
    <x v="0"/>
    <x v="0"/>
    <x v="0"/>
    <x v="0"/>
  </r>
  <r>
    <x v="16"/>
    <x v="2"/>
    <x v="0"/>
    <x v="0"/>
    <x v="1"/>
    <x v="0"/>
    <x v="0"/>
    <x v="0"/>
    <x v="0"/>
    <x v="0"/>
    <x v="0"/>
    <x v="0"/>
  </r>
  <r>
    <x v="17"/>
    <x v="2"/>
    <x v="0"/>
    <x v="0"/>
    <x v="1"/>
    <x v="0"/>
    <x v="0"/>
    <x v="0"/>
    <x v="0"/>
    <x v="0"/>
    <x v="0"/>
    <x v="0"/>
  </r>
  <r>
    <x v="18"/>
    <x v="2"/>
    <x v="0"/>
    <x v="0"/>
    <x v="1"/>
    <x v="0"/>
    <x v="0"/>
    <x v="0"/>
    <x v="0"/>
    <x v="0"/>
    <x v="0"/>
    <x v="0"/>
  </r>
  <r>
    <x v="19"/>
    <x v="2"/>
    <x v="0"/>
    <x v="0"/>
    <x v="1"/>
    <x v="0"/>
    <x v="0"/>
    <x v="0"/>
    <x v="0"/>
    <x v="0"/>
    <x v="0"/>
    <x v="0"/>
  </r>
  <r>
    <x v="20"/>
    <x v="2"/>
    <x v="0"/>
    <x v="0"/>
    <x v="1"/>
    <x v="0"/>
    <x v="0"/>
    <x v="0"/>
    <x v="0"/>
    <x v="0"/>
    <x v="0"/>
    <x v="0"/>
  </r>
  <r>
    <x v="21"/>
    <x v="2"/>
    <x v="0"/>
    <x v="0"/>
    <x v="1"/>
    <x v="0"/>
    <x v="0"/>
    <x v="0"/>
    <x v="0"/>
    <x v="0"/>
    <x v="0"/>
    <x v="0"/>
  </r>
  <r>
    <x v="22"/>
    <x v="2"/>
    <x v="0"/>
    <x v="0"/>
    <x v="1"/>
    <x v="0"/>
    <x v="0"/>
    <x v="0"/>
    <x v="0"/>
    <x v="0"/>
    <x v="0"/>
    <x v="0"/>
  </r>
  <r>
    <x v="23"/>
    <x v="2"/>
    <x v="0"/>
    <x v="0"/>
    <x v="1"/>
    <x v="0"/>
    <x v="0"/>
    <x v="0"/>
    <x v="0"/>
    <x v="0"/>
    <x v="0"/>
    <x v="0"/>
  </r>
  <r>
    <x v="24"/>
    <x v="2"/>
    <x v="0"/>
    <x v="0"/>
    <x v="1"/>
    <x v="0"/>
    <x v="0"/>
    <x v="0"/>
    <x v="0"/>
    <x v="0"/>
    <x v="0"/>
    <x v="0"/>
  </r>
  <r>
    <x v="25"/>
    <x v="2"/>
    <x v="0"/>
    <x v="0"/>
    <x v="1"/>
    <x v="0"/>
    <x v="0"/>
    <x v="0"/>
    <x v="0"/>
    <x v="0"/>
    <x v="0"/>
    <x v="0"/>
  </r>
  <r>
    <x v="26"/>
    <x v="2"/>
    <x v="0"/>
    <x v="0"/>
    <x v="1"/>
    <x v="0"/>
    <x v="0"/>
    <x v="0"/>
    <x v="0"/>
    <x v="0"/>
    <x v="0"/>
    <x v="0"/>
  </r>
  <r>
    <x v="27"/>
    <x v="2"/>
    <x v="0"/>
    <x v="0"/>
    <x v="1"/>
    <x v="0"/>
    <x v="0"/>
    <x v="0"/>
    <x v="0"/>
    <x v="0"/>
    <x v="0"/>
    <x v="0"/>
  </r>
  <r>
    <x v="28"/>
    <x v="2"/>
    <x v="0"/>
    <x v="0"/>
    <x v="1"/>
    <x v="0"/>
    <x v="0"/>
    <x v="0"/>
    <x v="0"/>
    <x v="0"/>
    <x v="0"/>
    <x v="0"/>
  </r>
  <r>
    <x v="29"/>
    <x v="2"/>
    <x v="0"/>
    <x v="0"/>
    <x v="1"/>
    <x v="0"/>
    <x v="0"/>
    <x v="0"/>
    <x v="0"/>
    <x v="0"/>
    <x v="0"/>
    <x v="0"/>
  </r>
  <r>
    <x v="30"/>
    <x v="2"/>
    <x v="0"/>
    <x v="0"/>
    <x v="1"/>
    <x v="0"/>
    <x v="0"/>
    <x v="0"/>
    <x v="0"/>
    <x v="0"/>
    <x v="0"/>
    <x v="0"/>
  </r>
  <r>
    <x v="31"/>
    <x v="2"/>
    <x v="0"/>
    <x v="0"/>
    <x v="1"/>
    <x v="0"/>
    <x v="0"/>
    <x v="0"/>
    <x v="0"/>
    <x v="0"/>
    <x v="0"/>
    <x v="0"/>
  </r>
  <r>
    <x v="32"/>
    <x v="2"/>
    <x v="0"/>
    <x v="0"/>
    <x v="1"/>
    <x v="0"/>
    <x v="0"/>
    <x v="0"/>
    <x v="0"/>
    <x v="0"/>
    <x v="0"/>
    <x v="0"/>
  </r>
  <r>
    <x v="33"/>
    <x v="2"/>
    <x v="0"/>
    <x v="0"/>
    <x v="1"/>
    <x v="0"/>
    <x v="0"/>
    <x v="0"/>
    <x v="0"/>
    <x v="0"/>
    <x v="0"/>
    <x v="0"/>
  </r>
  <r>
    <x v="34"/>
    <x v="2"/>
    <x v="0"/>
    <x v="0"/>
    <x v="1"/>
    <x v="0"/>
    <x v="0"/>
    <x v="0"/>
    <x v="0"/>
    <x v="0"/>
    <x v="0"/>
    <x v="0"/>
  </r>
  <r>
    <x v="35"/>
    <x v="2"/>
    <x v="0"/>
    <x v="0"/>
    <x v="1"/>
    <x v="0"/>
    <x v="0"/>
    <x v="0"/>
    <x v="0"/>
    <x v="0"/>
    <x v="0"/>
    <x v="0"/>
  </r>
  <r>
    <x v="36"/>
    <x v="2"/>
    <x v="0"/>
    <x v="0"/>
    <x v="1"/>
    <x v="0"/>
    <x v="0"/>
    <x v="0"/>
    <x v="0"/>
    <x v="0"/>
    <x v="0"/>
    <x v="0"/>
  </r>
  <r>
    <x v="37"/>
    <x v="2"/>
    <x v="0"/>
    <x v="0"/>
    <x v="1"/>
    <x v="0"/>
    <x v="0"/>
    <x v="0"/>
    <x v="0"/>
    <x v="0"/>
    <x v="0"/>
    <x v="0"/>
  </r>
  <r>
    <x v="38"/>
    <x v="2"/>
    <x v="0"/>
    <x v="0"/>
    <x v="1"/>
    <x v="0"/>
    <x v="0"/>
    <x v="0"/>
    <x v="0"/>
    <x v="0"/>
    <x v="0"/>
    <x v="0"/>
  </r>
  <r>
    <x v="39"/>
    <x v="2"/>
    <x v="0"/>
    <x v="0"/>
    <x v="1"/>
    <x v="0"/>
    <x v="0"/>
    <x v="0"/>
    <x v="0"/>
    <x v="0"/>
    <x v="0"/>
    <x v="0"/>
  </r>
  <r>
    <x v="40"/>
    <x v="2"/>
    <x v="0"/>
    <x v="0"/>
    <x v="1"/>
    <x v="0"/>
    <x v="0"/>
    <x v="0"/>
    <x v="0"/>
    <x v="0"/>
    <x v="0"/>
    <x v="0"/>
  </r>
  <r>
    <x v="41"/>
    <x v="2"/>
    <x v="0"/>
    <x v="0"/>
    <x v="1"/>
    <x v="0"/>
    <x v="0"/>
    <x v="0"/>
    <x v="0"/>
    <x v="0"/>
    <x v="0"/>
    <x v="0"/>
  </r>
  <r>
    <x v="42"/>
    <x v="2"/>
    <x v="0"/>
    <x v="0"/>
    <x v="1"/>
    <x v="0"/>
    <x v="0"/>
    <x v="0"/>
    <x v="0"/>
    <x v="0"/>
    <x v="0"/>
    <x v="0"/>
  </r>
  <r>
    <x v="43"/>
    <x v="2"/>
    <x v="0"/>
    <x v="0"/>
    <x v="1"/>
    <x v="0"/>
    <x v="0"/>
    <x v="0"/>
    <x v="0"/>
    <x v="0"/>
    <x v="0"/>
    <x v="0"/>
  </r>
  <r>
    <x v="44"/>
    <x v="2"/>
    <x v="0"/>
    <x v="0"/>
    <x v="1"/>
    <x v="0"/>
    <x v="0"/>
    <x v="0"/>
    <x v="0"/>
    <x v="0"/>
    <x v="0"/>
    <x v="0"/>
  </r>
  <r>
    <x v="45"/>
    <x v="2"/>
    <x v="0"/>
    <x v="0"/>
    <x v="1"/>
    <x v="0"/>
    <x v="0"/>
    <x v="0"/>
    <x v="0"/>
    <x v="0"/>
    <x v="0"/>
    <x v="0"/>
  </r>
  <r>
    <x v="46"/>
    <x v="2"/>
    <x v="0"/>
    <x v="0"/>
    <x v="1"/>
    <x v="0"/>
    <x v="0"/>
    <x v="0"/>
    <x v="0"/>
    <x v="0"/>
    <x v="0"/>
    <x v="0"/>
  </r>
  <r>
    <x v="47"/>
    <x v="2"/>
    <x v="0"/>
    <x v="0"/>
    <x v="1"/>
    <x v="0"/>
    <x v="0"/>
    <x v="0"/>
    <x v="0"/>
    <x v="0"/>
    <x v="0"/>
    <x v="0"/>
  </r>
  <r>
    <x v="0"/>
    <x v="0"/>
    <x v="1"/>
    <x v="0"/>
    <x v="1"/>
    <x v="0"/>
    <x v="0"/>
    <x v="0"/>
    <x v="0"/>
    <x v="0"/>
    <x v="0"/>
    <x v="0"/>
  </r>
  <r>
    <x v="1"/>
    <x v="0"/>
    <x v="1"/>
    <x v="0"/>
    <x v="1"/>
    <x v="0"/>
    <x v="0"/>
    <x v="0"/>
    <x v="0"/>
    <x v="0"/>
    <x v="0"/>
    <x v="0"/>
  </r>
  <r>
    <x v="2"/>
    <x v="0"/>
    <x v="1"/>
    <x v="0"/>
    <x v="1"/>
    <x v="0"/>
    <x v="0"/>
    <x v="0"/>
    <x v="0"/>
    <x v="0"/>
    <x v="0"/>
    <x v="0"/>
  </r>
  <r>
    <x v="3"/>
    <x v="0"/>
    <x v="1"/>
    <x v="0"/>
    <x v="1"/>
    <x v="0"/>
    <x v="0"/>
    <x v="0"/>
    <x v="0"/>
    <x v="0"/>
    <x v="0"/>
    <x v="0"/>
  </r>
  <r>
    <x v="4"/>
    <x v="0"/>
    <x v="1"/>
    <x v="0"/>
    <x v="1"/>
    <x v="0"/>
    <x v="0"/>
    <x v="0"/>
    <x v="0"/>
    <x v="0"/>
    <x v="0"/>
    <x v="0"/>
  </r>
  <r>
    <x v="5"/>
    <x v="0"/>
    <x v="1"/>
    <x v="0"/>
    <x v="1"/>
    <x v="0"/>
    <x v="0"/>
    <x v="0"/>
    <x v="0"/>
    <x v="0"/>
    <x v="0"/>
    <x v="0"/>
  </r>
  <r>
    <x v="6"/>
    <x v="0"/>
    <x v="1"/>
    <x v="0"/>
    <x v="1"/>
    <x v="0"/>
    <x v="0"/>
    <x v="0"/>
    <x v="0"/>
    <x v="0"/>
    <x v="0"/>
    <x v="0"/>
  </r>
  <r>
    <x v="7"/>
    <x v="0"/>
    <x v="1"/>
    <x v="0"/>
    <x v="1"/>
    <x v="0"/>
    <x v="0"/>
    <x v="0"/>
    <x v="0"/>
    <x v="0"/>
    <x v="0"/>
    <x v="0"/>
  </r>
  <r>
    <x v="8"/>
    <x v="0"/>
    <x v="1"/>
    <x v="0"/>
    <x v="1"/>
    <x v="0"/>
    <x v="0"/>
    <x v="0"/>
    <x v="0"/>
    <x v="0"/>
    <x v="0"/>
    <x v="0"/>
  </r>
  <r>
    <x v="9"/>
    <x v="0"/>
    <x v="1"/>
    <x v="0"/>
    <x v="1"/>
    <x v="0"/>
    <x v="0"/>
    <x v="0"/>
    <x v="0"/>
    <x v="0"/>
    <x v="0"/>
    <x v="0"/>
  </r>
  <r>
    <x v="10"/>
    <x v="0"/>
    <x v="1"/>
    <x v="0"/>
    <x v="1"/>
    <x v="0"/>
    <x v="0"/>
    <x v="0"/>
    <x v="0"/>
    <x v="0"/>
    <x v="0"/>
    <x v="0"/>
  </r>
  <r>
    <x v="11"/>
    <x v="0"/>
    <x v="1"/>
    <x v="0"/>
    <x v="1"/>
    <x v="0"/>
    <x v="0"/>
    <x v="0"/>
    <x v="0"/>
    <x v="0"/>
    <x v="0"/>
    <x v="0"/>
  </r>
  <r>
    <x v="12"/>
    <x v="0"/>
    <x v="1"/>
    <x v="0"/>
    <x v="1"/>
    <x v="0"/>
    <x v="0"/>
    <x v="0"/>
    <x v="0"/>
    <x v="0"/>
    <x v="0"/>
    <x v="0"/>
  </r>
  <r>
    <x v="13"/>
    <x v="0"/>
    <x v="1"/>
    <x v="0"/>
    <x v="1"/>
    <x v="0"/>
    <x v="0"/>
    <x v="0"/>
    <x v="0"/>
    <x v="0"/>
    <x v="0"/>
    <x v="0"/>
  </r>
  <r>
    <x v="14"/>
    <x v="0"/>
    <x v="1"/>
    <x v="0"/>
    <x v="1"/>
    <x v="0"/>
    <x v="0"/>
    <x v="0"/>
    <x v="0"/>
    <x v="0"/>
    <x v="0"/>
    <x v="0"/>
  </r>
  <r>
    <x v="15"/>
    <x v="0"/>
    <x v="1"/>
    <x v="0"/>
    <x v="1"/>
    <x v="3"/>
    <x v="0"/>
    <x v="1"/>
    <x v="0"/>
    <x v="3"/>
    <x v="3"/>
    <x v="0"/>
  </r>
  <r>
    <x v="16"/>
    <x v="0"/>
    <x v="1"/>
    <x v="0"/>
    <x v="1"/>
    <x v="3"/>
    <x v="0"/>
    <x v="1"/>
    <x v="0"/>
    <x v="3"/>
    <x v="3"/>
    <x v="0"/>
  </r>
  <r>
    <x v="17"/>
    <x v="0"/>
    <x v="1"/>
    <x v="0"/>
    <x v="1"/>
    <x v="3"/>
    <x v="0"/>
    <x v="1"/>
    <x v="0"/>
    <x v="3"/>
    <x v="3"/>
    <x v="0"/>
  </r>
  <r>
    <x v="18"/>
    <x v="0"/>
    <x v="1"/>
    <x v="0"/>
    <x v="1"/>
    <x v="3"/>
    <x v="0"/>
    <x v="1"/>
    <x v="0"/>
    <x v="3"/>
    <x v="3"/>
    <x v="0"/>
  </r>
  <r>
    <x v="19"/>
    <x v="0"/>
    <x v="1"/>
    <x v="0"/>
    <x v="1"/>
    <x v="3"/>
    <x v="0"/>
    <x v="1"/>
    <x v="0"/>
    <x v="3"/>
    <x v="3"/>
    <x v="0"/>
  </r>
  <r>
    <x v="20"/>
    <x v="0"/>
    <x v="1"/>
    <x v="0"/>
    <x v="1"/>
    <x v="3"/>
    <x v="0"/>
    <x v="1"/>
    <x v="0"/>
    <x v="3"/>
    <x v="3"/>
    <x v="0"/>
  </r>
  <r>
    <x v="21"/>
    <x v="0"/>
    <x v="1"/>
    <x v="0"/>
    <x v="1"/>
    <x v="3"/>
    <x v="0"/>
    <x v="1"/>
    <x v="0"/>
    <x v="3"/>
    <x v="3"/>
    <x v="0"/>
  </r>
  <r>
    <x v="22"/>
    <x v="0"/>
    <x v="1"/>
    <x v="0"/>
    <x v="1"/>
    <x v="3"/>
    <x v="0"/>
    <x v="1"/>
    <x v="0"/>
    <x v="3"/>
    <x v="3"/>
    <x v="0"/>
  </r>
  <r>
    <x v="23"/>
    <x v="0"/>
    <x v="1"/>
    <x v="0"/>
    <x v="1"/>
    <x v="3"/>
    <x v="0"/>
    <x v="1"/>
    <x v="0"/>
    <x v="3"/>
    <x v="3"/>
    <x v="0"/>
  </r>
  <r>
    <x v="24"/>
    <x v="0"/>
    <x v="1"/>
    <x v="0"/>
    <x v="1"/>
    <x v="3"/>
    <x v="0"/>
    <x v="1"/>
    <x v="0"/>
    <x v="3"/>
    <x v="3"/>
    <x v="0"/>
  </r>
  <r>
    <x v="25"/>
    <x v="0"/>
    <x v="1"/>
    <x v="0"/>
    <x v="1"/>
    <x v="3"/>
    <x v="0"/>
    <x v="1"/>
    <x v="0"/>
    <x v="3"/>
    <x v="3"/>
    <x v="0"/>
  </r>
  <r>
    <x v="26"/>
    <x v="0"/>
    <x v="1"/>
    <x v="0"/>
    <x v="1"/>
    <x v="3"/>
    <x v="0"/>
    <x v="1"/>
    <x v="0"/>
    <x v="3"/>
    <x v="3"/>
    <x v="0"/>
  </r>
  <r>
    <x v="27"/>
    <x v="0"/>
    <x v="1"/>
    <x v="0"/>
    <x v="1"/>
    <x v="3"/>
    <x v="0"/>
    <x v="1"/>
    <x v="0"/>
    <x v="3"/>
    <x v="3"/>
    <x v="0"/>
  </r>
  <r>
    <x v="28"/>
    <x v="0"/>
    <x v="1"/>
    <x v="0"/>
    <x v="1"/>
    <x v="3"/>
    <x v="0"/>
    <x v="1"/>
    <x v="0"/>
    <x v="3"/>
    <x v="3"/>
    <x v="0"/>
  </r>
  <r>
    <x v="29"/>
    <x v="0"/>
    <x v="1"/>
    <x v="0"/>
    <x v="1"/>
    <x v="3"/>
    <x v="0"/>
    <x v="1"/>
    <x v="0"/>
    <x v="3"/>
    <x v="3"/>
    <x v="0"/>
  </r>
  <r>
    <x v="30"/>
    <x v="0"/>
    <x v="1"/>
    <x v="0"/>
    <x v="1"/>
    <x v="3"/>
    <x v="0"/>
    <x v="1"/>
    <x v="0"/>
    <x v="3"/>
    <x v="3"/>
    <x v="0"/>
  </r>
  <r>
    <x v="31"/>
    <x v="0"/>
    <x v="1"/>
    <x v="0"/>
    <x v="1"/>
    <x v="3"/>
    <x v="0"/>
    <x v="1"/>
    <x v="0"/>
    <x v="3"/>
    <x v="3"/>
    <x v="0"/>
  </r>
  <r>
    <x v="32"/>
    <x v="0"/>
    <x v="1"/>
    <x v="0"/>
    <x v="1"/>
    <x v="3"/>
    <x v="0"/>
    <x v="1"/>
    <x v="0"/>
    <x v="3"/>
    <x v="3"/>
    <x v="0"/>
  </r>
  <r>
    <x v="33"/>
    <x v="0"/>
    <x v="1"/>
    <x v="0"/>
    <x v="1"/>
    <x v="3"/>
    <x v="0"/>
    <x v="1"/>
    <x v="0"/>
    <x v="3"/>
    <x v="3"/>
    <x v="0"/>
  </r>
  <r>
    <x v="34"/>
    <x v="0"/>
    <x v="1"/>
    <x v="0"/>
    <x v="1"/>
    <x v="3"/>
    <x v="0"/>
    <x v="1"/>
    <x v="0"/>
    <x v="3"/>
    <x v="3"/>
    <x v="0"/>
  </r>
  <r>
    <x v="35"/>
    <x v="0"/>
    <x v="1"/>
    <x v="0"/>
    <x v="1"/>
    <x v="3"/>
    <x v="0"/>
    <x v="1"/>
    <x v="0"/>
    <x v="3"/>
    <x v="3"/>
    <x v="0"/>
  </r>
  <r>
    <x v="36"/>
    <x v="0"/>
    <x v="1"/>
    <x v="0"/>
    <x v="1"/>
    <x v="3"/>
    <x v="0"/>
    <x v="1"/>
    <x v="0"/>
    <x v="3"/>
    <x v="3"/>
    <x v="0"/>
  </r>
  <r>
    <x v="37"/>
    <x v="0"/>
    <x v="1"/>
    <x v="0"/>
    <x v="1"/>
    <x v="3"/>
    <x v="0"/>
    <x v="1"/>
    <x v="0"/>
    <x v="3"/>
    <x v="3"/>
    <x v="0"/>
  </r>
  <r>
    <x v="38"/>
    <x v="0"/>
    <x v="1"/>
    <x v="0"/>
    <x v="1"/>
    <x v="3"/>
    <x v="0"/>
    <x v="1"/>
    <x v="0"/>
    <x v="3"/>
    <x v="3"/>
    <x v="0"/>
  </r>
  <r>
    <x v="39"/>
    <x v="0"/>
    <x v="1"/>
    <x v="0"/>
    <x v="1"/>
    <x v="3"/>
    <x v="0"/>
    <x v="1"/>
    <x v="0"/>
    <x v="3"/>
    <x v="3"/>
    <x v="0"/>
  </r>
  <r>
    <x v="40"/>
    <x v="0"/>
    <x v="1"/>
    <x v="0"/>
    <x v="1"/>
    <x v="3"/>
    <x v="0"/>
    <x v="1"/>
    <x v="0"/>
    <x v="3"/>
    <x v="3"/>
    <x v="0"/>
  </r>
  <r>
    <x v="41"/>
    <x v="0"/>
    <x v="1"/>
    <x v="0"/>
    <x v="1"/>
    <x v="3"/>
    <x v="0"/>
    <x v="1"/>
    <x v="0"/>
    <x v="3"/>
    <x v="3"/>
    <x v="0"/>
  </r>
  <r>
    <x v="42"/>
    <x v="0"/>
    <x v="1"/>
    <x v="0"/>
    <x v="1"/>
    <x v="3"/>
    <x v="0"/>
    <x v="1"/>
    <x v="0"/>
    <x v="3"/>
    <x v="3"/>
    <x v="0"/>
  </r>
  <r>
    <x v="43"/>
    <x v="0"/>
    <x v="1"/>
    <x v="0"/>
    <x v="1"/>
    <x v="3"/>
    <x v="0"/>
    <x v="1"/>
    <x v="0"/>
    <x v="3"/>
    <x v="3"/>
    <x v="0"/>
  </r>
  <r>
    <x v="44"/>
    <x v="0"/>
    <x v="1"/>
    <x v="0"/>
    <x v="1"/>
    <x v="3"/>
    <x v="0"/>
    <x v="1"/>
    <x v="0"/>
    <x v="3"/>
    <x v="3"/>
    <x v="0"/>
  </r>
  <r>
    <x v="45"/>
    <x v="0"/>
    <x v="1"/>
    <x v="0"/>
    <x v="1"/>
    <x v="0"/>
    <x v="0"/>
    <x v="0"/>
    <x v="0"/>
    <x v="0"/>
    <x v="0"/>
    <x v="0"/>
  </r>
  <r>
    <x v="46"/>
    <x v="0"/>
    <x v="1"/>
    <x v="0"/>
    <x v="1"/>
    <x v="0"/>
    <x v="0"/>
    <x v="0"/>
    <x v="0"/>
    <x v="0"/>
    <x v="0"/>
    <x v="0"/>
  </r>
  <r>
    <x v="47"/>
    <x v="0"/>
    <x v="1"/>
    <x v="0"/>
    <x v="1"/>
    <x v="0"/>
    <x v="0"/>
    <x v="0"/>
    <x v="0"/>
    <x v="0"/>
    <x v="0"/>
    <x v="0"/>
  </r>
  <r>
    <x v="0"/>
    <x v="1"/>
    <x v="1"/>
    <x v="0"/>
    <x v="1"/>
    <x v="0"/>
    <x v="0"/>
    <x v="0"/>
    <x v="0"/>
    <x v="0"/>
    <x v="0"/>
    <x v="0"/>
  </r>
  <r>
    <x v="1"/>
    <x v="1"/>
    <x v="1"/>
    <x v="0"/>
    <x v="1"/>
    <x v="0"/>
    <x v="0"/>
    <x v="0"/>
    <x v="0"/>
    <x v="0"/>
    <x v="0"/>
    <x v="0"/>
  </r>
  <r>
    <x v="2"/>
    <x v="1"/>
    <x v="1"/>
    <x v="0"/>
    <x v="1"/>
    <x v="0"/>
    <x v="0"/>
    <x v="0"/>
    <x v="0"/>
    <x v="0"/>
    <x v="0"/>
    <x v="0"/>
  </r>
  <r>
    <x v="3"/>
    <x v="1"/>
    <x v="1"/>
    <x v="0"/>
    <x v="1"/>
    <x v="0"/>
    <x v="0"/>
    <x v="0"/>
    <x v="0"/>
    <x v="0"/>
    <x v="0"/>
    <x v="0"/>
  </r>
  <r>
    <x v="4"/>
    <x v="1"/>
    <x v="1"/>
    <x v="0"/>
    <x v="1"/>
    <x v="0"/>
    <x v="0"/>
    <x v="0"/>
    <x v="0"/>
    <x v="0"/>
    <x v="0"/>
    <x v="0"/>
  </r>
  <r>
    <x v="5"/>
    <x v="1"/>
    <x v="1"/>
    <x v="0"/>
    <x v="1"/>
    <x v="0"/>
    <x v="0"/>
    <x v="0"/>
    <x v="0"/>
    <x v="0"/>
    <x v="0"/>
    <x v="0"/>
  </r>
  <r>
    <x v="6"/>
    <x v="1"/>
    <x v="1"/>
    <x v="0"/>
    <x v="1"/>
    <x v="0"/>
    <x v="0"/>
    <x v="0"/>
    <x v="0"/>
    <x v="0"/>
    <x v="0"/>
    <x v="0"/>
  </r>
  <r>
    <x v="7"/>
    <x v="1"/>
    <x v="1"/>
    <x v="0"/>
    <x v="1"/>
    <x v="0"/>
    <x v="0"/>
    <x v="0"/>
    <x v="0"/>
    <x v="0"/>
    <x v="0"/>
    <x v="0"/>
  </r>
  <r>
    <x v="8"/>
    <x v="1"/>
    <x v="1"/>
    <x v="0"/>
    <x v="1"/>
    <x v="0"/>
    <x v="0"/>
    <x v="0"/>
    <x v="0"/>
    <x v="0"/>
    <x v="0"/>
    <x v="0"/>
  </r>
  <r>
    <x v="9"/>
    <x v="1"/>
    <x v="1"/>
    <x v="0"/>
    <x v="1"/>
    <x v="0"/>
    <x v="0"/>
    <x v="0"/>
    <x v="0"/>
    <x v="0"/>
    <x v="0"/>
    <x v="0"/>
  </r>
  <r>
    <x v="10"/>
    <x v="1"/>
    <x v="1"/>
    <x v="0"/>
    <x v="1"/>
    <x v="0"/>
    <x v="0"/>
    <x v="0"/>
    <x v="0"/>
    <x v="0"/>
    <x v="0"/>
    <x v="0"/>
  </r>
  <r>
    <x v="11"/>
    <x v="1"/>
    <x v="1"/>
    <x v="0"/>
    <x v="1"/>
    <x v="0"/>
    <x v="0"/>
    <x v="0"/>
    <x v="0"/>
    <x v="0"/>
    <x v="0"/>
    <x v="0"/>
  </r>
  <r>
    <x v="12"/>
    <x v="1"/>
    <x v="1"/>
    <x v="0"/>
    <x v="1"/>
    <x v="0"/>
    <x v="0"/>
    <x v="0"/>
    <x v="0"/>
    <x v="0"/>
    <x v="0"/>
    <x v="0"/>
  </r>
  <r>
    <x v="13"/>
    <x v="1"/>
    <x v="1"/>
    <x v="0"/>
    <x v="1"/>
    <x v="0"/>
    <x v="0"/>
    <x v="0"/>
    <x v="0"/>
    <x v="0"/>
    <x v="0"/>
    <x v="0"/>
  </r>
  <r>
    <x v="14"/>
    <x v="1"/>
    <x v="1"/>
    <x v="0"/>
    <x v="1"/>
    <x v="0"/>
    <x v="0"/>
    <x v="0"/>
    <x v="0"/>
    <x v="0"/>
    <x v="0"/>
    <x v="0"/>
  </r>
  <r>
    <x v="15"/>
    <x v="1"/>
    <x v="1"/>
    <x v="0"/>
    <x v="1"/>
    <x v="2"/>
    <x v="0"/>
    <x v="2"/>
    <x v="0"/>
    <x v="2"/>
    <x v="2"/>
    <x v="0"/>
  </r>
  <r>
    <x v="16"/>
    <x v="1"/>
    <x v="1"/>
    <x v="0"/>
    <x v="1"/>
    <x v="2"/>
    <x v="0"/>
    <x v="2"/>
    <x v="0"/>
    <x v="2"/>
    <x v="2"/>
    <x v="0"/>
  </r>
  <r>
    <x v="17"/>
    <x v="1"/>
    <x v="1"/>
    <x v="0"/>
    <x v="1"/>
    <x v="2"/>
    <x v="0"/>
    <x v="2"/>
    <x v="0"/>
    <x v="2"/>
    <x v="2"/>
    <x v="0"/>
  </r>
  <r>
    <x v="18"/>
    <x v="1"/>
    <x v="1"/>
    <x v="0"/>
    <x v="1"/>
    <x v="2"/>
    <x v="0"/>
    <x v="2"/>
    <x v="0"/>
    <x v="2"/>
    <x v="2"/>
    <x v="0"/>
  </r>
  <r>
    <x v="19"/>
    <x v="1"/>
    <x v="1"/>
    <x v="0"/>
    <x v="1"/>
    <x v="2"/>
    <x v="0"/>
    <x v="2"/>
    <x v="0"/>
    <x v="2"/>
    <x v="2"/>
    <x v="0"/>
  </r>
  <r>
    <x v="20"/>
    <x v="1"/>
    <x v="1"/>
    <x v="0"/>
    <x v="1"/>
    <x v="2"/>
    <x v="0"/>
    <x v="2"/>
    <x v="0"/>
    <x v="2"/>
    <x v="2"/>
    <x v="0"/>
  </r>
  <r>
    <x v="21"/>
    <x v="1"/>
    <x v="1"/>
    <x v="0"/>
    <x v="1"/>
    <x v="2"/>
    <x v="0"/>
    <x v="2"/>
    <x v="0"/>
    <x v="2"/>
    <x v="2"/>
    <x v="0"/>
  </r>
  <r>
    <x v="22"/>
    <x v="1"/>
    <x v="1"/>
    <x v="0"/>
    <x v="1"/>
    <x v="2"/>
    <x v="0"/>
    <x v="2"/>
    <x v="0"/>
    <x v="2"/>
    <x v="2"/>
    <x v="0"/>
  </r>
  <r>
    <x v="23"/>
    <x v="1"/>
    <x v="1"/>
    <x v="0"/>
    <x v="1"/>
    <x v="2"/>
    <x v="0"/>
    <x v="2"/>
    <x v="0"/>
    <x v="2"/>
    <x v="2"/>
    <x v="0"/>
  </r>
  <r>
    <x v="24"/>
    <x v="1"/>
    <x v="1"/>
    <x v="0"/>
    <x v="1"/>
    <x v="2"/>
    <x v="0"/>
    <x v="2"/>
    <x v="0"/>
    <x v="2"/>
    <x v="2"/>
    <x v="0"/>
  </r>
  <r>
    <x v="25"/>
    <x v="1"/>
    <x v="1"/>
    <x v="0"/>
    <x v="1"/>
    <x v="2"/>
    <x v="0"/>
    <x v="2"/>
    <x v="0"/>
    <x v="2"/>
    <x v="2"/>
    <x v="0"/>
  </r>
  <r>
    <x v="26"/>
    <x v="1"/>
    <x v="1"/>
    <x v="0"/>
    <x v="1"/>
    <x v="2"/>
    <x v="0"/>
    <x v="2"/>
    <x v="0"/>
    <x v="2"/>
    <x v="2"/>
    <x v="0"/>
  </r>
  <r>
    <x v="27"/>
    <x v="1"/>
    <x v="1"/>
    <x v="0"/>
    <x v="1"/>
    <x v="2"/>
    <x v="0"/>
    <x v="2"/>
    <x v="0"/>
    <x v="2"/>
    <x v="2"/>
    <x v="0"/>
  </r>
  <r>
    <x v="28"/>
    <x v="1"/>
    <x v="1"/>
    <x v="0"/>
    <x v="1"/>
    <x v="2"/>
    <x v="0"/>
    <x v="2"/>
    <x v="0"/>
    <x v="2"/>
    <x v="2"/>
    <x v="0"/>
  </r>
  <r>
    <x v="29"/>
    <x v="1"/>
    <x v="1"/>
    <x v="0"/>
    <x v="1"/>
    <x v="2"/>
    <x v="0"/>
    <x v="2"/>
    <x v="0"/>
    <x v="2"/>
    <x v="2"/>
    <x v="0"/>
  </r>
  <r>
    <x v="30"/>
    <x v="1"/>
    <x v="1"/>
    <x v="0"/>
    <x v="1"/>
    <x v="2"/>
    <x v="0"/>
    <x v="2"/>
    <x v="0"/>
    <x v="2"/>
    <x v="2"/>
    <x v="0"/>
  </r>
  <r>
    <x v="31"/>
    <x v="1"/>
    <x v="1"/>
    <x v="0"/>
    <x v="1"/>
    <x v="2"/>
    <x v="0"/>
    <x v="2"/>
    <x v="0"/>
    <x v="2"/>
    <x v="2"/>
    <x v="0"/>
  </r>
  <r>
    <x v="32"/>
    <x v="1"/>
    <x v="1"/>
    <x v="0"/>
    <x v="1"/>
    <x v="2"/>
    <x v="0"/>
    <x v="2"/>
    <x v="0"/>
    <x v="2"/>
    <x v="2"/>
    <x v="0"/>
  </r>
  <r>
    <x v="33"/>
    <x v="1"/>
    <x v="1"/>
    <x v="0"/>
    <x v="1"/>
    <x v="2"/>
    <x v="0"/>
    <x v="2"/>
    <x v="0"/>
    <x v="2"/>
    <x v="2"/>
    <x v="0"/>
  </r>
  <r>
    <x v="34"/>
    <x v="1"/>
    <x v="1"/>
    <x v="0"/>
    <x v="1"/>
    <x v="2"/>
    <x v="0"/>
    <x v="2"/>
    <x v="0"/>
    <x v="2"/>
    <x v="2"/>
    <x v="0"/>
  </r>
  <r>
    <x v="35"/>
    <x v="1"/>
    <x v="1"/>
    <x v="0"/>
    <x v="1"/>
    <x v="2"/>
    <x v="0"/>
    <x v="2"/>
    <x v="0"/>
    <x v="2"/>
    <x v="2"/>
    <x v="0"/>
  </r>
  <r>
    <x v="36"/>
    <x v="1"/>
    <x v="1"/>
    <x v="0"/>
    <x v="1"/>
    <x v="2"/>
    <x v="0"/>
    <x v="2"/>
    <x v="0"/>
    <x v="2"/>
    <x v="2"/>
    <x v="0"/>
  </r>
  <r>
    <x v="37"/>
    <x v="1"/>
    <x v="1"/>
    <x v="0"/>
    <x v="1"/>
    <x v="2"/>
    <x v="0"/>
    <x v="2"/>
    <x v="0"/>
    <x v="2"/>
    <x v="2"/>
    <x v="0"/>
  </r>
  <r>
    <x v="38"/>
    <x v="1"/>
    <x v="1"/>
    <x v="0"/>
    <x v="1"/>
    <x v="2"/>
    <x v="0"/>
    <x v="2"/>
    <x v="0"/>
    <x v="2"/>
    <x v="2"/>
    <x v="0"/>
  </r>
  <r>
    <x v="39"/>
    <x v="1"/>
    <x v="1"/>
    <x v="0"/>
    <x v="1"/>
    <x v="2"/>
    <x v="0"/>
    <x v="2"/>
    <x v="0"/>
    <x v="2"/>
    <x v="2"/>
    <x v="0"/>
  </r>
  <r>
    <x v="40"/>
    <x v="1"/>
    <x v="1"/>
    <x v="0"/>
    <x v="1"/>
    <x v="2"/>
    <x v="0"/>
    <x v="2"/>
    <x v="0"/>
    <x v="2"/>
    <x v="2"/>
    <x v="0"/>
  </r>
  <r>
    <x v="41"/>
    <x v="1"/>
    <x v="1"/>
    <x v="0"/>
    <x v="1"/>
    <x v="2"/>
    <x v="0"/>
    <x v="2"/>
    <x v="0"/>
    <x v="2"/>
    <x v="2"/>
    <x v="0"/>
  </r>
  <r>
    <x v="42"/>
    <x v="1"/>
    <x v="1"/>
    <x v="0"/>
    <x v="1"/>
    <x v="2"/>
    <x v="0"/>
    <x v="2"/>
    <x v="0"/>
    <x v="2"/>
    <x v="2"/>
    <x v="0"/>
  </r>
  <r>
    <x v="43"/>
    <x v="1"/>
    <x v="1"/>
    <x v="0"/>
    <x v="1"/>
    <x v="2"/>
    <x v="0"/>
    <x v="2"/>
    <x v="0"/>
    <x v="2"/>
    <x v="2"/>
    <x v="0"/>
  </r>
  <r>
    <x v="44"/>
    <x v="1"/>
    <x v="1"/>
    <x v="0"/>
    <x v="1"/>
    <x v="2"/>
    <x v="0"/>
    <x v="2"/>
    <x v="0"/>
    <x v="2"/>
    <x v="2"/>
    <x v="0"/>
  </r>
  <r>
    <x v="45"/>
    <x v="1"/>
    <x v="1"/>
    <x v="0"/>
    <x v="1"/>
    <x v="0"/>
    <x v="0"/>
    <x v="0"/>
    <x v="0"/>
    <x v="0"/>
    <x v="0"/>
    <x v="0"/>
  </r>
  <r>
    <x v="46"/>
    <x v="1"/>
    <x v="1"/>
    <x v="0"/>
    <x v="1"/>
    <x v="0"/>
    <x v="0"/>
    <x v="0"/>
    <x v="0"/>
    <x v="0"/>
    <x v="0"/>
    <x v="0"/>
  </r>
  <r>
    <x v="47"/>
    <x v="1"/>
    <x v="1"/>
    <x v="0"/>
    <x v="1"/>
    <x v="0"/>
    <x v="0"/>
    <x v="0"/>
    <x v="0"/>
    <x v="0"/>
    <x v="0"/>
    <x v="0"/>
  </r>
  <r>
    <x v="0"/>
    <x v="2"/>
    <x v="1"/>
    <x v="0"/>
    <x v="1"/>
    <x v="0"/>
    <x v="0"/>
    <x v="0"/>
    <x v="0"/>
    <x v="0"/>
    <x v="0"/>
    <x v="0"/>
  </r>
  <r>
    <x v="1"/>
    <x v="2"/>
    <x v="1"/>
    <x v="0"/>
    <x v="1"/>
    <x v="0"/>
    <x v="0"/>
    <x v="0"/>
    <x v="0"/>
    <x v="0"/>
    <x v="0"/>
    <x v="0"/>
  </r>
  <r>
    <x v="2"/>
    <x v="2"/>
    <x v="1"/>
    <x v="0"/>
    <x v="1"/>
    <x v="0"/>
    <x v="0"/>
    <x v="0"/>
    <x v="0"/>
    <x v="0"/>
    <x v="0"/>
    <x v="0"/>
  </r>
  <r>
    <x v="3"/>
    <x v="2"/>
    <x v="1"/>
    <x v="0"/>
    <x v="1"/>
    <x v="0"/>
    <x v="0"/>
    <x v="0"/>
    <x v="0"/>
    <x v="0"/>
    <x v="0"/>
    <x v="0"/>
  </r>
  <r>
    <x v="4"/>
    <x v="2"/>
    <x v="1"/>
    <x v="0"/>
    <x v="1"/>
    <x v="0"/>
    <x v="0"/>
    <x v="0"/>
    <x v="0"/>
    <x v="0"/>
    <x v="0"/>
    <x v="0"/>
  </r>
  <r>
    <x v="5"/>
    <x v="2"/>
    <x v="1"/>
    <x v="0"/>
    <x v="1"/>
    <x v="0"/>
    <x v="0"/>
    <x v="0"/>
    <x v="0"/>
    <x v="0"/>
    <x v="0"/>
    <x v="0"/>
  </r>
  <r>
    <x v="6"/>
    <x v="2"/>
    <x v="1"/>
    <x v="0"/>
    <x v="1"/>
    <x v="0"/>
    <x v="0"/>
    <x v="0"/>
    <x v="0"/>
    <x v="0"/>
    <x v="0"/>
    <x v="0"/>
  </r>
  <r>
    <x v="7"/>
    <x v="2"/>
    <x v="1"/>
    <x v="0"/>
    <x v="1"/>
    <x v="0"/>
    <x v="0"/>
    <x v="0"/>
    <x v="0"/>
    <x v="0"/>
    <x v="0"/>
    <x v="0"/>
  </r>
  <r>
    <x v="8"/>
    <x v="2"/>
    <x v="1"/>
    <x v="0"/>
    <x v="1"/>
    <x v="0"/>
    <x v="0"/>
    <x v="0"/>
    <x v="0"/>
    <x v="0"/>
    <x v="0"/>
    <x v="0"/>
  </r>
  <r>
    <x v="9"/>
    <x v="2"/>
    <x v="1"/>
    <x v="0"/>
    <x v="1"/>
    <x v="0"/>
    <x v="0"/>
    <x v="0"/>
    <x v="0"/>
    <x v="0"/>
    <x v="0"/>
    <x v="0"/>
  </r>
  <r>
    <x v="10"/>
    <x v="2"/>
    <x v="1"/>
    <x v="0"/>
    <x v="1"/>
    <x v="0"/>
    <x v="0"/>
    <x v="0"/>
    <x v="0"/>
    <x v="0"/>
    <x v="0"/>
    <x v="0"/>
  </r>
  <r>
    <x v="11"/>
    <x v="2"/>
    <x v="1"/>
    <x v="0"/>
    <x v="1"/>
    <x v="0"/>
    <x v="0"/>
    <x v="0"/>
    <x v="0"/>
    <x v="0"/>
    <x v="0"/>
    <x v="0"/>
  </r>
  <r>
    <x v="12"/>
    <x v="2"/>
    <x v="1"/>
    <x v="0"/>
    <x v="1"/>
    <x v="0"/>
    <x v="0"/>
    <x v="0"/>
    <x v="0"/>
    <x v="0"/>
    <x v="0"/>
    <x v="0"/>
  </r>
  <r>
    <x v="13"/>
    <x v="2"/>
    <x v="1"/>
    <x v="0"/>
    <x v="1"/>
    <x v="0"/>
    <x v="0"/>
    <x v="0"/>
    <x v="0"/>
    <x v="0"/>
    <x v="0"/>
    <x v="0"/>
  </r>
  <r>
    <x v="14"/>
    <x v="2"/>
    <x v="1"/>
    <x v="0"/>
    <x v="1"/>
    <x v="0"/>
    <x v="0"/>
    <x v="0"/>
    <x v="0"/>
    <x v="0"/>
    <x v="0"/>
    <x v="0"/>
  </r>
  <r>
    <x v="15"/>
    <x v="2"/>
    <x v="1"/>
    <x v="0"/>
    <x v="1"/>
    <x v="0"/>
    <x v="0"/>
    <x v="0"/>
    <x v="0"/>
    <x v="0"/>
    <x v="0"/>
    <x v="0"/>
  </r>
  <r>
    <x v="16"/>
    <x v="2"/>
    <x v="1"/>
    <x v="0"/>
    <x v="1"/>
    <x v="0"/>
    <x v="0"/>
    <x v="0"/>
    <x v="0"/>
    <x v="0"/>
    <x v="0"/>
    <x v="0"/>
  </r>
  <r>
    <x v="17"/>
    <x v="2"/>
    <x v="1"/>
    <x v="0"/>
    <x v="1"/>
    <x v="0"/>
    <x v="0"/>
    <x v="0"/>
    <x v="0"/>
    <x v="0"/>
    <x v="0"/>
    <x v="0"/>
  </r>
  <r>
    <x v="18"/>
    <x v="2"/>
    <x v="1"/>
    <x v="0"/>
    <x v="1"/>
    <x v="0"/>
    <x v="0"/>
    <x v="0"/>
    <x v="0"/>
    <x v="0"/>
    <x v="0"/>
    <x v="0"/>
  </r>
  <r>
    <x v="19"/>
    <x v="2"/>
    <x v="1"/>
    <x v="0"/>
    <x v="1"/>
    <x v="0"/>
    <x v="0"/>
    <x v="0"/>
    <x v="0"/>
    <x v="0"/>
    <x v="0"/>
    <x v="0"/>
  </r>
  <r>
    <x v="20"/>
    <x v="2"/>
    <x v="1"/>
    <x v="0"/>
    <x v="1"/>
    <x v="0"/>
    <x v="0"/>
    <x v="0"/>
    <x v="0"/>
    <x v="0"/>
    <x v="0"/>
    <x v="0"/>
  </r>
  <r>
    <x v="21"/>
    <x v="2"/>
    <x v="1"/>
    <x v="0"/>
    <x v="1"/>
    <x v="0"/>
    <x v="0"/>
    <x v="0"/>
    <x v="0"/>
    <x v="0"/>
    <x v="0"/>
    <x v="0"/>
  </r>
  <r>
    <x v="22"/>
    <x v="2"/>
    <x v="1"/>
    <x v="0"/>
    <x v="1"/>
    <x v="0"/>
    <x v="0"/>
    <x v="0"/>
    <x v="0"/>
    <x v="0"/>
    <x v="0"/>
    <x v="0"/>
  </r>
  <r>
    <x v="23"/>
    <x v="2"/>
    <x v="1"/>
    <x v="0"/>
    <x v="1"/>
    <x v="0"/>
    <x v="0"/>
    <x v="0"/>
    <x v="0"/>
    <x v="0"/>
    <x v="0"/>
    <x v="0"/>
  </r>
  <r>
    <x v="24"/>
    <x v="2"/>
    <x v="1"/>
    <x v="0"/>
    <x v="1"/>
    <x v="0"/>
    <x v="0"/>
    <x v="0"/>
    <x v="0"/>
    <x v="0"/>
    <x v="0"/>
    <x v="0"/>
  </r>
  <r>
    <x v="25"/>
    <x v="2"/>
    <x v="1"/>
    <x v="0"/>
    <x v="1"/>
    <x v="0"/>
    <x v="0"/>
    <x v="0"/>
    <x v="0"/>
    <x v="0"/>
    <x v="0"/>
    <x v="0"/>
  </r>
  <r>
    <x v="26"/>
    <x v="2"/>
    <x v="1"/>
    <x v="0"/>
    <x v="1"/>
    <x v="0"/>
    <x v="0"/>
    <x v="0"/>
    <x v="0"/>
    <x v="0"/>
    <x v="0"/>
    <x v="0"/>
  </r>
  <r>
    <x v="27"/>
    <x v="2"/>
    <x v="1"/>
    <x v="0"/>
    <x v="1"/>
    <x v="0"/>
    <x v="0"/>
    <x v="0"/>
    <x v="0"/>
    <x v="0"/>
    <x v="0"/>
    <x v="0"/>
  </r>
  <r>
    <x v="28"/>
    <x v="2"/>
    <x v="1"/>
    <x v="0"/>
    <x v="1"/>
    <x v="0"/>
    <x v="0"/>
    <x v="0"/>
    <x v="0"/>
    <x v="0"/>
    <x v="0"/>
    <x v="0"/>
  </r>
  <r>
    <x v="29"/>
    <x v="2"/>
    <x v="1"/>
    <x v="0"/>
    <x v="1"/>
    <x v="0"/>
    <x v="0"/>
    <x v="0"/>
    <x v="0"/>
    <x v="0"/>
    <x v="0"/>
    <x v="0"/>
  </r>
  <r>
    <x v="30"/>
    <x v="2"/>
    <x v="1"/>
    <x v="0"/>
    <x v="1"/>
    <x v="0"/>
    <x v="0"/>
    <x v="0"/>
    <x v="0"/>
    <x v="0"/>
    <x v="0"/>
    <x v="0"/>
  </r>
  <r>
    <x v="31"/>
    <x v="2"/>
    <x v="1"/>
    <x v="0"/>
    <x v="1"/>
    <x v="0"/>
    <x v="0"/>
    <x v="0"/>
    <x v="0"/>
    <x v="0"/>
    <x v="0"/>
    <x v="0"/>
  </r>
  <r>
    <x v="32"/>
    <x v="2"/>
    <x v="1"/>
    <x v="0"/>
    <x v="1"/>
    <x v="0"/>
    <x v="0"/>
    <x v="0"/>
    <x v="0"/>
    <x v="0"/>
    <x v="0"/>
    <x v="0"/>
  </r>
  <r>
    <x v="33"/>
    <x v="2"/>
    <x v="1"/>
    <x v="0"/>
    <x v="1"/>
    <x v="0"/>
    <x v="0"/>
    <x v="0"/>
    <x v="0"/>
    <x v="0"/>
    <x v="0"/>
    <x v="0"/>
  </r>
  <r>
    <x v="34"/>
    <x v="2"/>
    <x v="1"/>
    <x v="0"/>
    <x v="1"/>
    <x v="0"/>
    <x v="0"/>
    <x v="0"/>
    <x v="0"/>
    <x v="0"/>
    <x v="0"/>
    <x v="0"/>
  </r>
  <r>
    <x v="35"/>
    <x v="2"/>
    <x v="1"/>
    <x v="0"/>
    <x v="1"/>
    <x v="0"/>
    <x v="0"/>
    <x v="0"/>
    <x v="0"/>
    <x v="0"/>
    <x v="0"/>
    <x v="0"/>
  </r>
  <r>
    <x v="36"/>
    <x v="2"/>
    <x v="1"/>
    <x v="0"/>
    <x v="1"/>
    <x v="0"/>
    <x v="0"/>
    <x v="0"/>
    <x v="0"/>
    <x v="0"/>
    <x v="0"/>
    <x v="0"/>
  </r>
  <r>
    <x v="37"/>
    <x v="2"/>
    <x v="1"/>
    <x v="0"/>
    <x v="1"/>
    <x v="0"/>
    <x v="0"/>
    <x v="0"/>
    <x v="0"/>
    <x v="0"/>
    <x v="0"/>
    <x v="0"/>
  </r>
  <r>
    <x v="38"/>
    <x v="2"/>
    <x v="1"/>
    <x v="0"/>
    <x v="1"/>
    <x v="0"/>
    <x v="0"/>
    <x v="0"/>
    <x v="0"/>
    <x v="0"/>
    <x v="0"/>
    <x v="0"/>
  </r>
  <r>
    <x v="39"/>
    <x v="2"/>
    <x v="1"/>
    <x v="0"/>
    <x v="1"/>
    <x v="0"/>
    <x v="0"/>
    <x v="0"/>
    <x v="0"/>
    <x v="0"/>
    <x v="0"/>
    <x v="0"/>
  </r>
  <r>
    <x v="40"/>
    <x v="2"/>
    <x v="1"/>
    <x v="0"/>
    <x v="1"/>
    <x v="0"/>
    <x v="0"/>
    <x v="0"/>
    <x v="0"/>
    <x v="0"/>
    <x v="0"/>
    <x v="0"/>
  </r>
  <r>
    <x v="41"/>
    <x v="2"/>
    <x v="1"/>
    <x v="0"/>
    <x v="1"/>
    <x v="0"/>
    <x v="0"/>
    <x v="0"/>
    <x v="0"/>
    <x v="0"/>
    <x v="0"/>
    <x v="0"/>
  </r>
  <r>
    <x v="42"/>
    <x v="2"/>
    <x v="1"/>
    <x v="0"/>
    <x v="1"/>
    <x v="0"/>
    <x v="0"/>
    <x v="0"/>
    <x v="0"/>
    <x v="0"/>
    <x v="0"/>
    <x v="0"/>
  </r>
  <r>
    <x v="43"/>
    <x v="2"/>
    <x v="1"/>
    <x v="0"/>
    <x v="1"/>
    <x v="0"/>
    <x v="0"/>
    <x v="0"/>
    <x v="0"/>
    <x v="0"/>
    <x v="0"/>
    <x v="0"/>
  </r>
  <r>
    <x v="44"/>
    <x v="2"/>
    <x v="1"/>
    <x v="0"/>
    <x v="1"/>
    <x v="0"/>
    <x v="0"/>
    <x v="0"/>
    <x v="0"/>
    <x v="0"/>
    <x v="0"/>
    <x v="0"/>
  </r>
  <r>
    <x v="45"/>
    <x v="2"/>
    <x v="1"/>
    <x v="0"/>
    <x v="1"/>
    <x v="0"/>
    <x v="0"/>
    <x v="0"/>
    <x v="0"/>
    <x v="0"/>
    <x v="0"/>
    <x v="0"/>
  </r>
  <r>
    <x v="46"/>
    <x v="2"/>
    <x v="1"/>
    <x v="0"/>
    <x v="1"/>
    <x v="0"/>
    <x v="0"/>
    <x v="0"/>
    <x v="0"/>
    <x v="0"/>
    <x v="0"/>
    <x v="0"/>
  </r>
  <r>
    <x v="47"/>
    <x v="2"/>
    <x v="1"/>
    <x v="0"/>
    <x v="1"/>
    <x v="0"/>
    <x v="0"/>
    <x v="0"/>
    <x v="0"/>
    <x v="0"/>
    <x v="0"/>
    <x v="0"/>
  </r>
  <r>
    <x v="0"/>
    <x v="0"/>
    <x v="0"/>
    <x v="1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</r>
  <r>
    <x v="2"/>
    <x v="0"/>
    <x v="0"/>
    <x v="1"/>
    <x v="1"/>
    <x v="0"/>
    <x v="0"/>
    <x v="0"/>
    <x v="0"/>
    <x v="0"/>
    <x v="0"/>
    <x v="0"/>
  </r>
  <r>
    <x v="3"/>
    <x v="0"/>
    <x v="0"/>
    <x v="1"/>
    <x v="1"/>
    <x v="0"/>
    <x v="0"/>
    <x v="0"/>
    <x v="0"/>
    <x v="0"/>
    <x v="0"/>
    <x v="0"/>
  </r>
  <r>
    <x v="4"/>
    <x v="0"/>
    <x v="0"/>
    <x v="1"/>
    <x v="1"/>
    <x v="0"/>
    <x v="0"/>
    <x v="0"/>
    <x v="0"/>
    <x v="0"/>
    <x v="0"/>
    <x v="0"/>
  </r>
  <r>
    <x v="5"/>
    <x v="0"/>
    <x v="0"/>
    <x v="1"/>
    <x v="1"/>
    <x v="0"/>
    <x v="0"/>
    <x v="0"/>
    <x v="0"/>
    <x v="0"/>
    <x v="0"/>
    <x v="0"/>
  </r>
  <r>
    <x v="6"/>
    <x v="0"/>
    <x v="0"/>
    <x v="1"/>
    <x v="1"/>
    <x v="0"/>
    <x v="0"/>
    <x v="0"/>
    <x v="0"/>
    <x v="0"/>
    <x v="0"/>
    <x v="0"/>
  </r>
  <r>
    <x v="7"/>
    <x v="0"/>
    <x v="0"/>
    <x v="1"/>
    <x v="1"/>
    <x v="0"/>
    <x v="0"/>
    <x v="0"/>
    <x v="0"/>
    <x v="0"/>
    <x v="0"/>
    <x v="0"/>
  </r>
  <r>
    <x v="8"/>
    <x v="0"/>
    <x v="0"/>
    <x v="1"/>
    <x v="1"/>
    <x v="0"/>
    <x v="0"/>
    <x v="0"/>
    <x v="0"/>
    <x v="0"/>
    <x v="0"/>
    <x v="0"/>
  </r>
  <r>
    <x v="9"/>
    <x v="0"/>
    <x v="0"/>
    <x v="1"/>
    <x v="1"/>
    <x v="0"/>
    <x v="0"/>
    <x v="0"/>
    <x v="0"/>
    <x v="0"/>
    <x v="0"/>
    <x v="0"/>
  </r>
  <r>
    <x v="10"/>
    <x v="0"/>
    <x v="0"/>
    <x v="1"/>
    <x v="1"/>
    <x v="0"/>
    <x v="0"/>
    <x v="0"/>
    <x v="0"/>
    <x v="0"/>
    <x v="0"/>
    <x v="0"/>
  </r>
  <r>
    <x v="11"/>
    <x v="0"/>
    <x v="0"/>
    <x v="1"/>
    <x v="1"/>
    <x v="0"/>
    <x v="0"/>
    <x v="0"/>
    <x v="0"/>
    <x v="0"/>
    <x v="0"/>
    <x v="0"/>
  </r>
  <r>
    <x v="12"/>
    <x v="0"/>
    <x v="0"/>
    <x v="1"/>
    <x v="1"/>
    <x v="0"/>
    <x v="0"/>
    <x v="0"/>
    <x v="0"/>
    <x v="0"/>
    <x v="0"/>
    <x v="0"/>
  </r>
  <r>
    <x v="13"/>
    <x v="0"/>
    <x v="0"/>
    <x v="1"/>
    <x v="1"/>
    <x v="0"/>
    <x v="0"/>
    <x v="0"/>
    <x v="0"/>
    <x v="0"/>
    <x v="0"/>
    <x v="0"/>
  </r>
  <r>
    <x v="14"/>
    <x v="0"/>
    <x v="0"/>
    <x v="1"/>
    <x v="1"/>
    <x v="0"/>
    <x v="0"/>
    <x v="0"/>
    <x v="0"/>
    <x v="0"/>
    <x v="0"/>
    <x v="0"/>
  </r>
  <r>
    <x v="15"/>
    <x v="0"/>
    <x v="0"/>
    <x v="1"/>
    <x v="1"/>
    <x v="3"/>
    <x v="0"/>
    <x v="1"/>
    <x v="0"/>
    <x v="3"/>
    <x v="3"/>
    <x v="0"/>
  </r>
  <r>
    <x v="16"/>
    <x v="0"/>
    <x v="0"/>
    <x v="1"/>
    <x v="1"/>
    <x v="3"/>
    <x v="0"/>
    <x v="1"/>
    <x v="0"/>
    <x v="3"/>
    <x v="3"/>
    <x v="0"/>
  </r>
  <r>
    <x v="17"/>
    <x v="0"/>
    <x v="0"/>
    <x v="1"/>
    <x v="1"/>
    <x v="3"/>
    <x v="0"/>
    <x v="1"/>
    <x v="0"/>
    <x v="3"/>
    <x v="3"/>
    <x v="0"/>
  </r>
  <r>
    <x v="18"/>
    <x v="0"/>
    <x v="0"/>
    <x v="1"/>
    <x v="1"/>
    <x v="3"/>
    <x v="0"/>
    <x v="1"/>
    <x v="0"/>
    <x v="3"/>
    <x v="3"/>
    <x v="0"/>
  </r>
  <r>
    <x v="19"/>
    <x v="0"/>
    <x v="0"/>
    <x v="1"/>
    <x v="1"/>
    <x v="3"/>
    <x v="0"/>
    <x v="1"/>
    <x v="0"/>
    <x v="3"/>
    <x v="3"/>
    <x v="0"/>
  </r>
  <r>
    <x v="20"/>
    <x v="0"/>
    <x v="0"/>
    <x v="1"/>
    <x v="1"/>
    <x v="3"/>
    <x v="0"/>
    <x v="1"/>
    <x v="0"/>
    <x v="3"/>
    <x v="3"/>
    <x v="0"/>
  </r>
  <r>
    <x v="21"/>
    <x v="0"/>
    <x v="0"/>
    <x v="1"/>
    <x v="1"/>
    <x v="3"/>
    <x v="0"/>
    <x v="1"/>
    <x v="0"/>
    <x v="3"/>
    <x v="3"/>
    <x v="0"/>
  </r>
  <r>
    <x v="22"/>
    <x v="0"/>
    <x v="0"/>
    <x v="1"/>
    <x v="1"/>
    <x v="3"/>
    <x v="0"/>
    <x v="1"/>
    <x v="0"/>
    <x v="3"/>
    <x v="3"/>
    <x v="0"/>
  </r>
  <r>
    <x v="23"/>
    <x v="0"/>
    <x v="0"/>
    <x v="1"/>
    <x v="1"/>
    <x v="3"/>
    <x v="0"/>
    <x v="1"/>
    <x v="0"/>
    <x v="3"/>
    <x v="3"/>
    <x v="0"/>
  </r>
  <r>
    <x v="24"/>
    <x v="0"/>
    <x v="0"/>
    <x v="1"/>
    <x v="1"/>
    <x v="3"/>
    <x v="0"/>
    <x v="1"/>
    <x v="0"/>
    <x v="3"/>
    <x v="3"/>
    <x v="0"/>
  </r>
  <r>
    <x v="25"/>
    <x v="0"/>
    <x v="0"/>
    <x v="1"/>
    <x v="1"/>
    <x v="3"/>
    <x v="0"/>
    <x v="1"/>
    <x v="0"/>
    <x v="3"/>
    <x v="3"/>
    <x v="0"/>
  </r>
  <r>
    <x v="26"/>
    <x v="0"/>
    <x v="0"/>
    <x v="1"/>
    <x v="1"/>
    <x v="3"/>
    <x v="0"/>
    <x v="1"/>
    <x v="0"/>
    <x v="3"/>
    <x v="3"/>
    <x v="0"/>
  </r>
  <r>
    <x v="27"/>
    <x v="0"/>
    <x v="0"/>
    <x v="1"/>
    <x v="1"/>
    <x v="3"/>
    <x v="0"/>
    <x v="1"/>
    <x v="0"/>
    <x v="3"/>
    <x v="3"/>
    <x v="0"/>
  </r>
  <r>
    <x v="28"/>
    <x v="0"/>
    <x v="0"/>
    <x v="1"/>
    <x v="1"/>
    <x v="3"/>
    <x v="0"/>
    <x v="1"/>
    <x v="0"/>
    <x v="3"/>
    <x v="3"/>
    <x v="0"/>
  </r>
  <r>
    <x v="29"/>
    <x v="0"/>
    <x v="0"/>
    <x v="1"/>
    <x v="1"/>
    <x v="3"/>
    <x v="0"/>
    <x v="1"/>
    <x v="0"/>
    <x v="3"/>
    <x v="3"/>
    <x v="0"/>
  </r>
  <r>
    <x v="30"/>
    <x v="0"/>
    <x v="0"/>
    <x v="1"/>
    <x v="1"/>
    <x v="3"/>
    <x v="0"/>
    <x v="1"/>
    <x v="0"/>
    <x v="3"/>
    <x v="3"/>
    <x v="0"/>
  </r>
  <r>
    <x v="31"/>
    <x v="0"/>
    <x v="0"/>
    <x v="1"/>
    <x v="1"/>
    <x v="3"/>
    <x v="0"/>
    <x v="1"/>
    <x v="0"/>
    <x v="3"/>
    <x v="3"/>
    <x v="0"/>
  </r>
  <r>
    <x v="32"/>
    <x v="0"/>
    <x v="0"/>
    <x v="1"/>
    <x v="1"/>
    <x v="3"/>
    <x v="0"/>
    <x v="1"/>
    <x v="0"/>
    <x v="3"/>
    <x v="3"/>
    <x v="0"/>
  </r>
  <r>
    <x v="33"/>
    <x v="0"/>
    <x v="0"/>
    <x v="1"/>
    <x v="1"/>
    <x v="3"/>
    <x v="0"/>
    <x v="1"/>
    <x v="0"/>
    <x v="3"/>
    <x v="3"/>
    <x v="0"/>
  </r>
  <r>
    <x v="34"/>
    <x v="0"/>
    <x v="0"/>
    <x v="1"/>
    <x v="1"/>
    <x v="3"/>
    <x v="0"/>
    <x v="1"/>
    <x v="0"/>
    <x v="3"/>
    <x v="3"/>
    <x v="0"/>
  </r>
  <r>
    <x v="35"/>
    <x v="0"/>
    <x v="0"/>
    <x v="1"/>
    <x v="1"/>
    <x v="3"/>
    <x v="0"/>
    <x v="1"/>
    <x v="0"/>
    <x v="3"/>
    <x v="3"/>
    <x v="0"/>
  </r>
  <r>
    <x v="36"/>
    <x v="0"/>
    <x v="0"/>
    <x v="1"/>
    <x v="1"/>
    <x v="3"/>
    <x v="0"/>
    <x v="1"/>
    <x v="0"/>
    <x v="3"/>
    <x v="3"/>
    <x v="0"/>
  </r>
  <r>
    <x v="37"/>
    <x v="0"/>
    <x v="0"/>
    <x v="1"/>
    <x v="1"/>
    <x v="3"/>
    <x v="0"/>
    <x v="1"/>
    <x v="0"/>
    <x v="3"/>
    <x v="3"/>
    <x v="0"/>
  </r>
  <r>
    <x v="38"/>
    <x v="0"/>
    <x v="0"/>
    <x v="1"/>
    <x v="1"/>
    <x v="3"/>
    <x v="0"/>
    <x v="1"/>
    <x v="0"/>
    <x v="3"/>
    <x v="3"/>
    <x v="0"/>
  </r>
  <r>
    <x v="39"/>
    <x v="0"/>
    <x v="0"/>
    <x v="1"/>
    <x v="1"/>
    <x v="3"/>
    <x v="0"/>
    <x v="1"/>
    <x v="0"/>
    <x v="3"/>
    <x v="3"/>
    <x v="0"/>
  </r>
  <r>
    <x v="40"/>
    <x v="0"/>
    <x v="0"/>
    <x v="1"/>
    <x v="1"/>
    <x v="3"/>
    <x v="0"/>
    <x v="1"/>
    <x v="0"/>
    <x v="3"/>
    <x v="3"/>
    <x v="0"/>
  </r>
  <r>
    <x v="41"/>
    <x v="0"/>
    <x v="0"/>
    <x v="1"/>
    <x v="1"/>
    <x v="3"/>
    <x v="0"/>
    <x v="1"/>
    <x v="0"/>
    <x v="3"/>
    <x v="3"/>
    <x v="0"/>
  </r>
  <r>
    <x v="42"/>
    <x v="0"/>
    <x v="0"/>
    <x v="1"/>
    <x v="1"/>
    <x v="3"/>
    <x v="0"/>
    <x v="1"/>
    <x v="0"/>
    <x v="3"/>
    <x v="3"/>
    <x v="0"/>
  </r>
  <r>
    <x v="43"/>
    <x v="0"/>
    <x v="0"/>
    <x v="1"/>
    <x v="1"/>
    <x v="3"/>
    <x v="0"/>
    <x v="1"/>
    <x v="0"/>
    <x v="3"/>
    <x v="3"/>
    <x v="0"/>
  </r>
  <r>
    <x v="44"/>
    <x v="0"/>
    <x v="0"/>
    <x v="1"/>
    <x v="1"/>
    <x v="3"/>
    <x v="0"/>
    <x v="1"/>
    <x v="0"/>
    <x v="3"/>
    <x v="3"/>
    <x v="0"/>
  </r>
  <r>
    <x v="45"/>
    <x v="0"/>
    <x v="0"/>
    <x v="1"/>
    <x v="1"/>
    <x v="0"/>
    <x v="0"/>
    <x v="0"/>
    <x v="0"/>
    <x v="0"/>
    <x v="0"/>
    <x v="0"/>
  </r>
  <r>
    <x v="46"/>
    <x v="0"/>
    <x v="0"/>
    <x v="1"/>
    <x v="1"/>
    <x v="0"/>
    <x v="0"/>
    <x v="0"/>
    <x v="0"/>
    <x v="0"/>
    <x v="0"/>
    <x v="0"/>
  </r>
  <r>
    <x v="47"/>
    <x v="0"/>
    <x v="0"/>
    <x v="1"/>
    <x v="1"/>
    <x v="0"/>
    <x v="0"/>
    <x v="0"/>
    <x v="0"/>
    <x v="0"/>
    <x v="0"/>
    <x v="0"/>
  </r>
  <r>
    <x v="0"/>
    <x v="1"/>
    <x v="0"/>
    <x v="1"/>
    <x v="1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0"/>
    <x v="0"/>
  </r>
  <r>
    <x v="2"/>
    <x v="1"/>
    <x v="0"/>
    <x v="1"/>
    <x v="1"/>
    <x v="0"/>
    <x v="0"/>
    <x v="0"/>
    <x v="0"/>
    <x v="0"/>
    <x v="0"/>
    <x v="0"/>
  </r>
  <r>
    <x v="3"/>
    <x v="1"/>
    <x v="0"/>
    <x v="1"/>
    <x v="1"/>
    <x v="0"/>
    <x v="0"/>
    <x v="0"/>
    <x v="0"/>
    <x v="0"/>
    <x v="0"/>
    <x v="0"/>
  </r>
  <r>
    <x v="4"/>
    <x v="1"/>
    <x v="0"/>
    <x v="1"/>
    <x v="1"/>
    <x v="0"/>
    <x v="0"/>
    <x v="0"/>
    <x v="0"/>
    <x v="0"/>
    <x v="0"/>
    <x v="0"/>
  </r>
  <r>
    <x v="5"/>
    <x v="1"/>
    <x v="0"/>
    <x v="1"/>
    <x v="1"/>
    <x v="0"/>
    <x v="0"/>
    <x v="0"/>
    <x v="0"/>
    <x v="0"/>
    <x v="0"/>
    <x v="0"/>
  </r>
  <r>
    <x v="6"/>
    <x v="1"/>
    <x v="0"/>
    <x v="1"/>
    <x v="1"/>
    <x v="0"/>
    <x v="0"/>
    <x v="0"/>
    <x v="0"/>
    <x v="0"/>
    <x v="0"/>
    <x v="0"/>
  </r>
  <r>
    <x v="7"/>
    <x v="1"/>
    <x v="0"/>
    <x v="1"/>
    <x v="1"/>
    <x v="0"/>
    <x v="0"/>
    <x v="0"/>
    <x v="0"/>
    <x v="0"/>
    <x v="0"/>
    <x v="0"/>
  </r>
  <r>
    <x v="8"/>
    <x v="1"/>
    <x v="0"/>
    <x v="1"/>
    <x v="1"/>
    <x v="0"/>
    <x v="0"/>
    <x v="0"/>
    <x v="0"/>
    <x v="0"/>
    <x v="0"/>
    <x v="0"/>
  </r>
  <r>
    <x v="9"/>
    <x v="1"/>
    <x v="0"/>
    <x v="1"/>
    <x v="1"/>
    <x v="0"/>
    <x v="0"/>
    <x v="0"/>
    <x v="0"/>
    <x v="0"/>
    <x v="0"/>
    <x v="0"/>
  </r>
  <r>
    <x v="10"/>
    <x v="1"/>
    <x v="0"/>
    <x v="1"/>
    <x v="1"/>
    <x v="0"/>
    <x v="0"/>
    <x v="0"/>
    <x v="0"/>
    <x v="0"/>
    <x v="0"/>
    <x v="0"/>
  </r>
  <r>
    <x v="11"/>
    <x v="1"/>
    <x v="0"/>
    <x v="1"/>
    <x v="1"/>
    <x v="0"/>
    <x v="0"/>
    <x v="0"/>
    <x v="0"/>
    <x v="0"/>
    <x v="0"/>
    <x v="0"/>
  </r>
  <r>
    <x v="12"/>
    <x v="1"/>
    <x v="0"/>
    <x v="1"/>
    <x v="1"/>
    <x v="0"/>
    <x v="0"/>
    <x v="0"/>
    <x v="0"/>
    <x v="0"/>
    <x v="0"/>
    <x v="0"/>
  </r>
  <r>
    <x v="13"/>
    <x v="1"/>
    <x v="0"/>
    <x v="1"/>
    <x v="1"/>
    <x v="0"/>
    <x v="0"/>
    <x v="0"/>
    <x v="0"/>
    <x v="0"/>
    <x v="0"/>
    <x v="0"/>
  </r>
  <r>
    <x v="14"/>
    <x v="1"/>
    <x v="0"/>
    <x v="1"/>
    <x v="1"/>
    <x v="0"/>
    <x v="0"/>
    <x v="0"/>
    <x v="0"/>
    <x v="0"/>
    <x v="0"/>
    <x v="0"/>
  </r>
  <r>
    <x v="15"/>
    <x v="1"/>
    <x v="0"/>
    <x v="1"/>
    <x v="1"/>
    <x v="2"/>
    <x v="0"/>
    <x v="2"/>
    <x v="0"/>
    <x v="2"/>
    <x v="2"/>
    <x v="0"/>
  </r>
  <r>
    <x v="16"/>
    <x v="1"/>
    <x v="0"/>
    <x v="1"/>
    <x v="1"/>
    <x v="2"/>
    <x v="0"/>
    <x v="2"/>
    <x v="0"/>
    <x v="2"/>
    <x v="2"/>
    <x v="0"/>
  </r>
  <r>
    <x v="17"/>
    <x v="1"/>
    <x v="0"/>
    <x v="1"/>
    <x v="1"/>
    <x v="2"/>
    <x v="0"/>
    <x v="2"/>
    <x v="0"/>
    <x v="2"/>
    <x v="2"/>
    <x v="0"/>
  </r>
  <r>
    <x v="18"/>
    <x v="1"/>
    <x v="0"/>
    <x v="1"/>
    <x v="1"/>
    <x v="2"/>
    <x v="0"/>
    <x v="2"/>
    <x v="0"/>
    <x v="2"/>
    <x v="2"/>
    <x v="0"/>
  </r>
  <r>
    <x v="19"/>
    <x v="1"/>
    <x v="0"/>
    <x v="1"/>
    <x v="1"/>
    <x v="2"/>
    <x v="0"/>
    <x v="2"/>
    <x v="0"/>
    <x v="2"/>
    <x v="2"/>
    <x v="0"/>
  </r>
  <r>
    <x v="20"/>
    <x v="1"/>
    <x v="0"/>
    <x v="1"/>
    <x v="1"/>
    <x v="2"/>
    <x v="0"/>
    <x v="2"/>
    <x v="0"/>
    <x v="2"/>
    <x v="2"/>
    <x v="0"/>
  </r>
  <r>
    <x v="21"/>
    <x v="1"/>
    <x v="0"/>
    <x v="1"/>
    <x v="1"/>
    <x v="2"/>
    <x v="0"/>
    <x v="2"/>
    <x v="0"/>
    <x v="2"/>
    <x v="2"/>
    <x v="0"/>
  </r>
  <r>
    <x v="22"/>
    <x v="1"/>
    <x v="0"/>
    <x v="1"/>
    <x v="1"/>
    <x v="2"/>
    <x v="0"/>
    <x v="2"/>
    <x v="0"/>
    <x v="2"/>
    <x v="2"/>
    <x v="0"/>
  </r>
  <r>
    <x v="23"/>
    <x v="1"/>
    <x v="0"/>
    <x v="1"/>
    <x v="1"/>
    <x v="2"/>
    <x v="0"/>
    <x v="2"/>
    <x v="0"/>
    <x v="2"/>
    <x v="2"/>
    <x v="0"/>
  </r>
  <r>
    <x v="24"/>
    <x v="1"/>
    <x v="0"/>
    <x v="1"/>
    <x v="1"/>
    <x v="2"/>
    <x v="0"/>
    <x v="2"/>
    <x v="0"/>
    <x v="2"/>
    <x v="2"/>
    <x v="0"/>
  </r>
  <r>
    <x v="25"/>
    <x v="1"/>
    <x v="0"/>
    <x v="1"/>
    <x v="1"/>
    <x v="2"/>
    <x v="0"/>
    <x v="2"/>
    <x v="0"/>
    <x v="2"/>
    <x v="2"/>
    <x v="0"/>
  </r>
  <r>
    <x v="26"/>
    <x v="1"/>
    <x v="0"/>
    <x v="1"/>
    <x v="1"/>
    <x v="2"/>
    <x v="0"/>
    <x v="2"/>
    <x v="0"/>
    <x v="2"/>
    <x v="2"/>
    <x v="0"/>
  </r>
  <r>
    <x v="27"/>
    <x v="1"/>
    <x v="0"/>
    <x v="1"/>
    <x v="1"/>
    <x v="2"/>
    <x v="0"/>
    <x v="2"/>
    <x v="0"/>
    <x v="2"/>
    <x v="2"/>
    <x v="0"/>
  </r>
  <r>
    <x v="28"/>
    <x v="1"/>
    <x v="0"/>
    <x v="1"/>
    <x v="1"/>
    <x v="2"/>
    <x v="0"/>
    <x v="2"/>
    <x v="0"/>
    <x v="2"/>
    <x v="2"/>
    <x v="0"/>
  </r>
  <r>
    <x v="29"/>
    <x v="1"/>
    <x v="0"/>
    <x v="1"/>
    <x v="1"/>
    <x v="2"/>
    <x v="0"/>
    <x v="2"/>
    <x v="0"/>
    <x v="2"/>
    <x v="2"/>
    <x v="0"/>
  </r>
  <r>
    <x v="30"/>
    <x v="1"/>
    <x v="0"/>
    <x v="1"/>
    <x v="1"/>
    <x v="2"/>
    <x v="0"/>
    <x v="2"/>
    <x v="0"/>
    <x v="2"/>
    <x v="2"/>
    <x v="0"/>
  </r>
  <r>
    <x v="31"/>
    <x v="1"/>
    <x v="0"/>
    <x v="1"/>
    <x v="1"/>
    <x v="2"/>
    <x v="0"/>
    <x v="2"/>
    <x v="0"/>
    <x v="2"/>
    <x v="2"/>
    <x v="0"/>
  </r>
  <r>
    <x v="32"/>
    <x v="1"/>
    <x v="0"/>
    <x v="1"/>
    <x v="1"/>
    <x v="2"/>
    <x v="0"/>
    <x v="2"/>
    <x v="0"/>
    <x v="2"/>
    <x v="2"/>
    <x v="0"/>
  </r>
  <r>
    <x v="33"/>
    <x v="1"/>
    <x v="0"/>
    <x v="1"/>
    <x v="1"/>
    <x v="2"/>
    <x v="0"/>
    <x v="2"/>
    <x v="0"/>
    <x v="2"/>
    <x v="2"/>
    <x v="0"/>
  </r>
  <r>
    <x v="34"/>
    <x v="1"/>
    <x v="0"/>
    <x v="1"/>
    <x v="1"/>
    <x v="2"/>
    <x v="0"/>
    <x v="2"/>
    <x v="0"/>
    <x v="2"/>
    <x v="2"/>
    <x v="0"/>
  </r>
  <r>
    <x v="35"/>
    <x v="1"/>
    <x v="0"/>
    <x v="1"/>
    <x v="1"/>
    <x v="2"/>
    <x v="0"/>
    <x v="2"/>
    <x v="0"/>
    <x v="2"/>
    <x v="2"/>
    <x v="0"/>
  </r>
  <r>
    <x v="36"/>
    <x v="1"/>
    <x v="0"/>
    <x v="1"/>
    <x v="1"/>
    <x v="2"/>
    <x v="0"/>
    <x v="2"/>
    <x v="0"/>
    <x v="2"/>
    <x v="2"/>
    <x v="0"/>
  </r>
  <r>
    <x v="37"/>
    <x v="1"/>
    <x v="0"/>
    <x v="1"/>
    <x v="1"/>
    <x v="2"/>
    <x v="0"/>
    <x v="2"/>
    <x v="0"/>
    <x v="2"/>
    <x v="2"/>
    <x v="0"/>
  </r>
  <r>
    <x v="38"/>
    <x v="1"/>
    <x v="0"/>
    <x v="1"/>
    <x v="1"/>
    <x v="2"/>
    <x v="0"/>
    <x v="2"/>
    <x v="0"/>
    <x v="2"/>
    <x v="2"/>
    <x v="0"/>
  </r>
  <r>
    <x v="39"/>
    <x v="1"/>
    <x v="0"/>
    <x v="1"/>
    <x v="1"/>
    <x v="2"/>
    <x v="0"/>
    <x v="2"/>
    <x v="0"/>
    <x v="2"/>
    <x v="2"/>
    <x v="0"/>
  </r>
  <r>
    <x v="40"/>
    <x v="1"/>
    <x v="0"/>
    <x v="1"/>
    <x v="1"/>
    <x v="2"/>
    <x v="0"/>
    <x v="2"/>
    <x v="0"/>
    <x v="2"/>
    <x v="2"/>
    <x v="0"/>
  </r>
  <r>
    <x v="41"/>
    <x v="1"/>
    <x v="0"/>
    <x v="1"/>
    <x v="1"/>
    <x v="2"/>
    <x v="0"/>
    <x v="2"/>
    <x v="0"/>
    <x v="2"/>
    <x v="2"/>
    <x v="0"/>
  </r>
  <r>
    <x v="42"/>
    <x v="1"/>
    <x v="0"/>
    <x v="1"/>
    <x v="1"/>
    <x v="2"/>
    <x v="0"/>
    <x v="2"/>
    <x v="0"/>
    <x v="2"/>
    <x v="2"/>
    <x v="0"/>
  </r>
  <r>
    <x v="43"/>
    <x v="1"/>
    <x v="0"/>
    <x v="1"/>
    <x v="1"/>
    <x v="2"/>
    <x v="0"/>
    <x v="2"/>
    <x v="0"/>
    <x v="2"/>
    <x v="2"/>
    <x v="0"/>
  </r>
  <r>
    <x v="44"/>
    <x v="1"/>
    <x v="0"/>
    <x v="1"/>
    <x v="1"/>
    <x v="2"/>
    <x v="0"/>
    <x v="2"/>
    <x v="0"/>
    <x v="2"/>
    <x v="2"/>
    <x v="0"/>
  </r>
  <r>
    <x v="45"/>
    <x v="1"/>
    <x v="0"/>
    <x v="1"/>
    <x v="1"/>
    <x v="0"/>
    <x v="0"/>
    <x v="0"/>
    <x v="0"/>
    <x v="0"/>
    <x v="0"/>
    <x v="0"/>
  </r>
  <r>
    <x v="46"/>
    <x v="1"/>
    <x v="0"/>
    <x v="1"/>
    <x v="1"/>
    <x v="0"/>
    <x v="0"/>
    <x v="0"/>
    <x v="0"/>
    <x v="0"/>
    <x v="0"/>
    <x v="0"/>
  </r>
  <r>
    <x v="47"/>
    <x v="1"/>
    <x v="0"/>
    <x v="1"/>
    <x v="1"/>
    <x v="0"/>
    <x v="0"/>
    <x v="0"/>
    <x v="0"/>
    <x v="0"/>
    <x v="0"/>
    <x v="0"/>
  </r>
  <r>
    <x v="0"/>
    <x v="2"/>
    <x v="0"/>
    <x v="1"/>
    <x v="1"/>
    <x v="0"/>
    <x v="0"/>
    <x v="0"/>
    <x v="0"/>
    <x v="0"/>
    <x v="0"/>
    <x v="0"/>
  </r>
  <r>
    <x v="1"/>
    <x v="2"/>
    <x v="0"/>
    <x v="1"/>
    <x v="1"/>
    <x v="0"/>
    <x v="0"/>
    <x v="0"/>
    <x v="0"/>
    <x v="0"/>
    <x v="0"/>
    <x v="0"/>
  </r>
  <r>
    <x v="2"/>
    <x v="2"/>
    <x v="0"/>
    <x v="1"/>
    <x v="1"/>
    <x v="0"/>
    <x v="0"/>
    <x v="0"/>
    <x v="0"/>
    <x v="0"/>
    <x v="0"/>
    <x v="0"/>
  </r>
  <r>
    <x v="3"/>
    <x v="2"/>
    <x v="0"/>
    <x v="1"/>
    <x v="1"/>
    <x v="0"/>
    <x v="0"/>
    <x v="0"/>
    <x v="0"/>
    <x v="0"/>
    <x v="0"/>
    <x v="0"/>
  </r>
  <r>
    <x v="4"/>
    <x v="2"/>
    <x v="0"/>
    <x v="1"/>
    <x v="1"/>
    <x v="0"/>
    <x v="0"/>
    <x v="0"/>
    <x v="0"/>
    <x v="0"/>
    <x v="0"/>
    <x v="0"/>
  </r>
  <r>
    <x v="5"/>
    <x v="2"/>
    <x v="0"/>
    <x v="1"/>
    <x v="1"/>
    <x v="0"/>
    <x v="0"/>
    <x v="0"/>
    <x v="0"/>
    <x v="0"/>
    <x v="0"/>
    <x v="0"/>
  </r>
  <r>
    <x v="6"/>
    <x v="2"/>
    <x v="0"/>
    <x v="1"/>
    <x v="1"/>
    <x v="0"/>
    <x v="0"/>
    <x v="0"/>
    <x v="0"/>
    <x v="0"/>
    <x v="0"/>
    <x v="0"/>
  </r>
  <r>
    <x v="7"/>
    <x v="2"/>
    <x v="0"/>
    <x v="1"/>
    <x v="1"/>
    <x v="0"/>
    <x v="0"/>
    <x v="0"/>
    <x v="0"/>
    <x v="0"/>
    <x v="0"/>
    <x v="0"/>
  </r>
  <r>
    <x v="8"/>
    <x v="2"/>
    <x v="0"/>
    <x v="1"/>
    <x v="1"/>
    <x v="0"/>
    <x v="0"/>
    <x v="0"/>
    <x v="0"/>
    <x v="0"/>
    <x v="0"/>
    <x v="0"/>
  </r>
  <r>
    <x v="9"/>
    <x v="2"/>
    <x v="0"/>
    <x v="1"/>
    <x v="1"/>
    <x v="0"/>
    <x v="0"/>
    <x v="0"/>
    <x v="0"/>
    <x v="0"/>
    <x v="0"/>
    <x v="0"/>
  </r>
  <r>
    <x v="10"/>
    <x v="2"/>
    <x v="0"/>
    <x v="1"/>
    <x v="1"/>
    <x v="0"/>
    <x v="0"/>
    <x v="0"/>
    <x v="0"/>
    <x v="0"/>
    <x v="0"/>
    <x v="0"/>
  </r>
  <r>
    <x v="11"/>
    <x v="2"/>
    <x v="0"/>
    <x v="1"/>
    <x v="1"/>
    <x v="0"/>
    <x v="0"/>
    <x v="0"/>
    <x v="0"/>
    <x v="0"/>
    <x v="0"/>
    <x v="0"/>
  </r>
  <r>
    <x v="12"/>
    <x v="2"/>
    <x v="0"/>
    <x v="1"/>
    <x v="1"/>
    <x v="0"/>
    <x v="0"/>
    <x v="0"/>
    <x v="0"/>
    <x v="0"/>
    <x v="0"/>
    <x v="0"/>
  </r>
  <r>
    <x v="13"/>
    <x v="2"/>
    <x v="0"/>
    <x v="1"/>
    <x v="1"/>
    <x v="0"/>
    <x v="0"/>
    <x v="0"/>
    <x v="0"/>
    <x v="0"/>
    <x v="0"/>
    <x v="0"/>
  </r>
  <r>
    <x v="14"/>
    <x v="2"/>
    <x v="0"/>
    <x v="1"/>
    <x v="1"/>
    <x v="0"/>
    <x v="0"/>
    <x v="0"/>
    <x v="0"/>
    <x v="0"/>
    <x v="0"/>
    <x v="0"/>
  </r>
  <r>
    <x v="15"/>
    <x v="2"/>
    <x v="0"/>
    <x v="1"/>
    <x v="1"/>
    <x v="0"/>
    <x v="0"/>
    <x v="0"/>
    <x v="0"/>
    <x v="0"/>
    <x v="0"/>
    <x v="0"/>
  </r>
  <r>
    <x v="16"/>
    <x v="2"/>
    <x v="0"/>
    <x v="1"/>
    <x v="1"/>
    <x v="0"/>
    <x v="0"/>
    <x v="0"/>
    <x v="0"/>
    <x v="0"/>
    <x v="0"/>
    <x v="0"/>
  </r>
  <r>
    <x v="17"/>
    <x v="2"/>
    <x v="0"/>
    <x v="1"/>
    <x v="1"/>
    <x v="0"/>
    <x v="0"/>
    <x v="0"/>
    <x v="0"/>
    <x v="0"/>
    <x v="0"/>
    <x v="0"/>
  </r>
  <r>
    <x v="18"/>
    <x v="2"/>
    <x v="0"/>
    <x v="1"/>
    <x v="1"/>
    <x v="0"/>
    <x v="0"/>
    <x v="0"/>
    <x v="0"/>
    <x v="0"/>
    <x v="0"/>
    <x v="0"/>
  </r>
  <r>
    <x v="19"/>
    <x v="2"/>
    <x v="0"/>
    <x v="1"/>
    <x v="1"/>
    <x v="0"/>
    <x v="0"/>
    <x v="0"/>
    <x v="0"/>
    <x v="0"/>
    <x v="0"/>
    <x v="0"/>
  </r>
  <r>
    <x v="20"/>
    <x v="2"/>
    <x v="0"/>
    <x v="1"/>
    <x v="1"/>
    <x v="0"/>
    <x v="0"/>
    <x v="0"/>
    <x v="0"/>
    <x v="0"/>
    <x v="0"/>
    <x v="0"/>
  </r>
  <r>
    <x v="21"/>
    <x v="2"/>
    <x v="0"/>
    <x v="1"/>
    <x v="1"/>
    <x v="0"/>
    <x v="0"/>
    <x v="0"/>
    <x v="0"/>
    <x v="0"/>
    <x v="0"/>
    <x v="0"/>
  </r>
  <r>
    <x v="22"/>
    <x v="2"/>
    <x v="0"/>
    <x v="1"/>
    <x v="1"/>
    <x v="0"/>
    <x v="0"/>
    <x v="0"/>
    <x v="0"/>
    <x v="0"/>
    <x v="0"/>
    <x v="0"/>
  </r>
  <r>
    <x v="23"/>
    <x v="2"/>
    <x v="0"/>
    <x v="1"/>
    <x v="1"/>
    <x v="0"/>
    <x v="0"/>
    <x v="0"/>
    <x v="0"/>
    <x v="0"/>
    <x v="0"/>
    <x v="0"/>
  </r>
  <r>
    <x v="24"/>
    <x v="2"/>
    <x v="0"/>
    <x v="1"/>
    <x v="1"/>
    <x v="0"/>
    <x v="0"/>
    <x v="0"/>
    <x v="0"/>
    <x v="0"/>
    <x v="0"/>
    <x v="0"/>
  </r>
  <r>
    <x v="25"/>
    <x v="2"/>
    <x v="0"/>
    <x v="1"/>
    <x v="1"/>
    <x v="0"/>
    <x v="0"/>
    <x v="0"/>
    <x v="0"/>
    <x v="0"/>
    <x v="0"/>
    <x v="0"/>
  </r>
  <r>
    <x v="26"/>
    <x v="2"/>
    <x v="0"/>
    <x v="1"/>
    <x v="1"/>
    <x v="0"/>
    <x v="0"/>
    <x v="0"/>
    <x v="0"/>
    <x v="0"/>
    <x v="0"/>
    <x v="0"/>
  </r>
  <r>
    <x v="27"/>
    <x v="2"/>
    <x v="0"/>
    <x v="1"/>
    <x v="1"/>
    <x v="0"/>
    <x v="0"/>
    <x v="0"/>
    <x v="0"/>
    <x v="0"/>
    <x v="0"/>
    <x v="0"/>
  </r>
  <r>
    <x v="28"/>
    <x v="2"/>
    <x v="0"/>
    <x v="1"/>
    <x v="1"/>
    <x v="0"/>
    <x v="0"/>
    <x v="0"/>
    <x v="0"/>
    <x v="0"/>
    <x v="0"/>
    <x v="0"/>
  </r>
  <r>
    <x v="29"/>
    <x v="2"/>
    <x v="0"/>
    <x v="1"/>
    <x v="1"/>
    <x v="0"/>
    <x v="0"/>
    <x v="0"/>
    <x v="0"/>
    <x v="0"/>
    <x v="0"/>
    <x v="0"/>
  </r>
  <r>
    <x v="30"/>
    <x v="2"/>
    <x v="0"/>
    <x v="1"/>
    <x v="1"/>
    <x v="0"/>
    <x v="0"/>
    <x v="0"/>
    <x v="0"/>
    <x v="0"/>
    <x v="0"/>
    <x v="0"/>
  </r>
  <r>
    <x v="31"/>
    <x v="2"/>
    <x v="0"/>
    <x v="1"/>
    <x v="1"/>
    <x v="0"/>
    <x v="0"/>
    <x v="0"/>
    <x v="0"/>
    <x v="0"/>
    <x v="0"/>
    <x v="0"/>
  </r>
  <r>
    <x v="32"/>
    <x v="2"/>
    <x v="0"/>
    <x v="1"/>
    <x v="1"/>
    <x v="0"/>
    <x v="0"/>
    <x v="0"/>
    <x v="0"/>
    <x v="0"/>
    <x v="0"/>
    <x v="0"/>
  </r>
  <r>
    <x v="33"/>
    <x v="2"/>
    <x v="0"/>
    <x v="1"/>
    <x v="1"/>
    <x v="0"/>
    <x v="0"/>
    <x v="0"/>
    <x v="0"/>
    <x v="0"/>
    <x v="0"/>
    <x v="0"/>
  </r>
  <r>
    <x v="34"/>
    <x v="2"/>
    <x v="0"/>
    <x v="1"/>
    <x v="1"/>
    <x v="0"/>
    <x v="0"/>
    <x v="0"/>
    <x v="0"/>
    <x v="0"/>
    <x v="0"/>
    <x v="0"/>
  </r>
  <r>
    <x v="35"/>
    <x v="2"/>
    <x v="0"/>
    <x v="1"/>
    <x v="1"/>
    <x v="0"/>
    <x v="0"/>
    <x v="0"/>
    <x v="0"/>
    <x v="0"/>
    <x v="0"/>
    <x v="0"/>
  </r>
  <r>
    <x v="36"/>
    <x v="2"/>
    <x v="0"/>
    <x v="1"/>
    <x v="1"/>
    <x v="0"/>
    <x v="0"/>
    <x v="0"/>
    <x v="0"/>
    <x v="0"/>
    <x v="0"/>
    <x v="0"/>
  </r>
  <r>
    <x v="37"/>
    <x v="2"/>
    <x v="0"/>
    <x v="1"/>
    <x v="1"/>
    <x v="0"/>
    <x v="0"/>
    <x v="0"/>
    <x v="0"/>
    <x v="0"/>
    <x v="0"/>
    <x v="0"/>
  </r>
  <r>
    <x v="38"/>
    <x v="2"/>
    <x v="0"/>
    <x v="1"/>
    <x v="1"/>
    <x v="0"/>
    <x v="0"/>
    <x v="0"/>
    <x v="0"/>
    <x v="0"/>
    <x v="0"/>
    <x v="0"/>
  </r>
  <r>
    <x v="39"/>
    <x v="2"/>
    <x v="0"/>
    <x v="1"/>
    <x v="1"/>
    <x v="0"/>
    <x v="0"/>
    <x v="0"/>
    <x v="0"/>
    <x v="0"/>
    <x v="0"/>
    <x v="0"/>
  </r>
  <r>
    <x v="40"/>
    <x v="2"/>
    <x v="0"/>
    <x v="1"/>
    <x v="1"/>
    <x v="0"/>
    <x v="0"/>
    <x v="0"/>
    <x v="0"/>
    <x v="0"/>
    <x v="0"/>
    <x v="0"/>
  </r>
  <r>
    <x v="41"/>
    <x v="2"/>
    <x v="0"/>
    <x v="1"/>
    <x v="1"/>
    <x v="0"/>
    <x v="0"/>
    <x v="0"/>
    <x v="0"/>
    <x v="0"/>
    <x v="0"/>
    <x v="0"/>
  </r>
  <r>
    <x v="42"/>
    <x v="2"/>
    <x v="0"/>
    <x v="1"/>
    <x v="1"/>
    <x v="0"/>
    <x v="0"/>
    <x v="0"/>
    <x v="0"/>
    <x v="0"/>
    <x v="0"/>
    <x v="0"/>
  </r>
  <r>
    <x v="43"/>
    <x v="2"/>
    <x v="0"/>
    <x v="1"/>
    <x v="1"/>
    <x v="0"/>
    <x v="0"/>
    <x v="0"/>
    <x v="0"/>
    <x v="0"/>
    <x v="0"/>
    <x v="0"/>
  </r>
  <r>
    <x v="44"/>
    <x v="2"/>
    <x v="0"/>
    <x v="1"/>
    <x v="1"/>
    <x v="0"/>
    <x v="0"/>
    <x v="0"/>
    <x v="0"/>
    <x v="0"/>
    <x v="0"/>
    <x v="0"/>
  </r>
  <r>
    <x v="45"/>
    <x v="2"/>
    <x v="0"/>
    <x v="1"/>
    <x v="1"/>
    <x v="0"/>
    <x v="0"/>
    <x v="0"/>
    <x v="0"/>
    <x v="0"/>
    <x v="0"/>
    <x v="0"/>
  </r>
  <r>
    <x v="46"/>
    <x v="2"/>
    <x v="0"/>
    <x v="1"/>
    <x v="1"/>
    <x v="0"/>
    <x v="0"/>
    <x v="0"/>
    <x v="0"/>
    <x v="0"/>
    <x v="0"/>
    <x v="0"/>
  </r>
  <r>
    <x v="47"/>
    <x v="2"/>
    <x v="0"/>
    <x v="1"/>
    <x v="1"/>
    <x v="0"/>
    <x v="0"/>
    <x v="0"/>
    <x v="0"/>
    <x v="0"/>
    <x v="0"/>
    <x v="0"/>
  </r>
  <r>
    <x v="0"/>
    <x v="0"/>
    <x v="1"/>
    <x v="1"/>
    <x v="1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0"/>
    <x v="0"/>
  </r>
  <r>
    <x v="2"/>
    <x v="0"/>
    <x v="1"/>
    <x v="1"/>
    <x v="1"/>
    <x v="0"/>
    <x v="0"/>
    <x v="0"/>
    <x v="0"/>
    <x v="0"/>
    <x v="0"/>
    <x v="0"/>
  </r>
  <r>
    <x v="3"/>
    <x v="0"/>
    <x v="1"/>
    <x v="1"/>
    <x v="1"/>
    <x v="0"/>
    <x v="0"/>
    <x v="0"/>
    <x v="0"/>
    <x v="0"/>
    <x v="0"/>
    <x v="0"/>
  </r>
  <r>
    <x v="4"/>
    <x v="0"/>
    <x v="1"/>
    <x v="1"/>
    <x v="1"/>
    <x v="0"/>
    <x v="0"/>
    <x v="0"/>
    <x v="0"/>
    <x v="0"/>
    <x v="0"/>
    <x v="0"/>
  </r>
  <r>
    <x v="5"/>
    <x v="0"/>
    <x v="1"/>
    <x v="1"/>
    <x v="1"/>
    <x v="0"/>
    <x v="0"/>
    <x v="0"/>
    <x v="0"/>
    <x v="0"/>
    <x v="0"/>
    <x v="0"/>
  </r>
  <r>
    <x v="6"/>
    <x v="0"/>
    <x v="1"/>
    <x v="1"/>
    <x v="1"/>
    <x v="0"/>
    <x v="0"/>
    <x v="0"/>
    <x v="0"/>
    <x v="0"/>
    <x v="0"/>
    <x v="0"/>
  </r>
  <r>
    <x v="7"/>
    <x v="0"/>
    <x v="1"/>
    <x v="1"/>
    <x v="1"/>
    <x v="0"/>
    <x v="0"/>
    <x v="0"/>
    <x v="0"/>
    <x v="0"/>
    <x v="0"/>
    <x v="0"/>
  </r>
  <r>
    <x v="8"/>
    <x v="0"/>
    <x v="1"/>
    <x v="1"/>
    <x v="1"/>
    <x v="0"/>
    <x v="0"/>
    <x v="0"/>
    <x v="0"/>
    <x v="0"/>
    <x v="0"/>
    <x v="0"/>
  </r>
  <r>
    <x v="9"/>
    <x v="0"/>
    <x v="1"/>
    <x v="1"/>
    <x v="1"/>
    <x v="0"/>
    <x v="0"/>
    <x v="0"/>
    <x v="0"/>
    <x v="0"/>
    <x v="0"/>
    <x v="0"/>
  </r>
  <r>
    <x v="10"/>
    <x v="0"/>
    <x v="1"/>
    <x v="1"/>
    <x v="1"/>
    <x v="0"/>
    <x v="0"/>
    <x v="0"/>
    <x v="0"/>
    <x v="0"/>
    <x v="0"/>
    <x v="0"/>
  </r>
  <r>
    <x v="11"/>
    <x v="0"/>
    <x v="1"/>
    <x v="1"/>
    <x v="1"/>
    <x v="0"/>
    <x v="0"/>
    <x v="0"/>
    <x v="0"/>
    <x v="0"/>
    <x v="0"/>
    <x v="0"/>
  </r>
  <r>
    <x v="12"/>
    <x v="0"/>
    <x v="1"/>
    <x v="1"/>
    <x v="1"/>
    <x v="0"/>
    <x v="0"/>
    <x v="0"/>
    <x v="0"/>
    <x v="0"/>
    <x v="0"/>
    <x v="0"/>
  </r>
  <r>
    <x v="13"/>
    <x v="0"/>
    <x v="1"/>
    <x v="1"/>
    <x v="1"/>
    <x v="0"/>
    <x v="0"/>
    <x v="0"/>
    <x v="0"/>
    <x v="0"/>
    <x v="0"/>
    <x v="0"/>
  </r>
  <r>
    <x v="14"/>
    <x v="0"/>
    <x v="1"/>
    <x v="1"/>
    <x v="1"/>
    <x v="0"/>
    <x v="0"/>
    <x v="0"/>
    <x v="0"/>
    <x v="0"/>
    <x v="0"/>
    <x v="0"/>
  </r>
  <r>
    <x v="15"/>
    <x v="0"/>
    <x v="1"/>
    <x v="1"/>
    <x v="1"/>
    <x v="3"/>
    <x v="0"/>
    <x v="1"/>
    <x v="0"/>
    <x v="3"/>
    <x v="3"/>
    <x v="0"/>
  </r>
  <r>
    <x v="16"/>
    <x v="0"/>
    <x v="1"/>
    <x v="1"/>
    <x v="1"/>
    <x v="3"/>
    <x v="0"/>
    <x v="1"/>
    <x v="0"/>
    <x v="3"/>
    <x v="3"/>
    <x v="0"/>
  </r>
  <r>
    <x v="17"/>
    <x v="0"/>
    <x v="1"/>
    <x v="1"/>
    <x v="1"/>
    <x v="3"/>
    <x v="0"/>
    <x v="1"/>
    <x v="0"/>
    <x v="3"/>
    <x v="3"/>
    <x v="0"/>
  </r>
  <r>
    <x v="18"/>
    <x v="0"/>
    <x v="1"/>
    <x v="1"/>
    <x v="1"/>
    <x v="3"/>
    <x v="0"/>
    <x v="1"/>
    <x v="0"/>
    <x v="3"/>
    <x v="3"/>
    <x v="0"/>
  </r>
  <r>
    <x v="19"/>
    <x v="0"/>
    <x v="1"/>
    <x v="1"/>
    <x v="1"/>
    <x v="3"/>
    <x v="0"/>
    <x v="1"/>
    <x v="0"/>
    <x v="3"/>
    <x v="3"/>
    <x v="0"/>
  </r>
  <r>
    <x v="20"/>
    <x v="0"/>
    <x v="1"/>
    <x v="1"/>
    <x v="1"/>
    <x v="3"/>
    <x v="0"/>
    <x v="1"/>
    <x v="0"/>
    <x v="3"/>
    <x v="3"/>
    <x v="0"/>
  </r>
  <r>
    <x v="21"/>
    <x v="0"/>
    <x v="1"/>
    <x v="1"/>
    <x v="1"/>
    <x v="3"/>
    <x v="0"/>
    <x v="1"/>
    <x v="0"/>
    <x v="3"/>
    <x v="3"/>
    <x v="0"/>
  </r>
  <r>
    <x v="22"/>
    <x v="0"/>
    <x v="1"/>
    <x v="1"/>
    <x v="1"/>
    <x v="3"/>
    <x v="0"/>
    <x v="1"/>
    <x v="0"/>
    <x v="3"/>
    <x v="3"/>
    <x v="0"/>
  </r>
  <r>
    <x v="23"/>
    <x v="0"/>
    <x v="1"/>
    <x v="1"/>
    <x v="1"/>
    <x v="3"/>
    <x v="0"/>
    <x v="1"/>
    <x v="0"/>
    <x v="3"/>
    <x v="3"/>
    <x v="0"/>
  </r>
  <r>
    <x v="24"/>
    <x v="0"/>
    <x v="1"/>
    <x v="1"/>
    <x v="1"/>
    <x v="3"/>
    <x v="0"/>
    <x v="1"/>
    <x v="0"/>
    <x v="3"/>
    <x v="3"/>
    <x v="0"/>
  </r>
  <r>
    <x v="25"/>
    <x v="0"/>
    <x v="1"/>
    <x v="1"/>
    <x v="1"/>
    <x v="3"/>
    <x v="0"/>
    <x v="1"/>
    <x v="0"/>
    <x v="3"/>
    <x v="3"/>
    <x v="0"/>
  </r>
  <r>
    <x v="26"/>
    <x v="0"/>
    <x v="1"/>
    <x v="1"/>
    <x v="1"/>
    <x v="3"/>
    <x v="0"/>
    <x v="1"/>
    <x v="0"/>
    <x v="3"/>
    <x v="3"/>
    <x v="0"/>
  </r>
  <r>
    <x v="27"/>
    <x v="0"/>
    <x v="1"/>
    <x v="1"/>
    <x v="1"/>
    <x v="3"/>
    <x v="0"/>
    <x v="1"/>
    <x v="0"/>
    <x v="3"/>
    <x v="3"/>
    <x v="0"/>
  </r>
  <r>
    <x v="28"/>
    <x v="0"/>
    <x v="1"/>
    <x v="1"/>
    <x v="1"/>
    <x v="3"/>
    <x v="0"/>
    <x v="1"/>
    <x v="0"/>
    <x v="3"/>
    <x v="3"/>
    <x v="0"/>
  </r>
  <r>
    <x v="29"/>
    <x v="0"/>
    <x v="1"/>
    <x v="1"/>
    <x v="1"/>
    <x v="3"/>
    <x v="0"/>
    <x v="1"/>
    <x v="0"/>
    <x v="3"/>
    <x v="3"/>
    <x v="0"/>
  </r>
  <r>
    <x v="30"/>
    <x v="0"/>
    <x v="1"/>
    <x v="1"/>
    <x v="1"/>
    <x v="3"/>
    <x v="0"/>
    <x v="1"/>
    <x v="0"/>
    <x v="3"/>
    <x v="3"/>
    <x v="0"/>
  </r>
  <r>
    <x v="31"/>
    <x v="0"/>
    <x v="1"/>
    <x v="1"/>
    <x v="1"/>
    <x v="3"/>
    <x v="0"/>
    <x v="1"/>
    <x v="0"/>
    <x v="3"/>
    <x v="3"/>
    <x v="0"/>
  </r>
  <r>
    <x v="32"/>
    <x v="0"/>
    <x v="1"/>
    <x v="1"/>
    <x v="1"/>
    <x v="3"/>
    <x v="0"/>
    <x v="1"/>
    <x v="0"/>
    <x v="3"/>
    <x v="3"/>
    <x v="0"/>
  </r>
  <r>
    <x v="33"/>
    <x v="0"/>
    <x v="1"/>
    <x v="1"/>
    <x v="1"/>
    <x v="3"/>
    <x v="0"/>
    <x v="1"/>
    <x v="0"/>
    <x v="3"/>
    <x v="3"/>
    <x v="0"/>
  </r>
  <r>
    <x v="34"/>
    <x v="0"/>
    <x v="1"/>
    <x v="1"/>
    <x v="1"/>
    <x v="3"/>
    <x v="0"/>
    <x v="1"/>
    <x v="0"/>
    <x v="3"/>
    <x v="3"/>
    <x v="0"/>
  </r>
  <r>
    <x v="35"/>
    <x v="0"/>
    <x v="1"/>
    <x v="1"/>
    <x v="1"/>
    <x v="3"/>
    <x v="0"/>
    <x v="1"/>
    <x v="0"/>
    <x v="3"/>
    <x v="3"/>
    <x v="0"/>
  </r>
  <r>
    <x v="36"/>
    <x v="0"/>
    <x v="1"/>
    <x v="1"/>
    <x v="1"/>
    <x v="3"/>
    <x v="0"/>
    <x v="1"/>
    <x v="0"/>
    <x v="3"/>
    <x v="3"/>
    <x v="0"/>
  </r>
  <r>
    <x v="37"/>
    <x v="0"/>
    <x v="1"/>
    <x v="1"/>
    <x v="1"/>
    <x v="3"/>
    <x v="0"/>
    <x v="1"/>
    <x v="0"/>
    <x v="3"/>
    <x v="3"/>
    <x v="0"/>
  </r>
  <r>
    <x v="38"/>
    <x v="0"/>
    <x v="1"/>
    <x v="1"/>
    <x v="1"/>
    <x v="3"/>
    <x v="0"/>
    <x v="1"/>
    <x v="0"/>
    <x v="3"/>
    <x v="3"/>
    <x v="0"/>
  </r>
  <r>
    <x v="39"/>
    <x v="0"/>
    <x v="1"/>
    <x v="1"/>
    <x v="1"/>
    <x v="3"/>
    <x v="0"/>
    <x v="1"/>
    <x v="0"/>
    <x v="3"/>
    <x v="3"/>
    <x v="0"/>
  </r>
  <r>
    <x v="40"/>
    <x v="0"/>
    <x v="1"/>
    <x v="1"/>
    <x v="1"/>
    <x v="3"/>
    <x v="0"/>
    <x v="1"/>
    <x v="0"/>
    <x v="3"/>
    <x v="3"/>
    <x v="0"/>
  </r>
  <r>
    <x v="41"/>
    <x v="0"/>
    <x v="1"/>
    <x v="1"/>
    <x v="1"/>
    <x v="3"/>
    <x v="0"/>
    <x v="1"/>
    <x v="0"/>
    <x v="3"/>
    <x v="3"/>
    <x v="0"/>
  </r>
  <r>
    <x v="42"/>
    <x v="0"/>
    <x v="1"/>
    <x v="1"/>
    <x v="1"/>
    <x v="3"/>
    <x v="0"/>
    <x v="1"/>
    <x v="0"/>
    <x v="3"/>
    <x v="3"/>
    <x v="0"/>
  </r>
  <r>
    <x v="43"/>
    <x v="0"/>
    <x v="1"/>
    <x v="1"/>
    <x v="1"/>
    <x v="3"/>
    <x v="0"/>
    <x v="1"/>
    <x v="0"/>
    <x v="3"/>
    <x v="3"/>
    <x v="0"/>
  </r>
  <r>
    <x v="44"/>
    <x v="0"/>
    <x v="1"/>
    <x v="1"/>
    <x v="1"/>
    <x v="3"/>
    <x v="0"/>
    <x v="1"/>
    <x v="0"/>
    <x v="3"/>
    <x v="3"/>
    <x v="0"/>
  </r>
  <r>
    <x v="45"/>
    <x v="0"/>
    <x v="1"/>
    <x v="1"/>
    <x v="1"/>
    <x v="0"/>
    <x v="0"/>
    <x v="0"/>
    <x v="0"/>
    <x v="0"/>
    <x v="0"/>
    <x v="0"/>
  </r>
  <r>
    <x v="46"/>
    <x v="0"/>
    <x v="1"/>
    <x v="1"/>
    <x v="1"/>
    <x v="0"/>
    <x v="0"/>
    <x v="0"/>
    <x v="0"/>
    <x v="0"/>
    <x v="0"/>
    <x v="0"/>
  </r>
  <r>
    <x v="47"/>
    <x v="0"/>
    <x v="1"/>
    <x v="1"/>
    <x v="1"/>
    <x v="0"/>
    <x v="0"/>
    <x v="0"/>
    <x v="0"/>
    <x v="0"/>
    <x v="0"/>
    <x v="0"/>
  </r>
  <r>
    <x v="0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2"/>
    <x v="1"/>
    <x v="1"/>
    <x v="1"/>
    <x v="1"/>
    <x v="0"/>
    <x v="0"/>
    <x v="0"/>
    <x v="0"/>
    <x v="0"/>
    <x v="0"/>
    <x v="0"/>
  </r>
  <r>
    <x v="3"/>
    <x v="1"/>
    <x v="1"/>
    <x v="1"/>
    <x v="1"/>
    <x v="0"/>
    <x v="0"/>
    <x v="0"/>
    <x v="0"/>
    <x v="0"/>
    <x v="0"/>
    <x v="0"/>
  </r>
  <r>
    <x v="4"/>
    <x v="1"/>
    <x v="1"/>
    <x v="1"/>
    <x v="1"/>
    <x v="0"/>
    <x v="0"/>
    <x v="0"/>
    <x v="0"/>
    <x v="0"/>
    <x v="0"/>
    <x v="0"/>
  </r>
  <r>
    <x v="5"/>
    <x v="1"/>
    <x v="1"/>
    <x v="1"/>
    <x v="1"/>
    <x v="0"/>
    <x v="0"/>
    <x v="0"/>
    <x v="0"/>
    <x v="0"/>
    <x v="0"/>
    <x v="0"/>
  </r>
  <r>
    <x v="6"/>
    <x v="1"/>
    <x v="1"/>
    <x v="1"/>
    <x v="1"/>
    <x v="0"/>
    <x v="0"/>
    <x v="0"/>
    <x v="0"/>
    <x v="0"/>
    <x v="0"/>
    <x v="0"/>
  </r>
  <r>
    <x v="7"/>
    <x v="1"/>
    <x v="1"/>
    <x v="1"/>
    <x v="1"/>
    <x v="0"/>
    <x v="0"/>
    <x v="0"/>
    <x v="0"/>
    <x v="0"/>
    <x v="0"/>
    <x v="0"/>
  </r>
  <r>
    <x v="8"/>
    <x v="1"/>
    <x v="1"/>
    <x v="1"/>
    <x v="1"/>
    <x v="0"/>
    <x v="0"/>
    <x v="0"/>
    <x v="0"/>
    <x v="0"/>
    <x v="0"/>
    <x v="0"/>
  </r>
  <r>
    <x v="9"/>
    <x v="1"/>
    <x v="1"/>
    <x v="1"/>
    <x v="1"/>
    <x v="0"/>
    <x v="0"/>
    <x v="0"/>
    <x v="0"/>
    <x v="0"/>
    <x v="0"/>
    <x v="0"/>
  </r>
  <r>
    <x v="10"/>
    <x v="1"/>
    <x v="1"/>
    <x v="1"/>
    <x v="1"/>
    <x v="0"/>
    <x v="0"/>
    <x v="0"/>
    <x v="0"/>
    <x v="0"/>
    <x v="0"/>
    <x v="0"/>
  </r>
  <r>
    <x v="11"/>
    <x v="1"/>
    <x v="1"/>
    <x v="1"/>
    <x v="1"/>
    <x v="0"/>
    <x v="0"/>
    <x v="0"/>
    <x v="0"/>
    <x v="0"/>
    <x v="0"/>
    <x v="0"/>
  </r>
  <r>
    <x v="12"/>
    <x v="1"/>
    <x v="1"/>
    <x v="1"/>
    <x v="1"/>
    <x v="0"/>
    <x v="0"/>
    <x v="0"/>
    <x v="0"/>
    <x v="0"/>
    <x v="0"/>
    <x v="0"/>
  </r>
  <r>
    <x v="13"/>
    <x v="1"/>
    <x v="1"/>
    <x v="1"/>
    <x v="1"/>
    <x v="0"/>
    <x v="0"/>
    <x v="0"/>
    <x v="0"/>
    <x v="0"/>
    <x v="0"/>
    <x v="0"/>
  </r>
  <r>
    <x v="14"/>
    <x v="1"/>
    <x v="1"/>
    <x v="1"/>
    <x v="1"/>
    <x v="0"/>
    <x v="0"/>
    <x v="0"/>
    <x v="0"/>
    <x v="0"/>
    <x v="0"/>
    <x v="0"/>
  </r>
  <r>
    <x v="15"/>
    <x v="1"/>
    <x v="1"/>
    <x v="1"/>
    <x v="1"/>
    <x v="2"/>
    <x v="0"/>
    <x v="2"/>
    <x v="0"/>
    <x v="2"/>
    <x v="2"/>
    <x v="0"/>
  </r>
  <r>
    <x v="16"/>
    <x v="1"/>
    <x v="1"/>
    <x v="1"/>
    <x v="1"/>
    <x v="2"/>
    <x v="0"/>
    <x v="2"/>
    <x v="0"/>
    <x v="2"/>
    <x v="2"/>
    <x v="0"/>
  </r>
  <r>
    <x v="17"/>
    <x v="1"/>
    <x v="1"/>
    <x v="1"/>
    <x v="1"/>
    <x v="2"/>
    <x v="0"/>
    <x v="2"/>
    <x v="0"/>
    <x v="2"/>
    <x v="2"/>
    <x v="0"/>
  </r>
  <r>
    <x v="18"/>
    <x v="1"/>
    <x v="1"/>
    <x v="1"/>
    <x v="1"/>
    <x v="2"/>
    <x v="0"/>
    <x v="2"/>
    <x v="0"/>
    <x v="2"/>
    <x v="2"/>
    <x v="0"/>
  </r>
  <r>
    <x v="19"/>
    <x v="1"/>
    <x v="1"/>
    <x v="1"/>
    <x v="1"/>
    <x v="2"/>
    <x v="0"/>
    <x v="2"/>
    <x v="0"/>
    <x v="2"/>
    <x v="2"/>
    <x v="0"/>
  </r>
  <r>
    <x v="20"/>
    <x v="1"/>
    <x v="1"/>
    <x v="1"/>
    <x v="1"/>
    <x v="2"/>
    <x v="0"/>
    <x v="2"/>
    <x v="0"/>
    <x v="2"/>
    <x v="2"/>
    <x v="0"/>
  </r>
  <r>
    <x v="21"/>
    <x v="1"/>
    <x v="1"/>
    <x v="1"/>
    <x v="1"/>
    <x v="2"/>
    <x v="0"/>
    <x v="2"/>
    <x v="0"/>
    <x v="2"/>
    <x v="2"/>
    <x v="0"/>
  </r>
  <r>
    <x v="22"/>
    <x v="1"/>
    <x v="1"/>
    <x v="1"/>
    <x v="1"/>
    <x v="2"/>
    <x v="0"/>
    <x v="2"/>
    <x v="0"/>
    <x v="2"/>
    <x v="2"/>
    <x v="0"/>
  </r>
  <r>
    <x v="23"/>
    <x v="1"/>
    <x v="1"/>
    <x v="1"/>
    <x v="1"/>
    <x v="2"/>
    <x v="0"/>
    <x v="2"/>
    <x v="0"/>
    <x v="2"/>
    <x v="2"/>
    <x v="0"/>
  </r>
  <r>
    <x v="24"/>
    <x v="1"/>
    <x v="1"/>
    <x v="1"/>
    <x v="1"/>
    <x v="2"/>
    <x v="0"/>
    <x v="2"/>
    <x v="0"/>
    <x v="2"/>
    <x v="2"/>
    <x v="0"/>
  </r>
  <r>
    <x v="25"/>
    <x v="1"/>
    <x v="1"/>
    <x v="1"/>
    <x v="1"/>
    <x v="2"/>
    <x v="0"/>
    <x v="2"/>
    <x v="0"/>
    <x v="2"/>
    <x v="2"/>
    <x v="0"/>
  </r>
  <r>
    <x v="26"/>
    <x v="1"/>
    <x v="1"/>
    <x v="1"/>
    <x v="1"/>
    <x v="2"/>
    <x v="0"/>
    <x v="2"/>
    <x v="0"/>
    <x v="2"/>
    <x v="2"/>
    <x v="0"/>
  </r>
  <r>
    <x v="27"/>
    <x v="1"/>
    <x v="1"/>
    <x v="1"/>
    <x v="1"/>
    <x v="2"/>
    <x v="0"/>
    <x v="2"/>
    <x v="0"/>
    <x v="2"/>
    <x v="2"/>
    <x v="0"/>
  </r>
  <r>
    <x v="28"/>
    <x v="1"/>
    <x v="1"/>
    <x v="1"/>
    <x v="1"/>
    <x v="2"/>
    <x v="0"/>
    <x v="2"/>
    <x v="0"/>
    <x v="2"/>
    <x v="2"/>
    <x v="0"/>
  </r>
  <r>
    <x v="29"/>
    <x v="1"/>
    <x v="1"/>
    <x v="1"/>
    <x v="1"/>
    <x v="2"/>
    <x v="0"/>
    <x v="2"/>
    <x v="0"/>
    <x v="2"/>
    <x v="2"/>
    <x v="0"/>
  </r>
  <r>
    <x v="30"/>
    <x v="1"/>
    <x v="1"/>
    <x v="1"/>
    <x v="1"/>
    <x v="2"/>
    <x v="0"/>
    <x v="2"/>
    <x v="0"/>
    <x v="2"/>
    <x v="2"/>
    <x v="0"/>
  </r>
  <r>
    <x v="31"/>
    <x v="1"/>
    <x v="1"/>
    <x v="1"/>
    <x v="1"/>
    <x v="2"/>
    <x v="0"/>
    <x v="2"/>
    <x v="0"/>
    <x v="2"/>
    <x v="2"/>
    <x v="0"/>
  </r>
  <r>
    <x v="32"/>
    <x v="1"/>
    <x v="1"/>
    <x v="1"/>
    <x v="1"/>
    <x v="2"/>
    <x v="0"/>
    <x v="2"/>
    <x v="0"/>
    <x v="2"/>
    <x v="2"/>
    <x v="0"/>
  </r>
  <r>
    <x v="33"/>
    <x v="1"/>
    <x v="1"/>
    <x v="1"/>
    <x v="1"/>
    <x v="2"/>
    <x v="0"/>
    <x v="2"/>
    <x v="0"/>
    <x v="2"/>
    <x v="2"/>
    <x v="0"/>
  </r>
  <r>
    <x v="34"/>
    <x v="1"/>
    <x v="1"/>
    <x v="1"/>
    <x v="1"/>
    <x v="2"/>
    <x v="0"/>
    <x v="2"/>
    <x v="0"/>
    <x v="2"/>
    <x v="2"/>
    <x v="0"/>
  </r>
  <r>
    <x v="35"/>
    <x v="1"/>
    <x v="1"/>
    <x v="1"/>
    <x v="1"/>
    <x v="2"/>
    <x v="0"/>
    <x v="2"/>
    <x v="0"/>
    <x v="2"/>
    <x v="2"/>
    <x v="0"/>
  </r>
  <r>
    <x v="36"/>
    <x v="1"/>
    <x v="1"/>
    <x v="1"/>
    <x v="1"/>
    <x v="2"/>
    <x v="0"/>
    <x v="2"/>
    <x v="0"/>
    <x v="2"/>
    <x v="2"/>
    <x v="0"/>
  </r>
  <r>
    <x v="37"/>
    <x v="1"/>
    <x v="1"/>
    <x v="1"/>
    <x v="1"/>
    <x v="2"/>
    <x v="0"/>
    <x v="2"/>
    <x v="0"/>
    <x v="2"/>
    <x v="2"/>
    <x v="0"/>
  </r>
  <r>
    <x v="38"/>
    <x v="1"/>
    <x v="1"/>
    <x v="1"/>
    <x v="1"/>
    <x v="2"/>
    <x v="0"/>
    <x v="2"/>
    <x v="0"/>
    <x v="2"/>
    <x v="2"/>
    <x v="0"/>
  </r>
  <r>
    <x v="39"/>
    <x v="1"/>
    <x v="1"/>
    <x v="1"/>
    <x v="1"/>
    <x v="2"/>
    <x v="0"/>
    <x v="2"/>
    <x v="0"/>
    <x v="2"/>
    <x v="2"/>
    <x v="0"/>
  </r>
  <r>
    <x v="40"/>
    <x v="1"/>
    <x v="1"/>
    <x v="1"/>
    <x v="1"/>
    <x v="2"/>
    <x v="0"/>
    <x v="2"/>
    <x v="0"/>
    <x v="2"/>
    <x v="2"/>
    <x v="0"/>
  </r>
  <r>
    <x v="41"/>
    <x v="1"/>
    <x v="1"/>
    <x v="1"/>
    <x v="1"/>
    <x v="2"/>
    <x v="0"/>
    <x v="2"/>
    <x v="0"/>
    <x v="2"/>
    <x v="2"/>
    <x v="0"/>
  </r>
  <r>
    <x v="42"/>
    <x v="1"/>
    <x v="1"/>
    <x v="1"/>
    <x v="1"/>
    <x v="2"/>
    <x v="0"/>
    <x v="2"/>
    <x v="0"/>
    <x v="2"/>
    <x v="2"/>
    <x v="0"/>
  </r>
  <r>
    <x v="43"/>
    <x v="1"/>
    <x v="1"/>
    <x v="1"/>
    <x v="1"/>
    <x v="2"/>
    <x v="0"/>
    <x v="2"/>
    <x v="0"/>
    <x v="2"/>
    <x v="2"/>
    <x v="0"/>
  </r>
  <r>
    <x v="44"/>
    <x v="1"/>
    <x v="1"/>
    <x v="1"/>
    <x v="1"/>
    <x v="2"/>
    <x v="0"/>
    <x v="2"/>
    <x v="0"/>
    <x v="2"/>
    <x v="2"/>
    <x v="0"/>
  </r>
  <r>
    <x v="45"/>
    <x v="1"/>
    <x v="1"/>
    <x v="1"/>
    <x v="1"/>
    <x v="0"/>
    <x v="0"/>
    <x v="0"/>
    <x v="0"/>
    <x v="0"/>
    <x v="0"/>
    <x v="0"/>
  </r>
  <r>
    <x v="46"/>
    <x v="1"/>
    <x v="1"/>
    <x v="1"/>
    <x v="1"/>
    <x v="0"/>
    <x v="0"/>
    <x v="0"/>
    <x v="0"/>
    <x v="0"/>
    <x v="0"/>
    <x v="0"/>
  </r>
  <r>
    <x v="47"/>
    <x v="1"/>
    <x v="1"/>
    <x v="1"/>
    <x v="1"/>
    <x v="0"/>
    <x v="0"/>
    <x v="0"/>
    <x v="0"/>
    <x v="0"/>
    <x v="0"/>
    <x v="0"/>
  </r>
  <r>
    <x v="0"/>
    <x v="2"/>
    <x v="1"/>
    <x v="1"/>
    <x v="1"/>
    <x v="0"/>
    <x v="0"/>
    <x v="0"/>
    <x v="0"/>
    <x v="0"/>
    <x v="0"/>
    <x v="0"/>
  </r>
  <r>
    <x v="1"/>
    <x v="2"/>
    <x v="1"/>
    <x v="1"/>
    <x v="1"/>
    <x v="0"/>
    <x v="0"/>
    <x v="0"/>
    <x v="0"/>
    <x v="0"/>
    <x v="0"/>
    <x v="0"/>
  </r>
  <r>
    <x v="2"/>
    <x v="2"/>
    <x v="1"/>
    <x v="1"/>
    <x v="1"/>
    <x v="0"/>
    <x v="0"/>
    <x v="0"/>
    <x v="0"/>
    <x v="0"/>
    <x v="0"/>
    <x v="0"/>
  </r>
  <r>
    <x v="3"/>
    <x v="2"/>
    <x v="1"/>
    <x v="1"/>
    <x v="1"/>
    <x v="0"/>
    <x v="0"/>
    <x v="0"/>
    <x v="0"/>
    <x v="0"/>
    <x v="0"/>
    <x v="0"/>
  </r>
  <r>
    <x v="4"/>
    <x v="2"/>
    <x v="1"/>
    <x v="1"/>
    <x v="1"/>
    <x v="0"/>
    <x v="0"/>
    <x v="0"/>
    <x v="0"/>
    <x v="0"/>
    <x v="0"/>
    <x v="0"/>
  </r>
  <r>
    <x v="5"/>
    <x v="2"/>
    <x v="1"/>
    <x v="1"/>
    <x v="1"/>
    <x v="0"/>
    <x v="0"/>
    <x v="0"/>
    <x v="0"/>
    <x v="0"/>
    <x v="0"/>
    <x v="0"/>
  </r>
  <r>
    <x v="6"/>
    <x v="2"/>
    <x v="1"/>
    <x v="1"/>
    <x v="1"/>
    <x v="0"/>
    <x v="0"/>
    <x v="0"/>
    <x v="0"/>
    <x v="0"/>
    <x v="0"/>
    <x v="0"/>
  </r>
  <r>
    <x v="7"/>
    <x v="2"/>
    <x v="1"/>
    <x v="1"/>
    <x v="1"/>
    <x v="0"/>
    <x v="0"/>
    <x v="0"/>
    <x v="0"/>
    <x v="0"/>
    <x v="0"/>
    <x v="0"/>
  </r>
  <r>
    <x v="8"/>
    <x v="2"/>
    <x v="1"/>
    <x v="1"/>
    <x v="1"/>
    <x v="0"/>
    <x v="0"/>
    <x v="0"/>
    <x v="0"/>
    <x v="0"/>
    <x v="0"/>
    <x v="0"/>
  </r>
  <r>
    <x v="9"/>
    <x v="2"/>
    <x v="1"/>
    <x v="1"/>
    <x v="1"/>
    <x v="0"/>
    <x v="0"/>
    <x v="0"/>
    <x v="0"/>
    <x v="0"/>
    <x v="0"/>
    <x v="0"/>
  </r>
  <r>
    <x v="10"/>
    <x v="2"/>
    <x v="1"/>
    <x v="1"/>
    <x v="1"/>
    <x v="0"/>
    <x v="0"/>
    <x v="0"/>
    <x v="0"/>
    <x v="0"/>
    <x v="0"/>
    <x v="0"/>
  </r>
  <r>
    <x v="11"/>
    <x v="2"/>
    <x v="1"/>
    <x v="1"/>
    <x v="1"/>
    <x v="0"/>
    <x v="0"/>
    <x v="0"/>
    <x v="0"/>
    <x v="0"/>
    <x v="0"/>
    <x v="0"/>
  </r>
  <r>
    <x v="12"/>
    <x v="2"/>
    <x v="1"/>
    <x v="1"/>
    <x v="1"/>
    <x v="0"/>
    <x v="0"/>
    <x v="0"/>
    <x v="0"/>
    <x v="0"/>
    <x v="0"/>
    <x v="0"/>
  </r>
  <r>
    <x v="13"/>
    <x v="2"/>
    <x v="1"/>
    <x v="1"/>
    <x v="1"/>
    <x v="0"/>
    <x v="0"/>
    <x v="0"/>
    <x v="0"/>
    <x v="0"/>
    <x v="0"/>
    <x v="0"/>
  </r>
  <r>
    <x v="14"/>
    <x v="2"/>
    <x v="1"/>
    <x v="1"/>
    <x v="1"/>
    <x v="0"/>
    <x v="0"/>
    <x v="0"/>
    <x v="0"/>
    <x v="0"/>
    <x v="0"/>
    <x v="0"/>
  </r>
  <r>
    <x v="15"/>
    <x v="2"/>
    <x v="1"/>
    <x v="1"/>
    <x v="1"/>
    <x v="0"/>
    <x v="0"/>
    <x v="0"/>
    <x v="0"/>
    <x v="0"/>
    <x v="0"/>
    <x v="0"/>
  </r>
  <r>
    <x v="16"/>
    <x v="2"/>
    <x v="1"/>
    <x v="1"/>
    <x v="1"/>
    <x v="0"/>
    <x v="0"/>
    <x v="0"/>
    <x v="0"/>
    <x v="0"/>
    <x v="0"/>
    <x v="0"/>
  </r>
  <r>
    <x v="17"/>
    <x v="2"/>
    <x v="1"/>
    <x v="1"/>
    <x v="1"/>
    <x v="0"/>
    <x v="0"/>
    <x v="0"/>
    <x v="0"/>
    <x v="0"/>
    <x v="0"/>
    <x v="0"/>
  </r>
  <r>
    <x v="18"/>
    <x v="2"/>
    <x v="1"/>
    <x v="1"/>
    <x v="1"/>
    <x v="0"/>
    <x v="0"/>
    <x v="0"/>
    <x v="0"/>
    <x v="0"/>
    <x v="0"/>
    <x v="0"/>
  </r>
  <r>
    <x v="19"/>
    <x v="2"/>
    <x v="1"/>
    <x v="1"/>
    <x v="1"/>
    <x v="0"/>
    <x v="0"/>
    <x v="0"/>
    <x v="0"/>
    <x v="0"/>
    <x v="0"/>
    <x v="0"/>
  </r>
  <r>
    <x v="20"/>
    <x v="2"/>
    <x v="1"/>
    <x v="1"/>
    <x v="1"/>
    <x v="0"/>
    <x v="0"/>
    <x v="0"/>
    <x v="0"/>
    <x v="0"/>
    <x v="0"/>
    <x v="0"/>
  </r>
  <r>
    <x v="21"/>
    <x v="2"/>
    <x v="1"/>
    <x v="1"/>
    <x v="1"/>
    <x v="0"/>
    <x v="0"/>
    <x v="0"/>
    <x v="0"/>
    <x v="0"/>
    <x v="0"/>
    <x v="0"/>
  </r>
  <r>
    <x v="22"/>
    <x v="2"/>
    <x v="1"/>
    <x v="1"/>
    <x v="1"/>
    <x v="0"/>
    <x v="0"/>
    <x v="0"/>
    <x v="0"/>
    <x v="0"/>
    <x v="0"/>
    <x v="0"/>
  </r>
  <r>
    <x v="23"/>
    <x v="2"/>
    <x v="1"/>
    <x v="1"/>
    <x v="1"/>
    <x v="0"/>
    <x v="0"/>
    <x v="0"/>
    <x v="0"/>
    <x v="0"/>
    <x v="0"/>
    <x v="0"/>
  </r>
  <r>
    <x v="24"/>
    <x v="2"/>
    <x v="1"/>
    <x v="1"/>
    <x v="1"/>
    <x v="0"/>
    <x v="0"/>
    <x v="0"/>
    <x v="0"/>
    <x v="0"/>
    <x v="0"/>
    <x v="0"/>
  </r>
  <r>
    <x v="25"/>
    <x v="2"/>
    <x v="1"/>
    <x v="1"/>
    <x v="1"/>
    <x v="0"/>
    <x v="0"/>
    <x v="0"/>
    <x v="0"/>
    <x v="0"/>
    <x v="0"/>
    <x v="0"/>
  </r>
  <r>
    <x v="26"/>
    <x v="2"/>
    <x v="1"/>
    <x v="1"/>
    <x v="1"/>
    <x v="0"/>
    <x v="0"/>
    <x v="0"/>
    <x v="0"/>
    <x v="0"/>
    <x v="0"/>
    <x v="0"/>
  </r>
  <r>
    <x v="27"/>
    <x v="2"/>
    <x v="1"/>
    <x v="1"/>
    <x v="1"/>
    <x v="0"/>
    <x v="0"/>
    <x v="0"/>
    <x v="0"/>
    <x v="0"/>
    <x v="0"/>
    <x v="0"/>
  </r>
  <r>
    <x v="28"/>
    <x v="2"/>
    <x v="1"/>
    <x v="1"/>
    <x v="1"/>
    <x v="0"/>
    <x v="0"/>
    <x v="0"/>
    <x v="0"/>
    <x v="0"/>
    <x v="0"/>
    <x v="0"/>
  </r>
  <r>
    <x v="29"/>
    <x v="2"/>
    <x v="1"/>
    <x v="1"/>
    <x v="1"/>
    <x v="0"/>
    <x v="0"/>
    <x v="0"/>
    <x v="0"/>
    <x v="0"/>
    <x v="0"/>
    <x v="0"/>
  </r>
  <r>
    <x v="30"/>
    <x v="2"/>
    <x v="1"/>
    <x v="1"/>
    <x v="1"/>
    <x v="0"/>
    <x v="0"/>
    <x v="0"/>
    <x v="0"/>
    <x v="0"/>
    <x v="0"/>
    <x v="0"/>
  </r>
  <r>
    <x v="31"/>
    <x v="2"/>
    <x v="1"/>
    <x v="1"/>
    <x v="1"/>
    <x v="0"/>
    <x v="0"/>
    <x v="0"/>
    <x v="0"/>
    <x v="0"/>
    <x v="0"/>
    <x v="0"/>
  </r>
  <r>
    <x v="32"/>
    <x v="2"/>
    <x v="1"/>
    <x v="1"/>
    <x v="1"/>
    <x v="0"/>
    <x v="0"/>
    <x v="0"/>
    <x v="0"/>
    <x v="0"/>
    <x v="0"/>
    <x v="0"/>
  </r>
  <r>
    <x v="33"/>
    <x v="2"/>
    <x v="1"/>
    <x v="1"/>
    <x v="1"/>
    <x v="0"/>
    <x v="0"/>
    <x v="0"/>
    <x v="0"/>
    <x v="0"/>
    <x v="0"/>
    <x v="0"/>
  </r>
  <r>
    <x v="34"/>
    <x v="2"/>
    <x v="1"/>
    <x v="1"/>
    <x v="1"/>
    <x v="0"/>
    <x v="0"/>
    <x v="0"/>
    <x v="0"/>
    <x v="0"/>
    <x v="0"/>
    <x v="0"/>
  </r>
  <r>
    <x v="35"/>
    <x v="2"/>
    <x v="1"/>
    <x v="1"/>
    <x v="1"/>
    <x v="0"/>
    <x v="0"/>
    <x v="0"/>
    <x v="0"/>
    <x v="0"/>
    <x v="0"/>
    <x v="0"/>
  </r>
  <r>
    <x v="36"/>
    <x v="2"/>
    <x v="1"/>
    <x v="1"/>
    <x v="1"/>
    <x v="0"/>
    <x v="0"/>
    <x v="0"/>
    <x v="0"/>
    <x v="0"/>
    <x v="0"/>
    <x v="0"/>
  </r>
  <r>
    <x v="37"/>
    <x v="2"/>
    <x v="1"/>
    <x v="1"/>
    <x v="1"/>
    <x v="0"/>
    <x v="0"/>
    <x v="0"/>
    <x v="0"/>
    <x v="0"/>
    <x v="0"/>
    <x v="0"/>
  </r>
  <r>
    <x v="38"/>
    <x v="2"/>
    <x v="1"/>
    <x v="1"/>
    <x v="1"/>
    <x v="0"/>
    <x v="0"/>
    <x v="0"/>
    <x v="0"/>
    <x v="0"/>
    <x v="0"/>
    <x v="0"/>
  </r>
  <r>
    <x v="39"/>
    <x v="2"/>
    <x v="1"/>
    <x v="1"/>
    <x v="1"/>
    <x v="0"/>
    <x v="0"/>
    <x v="0"/>
    <x v="0"/>
    <x v="0"/>
    <x v="0"/>
    <x v="0"/>
  </r>
  <r>
    <x v="40"/>
    <x v="2"/>
    <x v="1"/>
    <x v="1"/>
    <x v="1"/>
    <x v="0"/>
    <x v="0"/>
    <x v="0"/>
    <x v="0"/>
    <x v="0"/>
    <x v="0"/>
    <x v="0"/>
  </r>
  <r>
    <x v="41"/>
    <x v="2"/>
    <x v="1"/>
    <x v="1"/>
    <x v="1"/>
    <x v="0"/>
    <x v="0"/>
    <x v="0"/>
    <x v="0"/>
    <x v="0"/>
    <x v="0"/>
    <x v="0"/>
  </r>
  <r>
    <x v="42"/>
    <x v="2"/>
    <x v="1"/>
    <x v="1"/>
    <x v="1"/>
    <x v="0"/>
    <x v="0"/>
    <x v="0"/>
    <x v="0"/>
    <x v="0"/>
    <x v="0"/>
    <x v="0"/>
  </r>
  <r>
    <x v="43"/>
    <x v="2"/>
    <x v="1"/>
    <x v="1"/>
    <x v="1"/>
    <x v="0"/>
    <x v="0"/>
    <x v="0"/>
    <x v="0"/>
    <x v="0"/>
    <x v="0"/>
    <x v="0"/>
  </r>
  <r>
    <x v="44"/>
    <x v="2"/>
    <x v="1"/>
    <x v="1"/>
    <x v="1"/>
    <x v="0"/>
    <x v="0"/>
    <x v="0"/>
    <x v="0"/>
    <x v="0"/>
    <x v="0"/>
    <x v="0"/>
  </r>
  <r>
    <x v="45"/>
    <x v="2"/>
    <x v="1"/>
    <x v="1"/>
    <x v="1"/>
    <x v="0"/>
    <x v="0"/>
    <x v="0"/>
    <x v="0"/>
    <x v="0"/>
    <x v="0"/>
    <x v="0"/>
  </r>
  <r>
    <x v="46"/>
    <x v="2"/>
    <x v="1"/>
    <x v="1"/>
    <x v="1"/>
    <x v="0"/>
    <x v="0"/>
    <x v="0"/>
    <x v="0"/>
    <x v="0"/>
    <x v="0"/>
    <x v="0"/>
  </r>
  <r>
    <x v="47"/>
    <x v="2"/>
    <x v="1"/>
    <x v="1"/>
    <x v="1"/>
    <x v="0"/>
    <x v="0"/>
    <x v="0"/>
    <x v="0"/>
    <x v="0"/>
    <x v="0"/>
    <x v="0"/>
  </r>
  <r>
    <x v="0"/>
    <x v="0"/>
    <x v="0"/>
    <x v="2"/>
    <x v="1"/>
    <x v="0"/>
    <x v="0"/>
    <x v="0"/>
    <x v="0"/>
    <x v="0"/>
    <x v="0"/>
    <x v="0"/>
  </r>
  <r>
    <x v="1"/>
    <x v="0"/>
    <x v="0"/>
    <x v="2"/>
    <x v="1"/>
    <x v="0"/>
    <x v="0"/>
    <x v="0"/>
    <x v="0"/>
    <x v="0"/>
    <x v="0"/>
    <x v="0"/>
  </r>
  <r>
    <x v="2"/>
    <x v="0"/>
    <x v="0"/>
    <x v="2"/>
    <x v="1"/>
    <x v="0"/>
    <x v="0"/>
    <x v="0"/>
    <x v="0"/>
    <x v="0"/>
    <x v="0"/>
    <x v="0"/>
  </r>
  <r>
    <x v="3"/>
    <x v="0"/>
    <x v="0"/>
    <x v="2"/>
    <x v="1"/>
    <x v="0"/>
    <x v="0"/>
    <x v="0"/>
    <x v="0"/>
    <x v="0"/>
    <x v="0"/>
    <x v="0"/>
  </r>
  <r>
    <x v="4"/>
    <x v="0"/>
    <x v="0"/>
    <x v="2"/>
    <x v="1"/>
    <x v="0"/>
    <x v="0"/>
    <x v="0"/>
    <x v="0"/>
    <x v="0"/>
    <x v="0"/>
    <x v="0"/>
  </r>
  <r>
    <x v="5"/>
    <x v="0"/>
    <x v="0"/>
    <x v="2"/>
    <x v="1"/>
    <x v="0"/>
    <x v="0"/>
    <x v="0"/>
    <x v="0"/>
    <x v="0"/>
    <x v="0"/>
    <x v="0"/>
  </r>
  <r>
    <x v="6"/>
    <x v="0"/>
    <x v="0"/>
    <x v="2"/>
    <x v="1"/>
    <x v="0"/>
    <x v="0"/>
    <x v="0"/>
    <x v="0"/>
    <x v="0"/>
    <x v="0"/>
    <x v="0"/>
  </r>
  <r>
    <x v="7"/>
    <x v="0"/>
    <x v="0"/>
    <x v="2"/>
    <x v="1"/>
    <x v="0"/>
    <x v="0"/>
    <x v="0"/>
    <x v="0"/>
    <x v="0"/>
    <x v="0"/>
    <x v="0"/>
  </r>
  <r>
    <x v="8"/>
    <x v="0"/>
    <x v="0"/>
    <x v="2"/>
    <x v="1"/>
    <x v="0"/>
    <x v="0"/>
    <x v="0"/>
    <x v="0"/>
    <x v="0"/>
    <x v="0"/>
    <x v="0"/>
  </r>
  <r>
    <x v="9"/>
    <x v="0"/>
    <x v="0"/>
    <x v="2"/>
    <x v="1"/>
    <x v="0"/>
    <x v="0"/>
    <x v="0"/>
    <x v="0"/>
    <x v="0"/>
    <x v="0"/>
    <x v="0"/>
  </r>
  <r>
    <x v="10"/>
    <x v="0"/>
    <x v="0"/>
    <x v="2"/>
    <x v="1"/>
    <x v="0"/>
    <x v="0"/>
    <x v="0"/>
    <x v="0"/>
    <x v="0"/>
    <x v="0"/>
    <x v="0"/>
  </r>
  <r>
    <x v="11"/>
    <x v="0"/>
    <x v="0"/>
    <x v="2"/>
    <x v="1"/>
    <x v="0"/>
    <x v="0"/>
    <x v="0"/>
    <x v="0"/>
    <x v="0"/>
    <x v="0"/>
    <x v="0"/>
  </r>
  <r>
    <x v="12"/>
    <x v="0"/>
    <x v="0"/>
    <x v="2"/>
    <x v="1"/>
    <x v="0"/>
    <x v="0"/>
    <x v="0"/>
    <x v="0"/>
    <x v="0"/>
    <x v="0"/>
    <x v="0"/>
  </r>
  <r>
    <x v="13"/>
    <x v="0"/>
    <x v="0"/>
    <x v="2"/>
    <x v="1"/>
    <x v="0"/>
    <x v="0"/>
    <x v="0"/>
    <x v="0"/>
    <x v="0"/>
    <x v="0"/>
    <x v="0"/>
  </r>
  <r>
    <x v="14"/>
    <x v="0"/>
    <x v="0"/>
    <x v="2"/>
    <x v="1"/>
    <x v="0"/>
    <x v="0"/>
    <x v="0"/>
    <x v="0"/>
    <x v="0"/>
    <x v="0"/>
    <x v="0"/>
  </r>
  <r>
    <x v="15"/>
    <x v="0"/>
    <x v="0"/>
    <x v="2"/>
    <x v="1"/>
    <x v="3"/>
    <x v="0"/>
    <x v="1"/>
    <x v="0"/>
    <x v="3"/>
    <x v="3"/>
    <x v="0"/>
  </r>
  <r>
    <x v="16"/>
    <x v="0"/>
    <x v="0"/>
    <x v="2"/>
    <x v="1"/>
    <x v="3"/>
    <x v="0"/>
    <x v="1"/>
    <x v="0"/>
    <x v="3"/>
    <x v="3"/>
    <x v="0"/>
  </r>
  <r>
    <x v="17"/>
    <x v="0"/>
    <x v="0"/>
    <x v="2"/>
    <x v="1"/>
    <x v="3"/>
    <x v="0"/>
    <x v="1"/>
    <x v="0"/>
    <x v="3"/>
    <x v="3"/>
    <x v="0"/>
  </r>
  <r>
    <x v="18"/>
    <x v="0"/>
    <x v="0"/>
    <x v="2"/>
    <x v="1"/>
    <x v="3"/>
    <x v="0"/>
    <x v="1"/>
    <x v="0"/>
    <x v="3"/>
    <x v="3"/>
    <x v="0"/>
  </r>
  <r>
    <x v="19"/>
    <x v="0"/>
    <x v="0"/>
    <x v="2"/>
    <x v="1"/>
    <x v="3"/>
    <x v="0"/>
    <x v="1"/>
    <x v="0"/>
    <x v="3"/>
    <x v="3"/>
    <x v="0"/>
  </r>
  <r>
    <x v="20"/>
    <x v="0"/>
    <x v="0"/>
    <x v="2"/>
    <x v="1"/>
    <x v="3"/>
    <x v="0"/>
    <x v="1"/>
    <x v="0"/>
    <x v="3"/>
    <x v="3"/>
    <x v="0"/>
  </r>
  <r>
    <x v="21"/>
    <x v="0"/>
    <x v="0"/>
    <x v="2"/>
    <x v="1"/>
    <x v="3"/>
    <x v="0"/>
    <x v="1"/>
    <x v="0"/>
    <x v="3"/>
    <x v="3"/>
    <x v="0"/>
  </r>
  <r>
    <x v="22"/>
    <x v="0"/>
    <x v="0"/>
    <x v="2"/>
    <x v="1"/>
    <x v="3"/>
    <x v="0"/>
    <x v="1"/>
    <x v="0"/>
    <x v="3"/>
    <x v="3"/>
    <x v="0"/>
  </r>
  <r>
    <x v="23"/>
    <x v="0"/>
    <x v="0"/>
    <x v="2"/>
    <x v="1"/>
    <x v="3"/>
    <x v="0"/>
    <x v="1"/>
    <x v="0"/>
    <x v="3"/>
    <x v="3"/>
    <x v="0"/>
  </r>
  <r>
    <x v="24"/>
    <x v="0"/>
    <x v="0"/>
    <x v="2"/>
    <x v="1"/>
    <x v="3"/>
    <x v="0"/>
    <x v="1"/>
    <x v="0"/>
    <x v="3"/>
    <x v="3"/>
    <x v="0"/>
  </r>
  <r>
    <x v="25"/>
    <x v="0"/>
    <x v="0"/>
    <x v="2"/>
    <x v="1"/>
    <x v="3"/>
    <x v="0"/>
    <x v="1"/>
    <x v="0"/>
    <x v="3"/>
    <x v="3"/>
    <x v="0"/>
  </r>
  <r>
    <x v="26"/>
    <x v="0"/>
    <x v="0"/>
    <x v="2"/>
    <x v="1"/>
    <x v="3"/>
    <x v="0"/>
    <x v="1"/>
    <x v="0"/>
    <x v="3"/>
    <x v="3"/>
    <x v="0"/>
  </r>
  <r>
    <x v="27"/>
    <x v="0"/>
    <x v="0"/>
    <x v="2"/>
    <x v="1"/>
    <x v="3"/>
    <x v="0"/>
    <x v="1"/>
    <x v="0"/>
    <x v="3"/>
    <x v="3"/>
    <x v="0"/>
  </r>
  <r>
    <x v="28"/>
    <x v="0"/>
    <x v="0"/>
    <x v="2"/>
    <x v="1"/>
    <x v="3"/>
    <x v="0"/>
    <x v="1"/>
    <x v="0"/>
    <x v="3"/>
    <x v="3"/>
    <x v="0"/>
  </r>
  <r>
    <x v="29"/>
    <x v="0"/>
    <x v="0"/>
    <x v="2"/>
    <x v="1"/>
    <x v="3"/>
    <x v="0"/>
    <x v="1"/>
    <x v="0"/>
    <x v="3"/>
    <x v="3"/>
    <x v="0"/>
  </r>
  <r>
    <x v="30"/>
    <x v="0"/>
    <x v="0"/>
    <x v="2"/>
    <x v="1"/>
    <x v="3"/>
    <x v="0"/>
    <x v="1"/>
    <x v="0"/>
    <x v="3"/>
    <x v="3"/>
    <x v="0"/>
  </r>
  <r>
    <x v="31"/>
    <x v="0"/>
    <x v="0"/>
    <x v="2"/>
    <x v="1"/>
    <x v="3"/>
    <x v="0"/>
    <x v="1"/>
    <x v="0"/>
    <x v="3"/>
    <x v="3"/>
    <x v="0"/>
  </r>
  <r>
    <x v="32"/>
    <x v="0"/>
    <x v="0"/>
    <x v="2"/>
    <x v="1"/>
    <x v="3"/>
    <x v="0"/>
    <x v="1"/>
    <x v="0"/>
    <x v="3"/>
    <x v="3"/>
    <x v="0"/>
  </r>
  <r>
    <x v="33"/>
    <x v="0"/>
    <x v="0"/>
    <x v="2"/>
    <x v="1"/>
    <x v="3"/>
    <x v="0"/>
    <x v="1"/>
    <x v="0"/>
    <x v="3"/>
    <x v="3"/>
    <x v="0"/>
  </r>
  <r>
    <x v="34"/>
    <x v="0"/>
    <x v="0"/>
    <x v="2"/>
    <x v="1"/>
    <x v="3"/>
    <x v="0"/>
    <x v="1"/>
    <x v="0"/>
    <x v="3"/>
    <x v="3"/>
    <x v="0"/>
  </r>
  <r>
    <x v="35"/>
    <x v="0"/>
    <x v="0"/>
    <x v="2"/>
    <x v="1"/>
    <x v="3"/>
    <x v="0"/>
    <x v="1"/>
    <x v="0"/>
    <x v="3"/>
    <x v="3"/>
    <x v="0"/>
  </r>
  <r>
    <x v="36"/>
    <x v="0"/>
    <x v="0"/>
    <x v="2"/>
    <x v="1"/>
    <x v="3"/>
    <x v="0"/>
    <x v="1"/>
    <x v="0"/>
    <x v="3"/>
    <x v="3"/>
    <x v="0"/>
  </r>
  <r>
    <x v="37"/>
    <x v="0"/>
    <x v="0"/>
    <x v="2"/>
    <x v="1"/>
    <x v="3"/>
    <x v="0"/>
    <x v="1"/>
    <x v="0"/>
    <x v="3"/>
    <x v="3"/>
    <x v="0"/>
  </r>
  <r>
    <x v="38"/>
    <x v="0"/>
    <x v="0"/>
    <x v="2"/>
    <x v="1"/>
    <x v="3"/>
    <x v="0"/>
    <x v="1"/>
    <x v="0"/>
    <x v="3"/>
    <x v="3"/>
    <x v="0"/>
  </r>
  <r>
    <x v="39"/>
    <x v="0"/>
    <x v="0"/>
    <x v="2"/>
    <x v="1"/>
    <x v="3"/>
    <x v="0"/>
    <x v="1"/>
    <x v="0"/>
    <x v="3"/>
    <x v="3"/>
    <x v="0"/>
  </r>
  <r>
    <x v="40"/>
    <x v="0"/>
    <x v="0"/>
    <x v="2"/>
    <x v="1"/>
    <x v="3"/>
    <x v="0"/>
    <x v="1"/>
    <x v="0"/>
    <x v="3"/>
    <x v="3"/>
    <x v="0"/>
  </r>
  <r>
    <x v="41"/>
    <x v="0"/>
    <x v="0"/>
    <x v="2"/>
    <x v="1"/>
    <x v="3"/>
    <x v="0"/>
    <x v="1"/>
    <x v="0"/>
    <x v="3"/>
    <x v="3"/>
    <x v="0"/>
  </r>
  <r>
    <x v="42"/>
    <x v="0"/>
    <x v="0"/>
    <x v="2"/>
    <x v="1"/>
    <x v="3"/>
    <x v="0"/>
    <x v="1"/>
    <x v="0"/>
    <x v="3"/>
    <x v="3"/>
    <x v="0"/>
  </r>
  <r>
    <x v="43"/>
    <x v="0"/>
    <x v="0"/>
    <x v="2"/>
    <x v="1"/>
    <x v="3"/>
    <x v="0"/>
    <x v="1"/>
    <x v="0"/>
    <x v="3"/>
    <x v="3"/>
    <x v="0"/>
  </r>
  <r>
    <x v="44"/>
    <x v="0"/>
    <x v="0"/>
    <x v="2"/>
    <x v="1"/>
    <x v="3"/>
    <x v="0"/>
    <x v="1"/>
    <x v="0"/>
    <x v="3"/>
    <x v="3"/>
    <x v="0"/>
  </r>
  <r>
    <x v="45"/>
    <x v="0"/>
    <x v="0"/>
    <x v="2"/>
    <x v="1"/>
    <x v="0"/>
    <x v="0"/>
    <x v="0"/>
    <x v="0"/>
    <x v="0"/>
    <x v="0"/>
    <x v="0"/>
  </r>
  <r>
    <x v="46"/>
    <x v="0"/>
    <x v="0"/>
    <x v="2"/>
    <x v="1"/>
    <x v="0"/>
    <x v="0"/>
    <x v="0"/>
    <x v="0"/>
    <x v="0"/>
    <x v="0"/>
    <x v="0"/>
  </r>
  <r>
    <x v="47"/>
    <x v="0"/>
    <x v="0"/>
    <x v="2"/>
    <x v="1"/>
    <x v="0"/>
    <x v="0"/>
    <x v="0"/>
    <x v="0"/>
    <x v="0"/>
    <x v="0"/>
    <x v="0"/>
  </r>
  <r>
    <x v="0"/>
    <x v="1"/>
    <x v="0"/>
    <x v="2"/>
    <x v="1"/>
    <x v="0"/>
    <x v="0"/>
    <x v="0"/>
    <x v="0"/>
    <x v="0"/>
    <x v="0"/>
    <x v="0"/>
  </r>
  <r>
    <x v="1"/>
    <x v="1"/>
    <x v="0"/>
    <x v="2"/>
    <x v="1"/>
    <x v="0"/>
    <x v="0"/>
    <x v="0"/>
    <x v="0"/>
    <x v="0"/>
    <x v="0"/>
    <x v="0"/>
  </r>
  <r>
    <x v="2"/>
    <x v="1"/>
    <x v="0"/>
    <x v="2"/>
    <x v="1"/>
    <x v="0"/>
    <x v="0"/>
    <x v="0"/>
    <x v="0"/>
    <x v="0"/>
    <x v="0"/>
    <x v="0"/>
  </r>
  <r>
    <x v="3"/>
    <x v="1"/>
    <x v="0"/>
    <x v="2"/>
    <x v="1"/>
    <x v="0"/>
    <x v="0"/>
    <x v="0"/>
    <x v="0"/>
    <x v="0"/>
    <x v="0"/>
    <x v="0"/>
  </r>
  <r>
    <x v="4"/>
    <x v="1"/>
    <x v="0"/>
    <x v="2"/>
    <x v="1"/>
    <x v="0"/>
    <x v="0"/>
    <x v="0"/>
    <x v="0"/>
    <x v="0"/>
    <x v="0"/>
    <x v="0"/>
  </r>
  <r>
    <x v="5"/>
    <x v="1"/>
    <x v="0"/>
    <x v="2"/>
    <x v="1"/>
    <x v="0"/>
    <x v="0"/>
    <x v="0"/>
    <x v="0"/>
    <x v="0"/>
    <x v="0"/>
    <x v="0"/>
  </r>
  <r>
    <x v="6"/>
    <x v="1"/>
    <x v="0"/>
    <x v="2"/>
    <x v="1"/>
    <x v="0"/>
    <x v="0"/>
    <x v="0"/>
    <x v="0"/>
    <x v="0"/>
    <x v="0"/>
    <x v="0"/>
  </r>
  <r>
    <x v="7"/>
    <x v="1"/>
    <x v="0"/>
    <x v="2"/>
    <x v="1"/>
    <x v="0"/>
    <x v="0"/>
    <x v="0"/>
    <x v="0"/>
    <x v="0"/>
    <x v="0"/>
    <x v="0"/>
  </r>
  <r>
    <x v="8"/>
    <x v="1"/>
    <x v="0"/>
    <x v="2"/>
    <x v="1"/>
    <x v="0"/>
    <x v="0"/>
    <x v="0"/>
    <x v="0"/>
    <x v="0"/>
    <x v="0"/>
    <x v="0"/>
  </r>
  <r>
    <x v="9"/>
    <x v="1"/>
    <x v="0"/>
    <x v="2"/>
    <x v="1"/>
    <x v="0"/>
    <x v="0"/>
    <x v="0"/>
    <x v="0"/>
    <x v="0"/>
    <x v="0"/>
    <x v="0"/>
  </r>
  <r>
    <x v="10"/>
    <x v="1"/>
    <x v="0"/>
    <x v="2"/>
    <x v="1"/>
    <x v="0"/>
    <x v="0"/>
    <x v="0"/>
    <x v="0"/>
    <x v="0"/>
    <x v="0"/>
    <x v="0"/>
  </r>
  <r>
    <x v="11"/>
    <x v="1"/>
    <x v="0"/>
    <x v="2"/>
    <x v="1"/>
    <x v="0"/>
    <x v="0"/>
    <x v="0"/>
    <x v="0"/>
    <x v="0"/>
    <x v="0"/>
    <x v="0"/>
  </r>
  <r>
    <x v="12"/>
    <x v="1"/>
    <x v="0"/>
    <x v="2"/>
    <x v="1"/>
    <x v="0"/>
    <x v="0"/>
    <x v="0"/>
    <x v="0"/>
    <x v="0"/>
    <x v="0"/>
    <x v="0"/>
  </r>
  <r>
    <x v="13"/>
    <x v="1"/>
    <x v="0"/>
    <x v="2"/>
    <x v="1"/>
    <x v="0"/>
    <x v="0"/>
    <x v="0"/>
    <x v="0"/>
    <x v="0"/>
    <x v="0"/>
    <x v="0"/>
  </r>
  <r>
    <x v="14"/>
    <x v="1"/>
    <x v="0"/>
    <x v="2"/>
    <x v="1"/>
    <x v="0"/>
    <x v="0"/>
    <x v="0"/>
    <x v="0"/>
    <x v="0"/>
    <x v="0"/>
    <x v="0"/>
  </r>
  <r>
    <x v="15"/>
    <x v="1"/>
    <x v="0"/>
    <x v="2"/>
    <x v="1"/>
    <x v="2"/>
    <x v="0"/>
    <x v="2"/>
    <x v="0"/>
    <x v="2"/>
    <x v="2"/>
    <x v="0"/>
  </r>
  <r>
    <x v="16"/>
    <x v="1"/>
    <x v="0"/>
    <x v="2"/>
    <x v="1"/>
    <x v="2"/>
    <x v="0"/>
    <x v="2"/>
    <x v="0"/>
    <x v="2"/>
    <x v="2"/>
    <x v="0"/>
  </r>
  <r>
    <x v="17"/>
    <x v="1"/>
    <x v="0"/>
    <x v="2"/>
    <x v="1"/>
    <x v="2"/>
    <x v="0"/>
    <x v="2"/>
    <x v="0"/>
    <x v="2"/>
    <x v="2"/>
    <x v="0"/>
  </r>
  <r>
    <x v="18"/>
    <x v="1"/>
    <x v="0"/>
    <x v="2"/>
    <x v="1"/>
    <x v="2"/>
    <x v="0"/>
    <x v="2"/>
    <x v="0"/>
    <x v="2"/>
    <x v="2"/>
    <x v="0"/>
  </r>
  <r>
    <x v="19"/>
    <x v="1"/>
    <x v="0"/>
    <x v="2"/>
    <x v="1"/>
    <x v="2"/>
    <x v="0"/>
    <x v="2"/>
    <x v="0"/>
    <x v="2"/>
    <x v="2"/>
    <x v="0"/>
  </r>
  <r>
    <x v="20"/>
    <x v="1"/>
    <x v="0"/>
    <x v="2"/>
    <x v="1"/>
    <x v="2"/>
    <x v="0"/>
    <x v="2"/>
    <x v="0"/>
    <x v="2"/>
    <x v="2"/>
    <x v="0"/>
  </r>
  <r>
    <x v="21"/>
    <x v="1"/>
    <x v="0"/>
    <x v="2"/>
    <x v="1"/>
    <x v="2"/>
    <x v="0"/>
    <x v="2"/>
    <x v="0"/>
    <x v="2"/>
    <x v="2"/>
    <x v="0"/>
  </r>
  <r>
    <x v="22"/>
    <x v="1"/>
    <x v="0"/>
    <x v="2"/>
    <x v="1"/>
    <x v="2"/>
    <x v="0"/>
    <x v="2"/>
    <x v="0"/>
    <x v="2"/>
    <x v="2"/>
    <x v="0"/>
  </r>
  <r>
    <x v="23"/>
    <x v="1"/>
    <x v="0"/>
    <x v="2"/>
    <x v="1"/>
    <x v="2"/>
    <x v="0"/>
    <x v="2"/>
    <x v="0"/>
    <x v="2"/>
    <x v="2"/>
    <x v="0"/>
  </r>
  <r>
    <x v="24"/>
    <x v="1"/>
    <x v="0"/>
    <x v="2"/>
    <x v="1"/>
    <x v="2"/>
    <x v="0"/>
    <x v="2"/>
    <x v="0"/>
    <x v="2"/>
    <x v="2"/>
    <x v="0"/>
  </r>
  <r>
    <x v="25"/>
    <x v="1"/>
    <x v="0"/>
    <x v="2"/>
    <x v="1"/>
    <x v="2"/>
    <x v="0"/>
    <x v="2"/>
    <x v="0"/>
    <x v="2"/>
    <x v="2"/>
    <x v="0"/>
  </r>
  <r>
    <x v="26"/>
    <x v="1"/>
    <x v="0"/>
    <x v="2"/>
    <x v="1"/>
    <x v="2"/>
    <x v="0"/>
    <x v="2"/>
    <x v="0"/>
    <x v="2"/>
    <x v="2"/>
    <x v="0"/>
  </r>
  <r>
    <x v="27"/>
    <x v="1"/>
    <x v="0"/>
    <x v="2"/>
    <x v="1"/>
    <x v="2"/>
    <x v="0"/>
    <x v="2"/>
    <x v="0"/>
    <x v="2"/>
    <x v="2"/>
    <x v="0"/>
  </r>
  <r>
    <x v="28"/>
    <x v="1"/>
    <x v="0"/>
    <x v="2"/>
    <x v="1"/>
    <x v="2"/>
    <x v="0"/>
    <x v="2"/>
    <x v="0"/>
    <x v="2"/>
    <x v="2"/>
    <x v="0"/>
  </r>
  <r>
    <x v="29"/>
    <x v="1"/>
    <x v="0"/>
    <x v="2"/>
    <x v="1"/>
    <x v="2"/>
    <x v="0"/>
    <x v="2"/>
    <x v="0"/>
    <x v="2"/>
    <x v="2"/>
    <x v="0"/>
  </r>
  <r>
    <x v="30"/>
    <x v="1"/>
    <x v="0"/>
    <x v="2"/>
    <x v="1"/>
    <x v="2"/>
    <x v="0"/>
    <x v="2"/>
    <x v="0"/>
    <x v="2"/>
    <x v="2"/>
    <x v="0"/>
  </r>
  <r>
    <x v="31"/>
    <x v="1"/>
    <x v="0"/>
    <x v="2"/>
    <x v="1"/>
    <x v="2"/>
    <x v="0"/>
    <x v="2"/>
    <x v="0"/>
    <x v="2"/>
    <x v="2"/>
    <x v="0"/>
  </r>
  <r>
    <x v="32"/>
    <x v="1"/>
    <x v="0"/>
    <x v="2"/>
    <x v="1"/>
    <x v="2"/>
    <x v="0"/>
    <x v="2"/>
    <x v="0"/>
    <x v="2"/>
    <x v="2"/>
    <x v="0"/>
  </r>
  <r>
    <x v="33"/>
    <x v="1"/>
    <x v="0"/>
    <x v="2"/>
    <x v="1"/>
    <x v="2"/>
    <x v="0"/>
    <x v="2"/>
    <x v="0"/>
    <x v="2"/>
    <x v="2"/>
    <x v="0"/>
  </r>
  <r>
    <x v="34"/>
    <x v="1"/>
    <x v="0"/>
    <x v="2"/>
    <x v="1"/>
    <x v="2"/>
    <x v="0"/>
    <x v="2"/>
    <x v="0"/>
    <x v="2"/>
    <x v="2"/>
    <x v="0"/>
  </r>
  <r>
    <x v="35"/>
    <x v="1"/>
    <x v="0"/>
    <x v="2"/>
    <x v="1"/>
    <x v="2"/>
    <x v="0"/>
    <x v="2"/>
    <x v="0"/>
    <x v="2"/>
    <x v="2"/>
    <x v="0"/>
  </r>
  <r>
    <x v="36"/>
    <x v="1"/>
    <x v="0"/>
    <x v="2"/>
    <x v="1"/>
    <x v="2"/>
    <x v="0"/>
    <x v="2"/>
    <x v="0"/>
    <x v="2"/>
    <x v="2"/>
    <x v="0"/>
  </r>
  <r>
    <x v="37"/>
    <x v="1"/>
    <x v="0"/>
    <x v="2"/>
    <x v="1"/>
    <x v="2"/>
    <x v="0"/>
    <x v="2"/>
    <x v="0"/>
    <x v="2"/>
    <x v="2"/>
    <x v="0"/>
  </r>
  <r>
    <x v="38"/>
    <x v="1"/>
    <x v="0"/>
    <x v="2"/>
    <x v="1"/>
    <x v="2"/>
    <x v="0"/>
    <x v="2"/>
    <x v="0"/>
    <x v="2"/>
    <x v="2"/>
    <x v="0"/>
  </r>
  <r>
    <x v="39"/>
    <x v="1"/>
    <x v="0"/>
    <x v="2"/>
    <x v="1"/>
    <x v="2"/>
    <x v="0"/>
    <x v="2"/>
    <x v="0"/>
    <x v="2"/>
    <x v="2"/>
    <x v="0"/>
  </r>
  <r>
    <x v="40"/>
    <x v="1"/>
    <x v="0"/>
    <x v="2"/>
    <x v="1"/>
    <x v="2"/>
    <x v="0"/>
    <x v="2"/>
    <x v="0"/>
    <x v="2"/>
    <x v="2"/>
    <x v="0"/>
  </r>
  <r>
    <x v="41"/>
    <x v="1"/>
    <x v="0"/>
    <x v="2"/>
    <x v="1"/>
    <x v="2"/>
    <x v="0"/>
    <x v="2"/>
    <x v="0"/>
    <x v="2"/>
    <x v="2"/>
    <x v="0"/>
  </r>
  <r>
    <x v="42"/>
    <x v="1"/>
    <x v="0"/>
    <x v="2"/>
    <x v="1"/>
    <x v="2"/>
    <x v="0"/>
    <x v="2"/>
    <x v="0"/>
    <x v="2"/>
    <x v="2"/>
    <x v="0"/>
  </r>
  <r>
    <x v="43"/>
    <x v="1"/>
    <x v="0"/>
    <x v="2"/>
    <x v="1"/>
    <x v="2"/>
    <x v="0"/>
    <x v="2"/>
    <x v="0"/>
    <x v="2"/>
    <x v="2"/>
    <x v="0"/>
  </r>
  <r>
    <x v="44"/>
    <x v="1"/>
    <x v="0"/>
    <x v="2"/>
    <x v="1"/>
    <x v="2"/>
    <x v="0"/>
    <x v="2"/>
    <x v="0"/>
    <x v="2"/>
    <x v="2"/>
    <x v="0"/>
  </r>
  <r>
    <x v="45"/>
    <x v="1"/>
    <x v="0"/>
    <x v="2"/>
    <x v="1"/>
    <x v="0"/>
    <x v="0"/>
    <x v="0"/>
    <x v="0"/>
    <x v="0"/>
    <x v="0"/>
    <x v="0"/>
  </r>
  <r>
    <x v="46"/>
    <x v="1"/>
    <x v="0"/>
    <x v="2"/>
    <x v="1"/>
    <x v="0"/>
    <x v="0"/>
    <x v="0"/>
    <x v="0"/>
    <x v="0"/>
    <x v="0"/>
    <x v="0"/>
  </r>
  <r>
    <x v="47"/>
    <x v="1"/>
    <x v="0"/>
    <x v="2"/>
    <x v="1"/>
    <x v="0"/>
    <x v="0"/>
    <x v="0"/>
    <x v="0"/>
    <x v="0"/>
    <x v="0"/>
    <x v="0"/>
  </r>
  <r>
    <x v="0"/>
    <x v="2"/>
    <x v="0"/>
    <x v="2"/>
    <x v="1"/>
    <x v="0"/>
    <x v="0"/>
    <x v="0"/>
    <x v="0"/>
    <x v="0"/>
    <x v="0"/>
    <x v="0"/>
  </r>
  <r>
    <x v="1"/>
    <x v="2"/>
    <x v="0"/>
    <x v="2"/>
    <x v="1"/>
    <x v="0"/>
    <x v="0"/>
    <x v="0"/>
    <x v="0"/>
    <x v="0"/>
    <x v="0"/>
    <x v="0"/>
  </r>
  <r>
    <x v="2"/>
    <x v="2"/>
    <x v="0"/>
    <x v="2"/>
    <x v="1"/>
    <x v="0"/>
    <x v="0"/>
    <x v="0"/>
    <x v="0"/>
    <x v="0"/>
    <x v="0"/>
    <x v="0"/>
  </r>
  <r>
    <x v="3"/>
    <x v="2"/>
    <x v="0"/>
    <x v="2"/>
    <x v="1"/>
    <x v="0"/>
    <x v="0"/>
    <x v="0"/>
    <x v="0"/>
    <x v="0"/>
    <x v="0"/>
    <x v="0"/>
  </r>
  <r>
    <x v="4"/>
    <x v="2"/>
    <x v="0"/>
    <x v="2"/>
    <x v="1"/>
    <x v="0"/>
    <x v="0"/>
    <x v="0"/>
    <x v="0"/>
    <x v="0"/>
    <x v="0"/>
    <x v="0"/>
  </r>
  <r>
    <x v="5"/>
    <x v="2"/>
    <x v="0"/>
    <x v="2"/>
    <x v="1"/>
    <x v="0"/>
    <x v="0"/>
    <x v="0"/>
    <x v="0"/>
    <x v="0"/>
    <x v="0"/>
    <x v="0"/>
  </r>
  <r>
    <x v="6"/>
    <x v="2"/>
    <x v="0"/>
    <x v="2"/>
    <x v="1"/>
    <x v="0"/>
    <x v="0"/>
    <x v="0"/>
    <x v="0"/>
    <x v="0"/>
    <x v="0"/>
    <x v="0"/>
  </r>
  <r>
    <x v="7"/>
    <x v="2"/>
    <x v="0"/>
    <x v="2"/>
    <x v="1"/>
    <x v="0"/>
    <x v="0"/>
    <x v="0"/>
    <x v="0"/>
    <x v="0"/>
    <x v="0"/>
    <x v="0"/>
  </r>
  <r>
    <x v="8"/>
    <x v="2"/>
    <x v="0"/>
    <x v="2"/>
    <x v="1"/>
    <x v="0"/>
    <x v="0"/>
    <x v="0"/>
    <x v="0"/>
    <x v="0"/>
    <x v="0"/>
    <x v="0"/>
  </r>
  <r>
    <x v="9"/>
    <x v="2"/>
    <x v="0"/>
    <x v="2"/>
    <x v="1"/>
    <x v="0"/>
    <x v="0"/>
    <x v="0"/>
    <x v="0"/>
    <x v="0"/>
    <x v="0"/>
    <x v="0"/>
  </r>
  <r>
    <x v="10"/>
    <x v="2"/>
    <x v="0"/>
    <x v="2"/>
    <x v="1"/>
    <x v="0"/>
    <x v="0"/>
    <x v="0"/>
    <x v="0"/>
    <x v="0"/>
    <x v="0"/>
    <x v="0"/>
  </r>
  <r>
    <x v="11"/>
    <x v="2"/>
    <x v="0"/>
    <x v="2"/>
    <x v="1"/>
    <x v="0"/>
    <x v="0"/>
    <x v="0"/>
    <x v="0"/>
    <x v="0"/>
    <x v="0"/>
    <x v="0"/>
  </r>
  <r>
    <x v="12"/>
    <x v="2"/>
    <x v="0"/>
    <x v="2"/>
    <x v="1"/>
    <x v="0"/>
    <x v="0"/>
    <x v="0"/>
    <x v="0"/>
    <x v="0"/>
    <x v="0"/>
    <x v="0"/>
  </r>
  <r>
    <x v="13"/>
    <x v="2"/>
    <x v="0"/>
    <x v="2"/>
    <x v="1"/>
    <x v="0"/>
    <x v="0"/>
    <x v="0"/>
    <x v="0"/>
    <x v="0"/>
    <x v="0"/>
    <x v="0"/>
  </r>
  <r>
    <x v="14"/>
    <x v="2"/>
    <x v="0"/>
    <x v="2"/>
    <x v="1"/>
    <x v="0"/>
    <x v="0"/>
    <x v="0"/>
    <x v="0"/>
    <x v="0"/>
    <x v="0"/>
    <x v="0"/>
  </r>
  <r>
    <x v="15"/>
    <x v="2"/>
    <x v="0"/>
    <x v="2"/>
    <x v="1"/>
    <x v="0"/>
    <x v="0"/>
    <x v="0"/>
    <x v="0"/>
    <x v="0"/>
    <x v="0"/>
    <x v="0"/>
  </r>
  <r>
    <x v="16"/>
    <x v="2"/>
    <x v="0"/>
    <x v="2"/>
    <x v="1"/>
    <x v="0"/>
    <x v="0"/>
    <x v="0"/>
    <x v="0"/>
    <x v="0"/>
    <x v="0"/>
    <x v="0"/>
  </r>
  <r>
    <x v="17"/>
    <x v="2"/>
    <x v="0"/>
    <x v="2"/>
    <x v="1"/>
    <x v="0"/>
    <x v="0"/>
    <x v="0"/>
    <x v="0"/>
    <x v="0"/>
    <x v="0"/>
    <x v="0"/>
  </r>
  <r>
    <x v="18"/>
    <x v="2"/>
    <x v="0"/>
    <x v="2"/>
    <x v="1"/>
    <x v="0"/>
    <x v="0"/>
    <x v="0"/>
    <x v="0"/>
    <x v="0"/>
    <x v="0"/>
    <x v="0"/>
  </r>
  <r>
    <x v="19"/>
    <x v="2"/>
    <x v="0"/>
    <x v="2"/>
    <x v="1"/>
    <x v="0"/>
    <x v="0"/>
    <x v="0"/>
    <x v="0"/>
    <x v="0"/>
    <x v="0"/>
    <x v="0"/>
  </r>
  <r>
    <x v="20"/>
    <x v="2"/>
    <x v="0"/>
    <x v="2"/>
    <x v="1"/>
    <x v="0"/>
    <x v="0"/>
    <x v="0"/>
    <x v="0"/>
    <x v="0"/>
    <x v="0"/>
    <x v="0"/>
  </r>
  <r>
    <x v="21"/>
    <x v="2"/>
    <x v="0"/>
    <x v="2"/>
    <x v="1"/>
    <x v="0"/>
    <x v="0"/>
    <x v="0"/>
    <x v="0"/>
    <x v="0"/>
    <x v="0"/>
    <x v="0"/>
  </r>
  <r>
    <x v="22"/>
    <x v="2"/>
    <x v="0"/>
    <x v="2"/>
    <x v="1"/>
    <x v="0"/>
    <x v="0"/>
    <x v="0"/>
    <x v="0"/>
    <x v="0"/>
    <x v="0"/>
    <x v="0"/>
  </r>
  <r>
    <x v="23"/>
    <x v="2"/>
    <x v="0"/>
    <x v="2"/>
    <x v="1"/>
    <x v="0"/>
    <x v="0"/>
    <x v="0"/>
    <x v="0"/>
    <x v="0"/>
    <x v="0"/>
    <x v="0"/>
  </r>
  <r>
    <x v="24"/>
    <x v="2"/>
    <x v="0"/>
    <x v="2"/>
    <x v="1"/>
    <x v="0"/>
    <x v="0"/>
    <x v="0"/>
    <x v="0"/>
    <x v="0"/>
    <x v="0"/>
    <x v="0"/>
  </r>
  <r>
    <x v="25"/>
    <x v="2"/>
    <x v="0"/>
    <x v="2"/>
    <x v="1"/>
    <x v="0"/>
    <x v="0"/>
    <x v="0"/>
    <x v="0"/>
    <x v="0"/>
    <x v="0"/>
    <x v="0"/>
  </r>
  <r>
    <x v="26"/>
    <x v="2"/>
    <x v="0"/>
    <x v="2"/>
    <x v="1"/>
    <x v="0"/>
    <x v="0"/>
    <x v="0"/>
    <x v="0"/>
    <x v="0"/>
    <x v="0"/>
    <x v="0"/>
  </r>
  <r>
    <x v="27"/>
    <x v="2"/>
    <x v="0"/>
    <x v="2"/>
    <x v="1"/>
    <x v="0"/>
    <x v="0"/>
    <x v="0"/>
    <x v="0"/>
    <x v="0"/>
    <x v="0"/>
    <x v="0"/>
  </r>
  <r>
    <x v="28"/>
    <x v="2"/>
    <x v="0"/>
    <x v="2"/>
    <x v="1"/>
    <x v="0"/>
    <x v="0"/>
    <x v="0"/>
    <x v="0"/>
    <x v="0"/>
    <x v="0"/>
    <x v="0"/>
  </r>
  <r>
    <x v="29"/>
    <x v="2"/>
    <x v="0"/>
    <x v="2"/>
    <x v="1"/>
    <x v="0"/>
    <x v="0"/>
    <x v="0"/>
    <x v="0"/>
    <x v="0"/>
    <x v="0"/>
    <x v="0"/>
  </r>
  <r>
    <x v="30"/>
    <x v="2"/>
    <x v="0"/>
    <x v="2"/>
    <x v="1"/>
    <x v="0"/>
    <x v="0"/>
    <x v="0"/>
    <x v="0"/>
    <x v="0"/>
    <x v="0"/>
    <x v="0"/>
  </r>
  <r>
    <x v="31"/>
    <x v="2"/>
    <x v="0"/>
    <x v="2"/>
    <x v="1"/>
    <x v="0"/>
    <x v="0"/>
    <x v="0"/>
    <x v="0"/>
    <x v="0"/>
    <x v="0"/>
    <x v="0"/>
  </r>
  <r>
    <x v="32"/>
    <x v="2"/>
    <x v="0"/>
    <x v="2"/>
    <x v="1"/>
    <x v="0"/>
    <x v="0"/>
    <x v="0"/>
    <x v="0"/>
    <x v="0"/>
    <x v="0"/>
    <x v="0"/>
  </r>
  <r>
    <x v="33"/>
    <x v="2"/>
    <x v="0"/>
    <x v="2"/>
    <x v="1"/>
    <x v="0"/>
    <x v="0"/>
    <x v="0"/>
    <x v="0"/>
    <x v="0"/>
    <x v="0"/>
    <x v="0"/>
  </r>
  <r>
    <x v="34"/>
    <x v="2"/>
    <x v="0"/>
    <x v="2"/>
    <x v="1"/>
    <x v="0"/>
    <x v="0"/>
    <x v="0"/>
    <x v="0"/>
    <x v="0"/>
    <x v="0"/>
    <x v="0"/>
  </r>
  <r>
    <x v="35"/>
    <x v="2"/>
    <x v="0"/>
    <x v="2"/>
    <x v="1"/>
    <x v="0"/>
    <x v="0"/>
    <x v="0"/>
    <x v="0"/>
    <x v="0"/>
    <x v="0"/>
    <x v="0"/>
  </r>
  <r>
    <x v="36"/>
    <x v="2"/>
    <x v="0"/>
    <x v="2"/>
    <x v="1"/>
    <x v="0"/>
    <x v="0"/>
    <x v="0"/>
    <x v="0"/>
    <x v="0"/>
    <x v="0"/>
    <x v="0"/>
  </r>
  <r>
    <x v="37"/>
    <x v="2"/>
    <x v="0"/>
    <x v="2"/>
    <x v="1"/>
    <x v="0"/>
    <x v="0"/>
    <x v="0"/>
    <x v="0"/>
    <x v="0"/>
    <x v="0"/>
    <x v="0"/>
  </r>
  <r>
    <x v="38"/>
    <x v="2"/>
    <x v="0"/>
    <x v="2"/>
    <x v="1"/>
    <x v="0"/>
    <x v="0"/>
    <x v="0"/>
    <x v="0"/>
    <x v="0"/>
    <x v="0"/>
    <x v="0"/>
  </r>
  <r>
    <x v="39"/>
    <x v="2"/>
    <x v="0"/>
    <x v="2"/>
    <x v="1"/>
    <x v="0"/>
    <x v="0"/>
    <x v="0"/>
    <x v="0"/>
    <x v="0"/>
    <x v="0"/>
    <x v="0"/>
  </r>
  <r>
    <x v="40"/>
    <x v="2"/>
    <x v="0"/>
    <x v="2"/>
    <x v="1"/>
    <x v="0"/>
    <x v="0"/>
    <x v="0"/>
    <x v="0"/>
    <x v="0"/>
    <x v="0"/>
    <x v="0"/>
  </r>
  <r>
    <x v="41"/>
    <x v="2"/>
    <x v="0"/>
    <x v="2"/>
    <x v="1"/>
    <x v="0"/>
    <x v="0"/>
    <x v="0"/>
    <x v="0"/>
    <x v="0"/>
    <x v="0"/>
    <x v="0"/>
  </r>
  <r>
    <x v="42"/>
    <x v="2"/>
    <x v="0"/>
    <x v="2"/>
    <x v="1"/>
    <x v="0"/>
    <x v="0"/>
    <x v="0"/>
    <x v="0"/>
    <x v="0"/>
    <x v="0"/>
    <x v="0"/>
  </r>
  <r>
    <x v="43"/>
    <x v="2"/>
    <x v="0"/>
    <x v="2"/>
    <x v="1"/>
    <x v="0"/>
    <x v="0"/>
    <x v="0"/>
    <x v="0"/>
    <x v="0"/>
    <x v="0"/>
    <x v="0"/>
  </r>
  <r>
    <x v="44"/>
    <x v="2"/>
    <x v="0"/>
    <x v="2"/>
    <x v="1"/>
    <x v="0"/>
    <x v="0"/>
    <x v="0"/>
    <x v="0"/>
    <x v="0"/>
    <x v="0"/>
    <x v="0"/>
  </r>
  <r>
    <x v="45"/>
    <x v="2"/>
    <x v="0"/>
    <x v="2"/>
    <x v="1"/>
    <x v="0"/>
    <x v="0"/>
    <x v="0"/>
    <x v="0"/>
    <x v="0"/>
    <x v="0"/>
    <x v="0"/>
  </r>
  <r>
    <x v="46"/>
    <x v="2"/>
    <x v="0"/>
    <x v="2"/>
    <x v="1"/>
    <x v="0"/>
    <x v="0"/>
    <x v="0"/>
    <x v="0"/>
    <x v="0"/>
    <x v="0"/>
    <x v="0"/>
  </r>
  <r>
    <x v="47"/>
    <x v="2"/>
    <x v="0"/>
    <x v="2"/>
    <x v="1"/>
    <x v="0"/>
    <x v="0"/>
    <x v="0"/>
    <x v="0"/>
    <x v="0"/>
    <x v="0"/>
    <x v="0"/>
  </r>
  <r>
    <x v="0"/>
    <x v="0"/>
    <x v="1"/>
    <x v="2"/>
    <x v="1"/>
    <x v="0"/>
    <x v="0"/>
    <x v="0"/>
    <x v="0"/>
    <x v="0"/>
    <x v="0"/>
    <x v="0"/>
  </r>
  <r>
    <x v="1"/>
    <x v="0"/>
    <x v="1"/>
    <x v="2"/>
    <x v="1"/>
    <x v="0"/>
    <x v="0"/>
    <x v="0"/>
    <x v="0"/>
    <x v="0"/>
    <x v="0"/>
    <x v="0"/>
  </r>
  <r>
    <x v="2"/>
    <x v="0"/>
    <x v="1"/>
    <x v="2"/>
    <x v="1"/>
    <x v="0"/>
    <x v="0"/>
    <x v="0"/>
    <x v="0"/>
    <x v="0"/>
    <x v="0"/>
    <x v="0"/>
  </r>
  <r>
    <x v="3"/>
    <x v="0"/>
    <x v="1"/>
    <x v="2"/>
    <x v="1"/>
    <x v="0"/>
    <x v="0"/>
    <x v="0"/>
    <x v="0"/>
    <x v="0"/>
    <x v="0"/>
    <x v="0"/>
  </r>
  <r>
    <x v="4"/>
    <x v="0"/>
    <x v="1"/>
    <x v="2"/>
    <x v="1"/>
    <x v="0"/>
    <x v="0"/>
    <x v="0"/>
    <x v="0"/>
    <x v="0"/>
    <x v="0"/>
    <x v="0"/>
  </r>
  <r>
    <x v="5"/>
    <x v="0"/>
    <x v="1"/>
    <x v="2"/>
    <x v="1"/>
    <x v="0"/>
    <x v="0"/>
    <x v="0"/>
    <x v="0"/>
    <x v="0"/>
    <x v="0"/>
    <x v="0"/>
  </r>
  <r>
    <x v="6"/>
    <x v="0"/>
    <x v="1"/>
    <x v="2"/>
    <x v="1"/>
    <x v="0"/>
    <x v="0"/>
    <x v="0"/>
    <x v="0"/>
    <x v="0"/>
    <x v="0"/>
    <x v="0"/>
  </r>
  <r>
    <x v="7"/>
    <x v="0"/>
    <x v="1"/>
    <x v="2"/>
    <x v="1"/>
    <x v="0"/>
    <x v="0"/>
    <x v="0"/>
    <x v="0"/>
    <x v="0"/>
    <x v="0"/>
    <x v="0"/>
  </r>
  <r>
    <x v="8"/>
    <x v="0"/>
    <x v="1"/>
    <x v="2"/>
    <x v="1"/>
    <x v="0"/>
    <x v="0"/>
    <x v="0"/>
    <x v="0"/>
    <x v="0"/>
    <x v="0"/>
    <x v="0"/>
  </r>
  <r>
    <x v="9"/>
    <x v="0"/>
    <x v="1"/>
    <x v="2"/>
    <x v="1"/>
    <x v="0"/>
    <x v="0"/>
    <x v="0"/>
    <x v="0"/>
    <x v="0"/>
    <x v="0"/>
    <x v="0"/>
  </r>
  <r>
    <x v="10"/>
    <x v="0"/>
    <x v="1"/>
    <x v="2"/>
    <x v="1"/>
    <x v="0"/>
    <x v="0"/>
    <x v="0"/>
    <x v="0"/>
    <x v="0"/>
    <x v="0"/>
    <x v="0"/>
  </r>
  <r>
    <x v="11"/>
    <x v="0"/>
    <x v="1"/>
    <x v="2"/>
    <x v="1"/>
    <x v="0"/>
    <x v="0"/>
    <x v="0"/>
    <x v="0"/>
    <x v="0"/>
    <x v="0"/>
    <x v="0"/>
  </r>
  <r>
    <x v="12"/>
    <x v="0"/>
    <x v="1"/>
    <x v="2"/>
    <x v="1"/>
    <x v="0"/>
    <x v="0"/>
    <x v="0"/>
    <x v="0"/>
    <x v="0"/>
    <x v="0"/>
    <x v="0"/>
  </r>
  <r>
    <x v="13"/>
    <x v="0"/>
    <x v="1"/>
    <x v="2"/>
    <x v="1"/>
    <x v="0"/>
    <x v="0"/>
    <x v="0"/>
    <x v="0"/>
    <x v="0"/>
    <x v="0"/>
    <x v="0"/>
  </r>
  <r>
    <x v="14"/>
    <x v="0"/>
    <x v="1"/>
    <x v="2"/>
    <x v="1"/>
    <x v="0"/>
    <x v="0"/>
    <x v="0"/>
    <x v="0"/>
    <x v="0"/>
    <x v="0"/>
    <x v="0"/>
  </r>
  <r>
    <x v="15"/>
    <x v="0"/>
    <x v="1"/>
    <x v="2"/>
    <x v="1"/>
    <x v="3"/>
    <x v="0"/>
    <x v="1"/>
    <x v="0"/>
    <x v="3"/>
    <x v="3"/>
    <x v="0"/>
  </r>
  <r>
    <x v="16"/>
    <x v="0"/>
    <x v="1"/>
    <x v="2"/>
    <x v="1"/>
    <x v="3"/>
    <x v="0"/>
    <x v="1"/>
    <x v="0"/>
    <x v="3"/>
    <x v="3"/>
    <x v="0"/>
  </r>
  <r>
    <x v="17"/>
    <x v="0"/>
    <x v="1"/>
    <x v="2"/>
    <x v="1"/>
    <x v="3"/>
    <x v="0"/>
    <x v="1"/>
    <x v="0"/>
    <x v="3"/>
    <x v="3"/>
    <x v="0"/>
  </r>
  <r>
    <x v="18"/>
    <x v="0"/>
    <x v="1"/>
    <x v="2"/>
    <x v="1"/>
    <x v="3"/>
    <x v="0"/>
    <x v="1"/>
    <x v="0"/>
    <x v="3"/>
    <x v="3"/>
    <x v="0"/>
  </r>
  <r>
    <x v="19"/>
    <x v="0"/>
    <x v="1"/>
    <x v="2"/>
    <x v="1"/>
    <x v="3"/>
    <x v="0"/>
    <x v="1"/>
    <x v="0"/>
    <x v="3"/>
    <x v="3"/>
    <x v="0"/>
  </r>
  <r>
    <x v="20"/>
    <x v="0"/>
    <x v="1"/>
    <x v="2"/>
    <x v="1"/>
    <x v="3"/>
    <x v="0"/>
    <x v="1"/>
    <x v="0"/>
    <x v="3"/>
    <x v="3"/>
    <x v="0"/>
  </r>
  <r>
    <x v="21"/>
    <x v="0"/>
    <x v="1"/>
    <x v="2"/>
    <x v="1"/>
    <x v="3"/>
    <x v="0"/>
    <x v="1"/>
    <x v="0"/>
    <x v="3"/>
    <x v="3"/>
    <x v="0"/>
  </r>
  <r>
    <x v="22"/>
    <x v="0"/>
    <x v="1"/>
    <x v="2"/>
    <x v="1"/>
    <x v="3"/>
    <x v="0"/>
    <x v="1"/>
    <x v="0"/>
    <x v="3"/>
    <x v="3"/>
    <x v="0"/>
  </r>
  <r>
    <x v="23"/>
    <x v="0"/>
    <x v="1"/>
    <x v="2"/>
    <x v="1"/>
    <x v="3"/>
    <x v="0"/>
    <x v="1"/>
    <x v="0"/>
    <x v="3"/>
    <x v="3"/>
    <x v="0"/>
  </r>
  <r>
    <x v="24"/>
    <x v="0"/>
    <x v="1"/>
    <x v="2"/>
    <x v="1"/>
    <x v="3"/>
    <x v="0"/>
    <x v="1"/>
    <x v="0"/>
    <x v="3"/>
    <x v="3"/>
    <x v="0"/>
  </r>
  <r>
    <x v="25"/>
    <x v="0"/>
    <x v="1"/>
    <x v="2"/>
    <x v="1"/>
    <x v="3"/>
    <x v="0"/>
    <x v="1"/>
    <x v="0"/>
    <x v="3"/>
    <x v="3"/>
    <x v="0"/>
  </r>
  <r>
    <x v="26"/>
    <x v="0"/>
    <x v="1"/>
    <x v="2"/>
    <x v="1"/>
    <x v="3"/>
    <x v="0"/>
    <x v="1"/>
    <x v="0"/>
    <x v="3"/>
    <x v="3"/>
    <x v="0"/>
  </r>
  <r>
    <x v="27"/>
    <x v="0"/>
    <x v="1"/>
    <x v="2"/>
    <x v="1"/>
    <x v="3"/>
    <x v="0"/>
    <x v="1"/>
    <x v="0"/>
    <x v="3"/>
    <x v="3"/>
    <x v="0"/>
  </r>
  <r>
    <x v="28"/>
    <x v="0"/>
    <x v="1"/>
    <x v="2"/>
    <x v="1"/>
    <x v="3"/>
    <x v="0"/>
    <x v="1"/>
    <x v="0"/>
    <x v="3"/>
    <x v="3"/>
    <x v="0"/>
  </r>
  <r>
    <x v="29"/>
    <x v="0"/>
    <x v="1"/>
    <x v="2"/>
    <x v="1"/>
    <x v="3"/>
    <x v="0"/>
    <x v="1"/>
    <x v="0"/>
    <x v="3"/>
    <x v="3"/>
    <x v="0"/>
  </r>
  <r>
    <x v="30"/>
    <x v="0"/>
    <x v="1"/>
    <x v="2"/>
    <x v="1"/>
    <x v="3"/>
    <x v="0"/>
    <x v="1"/>
    <x v="0"/>
    <x v="3"/>
    <x v="3"/>
    <x v="0"/>
  </r>
  <r>
    <x v="31"/>
    <x v="0"/>
    <x v="1"/>
    <x v="2"/>
    <x v="1"/>
    <x v="3"/>
    <x v="0"/>
    <x v="1"/>
    <x v="0"/>
    <x v="3"/>
    <x v="3"/>
    <x v="0"/>
  </r>
  <r>
    <x v="32"/>
    <x v="0"/>
    <x v="1"/>
    <x v="2"/>
    <x v="1"/>
    <x v="3"/>
    <x v="0"/>
    <x v="1"/>
    <x v="0"/>
    <x v="3"/>
    <x v="3"/>
    <x v="0"/>
  </r>
  <r>
    <x v="33"/>
    <x v="0"/>
    <x v="1"/>
    <x v="2"/>
    <x v="1"/>
    <x v="3"/>
    <x v="0"/>
    <x v="1"/>
    <x v="0"/>
    <x v="3"/>
    <x v="3"/>
    <x v="0"/>
  </r>
  <r>
    <x v="34"/>
    <x v="0"/>
    <x v="1"/>
    <x v="2"/>
    <x v="1"/>
    <x v="3"/>
    <x v="0"/>
    <x v="1"/>
    <x v="0"/>
    <x v="3"/>
    <x v="3"/>
    <x v="0"/>
  </r>
  <r>
    <x v="35"/>
    <x v="0"/>
    <x v="1"/>
    <x v="2"/>
    <x v="1"/>
    <x v="3"/>
    <x v="0"/>
    <x v="1"/>
    <x v="0"/>
    <x v="3"/>
    <x v="3"/>
    <x v="0"/>
  </r>
  <r>
    <x v="36"/>
    <x v="0"/>
    <x v="1"/>
    <x v="2"/>
    <x v="1"/>
    <x v="3"/>
    <x v="0"/>
    <x v="1"/>
    <x v="0"/>
    <x v="3"/>
    <x v="3"/>
    <x v="0"/>
  </r>
  <r>
    <x v="37"/>
    <x v="0"/>
    <x v="1"/>
    <x v="2"/>
    <x v="1"/>
    <x v="3"/>
    <x v="0"/>
    <x v="1"/>
    <x v="0"/>
    <x v="3"/>
    <x v="3"/>
    <x v="0"/>
  </r>
  <r>
    <x v="38"/>
    <x v="0"/>
    <x v="1"/>
    <x v="2"/>
    <x v="1"/>
    <x v="3"/>
    <x v="0"/>
    <x v="1"/>
    <x v="0"/>
    <x v="3"/>
    <x v="3"/>
    <x v="0"/>
  </r>
  <r>
    <x v="39"/>
    <x v="0"/>
    <x v="1"/>
    <x v="2"/>
    <x v="1"/>
    <x v="3"/>
    <x v="0"/>
    <x v="1"/>
    <x v="0"/>
    <x v="3"/>
    <x v="3"/>
    <x v="0"/>
  </r>
  <r>
    <x v="40"/>
    <x v="0"/>
    <x v="1"/>
    <x v="2"/>
    <x v="1"/>
    <x v="3"/>
    <x v="0"/>
    <x v="1"/>
    <x v="0"/>
    <x v="3"/>
    <x v="3"/>
    <x v="0"/>
  </r>
  <r>
    <x v="41"/>
    <x v="0"/>
    <x v="1"/>
    <x v="2"/>
    <x v="1"/>
    <x v="3"/>
    <x v="0"/>
    <x v="1"/>
    <x v="0"/>
    <x v="3"/>
    <x v="3"/>
    <x v="0"/>
  </r>
  <r>
    <x v="42"/>
    <x v="0"/>
    <x v="1"/>
    <x v="2"/>
    <x v="1"/>
    <x v="3"/>
    <x v="0"/>
    <x v="1"/>
    <x v="0"/>
    <x v="3"/>
    <x v="3"/>
    <x v="0"/>
  </r>
  <r>
    <x v="43"/>
    <x v="0"/>
    <x v="1"/>
    <x v="2"/>
    <x v="1"/>
    <x v="3"/>
    <x v="0"/>
    <x v="1"/>
    <x v="0"/>
    <x v="3"/>
    <x v="3"/>
    <x v="0"/>
  </r>
  <r>
    <x v="44"/>
    <x v="0"/>
    <x v="1"/>
    <x v="2"/>
    <x v="1"/>
    <x v="3"/>
    <x v="0"/>
    <x v="1"/>
    <x v="0"/>
    <x v="3"/>
    <x v="3"/>
    <x v="0"/>
  </r>
  <r>
    <x v="45"/>
    <x v="0"/>
    <x v="1"/>
    <x v="2"/>
    <x v="1"/>
    <x v="0"/>
    <x v="0"/>
    <x v="0"/>
    <x v="0"/>
    <x v="0"/>
    <x v="0"/>
    <x v="0"/>
  </r>
  <r>
    <x v="46"/>
    <x v="0"/>
    <x v="1"/>
    <x v="2"/>
    <x v="1"/>
    <x v="0"/>
    <x v="0"/>
    <x v="0"/>
    <x v="0"/>
    <x v="0"/>
    <x v="0"/>
    <x v="0"/>
  </r>
  <r>
    <x v="47"/>
    <x v="0"/>
    <x v="1"/>
    <x v="2"/>
    <x v="1"/>
    <x v="0"/>
    <x v="0"/>
    <x v="0"/>
    <x v="0"/>
    <x v="0"/>
    <x v="0"/>
    <x v="0"/>
  </r>
  <r>
    <x v="0"/>
    <x v="1"/>
    <x v="1"/>
    <x v="2"/>
    <x v="1"/>
    <x v="0"/>
    <x v="0"/>
    <x v="0"/>
    <x v="0"/>
    <x v="0"/>
    <x v="0"/>
    <x v="0"/>
  </r>
  <r>
    <x v="1"/>
    <x v="1"/>
    <x v="1"/>
    <x v="2"/>
    <x v="1"/>
    <x v="0"/>
    <x v="0"/>
    <x v="0"/>
    <x v="0"/>
    <x v="0"/>
    <x v="0"/>
    <x v="0"/>
  </r>
  <r>
    <x v="2"/>
    <x v="1"/>
    <x v="1"/>
    <x v="2"/>
    <x v="1"/>
    <x v="0"/>
    <x v="0"/>
    <x v="0"/>
    <x v="0"/>
    <x v="0"/>
    <x v="0"/>
    <x v="0"/>
  </r>
  <r>
    <x v="3"/>
    <x v="1"/>
    <x v="1"/>
    <x v="2"/>
    <x v="1"/>
    <x v="0"/>
    <x v="0"/>
    <x v="0"/>
    <x v="0"/>
    <x v="0"/>
    <x v="0"/>
    <x v="0"/>
  </r>
  <r>
    <x v="4"/>
    <x v="1"/>
    <x v="1"/>
    <x v="2"/>
    <x v="1"/>
    <x v="0"/>
    <x v="0"/>
    <x v="0"/>
    <x v="0"/>
    <x v="0"/>
    <x v="0"/>
    <x v="0"/>
  </r>
  <r>
    <x v="5"/>
    <x v="1"/>
    <x v="1"/>
    <x v="2"/>
    <x v="1"/>
    <x v="0"/>
    <x v="0"/>
    <x v="0"/>
    <x v="0"/>
    <x v="0"/>
    <x v="0"/>
    <x v="0"/>
  </r>
  <r>
    <x v="6"/>
    <x v="1"/>
    <x v="1"/>
    <x v="2"/>
    <x v="1"/>
    <x v="0"/>
    <x v="0"/>
    <x v="0"/>
    <x v="0"/>
    <x v="0"/>
    <x v="0"/>
    <x v="0"/>
  </r>
  <r>
    <x v="7"/>
    <x v="1"/>
    <x v="1"/>
    <x v="2"/>
    <x v="1"/>
    <x v="0"/>
    <x v="0"/>
    <x v="0"/>
    <x v="0"/>
    <x v="0"/>
    <x v="0"/>
    <x v="0"/>
  </r>
  <r>
    <x v="8"/>
    <x v="1"/>
    <x v="1"/>
    <x v="2"/>
    <x v="1"/>
    <x v="0"/>
    <x v="0"/>
    <x v="0"/>
    <x v="0"/>
    <x v="0"/>
    <x v="0"/>
    <x v="0"/>
  </r>
  <r>
    <x v="9"/>
    <x v="1"/>
    <x v="1"/>
    <x v="2"/>
    <x v="1"/>
    <x v="0"/>
    <x v="0"/>
    <x v="0"/>
    <x v="0"/>
    <x v="0"/>
    <x v="0"/>
    <x v="0"/>
  </r>
  <r>
    <x v="10"/>
    <x v="1"/>
    <x v="1"/>
    <x v="2"/>
    <x v="1"/>
    <x v="0"/>
    <x v="0"/>
    <x v="0"/>
    <x v="0"/>
    <x v="0"/>
    <x v="0"/>
    <x v="0"/>
  </r>
  <r>
    <x v="11"/>
    <x v="1"/>
    <x v="1"/>
    <x v="2"/>
    <x v="1"/>
    <x v="0"/>
    <x v="0"/>
    <x v="0"/>
    <x v="0"/>
    <x v="0"/>
    <x v="0"/>
    <x v="0"/>
  </r>
  <r>
    <x v="12"/>
    <x v="1"/>
    <x v="1"/>
    <x v="2"/>
    <x v="1"/>
    <x v="0"/>
    <x v="0"/>
    <x v="0"/>
    <x v="0"/>
    <x v="0"/>
    <x v="0"/>
    <x v="0"/>
  </r>
  <r>
    <x v="13"/>
    <x v="1"/>
    <x v="1"/>
    <x v="2"/>
    <x v="1"/>
    <x v="0"/>
    <x v="0"/>
    <x v="0"/>
    <x v="0"/>
    <x v="0"/>
    <x v="0"/>
    <x v="0"/>
  </r>
  <r>
    <x v="14"/>
    <x v="1"/>
    <x v="1"/>
    <x v="2"/>
    <x v="1"/>
    <x v="0"/>
    <x v="0"/>
    <x v="0"/>
    <x v="0"/>
    <x v="0"/>
    <x v="0"/>
    <x v="0"/>
  </r>
  <r>
    <x v="15"/>
    <x v="1"/>
    <x v="1"/>
    <x v="2"/>
    <x v="1"/>
    <x v="2"/>
    <x v="0"/>
    <x v="2"/>
    <x v="0"/>
    <x v="2"/>
    <x v="2"/>
    <x v="0"/>
  </r>
  <r>
    <x v="16"/>
    <x v="1"/>
    <x v="1"/>
    <x v="2"/>
    <x v="1"/>
    <x v="2"/>
    <x v="0"/>
    <x v="2"/>
    <x v="0"/>
    <x v="2"/>
    <x v="2"/>
    <x v="0"/>
  </r>
  <r>
    <x v="17"/>
    <x v="1"/>
    <x v="1"/>
    <x v="2"/>
    <x v="1"/>
    <x v="2"/>
    <x v="0"/>
    <x v="2"/>
    <x v="0"/>
    <x v="2"/>
    <x v="2"/>
    <x v="0"/>
  </r>
  <r>
    <x v="18"/>
    <x v="1"/>
    <x v="1"/>
    <x v="2"/>
    <x v="1"/>
    <x v="2"/>
    <x v="0"/>
    <x v="2"/>
    <x v="0"/>
    <x v="2"/>
    <x v="2"/>
    <x v="0"/>
  </r>
  <r>
    <x v="19"/>
    <x v="1"/>
    <x v="1"/>
    <x v="2"/>
    <x v="1"/>
    <x v="2"/>
    <x v="0"/>
    <x v="2"/>
    <x v="0"/>
    <x v="2"/>
    <x v="2"/>
    <x v="0"/>
  </r>
  <r>
    <x v="20"/>
    <x v="1"/>
    <x v="1"/>
    <x v="2"/>
    <x v="1"/>
    <x v="2"/>
    <x v="0"/>
    <x v="2"/>
    <x v="0"/>
    <x v="2"/>
    <x v="2"/>
    <x v="0"/>
  </r>
  <r>
    <x v="21"/>
    <x v="1"/>
    <x v="1"/>
    <x v="2"/>
    <x v="1"/>
    <x v="2"/>
    <x v="0"/>
    <x v="2"/>
    <x v="0"/>
    <x v="2"/>
    <x v="2"/>
    <x v="0"/>
  </r>
  <r>
    <x v="22"/>
    <x v="1"/>
    <x v="1"/>
    <x v="2"/>
    <x v="1"/>
    <x v="2"/>
    <x v="0"/>
    <x v="2"/>
    <x v="0"/>
    <x v="2"/>
    <x v="2"/>
    <x v="0"/>
  </r>
  <r>
    <x v="23"/>
    <x v="1"/>
    <x v="1"/>
    <x v="2"/>
    <x v="1"/>
    <x v="2"/>
    <x v="0"/>
    <x v="2"/>
    <x v="0"/>
    <x v="2"/>
    <x v="2"/>
    <x v="0"/>
  </r>
  <r>
    <x v="24"/>
    <x v="1"/>
    <x v="1"/>
    <x v="2"/>
    <x v="1"/>
    <x v="2"/>
    <x v="0"/>
    <x v="2"/>
    <x v="0"/>
    <x v="2"/>
    <x v="2"/>
    <x v="0"/>
  </r>
  <r>
    <x v="25"/>
    <x v="1"/>
    <x v="1"/>
    <x v="2"/>
    <x v="1"/>
    <x v="2"/>
    <x v="0"/>
    <x v="2"/>
    <x v="0"/>
    <x v="2"/>
    <x v="2"/>
    <x v="0"/>
  </r>
  <r>
    <x v="26"/>
    <x v="1"/>
    <x v="1"/>
    <x v="2"/>
    <x v="1"/>
    <x v="2"/>
    <x v="0"/>
    <x v="2"/>
    <x v="0"/>
    <x v="2"/>
    <x v="2"/>
    <x v="0"/>
  </r>
  <r>
    <x v="27"/>
    <x v="1"/>
    <x v="1"/>
    <x v="2"/>
    <x v="1"/>
    <x v="2"/>
    <x v="0"/>
    <x v="2"/>
    <x v="0"/>
    <x v="2"/>
    <x v="2"/>
    <x v="0"/>
  </r>
  <r>
    <x v="28"/>
    <x v="1"/>
    <x v="1"/>
    <x v="2"/>
    <x v="1"/>
    <x v="2"/>
    <x v="0"/>
    <x v="2"/>
    <x v="0"/>
    <x v="2"/>
    <x v="2"/>
    <x v="0"/>
  </r>
  <r>
    <x v="29"/>
    <x v="1"/>
    <x v="1"/>
    <x v="2"/>
    <x v="1"/>
    <x v="2"/>
    <x v="0"/>
    <x v="2"/>
    <x v="0"/>
    <x v="2"/>
    <x v="2"/>
    <x v="0"/>
  </r>
  <r>
    <x v="30"/>
    <x v="1"/>
    <x v="1"/>
    <x v="2"/>
    <x v="1"/>
    <x v="2"/>
    <x v="0"/>
    <x v="2"/>
    <x v="0"/>
    <x v="2"/>
    <x v="2"/>
    <x v="0"/>
  </r>
  <r>
    <x v="31"/>
    <x v="1"/>
    <x v="1"/>
    <x v="2"/>
    <x v="1"/>
    <x v="2"/>
    <x v="0"/>
    <x v="2"/>
    <x v="0"/>
    <x v="2"/>
    <x v="2"/>
    <x v="0"/>
  </r>
  <r>
    <x v="32"/>
    <x v="1"/>
    <x v="1"/>
    <x v="2"/>
    <x v="1"/>
    <x v="2"/>
    <x v="0"/>
    <x v="2"/>
    <x v="0"/>
    <x v="2"/>
    <x v="2"/>
    <x v="0"/>
  </r>
  <r>
    <x v="33"/>
    <x v="1"/>
    <x v="1"/>
    <x v="2"/>
    <x v="1"/>
    <x v="2"/>
    <x v="0"/>
    <x v="2"/>
    <x v="0"/>
    <x v="2"/>
    <x v="2"/>
    <x v="0"/>
  </r>
  <r>
    <x v="34"/>
    <x v="1"/>
    <x v="1"/>
    <x v="2"/>
    <x v="1"/>
    <x v="2"/>
    <x v="0"/>
    <x v="2"/>
    <x v="0"/>
    <x v="2"/>
    <x v="2"/>
    <x v="0"/>
  </r>
  <r>
    <x v="35"/>
    <x v="1"/>
    <x v="1"/>
    <x v="2"/>
    <x v="1"/>
    <x v="2"/>
    <x v="0"/>
    <x v="2"/>
    <x v="0"/>
    <x v="2"/>
    <x v="2"/>
    <x v="0"/>
  </r>
  <r>
    <x v="36"/>
    <x v="1"/>
    <x v="1"/>
    <x v="2"/>
    <x v="1"/>
    <x v="2"/>
    <x v="0"/>
    <x v="2"/>
    <x v="0"/>
    <x v="2"/>
    <x v="2"/>
    <x v="0"/>
  </r>
  <r>
    <x v="37"/>
    <x v="1"/>
    <x v="1"/>
    <x v="2"/>
    <x v="1"/>
    <x v="2"/>
    <x v="0"/>
    <x v="2"/>
    <x v="0"/>
    <x v="2"/>
    <x v="2"/>
    <x v="0"/>
  </r>
  <r>
    <x v="38"/>
    <x v="1"/>
    <x v="1"/>
    <x v="2"/>
    <x v="1"/>
    <x v="2"/>
    <x v="0"/>
    <x v="2"/>
    <x v="0"/>
    <x v="2"/>
    <x v="2"/>
    <x v="0"/>
  </r>
  <r>
    <x v="39"/>
    <x v="1"/>
    <x v="1"/>
    <x v="2"/>
    <x v="1"/>
    <x v="2"/>
    <x v="0"/>
    <x v="2"/>
    <x v="0"/>
    <x v="2"/>
    <x v="2"/>
    <x v="0"/>
  </r>
  <r>
    <x v="40"/>
    <x v="1"/>
    <x v="1"/>
    <x v="2"/>
    <x v="1"/>
    <x v="2"/>
    <x v="0"/>
    <x v="2"/>
    <x v="0"/>
    <x v="2"/>
    <x v="2"/>
    <x v="0"/>
  </r>
  <r>
    <x v="41"/>
    <x v="1"/>
    <x v="1"/>
    <x v="2"/>
    <x v="1"/>
    <x v="2"/>
    <x v="0"/>
    <x v="2"/>
    <x v="0"/>
    <x v="2"/>
    <x v="2"/>
    <x v="0"/>
  </r>
  <r>
    <x v="42"/>
    <x v="1"/>
    <x v="1"/>
    <x v="2"/>
    <x v="1"/>
    <x v="2"/>
    <x v="0"/>
    <x v="2"/>
    <x v="0"/>
    <x v="2"/>
    <x v="2"/>
    <x v="0"/>
  </r>
  <r>
    <x v="43"/>
    <x v="1"/>
    <x v="1"/>
    <x v="2"/>
    <x v="1"/>
    <x v="2"/>
    <x v="0"/>
    <x v="2"/>
    <x v="0"/>
    <x v="2"/>
    <x v="2"/>
    <x v="0"/>
  </r>
  <r>
    <x v="44"/>
    <x v="1"/>
    <x v="1"/>
    <x v="2"/>
    <x v="1"/>
    <x v="2"/>
    <x v="0"/>
    <x v="2"/>
    <x v="0"/>
    <x v="2"/>
    <x v="2"/>
    <x v="0"/>
  </r>
  <r>
    <x v="45"/>
    <x v="1"/>
    <x v="1"/>
    <x v="2"/>
    <x v="1"/>
    <x v="0"/>
    <x v="0"/>
    <x v="0"/>
    <x v="0"/>
    <x v="0"/>
    <x v="0"/>
    <x v="0"/>
  </r>
  <r>
    <x v="46"/>
    <x v="1"/>
    <x v="1"/>
    <x v="2"/>
    <x v="1"/>
    <x v="0"/>
    <x v="0"/>
    <x v="0"/>
    <x v="0"/>
    <x v="0"/>
    <x v="0"/>
    <x v="0"/>
  </r>
  <r>
    <x v="47"/>
    <x v="1"/>
    <x v="1"/>
    <x v="2"/>
    <x v="1"/>
    <x v="0"/>
    <x v="0"/>
    <x v="0"/>
    <x v="0"/>
    <x v="0"/>
    <x v="0"/>
    <x v="0"/>
  </r>
  <r>
    <x v="0"/>
    <x v="2"/>
    <x v="1"/>
    <x v="2"/>
    <x v="1"/>
    <x v="0"/>
    <x v="0"/>
    <x v="0"/>
    <x v="0"/>
    <x v="0"/>
    <x v="0"/>
    <x v="0"/>
  </r>
  <r>
    <x v="1"/>
    <x v="2"/>
    <x v="1"/>
    <x v="2"/>
    <x v="1"/>
    <x v="0"/>
    <x v="0"/>
    <x v="0"/>
    <x v="0"/>
    <x v="0"/>
    <x v="0"/>
    <x v="0"/>
  </r>
  <r>
    <x v="2"/>
    <x v="2"/>
    <x v="1"/>
    <x v="2"/>
    <x v="1"/>
    <x v="0"/>
    <x v="0"/>
    <x v="0"/>
    <x v="0"/>
    <x v="0"/>
    <x v="0"/>
    <x v="0"/>
  </r>
  <r>
    <x v="3"/>
    <x v="2"/>
    <x v="1"/>
    <x v="2"/>
    <x v="1"/>
    <x v="0"/>
    <x v="0"/>
    <x v="0"/>
    <x v="0"/>
    <x v="0"/>
    <x v="0"/>
    <x v="0"/>
  </r>
  <r>
    <x v="4"/>
    <x v="2"/>
    <x v="1"/>
    <x v="2"/>
    <x v="1"/>
    <x v="0"/>
    <x v="0"/>
    <x v="0"/>
    <x v="0"/>
    <x v="0"/>
    <x v="0"/>
    <x v="0"/>
  </r>
  <r>
    <x v="5"/>
    <x v="2"/>
    <x v="1"/>
    <x v="2"/>
    <x v="1"/>
    <x v="0"/>
    <x v="0"/>
    <x v="0"/>
    <x v="0"/>
    <x v="0"/>
    <x v="0"/>
    <x v="0"/>
  </r>
  <r>
    <x v="6"/>
    <x v="2"/>
    <x v="1"/>
    <x v="2"/>
    <x v="1"/>
    <x v="0"/>
    <x v="0"/>
    <x v="0"/>
    <x v="0"/>
    <x v="0"/>
    <x v="0"/>
    <x v="0"/>
  </r>
  <r>
    <x v="7"/>
    <x v="2"/>
    <x v="1"/>
    <x v="2"/>
    <x v="1"/>
    <x v="0"/>
    <x v="0"/>
    <x v="0"/>
    <x v="0"/>
    <x v="0"/>
    <x v="0"/>
    <x v="0"/>
  </r>
  <r>
    <x v="8"/>
    <x v="2"/>
    <x v="1"/>
    <x v="2"/>
    <x v="1"/>
    <x v="0"/>
    <x v="0"/>
    <x v="0"/>
    <x v="0"/>
    <x v="0"/>
    <x v="0"/>
    <x v="0"/>
  </r>
  <r>
    <x v="9"/>
    <x v="2"/>
    <x v="1"/>
    <x v="2"/>
    <x v="1"/>
    <x v="0"/>
    <x v="0"/>
    <x v="0"/>
    <x v="0"/>
    <x v="0"/>
    <x v="0"/>
    <x v="0"/>
  </r>
  <r>
    <x v="10"/>
    <x v="2"/>
    <x v="1"/>
    <x v="2"/>
    <x v="1"/>
    <x v="0"/>
    <x v="0"/>
    <x v="0"/>
    <x v="0"/>
    <x v="0"/>
    <x v="0"/>
    <x v="0"/>
  </r>
  <r>
    <x v="11"/>
    <x v="2"/>
    <x v="1"/>
    <x v="2"/>
    <x v="1"/>
    <x v="0"/>
    <x v="0"/>
    <x v="0"/>
    <x v="0"/>
    <x v="0"/>
    <x v="0"/>
    <x v="0"/>
  </r>
  <r>
    <x v="12"/>
    <x v="2"/>
    <x v="1"/>
    <x v="2"/>
    <x v="1"/>
    <x v="0"/>
    <x v="0"/>
    <x v="0"/>
    <x v="0"/>
    <x v="0"/>
    <x v="0"/>
    <x v="0"/>
  </r>
  <r>
    <x v="13"/>
    <x v="2"/>
    <x v="1"/>
    <x v="2"/>
    <x v="1"/>
    <x v="0"/>
    <x v="0"/>
    <x v="0"/>
    <x v="0"/>
    <x v="0"/>
    <x v="0"/>
    <x v="0"/>
  </r>
  <r>
    <x v="14"/>
    <x v="2"/>
    <x v="1"/>
    <x v="2"/>
    <x v="1"/>
    <x v="0"/>
    <x v="0"/>
    <x v="0"/>
    <x v="0"/>
    <x v="0"/>
    <x v="0"/>
    <x v="0"/>
  </r>
  <r>
    <x v="15"/>
    <x v="2"/>
    <x v="1"/>
    <x v="2"/>
    <x v="1"/>
    <x v="0"/>
    <x v="0"/>
    <x v="0"/>
    <x v="0"/>
    <x v="0"/>
    <x v="0"/>
    <x v="0"/>
  </r>
  <r>
    <x v="16"/>
    <x v="2"/>
    <x v="1"/>
    <x v="2"/>
    <x v="1"/>
    <x v="0"/>
    <x v="0"/>
    <x v="0"/>
    <x v="0"/>
    <x v="0"/>
    <x v="0"/>
    <x v="0"/>
  </r>
  <r>
    <x v="17"/>
    <x v="2"/>
    <x v="1"/>
    <x v="2"/>
    <x v="1"/>
    <x v="0"/>
    <x v="0"/>
    <x v="0"/>
    <x v="0"/>
    <x v="0"/>
    <x v="0"/>
    <x v="0"/>
  </r>
  <r>
    <x v="18"/>
    <x v="2"/>
    <x v="1"/>
    <x v="2"/>
    <x v="1"/>
    <x v="0"/>
    <x v="0"/>
    <x v="0"/>
    <x v="0"/>
    <x v="0"/>
    <x v="0"/>
    <x v="0"/>
  </r>
  <r>
    <x v="19"/>
    <x v="2"/>
    <x v="1"/>
    <x v="2"/>
    <x v="1"/>
    <x v="0"/>
    <x v="0"/>
    <x v="0"/>
    <x v="0"/>
    <x v="0"/>
    <x v="0"/>
    <x v="0"/>
  </r>
  <r>
    <x v="20"/>
    <x v="2"/>
    <x v="1"/>
    <x v="2"/>
    <x v="1"/>
    <x v="0"/>
    <x v="0"/>
    <x v="0"/>
    <x v="0"/>
    <x v="0"/>
    <x v="0"/>
    <x v="0"/>
  </r>
  <r>
    <x v="21"/>
    <x v="2"/>
    <x v="1"/>
    <x v="2"/>
    <x v="1"/>
    <x v="0"/>
    <x v="0"/>
    <x v="0"/>
    <x v="0"/>
    <x v="0"/>
    <x v="0"/>
    <x v="0"/>
  </r>
  <r>
    <x v="22"/>
    <x v="2"/>
    <x v="1"/>
    <x v="2"/>
    <x v="1"/>
    <x v="0"/>
    <x v="0"/>
    <x v="0"/>
    <x v="0"/>
    <x v="0"/>
    <x v="0"/>
    <x v="0"/>
  </r>
  <r>
    <x v="23"/>
    <x v="2"/>
    <x v="1"/>
    <x v="2"/>
    <x v="1"/>
    <x v="0"/>
    <x v="0"/>
    <x v="0"/>
    <x v="0"/>
    <x v="0"/>
    <x v="0"/>
    <x v="0"/>
  </r>
  <r>
    <x v="24"/>
    <x v="2"/>
    <x v="1"/>
    <x v="2"/>
    <x v="1"/>
    <x v="0"/>
    <x v="0"/>
    <x v="0"/>
    <x v="0"/>
    <x v="0"/>
    <x v="0"/>
    <x v="0"/>
  </r>
  <r>
    <x v="25"/>
    <x v="2"/>
    <x v="1"/>
    <x v="2"/>
    <x v="1"/>
    <x v="0"/>
    <x v="0"/>
    <x v="0"/>
    <x v="0"/>
    <x v="0"/>
    <x v="0"/>
    <x v="0"/>
  </r>
  <r>
    <x v="26"/>
    <x v="2"/>
    <x v="1"/>
    <x v="2"/>
    <x v="1"/>
    <x v="0"/>
    <x v="0"/>
    <x v="0"/>
    <x v="0"/>
    <x v="0"/>
    <x v="0"/>
    <x v="0"/>
  </r>
  <r>
    <x v="27"/>
    <x v="2"/>
    <x v="1"/>
    <x v="2"/>
    <x v="1"/>
    <x v="0"/>
    <x v="0"/>
    <x v="0"/>
    <x v="0"/>
    <x v="0"/>
    <x v="0"/>
    <x v="0"/>
  </r>
  <r>
    <x v="28"/>
    <x v="2"/>
    <x v="1"/>
    <x v="2"/>
    <x v="1"/>
    <x v="0"/>
    <x v="0"/>
    <x v="0"/>
    <x v="0"/>
    <x v="0"/>
    <x v="0"/>
    <x v="0"/>
  </r>
  <r>
    <x v="29"/>
    <x v="2"/>
    <x v="1"/>
    <x v="2"/>
    <x v="1"/>
    <x v="0"/>
    <x v="0"/>
    <x v="0"/>
    <x v="0"/>
    <x v="0"/>
    <x v="0"/>
    <x v="0"/>
  </r>
  <r>
    <x v="30"/>
    <x v="2"/>
    <x v="1"/>
    <x v="2"/>
    <x v="1"/>
    <x v="0"/>
    <x v="0"/>
    <x v="0"/>
    <x v="0"/>
    <x v="0"/>
    <x v="0"/>
    <x v="0"/>
  </r>
  <r>
    <x v="31"/>
    <x v="2"/>
    <x v="1"/>
    <x v="2"/>
    <x v="1"/>
    <x v="0"/>
    <x v="0"/>
    <x v="0"/>
    <x v="0"/>
    <x v="0"/>
    <x v="0"/>
    <x v="0"/>
  </r>
  <r>
    <x v="32"/>
    <x v="2"/>
    <x v="1"/>
    <x v="2"/>
    <x v="1"/>
    <x v="0"/>
    <x v="0"/>
    <x v="0"/>
    <x v="0"/>
    <x v="0"/>
    <x v="0"/>
    <x v="0"/>
  </r>
  <r>
    <x v="33"/>
    <x v="2"/>
    <x v="1"/>
    <x v="2"/>
    <x v="1"/>
    <x v="0"/>
    <x v="0"/>
    <x v="0"/>
    <x v="0"/>
    <x v="0"/>
    <x v="0"/>
    <x v="0"/>
  </r>
  <r>
    <x v="34"/>
    <x v="2"/>
    <x v="1"/>
    <x v="2"/>
    <x v="1"/>
    <x v="0"/>
    <x v="0"/>
    <x v="0"/>
    <x v="0"/>
    <x v="0"/>
    <x v="0"/>
    <x v="0"/>
  </r>
  <r>
    <x v="35"/>
    <x v="2"/>
    <x v="1"/>
    <x v="2"/>
    <x v="1"/>
    <x v="0"/>
    <x v="0"/>
    <x v="0"/>
    <x v="0"/>
    <x v="0"/>
    <x v="0"/>
    <x v="0"/>
  </r>
  <r>
    <x v="36"/>
    <x v="2"/>
    <x v="1"/>
    <x v="2"/>
    <x v="1"/>
    <x v="0"/>
    <x v="0"/>
    <x v="0"/>
    <x v="0"/>
    <x v="0"/>
    <x v="0"/>
    <x v="0"/>
  </r>
  <r>
    <x v="37"/>
    <x v="2"/>
    <x v="1"/>
    <x v="2"/>
    <x v="1"/>
    <x v="0"/>
    <x v="0"/>
    <x v="0"/>
    <x v="0"/>
    <x v="0"/>
    <x v="0"/>
    <x v="0"/>
  </r>
  <r>
    <x v="38"/>
    <x v="2"/>
    <x v="1"/>
    <x v="2"/>
    <x v="1"/>
    <x v="0"/>
    <x v="0"/>
    <x v="0"/>
    <x v="0"/>
    <x v="0"/>
    <x v="0"/>
    <x v="0"/>
  </r>
  <r>
    <x v="39"/>
    <x v="2"/>
    <x v="1"/>
    <x v="2"/>
    <x v="1"/>
    <x v="0"/>
    <x v="0"/>
    <x v="0"/>
    <x v="0"/>
    <x v="0"/>
    <x v="0"/>
    <x v="0"/>
  </r>
  <r>
    <x v="40"/>
    <x v="2"/>
    <x v="1"/>
    <x v="2"/>
    <x v="1"/>
    <x v="0"/>
    <x v="0"/>
    <x v="0"/>
    <x v="0"/>
    <x v="0"/>
    <x v="0"/>
    <x v="0"/>
  </r>
  <r>
    <x v="41"/>
    <x v="2"/>
    <x v="1"/>
    <x v="2"/>
    <x v="1"/>
    <x v="0"/>
    <x v="0"/>
    <x v="0"/>
    <x v="0"/>
    <x v="0"/>
    <x v="0"/>
    <x v="0"/>
  </r>
  <r>
    <x v="42"/>
    <x v="2"/>
    <x v="1"/>
    <x v="2"/>
    <x v="1"/>
    <x v="0"/>
    <x v="0"/>
    <x v="0"/>
    <x v="0"/>
    <x v="0"/>
    <x v="0"/>
    <x v="0"/>
  </r>
  <r>
    <x v="43"/>
    <x v="2"/>
    <x v="1"/>
    <x v="2"/>
    <x v="1"/>
    <x v="0"/>
    <x v="0"/>
    <x v="0"/>
    <x v="0"/>
    <x v="0"/>
    <x v="0"/>
    <x v="0"/>
  </r>
  <r>
    <x v="44"/>
    <x v="2"/>
    <x v="1"/>
    <x v="2"/>
    <x v="1"/>
    <x v="0"/>
    <x v="0"/>
    <x v="0"/>
    <x v="0"/>
    <x v="0"/>
    <x v="0"/>
    <x v="0"/>
  </r>
  <r>
    <x v="45"/>
    <x v="2"/>
    <x v="1"/>
    <x v="2"/>
    <x v="1"/>
    <x v="0"/>
    <x v="0"/>
    <x v="0"/>
    <x v="0"/>
    <x v="0"/>
    <x v="0"/>
    <x v="0"/>
  </r>
  <r>
    <x v="46"/>
    <x v="2"/>
    <x v="1"/>
    <x v="2"/>
    <x v="1"/>
    <x v="0"/>
    <x v="0"/>
    <x v="0"/>
    <x v="0"/>
    <x v="0"/>
    <x v="0"/>
    <x v="0"/>
  </r>
  <r>
    <x v="47"/>
    <x v="2"/>
    <x v="1"/>
    <x v="2"/>
    <x v="1"/>
    <x v="0"/>
    <x v="0"/>
    <x v="0"/>
    <x v="0"/>
    <x v="0"/>
    <x v="0"/>
    <x v="0"/>
  </r>
  <r>
    <x v="0"/>
    <x v="0"/>
    <x v="0"/>
    <x v="2"/>
    <x v="2"/>
    <x v="3"/>
    <x v="0"/>
    <x v="0"/>
    <x v="0"/>
    <x v="3"/>
    <x v="3"/>
    <x v="0"/>
  </r>
  <r>
    <x v="1"/>
    <x v="0"/>
    <x v="0"/>
    <x v="2"/>
    <x v="2"/>
    <x v="3"/>
    <x v="0"/>
    <x v="0"/>
    <x v="0"/>
    <x v="3"/>
    <x v="3"/>
    <x v="0"/>
  </r>
  <r>
    <x v="2"/>
    <x v="0"/>
    <x v="0"/>
    <x v="2"/>
    <x v="2"/>
    <x v="3"/>
    <x v="0"/>
    <x v="0"/>
    <x v="0"/>
    <x v="3"/>
    <x v="3"/>
    <x v="0"/>
  </r>
  <r>
    <x v="3"/>
    <x v="0"/>
    <x v="0"/>
    <x v="2"/>
    <x v="2"/>
    <x v="3"/>
    <x v="0"/>
    <x v="0"/>
    <x v="0"/>
    <x v="3"/>
    <x v="3"/>
    <x v="0"/>
  </r>
  <r>
    <x v="4"/>
    <x v="0"/>
    <x v="0"/>
    <x v="2"/>
    <x v="2"/>
    <x v="3"/>
    <x v="0"/>
    <x v="0"/>
    <x v="0"/>
    <x v="3"/>
    <x v="3"/>
    <x v="0"/>
  </r>
  <r>
    <x v="5"/>
    <x v="0"/>
    <x v="0"/>
    <x v="2"/>
    <x v="2"/>
    <x v="3"/>
    <x v="0"/>
    <x v="0"/>
    <x v="0"/>
    <x v="3"/>
    <x v="3"/>
    <x v="0"/>
  </r>
  <r>
    <x v="6"/>
    <x v="0"/>
    <x v="0"/>
    <x v="2"/>
    <x v="2"/>
    <x v="3"/>
    <x v="0"/>
    <x v="0"/>
    <x v="0"/>
    <x v="3"/>
    <x v="3"/>
    <x v="0"/>
  </r>
  <r>
    <x v="7"/>
    <x v="0"/>
    <x v="0"/>
    <x v="2"/>
    <x v="2"/>
    <x v="3"/>
    <x v="0"/>
    <x v="0"/>
    <x v="0"/>
    <x v="3"/>
    <x v="3"/>
    <x v="0"/>
  </r>
  <r>
    <x v="8"/>
    <x v="0"/>
    <x v="0"/>
    <x v="2"/>
    <x v="2"/>
    <x v="3"/>
    <x v="0"/>
    <x v="0"/>
    <x v="0"/>
    <x v="3"/>
    <x v="3"/>
    <x v="0"/>
  </r>
  <r>
    <x v="9"/>
    <x v="0"/>
    <x v="0"/>
    <x v="2"/>
    <x v="2"/>
    <x v="3"/>
    <x v="0"/>
    <x v="0"/>
    <x v="0"/>
    <x v="3"/>
    <x v="3"/>
    <x v="0"/>
  </r>
  <r>
    <x v="10"/>
    <x v="0"/>
    <x v="0"/>
    <x v="2"/>
    <x v="2"/>
    <x v="3"/>
    <x v="0"/>
    <x v="0"/>
    <x v="0"/>
    <x v="3"/>
    <x v="3"/>
    <x v="0"/>
  </r>
  <r>
    <x v="11"/>
    <x v="0"/>
    <x v="0"/>
    <x v="2"/>
    <x v="2"/>
    <x v="3"/>
    <x v="0"/>
    <x v="0"/>
    <x v="0"/>
    <x v="3"/>
    <x v="3"/>
    <x v="0"/>
  </r>
  <r>
    <x v="12"/>
    <x v="0"/>
    <x v="0"/>
    <x v="2"/>
    <x v="2"/>
    <x v="3"/>
    <x v="0"/>
    <x v="0"/>
    <x v="0"/>
    <x v="3"/>
    <x v="3"/>
    <x v="0"/>
  </r>
  <r>
    <x v="13"/>
    <x v="0"/>
    <x v="0"/>
    <x v="2"/>
    <x v="2"/>
    <x v="3"/>
    <x v="0"/>
    <x v="0"/>
    <x v="0"/>
    <x v="3"/>
    <x v="3"/>
    <x v="0"/>
  </r>
  <r>
    <x v="14"/>
    <x v="0"/>
    <x v="0"/>
    <x v="2"/>
    <x v="2"/>
    <x v="3"/>
    <x v="0"/>
    <x v="0"/>
    <x v="0"/>
    <x v="3"/>
    <x v="3"/>
    <x v="0"/>
  </r>
  <r>
    <x v="15"/>
    <x v="0"/>
    <x v="0"/>
    <x v="2"/>
    <x v="2"/>
    <x v="3"/>
    <x v="0"/>
    <x v="1"/>
    <x v="0"/>
    <x v="3"/>
    <x v="3"/>
    <x v="0"/>
  </r>
  <r>
    <x v="16"/>
    <x v="0"/>
    <x v="0"/>
    <x v="2"/>
    <x v="2"/>
    <x v="3"/>
    <x v="0"/>
    <x v="1"/>
    <x v="0"/>
    <x v="3"/>
    <x v="3"/>
    <x v="0"/>
  </r>
  <r>
    <x v="17"/>
    <x v="0"/>
    <x v="0"/>
    <x v="2"/>
    <x v="2"/>
    <x v="3"/>
    <x v="0"/>
    <x v="1"/>
    <x v="0"/>
    <x v="3"/>
    <x v="3"/>
    <x v="0"/>
  </r>
  <r>
    <x v="18"/>
    <x v="0"/>
    <x v="0"/>
    <x v="2"/>
    <x v="2"/>
    <x v="3"/>
    <x v="0"/>
    <x v="1"/>
    <x v="0"/>
    <x v="3"/>
    <x v="3"/>
    <x v="0"/>
  </r>
  <r>
    <x v="19"/>
    <x v="0"/>
    <x v="0"/>
    <x v="2"/>
    <x v="2"/>
    <x v="3"/>
    <x v="0"/>
    <x v="1"/>
    <x v="0"/>
    <x v="3"/>
    <x v="3"/>
    <x v="0"/>
  </r>
  <r>
    <x v="20"/>
    <x v="0"/>
    <x v="0"/>
    <x v="2"/>
    <x v="2"/>
    <x v="3"/>
    <x v="0"/>
    <x v="1"/>
    <x v="0"/>
    <x v="3"/>
    <x v="3"/>
    <x v="0"/>
  </r>
  <r>
    <x v="21"/>
    <x v="0"/>
    <x v="0"/>
    <x v="2"/>
    <x v="2"/>
    <x v="3"/>
    <x v="0"/>
    <x v="1"/>
    <x v="0"/>
    <x v="3"/>
    <x v="3"/>
    <x v="0"/>
  </r>
  <r>
    <x v="22"/>
    <x v="0"/>
    <x v="0"/>
    <x v="2"/>
    <x v="2"/>
    <x v="3"/>
    <x v="0"/>
    <x v="1"/>
    <x v="0"/>
    <x v="3"/>
    <x v="3"/>
    <x v="0"/>
  </r>
  <r>
    <x v="23"/>
    <x v="0"/>
    <x v="0"/>
    <x v="2"/>
    <x v="2"/>
    <x v="3"/>
    <x v="0"/>
    <x v="1"/>
    <x v="0"/>
    <x v="3"/>
    <x v="3"/>
    <x v="0"/>
  </r>
  <r>
    <x v="24"/>
    <x v="0"/>
    <x v="0"/>
    <x v="2"/>
    <x v="2"/>
    <x v="3"/>
    <x v="0"/>
    <x v="1"/>
    <x v="0"/>
    <x v="3"/>
    <x v="3"/>
    <x v="0"/>
  </r>
  <r>
    <x v="25"/>
    <x v="0"/>
    <x v="0"/>
    <x v="2"/>
    <x v="2"/>
    <x v="3"/>
    <x v="0"/>
    <x v="1"/>
    <x v="0"/>
    <x v="3"/>
    <x v="3"/>
    <x v="0"/>
  </r>
  <r>
    <x v="26"/>
    <x v="0"/>
    <x v="0"/>
    <x v="2"/>
    <x v="2"/>
    <x v="3"/>
    <x v="0"/>
    <x v="1"/>
    <x v="0"/>
    <x v="3"/>
    <x v="3"/>
    <x v="0"/>
  </r>
  <r>
    <x v="27"/>
    <x v="0"/>
    <x v="0"/>
    <x v="2"/>
    <x v="2"/>
    <x v="3"/>
    <x v="0"/>
    <x v="1"/>
    <x v="0"/>
    <x v="3"/>
    <x v="3"/>
    <x v="0"/>
  </r>
  <r>
    <x v="28"/>
    <x v="0"/>
    <x v="0"/>
    <x v="2"/>
    <x v="2"/>
    <x v="3"/>
    <x v="0"/>
    <x v="1"/>
    <x v="0"/>
    <x v="3"/>
    <x v="3"/>
    <x v="0"/>
  </r>
  <r>
    <x v="29"/>
    <x v="0"/>
    <x v="0"/>
    <x v="2"/>
    <x v="2"/>
    <x v="3"/>
    <x v="0"/>
    <x v="1"/>
    <x v="0"/>
    <x v="3"/>
    <x v="3"/>
    <x v="0"/>
  </r>
  <r>
    <x v="30"/>
    <x v="0"/>
    <x v="0"/>
    <x v="2"/>
    <x v="2"/>
    <x v="3"/>
    <x v="0"/>
    <x v="1"/>
    <x v="0"/>
    <x v="3"/>
    <x v="3"/>
    <x v="0"/>
  </r>
  <r>
    <x v="31"/>
    <x v="0"/>
    <x v="0"/>
    <x v="2"/>
    <x v="2"/>
    <x v="3"/>
    <x v="0"/>
    <x v="1"/>
    <x v="0"/>
    <x v="3"/>
    <x v="3"/>
    <x v="0"/>
  </r>
  <r>
    <x v="32"/>
    <x v="0"/>
    <x v="0"/>
    <x v="2"/>
    <x v="2"/>
    <x v="3"/>
    <x v="0"/>
    <x v="1"/>
    <x v="0"/>
    <x v="3"/>
    <x v="3"/>
    <x v="0"/>
  </r>
  <r>
    <x v="33"/>
    <x v="0"/>
    <x v="0"/>
    <x v="2"/>
    <x v="2"/>
    <x v="3"/>
    <x v="0"/>
    <x v="1"/>
    <x v="0"/>
    <x v="3"/>
    <x v="3"/>
    <x v="0"/>
  </r>
  <r>
    <x v="34"/>
    <x v="0"/>
    <x v="0"/>
    <x v="2"/>
    <x v="2"/>
    <x v="3"/>
    <x v="0"/>
    <x v="1"/>
    <x v="0"/>
    <x v="3"/>
    <x v="3"/>
    <x v="0"/>
  </r>
  <r>
    <x v="35"/>
    <x v="0"/>
    <x v="0"/>
    <x v="2"/>
    <x v="2"/>
    <x v="3"/>
    <x v="0"/>
    <x v="1"/>
    <x v="0"/>
    <x v="3"/>
    <x v="3"/>
    <x v="0"/>
  </r>
  <r>
    <x v="36"/>
    <x v="0"/>
    <x v="0"/>
    <x v="2"/>
    <x v="2"/>
    <x v="3"/>
    <x v="0"/>
    <x v="1"/>
    <x v="0"/>
    <x v="3"/>
    <x v="3"/>
    <x v="0"/>
  </r>
  <r>
    <x v="37"/>
    <x v="0"/>
    <x v="0"/>
    <x v="2"/>
    <x v="2"/>
    <x v="3"/>
    <x v="0"/>
    <x v="1"/>
    <x v="0"/>
    <x v="3"/>
    <x v="3"/>
    <x v="0"/>
  </r>
  <r>
    <x v="38"/>
    <x v="0"/>
    <x v="0"/>
    <x v="2"/>
    <x v="2"/>
    <x v="3"/>
    <x v="0"/>
    <x v="1"/>
    <x v="0"/>
    <x v="3"/>
    <x v="3"/>
    <x v="0"/>
  </r>
  <r>
    <x v="39"/>
    <x v="0"/>
    <x v="0"/>
    <x v="2"/>
    <x v="2"/>
    <x v="3"/>
    <x v="0"/>
    <x v="1"/>
    <x v="0"/>
    <x v="3"/>
    <x v="3"/>
    <x v="0"/>
  </r>
  <r>
    <x v="40"/>
    <x v="0"/>
    <x v="0"/>
    <x v="2"/>
    <x v="2"/>
    <x v="3"/>
    <x v="0"/>
    <x v="1"/>
    <x v="0"/>
    <x v="3"/>
    <x v="3"/>
    <x v="0"/>
  </r>
  <r>
    <x v="41"/>
    <x v="0"/>
    <x v="0"/>
    <x v="2"/>
    <x v="2"/>
    <x v="3"/>
    <x v="0"/>
    <x v="1"/>
    <x v="0"/>
    <x v="3"/>
    <x v="3"/>
    <x v="0"/>
  </r>
  <r>
    <x v="42"/>
    <x v="0"/>
    <x v="0"/>
    <x v="2"/>
    <x v="2"/>
    <x v="3"/>
    <x v="0"/>
    <x v="1"/>
    <x v="0"/>
    <x v="3"/>
    <x v="3"/>
    <x v="0"/>
  </r>
  <r>
    <x v="43"/>
    <x v="0"/>
    <x v="0"/>
    <x v="2"/>
    <x v="2"/>
    <x v="3"/>
    <x v="0"/>
    <x v="1"/>
    <x v="0"/>
    <x v="3"/>
    <x v="3"/>
    <x v="0"/>
  </r>
  <r>
    <x v="44"/>
    <x v="0"/>
    <x v="0"/>
    <x v="2"/>
    <x v="2"/>
    <x v="3"/>
    <x v="0"/>
    <x v="1"/>
    <x v="0"/>
    <x v="3"/>
    <x v="3"/>
    <x v="0"/>
  </r>
  <r>
    <x v="45"/>
    <x v="0"/>
    <x v="0"/>
    <x v="2"/>
    <x v="2"/>
    <x v="3"/>
    <x v="0"/>
    <x v="0"/>
    <x v="0"/>
    <x v="3"/>
    <x v="3"/>
    <x v="0"/>
  </r>
  <r>
    <x v="46"/>
    <x v="0"/>
    <x v="0"/>
    <x v="2"/>
    <x v="2"/>
    <x v="3"/>
    <x v="0"/>
    <x v="0"/>
    <x v="0"/>
    <x v="3"/>
    <x v="3"/>
    <x v="0"/>
  </r>
  <r>
    <x v="47"/>
    <x v="0"/>
    <x v="0"/>
    <x v="2"/>
    <x v="2"/>
    <x v="3"/>
    <x v="0"/>
    <x v="0"/>
    <x v="0"/>
    <x v="3"/>
    <x v="3"/>
    <x v="0"/>
  </r>
  <r>
    <x v="0"/>
    <x v="1"/>
    <x v="0"/>
    <x v="2"/>
    <x v="2"/>
    <x v="3"/>
    <x v="0"/>
    <x v="0"/>
    <x v="0"/>
    <x v="3"/>
    <x v="3"/>
    <x v="0"/>
  </r>
  <r>
    <x v="1"/>
    <x v="1"/>
    <x v="0"/>
    <x v="2"/>
    <x v="2"/>
    <x v="3"/>
    <x v="0"/>
    <x v="0"/>
    <x v="0"/>
    <x v="3"/>
    <x v="3"/>
    <x v="0"/>
  </r>
  <r>
    <x v="2"/>
    <x v="1"/>
    <x v="0"/>
    <x v="2"/>
    <x v="2"/>
    <x v="3"/>
    <x v="0"/>
    <x v="0"/>
    <x v="0"/>
    <x v="3"/>
    <x v="3"/>
    <x v="0"/>
  </r>
  <r>
    <x v="3"/>
    <x v="1"/>
    <x v="0"/>
    <x v="2"/>
    <x v="2"/>
    <x v="3"/>
    <x v="0"/>
    <x v="0"/>
    <x v="0"/>
    <x v="3"/>
    <x v="3"/>
    <x v="0"/>
  </r>
  <r>
    <x v="4"/>
    <x v="1"/>
    <x v="0"/>
    <x v="2"/>
    <x v="2"/>
    <x v="3"/>
    <x v="0"/>
    <x v="0"/>
    <x v="0"/>
    <x v="3"/>
    <x v="3"/>
    <x v="0"/>
  </r>
  <r>
    <x v="5"/>
    <x v="1"/>
    <x v="0"/>
    <x v="2"/>
    <x v="2"/>
    <x v="3"/>
    <x v="0"/>
    <x v="0"/>
    <x v="0"/>
    <x v="3"/>
    <x v="3"/>
    <x v="0"/>
  </r>
  <r>
    <x v="6"/>
    <x v="1"/>
    <x v="0"/>
    <x v="2"/>
    <x v="2"/>
    <x v="3"/>
    <x v="0"/>
    <x v="0"/>
    <x v="0"/>
    <x v="3"/>
    <x v="3"/>
    <x v="0"/>
  </r>
  <r>
    <x v="7"/>
    <x v="1"/>
    <x v="0"/>
    <x v="2"/>
    <x v="2"/>
    <x v="3"/>
    <x v="0"/>
    <x v="0"/>
    <x v="0"/>
    <x v="3"/>
    <x v="3"/>
    <x v="0"/>
  </r>
  <r>
    <x v="8"/>
    <x v="1"/>
    <x v="0"/>
    <x v="2"/>
    <x v="2"/>
    <x v="3"/>
    <x v="0"/>
    <x v="0"/>
    <x v="0"/>
    <x v="3"/>
    <x v="3"/>
    <x v="0"/>
  </r>
  <r>
    <x v="9"/>
    <x v="1"/>
    <x v="0"/>
    <x v="2"/>
    <x v="2"/>
    <x v="3"/>
    <x v="0"/>
    <x v="0"/>
    <x v="0"/>
    <x v="3"/>
    <x v="3"/>
    <x v="0"/>
  </r>
  <r>
    <x v="10"/>
    <x v="1"/>
    <x v="0"/>
    <x v="2"/>
    <x v="2"/>
    <x v="3"/>
    <x v="0"/>
    <x v="0"/>
    <x v="0"/>
    <x v="3"/>
    <x v="3"/>
    <x v="0"/>
  </r>
  <r>
    <x v="11"/>
    <x v="1"/>
    <x v="0"/>
    <x v="2"/>
    <x v="2"/>
    <x v="3"/>
    <x v="0"/>
    <x v="0"/>
    <x v="0"/>
    <x v="3"/>
    <x v="3"/>
    <x v="0"/>
  </r>
  <r>
    <x v="12"/>
    <x v="1"/>
    <x v="0"/>
    <x v="2"/>
    <x v="2"/>
    <x v="3"/>
    <x v="0"/>
    <x v="0"/>
    <x v="0"/>
    <x v="3"/>
    <x v="3"/>
    <x v="0"/>
  </r>
  <r>
    <x v="13"/>
    <x v="1"/>
    <x v="0"/>
    <x v="2"/>
    <x v="2"/>
    <x v="3"/>
    <x v="0"/>
    <x v="0"/>
    <x v="0"/>
    <x v="3"/>
    <x v="3"/>
    <x v="0"/>
  </r>
  <r>
    <x v="14"/>
    <x v="1"/>
    <x v="0"/>
    <x v="2"/>
    <x v="2"/>
    <x v="3"/>
    <x v="0"/>
    <x v="0"/>
    <x v="0"/>
    <x v="3"/>
    <x v="3"/>
    <x v="0"/>
  </r>
  <r>
    <x v="15"/>
    <x v="1"/>
    <x v="0"/>
    <x v="2"/>
    <x v="2"/>
    <x v="3"/>
    <x v="0"/>
    <x v="2"/>
    <x v="0"/>
    <x v="3"/>
    <x v="3"/>
    <x v="0"/>
  </r>
  <r>
    <x v="16"/>
    <x v="1"/>
    <x v="0"/>
    <x v="2"/>
    <x v="2"/>
    <x v="3"/>
    <x v="0"/>
    <x v="2"/>
    <x v="0"/>
    <x v="3"/>
    <x v="3"/>
    <x v="0"/>
  </r>
  <r>
    <x v="17"/>
    <x v="1"/>
    <x v="0"/>
    <x v="2"/>
    <x v="2"/>
    <x v="3"/>
    <x v="0"/>
    <x v="2"/>
    <x v="0"/>
    <x v="3"/>
    <x v="3"/>
    <x v="0"/>
  </r>
  <r>
    <x v="18"/>
    <x v="1"/>
    <x v="0"/>
    <x v="2"/>
    <x v="2"/>
    <x v="3"/>
    <x v="0"/>
    <x v="2"/>
    <x v="0"/>
    <x v="3"/>
    <x v="3"/>
    <x v="0"/>
  </r>
  <r>
    <x v="19"/>
    <x v="1"/>
    <x v="0"/>
    <x v="2"/>
    <x v="2"/>
    <x v="3"/>
    <x v="0"/>
    <x v="2"/>
    <x v="0"/>
    <x v="3"/>
    <x v="3"/>
    <x v="0"/>
  </r>
  <r>
    <x v="20"/>
    <x v="1"/>
    <x v="0"/>
    <x v="2"/>
    <x v="2"/>
    <x v="3"/>
    <x v="0"/>
    <x v="2"/>
    <x v="0"/>
    <x v="3"/>
    <x v="3"/>
    <x v="0"/>
  </r>
  <r>
    <x v="21"/>
    <x v="1"/>
    <x v="0"/>
    <x v="2"/>
    <x v="2"/>
    <x v="3"/>
    <x v="0"/>
    <x v="2"/>
    <x v="0"/>
    <x v="3"/>
    <x v="3"/>
    <x v="0"/>
  </r>
  <r>
    <x v="22"/>
    <x v="1"/>
    <x v="0"/>
    <x v="2"/>
    <x v="2"/>
    <x v="3"/>
    <x v="0"/>
    <x v="2"/>
    <x v="0"/>
    <x v="3"/>
    <x v="3"/>
    <x v="0"/>
  </r>
  <r>
    <x v="23"/>
    <x v="1"/>
    <x v="0"/>
    <x v="2"/>
    <x v="2"/>
    <x v="3"/>
    <x v="0"/>
    <x v="2"/>
    <x v="0"/>
    <x v="3"/>
    <x v="3"/>
    <x v="0"/>
  </r>
  <r>
    <x v="24"/>
    <x v="1"/>
    <x v="0"/>
    <x v="2"/>
    <x v="2"/>
    <x v="3"/>
    <x v="0"/>
    <x v="2"/>
    <x v="0"/>
    <x v="3"/>
    <x v="3"/>
    <x v="0"/>
  </r>
  <r>
    <x v="25"/>
    <x v="1"/>
    <x v="0"/>
    <x v="2"/>
    <x v="2"/>
    <x v="3"/>
    <x v="0"/>
    <x v="2"/>
    <x v="0"/>
    <x v="3"/>
    <x v="3"/>
    <x v="0"/>
  </r>
  <r>
    <x v="26"/>
    <x v="1"/>
    <x v="0"/>
    <x v="2"/>
    <x v="2"/>
    <x v="3"/>
    <x v="0"/>
    <x v="2"/>
    <x v="0"/>
    <x v="3"/>
    <x v="3"/>
    <x v="0"/>
  </r>
  <r>
    <x v="27"/>
    <x v="1"/>
    <x v="0"/>
    <x v="2"/>
    <x v="2"/>
    <x v="3"/>
    <x v="0"/>
    <x v="2"/>
    <x v="0"/>
    <x v="3"/>
    <x v="3"/>
    <x v="0"/>
  </r>
  <r>
    <x v="28"/>
    <x v="1"/>
    <x v="0"/>
    <x v="2"/>
    <x v="2"/>
    <x v="3"/>
    <x v="0"/>
    <x v="2"/>
    <x v="0"/>
    <x v="3"/>
    <x v="3"/>
    <x v="0"/>
  </r>
  <r>
    <x v="29"/>
    <x v="1"/>
    <x v="0"/>
    <x v="2"/>
    <x v="2"/>
    <x v="3"/>
    <x v="0"/>
    <x v="2"/>
    <x v="0"/>
    <x v="3"/>
    <x v="3"/>
    <x v="0"/>
  </r>
  <r>
    <x v="30"/>
    <x v="1"/>
    <x v="0"/>
    <x v="2"/>
    <x v="2"/>
    <x v="3"/>
    <x v="0"/>
    <x v="2"/>
    <x v="0"/>
    <x v="3"/>
    <x v="3"/>
    <x v="0"/>
  </r>
  <r>
    <x v="31"/>
    <x v="1"/>
    <x v="0"/>
    <x v="2"/>
    <x v="2"/>
    <x v="3"/>
    <x v="0"/>
    <x v="2"/>
    <x v="0"/>
    <x v="3"/>
    <x v="3"/>
    <x v="0"/>
  </r>
  <r>
    <x v="32"/>
    <x v="1"/>
    <x v="0"/>
    <x v="2"/>
    <x v="2"/>
    <x v="3"/>
    <x v="0"/>
    <x v="2"/>
    <x v="0"/>
    <x v="3"/>
    <x v="3"/>
    <x v="0"/>
  </r>
  <r>
    <x v="33"/>
    <x v="1"/>
    <x v="0"/>
    <x v="2"/>
    <x v="2"/>
    <x v="3"/>
    <x v="0"/>
    <x v="2"/>
    <x v="0"/>
    <x v="3"/>
    <x v="3"/>
    <x v="0"/>
  </r>
  <r>
    <x v="34"/>
    <x v="1"/>
    <x v="0"/>
    <x v="2"/>
    <x v="2"/>
    <x v="3"/>
    <x v="0"/>
    <x v="2"/>
    <x v="0"/>
    <x v="3"/>
    <x v="3"/>
    <x v="0"/>
  </r>
  <r>
    <x v="35"/>
    <x v="1"/>
    <x v="0"/>
    <x v="2"/>
    <x v="2"/>
    <x v="3"/>
    <x v="0"/>
    <x v="2"/>
    <x v="0"/>
    <x v="3"/>
    <x v="3"/>
    <x v="0"/>
  </r>
  <r>
    <x v="36"/>
    <x v="1"/>
    <x v="0"/>
    <x v="2"/>
    <x v="2"/>
    <x v="3"/>
    <x v="0"/>
    <x v="2"/>
    <x v="0"/>
    <x v="3"/>
    <x v="3"/>
    <x v="0"/>
  </r>
  <r>
    <x v="37"/>
    <x v="1"/>
    <x v="0"/>
    <x v="2"/>
    <x v="2"/>
    <x v="3"/>
    <x v="0"/>
    <x v="2"/>
    <x v="0"/>
    <x v="3"/>
    <x v="3"/>
    <x v="0"/>
  </r>
  <r>
    <x v="38"/>
    <x v="1"/>
    <x v="0"/>
    <x v="2"/>
    <x v="2"/>
    <x v="3"/>
    <x v="0"/>
    <x v="2"/>
    <x v="0"/>
    <x v="3"/>
    <x v="3"/>
    <x v="0"/>
  </r>
  <r>
    <x v="39"/>
    <x v="1"/>
    <x v="0"/>
    <x v="2"/>
    <x v="2"/>
    <x v="3"/>
    <x v="0"/>
    <x v="2"/>
    <x v="0"/>
    <x v="3"/>
    <x v="3"/>
    <x v="0"/>
  </r>
  <r>
    <x v="40"/>
    <x v="1"/>
    <x v="0"/>
    <x v="2"/>
    <x v="2"/>
    <x v="3"/>
    <x v="0"/>
    <x v="2"/>
    <x v="0"/>
    <x v="3"/>
    <x v="3"/>
    <x v="0"/>
  </r>
  <r>
    <x v="41"/>
    <x v="1"/>
    <x v="0"/>
    <x v="2"/>
    <x v="2"/>
    <x v="3"/>
    <x v="0"/>
    <x v="2"/>
    <x v="0"/>
    <x v="3"/>
    <x v="3"/>
    <x v="0"/>
  </r>
  <r>
    <x v="42"/>
    <x v="1"/>
    <x v="0"/>
    <x v="2"/>
    <x v="2"/>
    <x v="3"/>
    <x v="0"/>
    <x v="2"/>
    <x v="0"/>
    <x v="3"/>
    <x v="3"/>
    <x v="0"/>
  </r>
  <r>
    <x v="43"/>
    <x v="1"/>
    <x v="0"/>
    <x v="2"/>
    <x v="2"/>
    <x v="3"/>
    <x v="0"/>
    <x v="2"/>
    <x v="0"/>
    <x v="3"/>
    <x v="3"/>
    <x v="0"/>
  </r>
  <r>
    <x v="44"/>
    <x v="1"/>
    <x v="0"/>
    <x v="2"/>
    <x v="2"/>
    <x v="3"/>
    <x v="0"/>
    <x v="2"/>
    <x v="0"/>
    <x v="3"/>
    <x v="3"/>
    <x v="0"/>
  </r>
  <r>
    <x v="45"/>
    <x v="1"/>
    <x v="0"/>
    <x v="2"/>
    <x v="2"/>
    <x v="3"/>
    <x v="0"/>
    <x v="0"/>
    <x v="0"/>
    <x v="3"/>
    <x v="3"/>
    <x v="0"/>
  </r>
  <r>
    <x v="46"/>
    <x v="1"/>
    <x v="0"/>
    <x v="2"/>
    <x v="2"/>
    <x v="3"/>
    <x v="0"/>
    <x v="0"/>
    <x v="0"/>
    <x v="3"/>
    <x v="3"/>
    <x v="0"/>
  </r>
  <r>
    <x v="47"/>
    <x v="1"/>
    <x v="0"/>
    <x v="2"/>
    <x v="2"/>
    <x v="3"/>
    <x v="0"/>
    <x v="0"/>
    <x v="0"/>
    <x v="3"/>
    <x v="3"/>
    <x v="0"/>
  </r>
  <r>
    <x v="0"/>
    <x v="2"/>
    <x v="0"/>
    <x v="2"/>
    <x v="2"/>
    <x v="3"/>
    <x v="0"/>
    <x v="0"/>
    <x v="0"/>
    <x v="3"/>
    <x v="3"/>
    <x v="0"/>
  </r>
  <r>
    <x v="1"/>
    <x v="2"/>
    <x v="0"/>
    <x v="2"/>
    <x v="2"/>
    <x v="3"/>
    <x v="0"/>
    <x v="0"/>
    <x v="0"/>
    <x v="3"/>
    <x v="3"/>
    <x v="0"/>
  </r>
  <r>
    <x v="2"/>
    <x v="2"/>
    <x v="0"/>
    <x v="2"/>
    <x v="2"/>
    <x v="3"/>
    <x v="0"/>
    <x v="0"/>
    <x v="0"/>
    <x v="3"/>
    <x v="3"/>
    <x v="0"/>
  </r>
  <r>
    <x v="3"/>
    <x v="2"/>
    <x v="0"/>
    <x v="2"/>
    <x v="2"/>
    <x v="3"/>
    <x v="0"/>
    <x v="0"/>
    <x v="0"/>
    <x v="3"/>
    <x v="3"/>
    <x v="0"/>
  </r>
  <r>
    <x v="4"/>
    <x v="2"/>
    <x v="0"/>
    <x v="2"/>
    <x v="2"/>
    <x v="3"/>
    <x v="0"/>
    <x v="0"/>
    <x v="0"/>
    <x v="3"/>
    <x v="3"/>
    <x v="0"/>
  </r>
  <r>
    <x v="5"/>
    <x v="2"/>
    <x v="0"/>
    <x v="2"/>
    <x v="2"/>
    <x v="3"/>
    <x v="0"/>
    <x v="0"/>
    <x v="0"/>
    <x v="3"/>
    <x v="3"/>
    <x v="0"/>
  </r>
  <r>
    <x v="6"/>
    <x v="2"/>
    <x v="0"/>
    <x v="2"/>
    <x v="2"/>
    <x v="3"/>
    <x v="0"/>
    <x v="0"/>
    <x v="0"/>
    <x v="3"/>
    <x v="3"/>
    <x v="0"/>
  </r>
  <r>
    <x v="7"/>
    <x v="2"/>
    <x v="0"/>
    <x v="2"/>
    <x v="2"/>
    <x v="3"/>
    <x v="0"/>
    <x v="0"/>
    <x v="0"/>
    <x v="3"/>
    <x v="3"/>
    <x v="0"/>
  </r>
  <r>
    <x v="8"/>
    <x v="2"/>
    <x v="0"/>
    <x v="2"/>
    <x v="2"/>
    <x v="3"/>
    <x v="0"/>
    <x v="0"/>
    <x v="0"/>
    <x v="3"/>
    <x v="3"/>
    <x v="0"/>
  </r>
  <r>
    <x v="9"/>
    <x v="2"/>
    <x v="0"/>
    <x v="2"/>
    <x v="2"/>
    <x v="3"/>
    <x v="0"/>
    <x v="0"/>
    <x v="0"/>
    <x v="3"/>
    <x v="3"/>
    <x v="0"/>
  </r>
  <r>
    <x v="10"/>
    <x v="2"/>
    <x v="0"/>
    <x v="2"/>
    <x v="2"/>
    <x v="3"/>
    <x v="0"/>
    <x v="0"/>
    <x v="0"/>
    <x v="3"/>
    <x v="3"/>
    <x v="0"/>
  </r>
  <r>
    <x v="11"/>
    <x v="2"/>
    <x v="0"/>
    <x v="2"/>
    <x v="2"/>
    <x v="3"/>
    <x v="0"/>
    <x v="0"/>
    <x v="0"/>
    <x v="3"/>
    <x v="3"/>
    <x v="0"/>
  </r>
  <r>
    <x v="12"/>
    <x v="2"/>
    <x v="0"/>
    <x v="2"/>
    <x v="2"/>
    <x v="3"/>
    <x v="0"/>
    <x v="0"/>
    <x v="0"/>
    <x v="3"/>
    <x v="3"/>
    <x v="0"/>
  </r>
  <r>
    <x v="13"/>
    <x v="2"/>
    <x v="0"/>
    <x v="2"/>
    <x v="2"/>
    <x v="3"/>
    <x v="0"/>
    <x v="0"/>
    <x v="0"/>
    <x v="3"/>
    <x v="3"/>
    <x v="0"/>
  </r>
  <r>
    <x v="14"/>
    <x v="2"/>
    <x v="0"/>
    <x v="2"/>
    <x v="2"/>
    <x v="3"/>
    <x v="0"/>
    <x v="0"/>
    <x v="0"/>
    <x v="3"/>
    <x v="3"/>
    <x v="0"/>
  </r>
  <r>
    <x v="15"/>
    <x v="2"/>
    <x v="0"/>
    <x v="2"/>
    <x v="2"/>
    <x v="3"/>
    <x v="0"/>
    <x v="0"/>
    <x v="0"/>
    <x v="3"/>
    <x v="3"/>
    <x v="0"/>
  </r>
  <r>
    <x v="16"/>
    <x v="2"/>
    <x v="0"/>
    <x v="2"/>
    <x v="2"/>
    <x v="3"/>
    <x v="0"/>
    <x v="0"/>
    <x v="0"/>
    <x v="3"/>
    <x v="3"/>
    <x v="0"/>
  </r>
  <r>
    <x v="17"/>
    <x v="2"/>
    <x v="0"/>
    <x v="2"/>
    <x v="2"/>
    <x v="3"/>
    <x v="0"/>
    <x v="0"/>
    <x v="0"/>
    <x v="3"/>
    <x v="3"/>
    <x v="0"/>
  </r>
  <r>
    <x v="18"/>
    <x v="2"/>
    <x v="0"/>
    <x v="2"/>
    <x v="2"/>
    <x v="3"/>
    <x v="0"/>
    <x v="0"/>
    <x v="0"/>
    <x v="3"/>
    <x v="3"/>
    <x v="0"/>
  </r>
  <r>
    <x v="19"/>
    <x v="2"/>
    <x v="0"/>
    <x v="2"/>
    <x v="2"/>
    <x v="3"/>
    <x v="0"/>
    <x v="0"/>
    <x v="0"/>
    <x v="3"/>
    <x v="3"/>
    <x v="0"/>
  </r>
  <r>
    <x v="20"/>
    <x v="2"/>
    <x v="0"/>
    <x v="2"/>
    <x v="2"/>
    <x v="3"/>
    <x v="0"/>
    <x v="0"/>
    <x v="0"/>
    <x v="3"/>
    <x v="3"/>
    <x v="0"/>
  </r>
  <r>
    <x v="21"/>
    <x v="2"/>
    <x v="0"/>
    <x v="2"/>
    <x v="2"/>
    <x v="3"/>
    <x v="0"/>
    <x v="0"/>
    <x v="0"/>
    <x v="3"/>
    <x v="3"/>
    <x v="0"/>
  </r>
  <r>
    <x v="22"/>
    <x v="2"/>
    <x v="0"/>
    <x v="2"/>
    <x v="2"/>
    <x v="3"/>
    <x v="0"/>
    <x v="0"/>
    <x v="0"/>
    <x v="3"/>
    <x v="3"/>
    <x v="0"/>
  </r>
  <r>
    <x v="23"/>
    <x v="2"/>
    <x v="0"/>
    <x v="2"/>
    <x v="2"/>
    <x v="3"/>
    <x v="0"/>
    <x v="0"/>
    <x v="0"/>
    <x v="3"/>
    <x v="3"/>
    <x v="0"/>
  </r>
  <r>
    <x v="24"/>
    <x v="2"/>
    <x v="0"/>
    <x v="2"/>
    <x v="2"/>
    <x v="3"/>
    <x v="0"/>
    <x v="0"/>
    <x v="0"/>
    <x v="3"/>
    <x v="3"/>
    <x v="0"/>
  </r>
  <r>
    <x v="25"/>
    <x v="2"/>
    <x v="0"/>
    <x v="2"/>
    <x v="2"/>
    <x v="3"/>
    <x v="0"/>
    <x v="0"/>
    <x v="0"/>
    <x v="3"/>
    <x v="3"/>
    <x v="0"/>
  </r>
  <r>
    <x v="26"/>
    <x v="2"/>
    <x v="0"/>
    <x v="2"/>
    <x v="2"/>
    <x v="3"/>
    <x v="0"/>
    <x v="0"/>
    <x v="0"/>
    <x v="3"/>
    <x v="3"/>
    <x v="0"/>
  </r>
  <r>
    <x v="27"/>
    <x v="2"/>
    <x v="0"/>
    <x v="2"/>
    <x v="2"/>
    <x v="3"/>
    <x v="0"/>
    <x v="0"/>
    <x v="0"/>
    <x v="3"/>
    <x v="3"/>
    <x v="0"/>
  </r>
  <r>
    <x v="28"/>
    <x v="2"/>
    <x v="0"/>
    <x v="2"/>
    <x v="2"/>
    <x v="3"/>
    <x v="0"/>
    <x v="0"/>
    <x v="0"/>
    <x v="3"/>
    <x v="3"/>
    <x v="0"/>
  </r>
  <r>
    <x v="29"/>
    <x v="2"/>
    <x v="0"/>
    <x v="2"/>
    <x v="2"/>
    <x v="3"/>
    <x v="0"/>
    <x v="0"/>
    <x v="0"/>
    <x v="3"/>
    <x v="3"/>
    <x v="0"/>
  </r>
  <r>
    <x v="30"/>
    <x v="2"/>
    <x v="0"/>
    <x v="2"/>
    <x v="2"/>
    <x v="3"/>
    <x v="0"/>
    <x v="0"/>
    <x v="0"/>
    <x v="3"/>
    <x v="3"/>
    <x v="0"/>
  </r>
  <r>
    <x v="31"/>
    <x v="2"/>
    <x v="0"/>
    <x v="2"/>
    <x v="2"/>
    <x v="3"/>
    <x v="0"/>
    <x v="0"/>
    <x v="0"/>
    <x v="3"/>
    <x v="3"/>
    <x v="0"/>
  </r>
  <r>
    <x v="32"/>
    <x v="2"/>
    <x v="0"/>
    <x v="2"/>
    <x v="2"/>
    <x v="3"/>
    <x v="0"/>
    <x v="0"/>
    <x v="0"/>
    <x v="3"/>
    <x v="3"/>
    <x v="0"/>
  </r>
  <r>
    <x v="33"/>
    <x v="2"/>
    <x v="0"/>
    <x v="2"/>
    <x v="2"/>
    <x v="3"/>
    <x v="0"/>
    <x v="0"/>
    <x v="0"/>
    <x v="3"/>
    <x v="3"/>
    <x v="0"/>
  </r>
  <r>
    <x v="34"/>
    <x v="2"/>
    <x v="0"/>
    <x v="2"/>
    <x v="2"/>
    <x v="3"/>
    <x v="0"/>
    <x v="0"/>
    <x v="0"/>
    <x v="3"/>
    <x v="3"/>
    <x v="0"/>
  </r>
  <r>
    <x v="35"/>
    <x v="2"/>
    <x v="0"/>
    <x v="2"/>
    <x v="2"/>
    <x v="3"/>
    <x v="0"/>
    <x v="0"/>
    <x v="0"/>
    <x v="3"/>
    <x v="3"/>
    <x v="0"/>
  </r>
  <r>
    <x v="36"/>
    <x v="2"/>
    <x v="0"/>
    <x v="2"/>
    <x v="2"/>
    <x v="3"/>
    <x v="0"/>
    <x v="0"/>
    <x v="0"/>
    <x v="3"/>
    <x v="3"/>
    <x v="0"/>
  </r>
  <r>
    <x v="37"/>
    <x v="2"/>
    <x v="0"/>
    <x v="2"/>
    <x v="2"/>
    <x v="3"/>
    <x v="0"/>
    <x v="0"/>
    <x v="0"/>
    <x v="3"/>
    <x v="3"/>
    <x v="0"/>
  </r>
  <r>
    <x v="38"/>
    <x v="2"/>
    <x v="0"/>
    <x v="2"/>
    <x v="2"/>
    <x v="3"/>
    <x v="0"/>
    <x v="0"/>
    <x v="0"/>
    <x v="3"/>
    <x v="3"/>
    <x v="0"/>
  </r>
  <r>
    <x v="39"/>
    <x v="2"/>
    <x v="0"/>
    <x v="2"/>
    <x v="2"/>
    <x v="3"/>
    <x v="0"/>
    <x v="0"/>
    <x v="0"/>
    <x v="3"/>
    <x v="3"/>
    <x v="0"/>
  </r>
  <r>
    <x v="40"/>
    <x v="2"/>
    <x v="0"/>
    <x v="2"/>
    <x v="2"/>
    <x v="3"/>
    <x v="0"/>
    <x v="0"/>
    <x v="0"/>
    <x v="3"/>
    <x v="3"/>
    <x v="0"/>
  </r>
  <r>
    <x v="41"/>
    <x v="2"/>
    <x v="0"/>
    <x v="2"/>
    <x v="2"/>
    <x v="3"/>
    <x v="0"/>
    <x v="0"/>
    <x v="0"/>
    <x v="3"/>
    <x v="3"/>
    <x v="0"/>
  </r>
  <r>
    <x v="42"/>
    <x v="2"/>
    <x v="0"/>
    <x v="2"/>
    <x v="2"/>
    <x v="3"/>
    <x v="0"/>
    <x v="0"/>
    <x v="0"/>
    <x v="3"/>
    <x v="3"/>
    <x v="0"/>
  </r>
  <r>
    <x v="43"/>
    <x v="2"/>
    <x v="0"/>
    <x v="2"/>
    <x v="2"/>
    <x v="3"/>
    <x v="0"/>
    <x v="0"/>
    <x v="0"/>
    <x v="3"/>
    <x v="3"/>
    <x v="0"/>
  </r>
  <r>
    <x v="44"/>
    <x v="2"/>
    <x v="0"/>
    <x v="2"/>
    <x v="2"/>
    <x v="3"/>
    <x v="0"/>
    <x v="0"/>
    <x v="0"/>
    <x v="3"/>
    <x v="3"/>
    <x v="0"/>
  </r>
  <r>
    <x v="45"/>
    <x v="2"/>
    <x v="0"/>
    <x v="2"/>
    <x v="2"/>
    <x v="3"/>
    <x v="0"/>
    <x v="0"/>
    <x v="0"/>
    <x v="3"/>
    <x v="3"/>
    <x v="0"/>
  </r>
  <r>
    <x v="46"/>
    <x v="2"/>
    <x v="0"/>
    <x v="2"/>
    <x v="2"/>
    <x v="3"/>
    <x v="0"/>
    <x v="0"/>
    <x v="0"/>
    <x v="3"/>
    <x v="3"/>
    <x v="0"/>
  </r>
  <r>
    <x v="47"/>
    <x v="2"/>
    <x v="0"/>
    <x v="2"/>
    <x v="2"/>
    <x v="3"/>
    <x v="0"/>
    <x v="0"/>
    <x v="0"/>
    <x v="3"/>
    <x v="3"/>
    <x v="0"/>
  </r>
  <r>
    <x v="0"/>
    <x v="0"/>
    <x v="1"/>
    <x v="2"/>
    <x v="2"/>
    <x v="3"/>
    <x v="0"/>
    <x v="0"/>
    <x v="0"/>
    <x v="3"/>
    <x v="3"/>
    <x v="0"/>
  </r>
  <r>
    <x v="1"/>
    <x v="0"/>
    <x v="1"/>
    <x v="2"/>
    <x v="2"/>
    <x v="3"/>
    <x v="0"/>
    <x v="0"/>
    <x v="0"/>
    <x v="3"/>
    <x v="3"/>
    <x v="0"/>
  </r>
  <r>
    <x v="2"/>
    <x v="0"/>
    <x v="1"/>
    <x v="2"/>
    <x v="2"/>
    <x v="3"/>
    <x v="0"/>
    <x v="0"/>
    <x v="0"/>
    <x v="3"/>
    <x v="3"/>
    <x v="0"/>
  </r>
  <r>
    <x v="3"/>
    <x v="0"/>
    <x v="1"/>
    <x v="2"/>
    <x v="2"/>
    <x v="3"/>
    <x v="0"/>
    <x v="0"/>
    <x v="0"/>
    <x v="3"/>
    <x v="3"/>
    <x v="0"/>
  </r>
  <r>
    <x v="4"/>
    <x v="0"/>
    <x v="1"/>
    <x v="2"/>
    <x v="2"/>
    <x v="3"/>
    <x v="0"/>
    <x v="0"/>
    <x v="0"/>
    <x v="3"/>
    <x v="3"/>
    <x v="0"/>
  </r>
  <r>
    <x v="5"/>
    <x v="0"/>
    <x v="1"/>
    <x v="2"/>
    <x v="2"/>
    <x v="3"/>
    <x v="0"/>
    <x v="0"/>
    <x v="0"/>
    <x v="3"/>
    <x v="3"/>
    <x v="0"/>
  </r>
  <r>
    <x v="6"/>
    <x v="0"/>
    <x v="1"/>
    <x v="2"/>
    <x v="2"/>
    <x v="3"/>
    <x v="0"/>
    <x v="0"/>
    <x v="0"/>
    <x v="3"/>
    <x v="3"/>
    <x v="0"/>
  </r>
  <r>
    <x v="7"/>
    <x v="0"/>
    <x v="1"/>
    <x v="2"/>
    <x v="2"/>
    <x v="3"/>
    <x v="0"/>
    <x v="0"/>
    <x v="0"/>
    <x v="3"/>
    <x v="3"/>
    <x v="0"/>
  </r>
  <r>
    <x v="8"/>
    <x v="0"/>
    <x v="1"/>
    <x v="2"/>
    <x v="2"/>
    <x v="3"/>
    <x v="0"/>
    <x v="0"/>
    <x v="0"/>
    <x v="3"/>
    <x v="3"/>
    <x v="0"/>
  </r>
  <r>
    <x v="9"/>
    <x v="0"/>
    <x v="1"/>
    <x v="2"/>
    <x v="2"/>
    <x v="3"/>
    <x v="0"/>
    <x v="0"/>
    <x v="0"/>
    <x v="3"/>
    <x v="3"/>
    <x v="0"/>
  </r>
  <r>
    <x v="10"/>
    <x v="0"/>
    <x v="1"/>
    <x v="2"/>
    <x v="2"/>
    <x v="3"/>
    <x v="0"/>
    <x v="0"/>
    <x v="0"/>
    <x v="3"/>
    <x v="3"/>
    <x v="0"/>
  </r>
  <r>
    <x v="11"/>
    <x v="0"/>
    <x v="1"/>
    <x v="2"/>
    <x v="2"/>
    <x v="3"/>
    <x v="0"/>
    <x v="0"/>
    <x v="0"/>
    <x v="3"/>
    <x v="3"/>
    <x v="0"/>
  </r>
  <r>
    <x v="12"/>
    <x v="0"/>
    <x v="1"/>
    <x v="2"/>
    <x v="2"/>
    <x v="3"/>
    <x v="0"/>
    <x v="0"/>
    <x v="0"/>
    <x v="3"/>
    <x v="3"/>
    <x v="0"/>
  </r>
  <r>
    <x v="13"/>
    <x v="0"/>
    <x v="1"/>
    <x v="2"/>
    <x v="2"/>
    <x v="3"/>
    <x v="0"/>
    <x v="0"/>
    <x v="0"/>
    <x v="3"/>
    <x v="3"/>
    <x v="0"/>
  </r>
  <r>
    <x v="14"/>
    <x v="0"/>
    <x v="1"/>
    <x v="2"/>
    <x v="2"/>
    <x v="3"/>
    <x v="0"/>
    <x v="0"/>
    <x v="0"/>
    <x v="3"/>
    <x v="3"/>
    <x v="0"/>
  </r>
  <r>
    <x v="15"/>
    <x v="0"/>
    <x v="1"/>
    <x v="2"/>
    <x v="2"/>
    <x v="3"/>
    <x v="0"/>
    <x v="1"/>
    <x v="0"/>
    <x v="3"/>
    <x v="3"/>
    <x v="0"/>
  </r>
  <r>
    <x v="16"/>
    <x v="0"/>
    <x v="1"/>
    <x v="2"/>
    <x v="2"/>
    <x v="3"/>
    <x v="0"/>
    <x v="1"/>
    <x v="0"/>
    <x v="3"/>
    <x v="3"/>
    <x v="0"/>
  </r>
  <r>
    <x v="17"/>
    <x v="0"/>
    <x v="1"/>
    <x v="2"/>
    <x v="2"/>
    <x v="3"/>
    <x v="0"/>
    <x v="1"/>
    <x v="0"/>
    <x v="3"/>
    <x v="3"/>
    <x v="0"/>
  </r>
  <r>
    <x v="18"/>
    <x v="0"/>
    <x v="1"/>
    <x v="2"/>
    <x v="2"/>
    <x v="3"/>
    <x v="0"/>
    <x v="1"/>
    <x v="0"/>
    <x v="3"/>
    <x v="3"/>
    <x v="0"/>
  </r>
  <r>
    <x v="19"/>
    <x v="0"/>
    <x v="1"/>
    <x v="2"/>
    <x v="2"/>
    <x v="3"/>
    <x v="0"/>
    <x v="1"/>
    <x v="0"/>
    <x v="3"/>
    <x v="3"/>
    <x v="0"/>
  </r>
  <r>
    <x v="20"/>
    <x v="0"/>
    <x v="1"/>
    <x v="2"/>
    <x v="2"/>
    <x v="3"/>
    <x v="0"/>
    <x v="1"/>
    <x v="0"/>
    <x v="3"/>
    <x v="3"/>
    <x v="0"/>
  </r>
  <r>
    <x v="21"/>
    <x v="0"/>
    <x v="1"/>
    <x v="2"/>
    <x v="2"/>
    <x v="3"/>
    <x v="0"/>
    <x v="1"/>
    <x v="0"/>
    <x v="3"/>
    <x v="3"/>
    <x v="0"/>
  </r>
  <r>
    <x v="22"/>
    <x v="0"/>
    <x v="1"/>
    <x v="2"/>
    <x v="2"/>
    <x v="3"/>
    <x v="0"/>
    <x v="1"/>
    <x v="0"/>
    <x v="3"/>
    <x v="3"/>
    <x v="0"/>
  </r>
  <r>
    <x v="23"/>
    <x v="0"/>
    <x v="1"/>
    <x v="2"/>
    <x v="2"/>
    <x v="3"/>
    <x v="0"/>
    <x v="1"/>
    <x v="0"/>
    <x v="3"/>
    <x v="3"/>
    <x v="0"/>
  </r>
  <r>
    <x v="24"/>
    <x v="0"/>
    <x v="1"/>
    <x v="2"/>
    <x v="2"/>
    <x v="3"/>
    <x v="0"/>
    <x v="1"/>
    <x v="0"/>
    <x v="3"/>
    <x v="3"/>
    <x v="0"/>
  </r>
  <r>
    <x v="25"/>
    <x v="0"/>
    <x v="1"/>
    <x v="2"/>
    <x v="2"/>
    <x v="3"/>
    <x v="0"/>
    <x v="1"/>
    <x v="0"/>
    <x v="3"/>
    <x v="3"/>
    <x v="0"/>
  </r>
  <r>
    <x v="26"/>
    <x v="0"/>
    <x v="1"/>
    <x v="2"/>
    <x v="2"/>
    <x v="3"/>
    <x v="0"/>
    <x v="1"/>
    <x v="0"/>
    <x v="3"/>
    <x v="3"/>
    <x v="0"/>
  </r>
  <r>
    <x v="27"/>
    <x v="0"/>
    <x v="1"/>
    <x v="2"/>
    <x v="2"/>
    <x v="3"/>
    <x v="0"/>
    <x v="1"/>
    <x v="0"/>
    <x v="3"/>
    <x v="3"/>
    <x v="0"/>
  </r>
  <r>
    <x v="28"/>
    <x v="0"/>
    <x v="1"/>
    <x v="2"/>
    <x v="2"/>
    <x v="3"/>
    <x v="0"/>
    <x v="1"/>
    <x v="0"/>
    <x v="3"/>
    <x v="3"/>
    <x v="0"/>
  </r>
  <r>
    <x v="29"/>
    <x v="0"/>
    <x v="1"/>
    <x v="2"/>
    <x v="2"/>
    <x v="3"/>
    <x v="0"/>
    <x v="1"/>
    <x v="0"/>
    <x v="3"/>
    <x v="3"/>
    <x v="0"/>
  </r>
  <r>
    <x v="30"/>
    <x v="0"/>
    <x v="1"/>
    <x v="2"/>
    <x v="2"/>
    <x v="3"/>
    <x v="0"/>
    <x v="1"/>
    <x v="0"/>
    <x v="3"/>
    <x v="3"/>
    <x v="0"/>
  </r>
  <r>
    <x v="31"/>
    <x v="0"/>
    <x v="1"/>
    <x v="2"/>
    <x v="2"/>
    <x v="3"/>
    <x v="0"/>
    <x v="1"/>
    <x v="0"/>
    <x v="3"/>
    <x v="3"/>
    <x v="0"/>
  </r>
  <r>
    <x v="32"/>
    <x v="0"/>
    <x v="1"/>
    <x v="2"/>
    <x v="2"/>
    <x v="3"/>
    <x v="0"/>
    <x v="1"/>
    <x v="0"/>
    <x v="3"/>
    <x v="3"/>
    <x v="0"/>
  </r>
  <r>
    <x v="33"/>
    <x v="0"/>
    <x v="1"/>
    <x v="2"/>
    <x v="2"/>
    <x v="3"/>
    <x v="0"/>
    <x v="1"/>
    <x v="0"/>
    <x v="3"/>
    <x v="3"/>
    <x v="0"/>
  </r>
  <r>
    <x v="34"/>
    <x v="0"/>
    <x v="1"/>
    <x v="2"/>
    <x v="2"/>
    <x v="3"/>
    <x v="0"/>
    <x v="1"/>
    <x v="0"/>
    <x v="3"/>
    <x v="3"/>
    <x v="0"/>
  </r>
  <r>
    <x v="35"/>
    <x v="0"/>
    <x v="1"/>
    <x v="2"/>
    <x v="2"/>
    <x v="3"/>
    <x v="0"/>
    <x v="1"/>
    <x v="0"/>
    <x v="3"/>
    <x v="3"/>
    <x v="0"/>
  </r>
  <r>
    <x v="36"/>
    <x v="0"/>
    <x v="1"/>
    <x v="2"/>
    <x v="2"/>
    <x v="3"/>
    <x v="0"/>
    <x v="1"/>
    <x v="0"/>
    <x v="3"/>
    <x v="3"/>
    <x v="0"/>
  </r>
  <r>
    <x v="37"/>
    <x v="0"/>
    <x v="1"/>
    <x v="2"/>
    <x v="2"/>
    <x v="3"/>
    <x v="0"/>
    <x v="1"/>
    <x v="0"/>
    <x v="3"/>
    <x v="3"/>
    <x v="0"/>
  </r>
  <r>
    <x v="38"/>
    <x v="0"/>
    <x v="1"/>
    <x v="2"/>
    <x v="2"/>
    <x v="3"/>
    <x v="0"/>
    <x v="1"/>
    <x v="0"/>
    <x v="3"/>
    <x v="3"/>
    <x v="0"/>
  </r>
  <r>
    <x v="39"/>
    <x v="0"/>
    <x v="1"/>
    <x v="2"/>
    <x v="2"/>
    <x v="3"/>
    <x v="0"/>
    <x v="1"/>
    <x v="0"/>
    <x v="3"/>
    <x v="3"/>
    <x v="0"/>
  </r>
  <r>
    <x v="40"/>
    <x v="0"/>
    <x v="1"/>
    <x v="2"/>
    <x v="2"/>
    <x v="3"/>
    <x v="0"/>
    <x v="1"/>
    <x v="0"/>
    <x v="3"/>
    <x v="3"/>
    <x v="0"/>
  </r>
  <r>
    <x v="41"/>
    <x v="0"/>
    <x v="1"/>
    <x v="2"/>
    <x v="2"/>
    <x v="3"/>
    <x v="0"/>
    <x v="1"/>
    <x v="0"/>
    <x v="3"/>
    <x v="3"/>
    <x v="0"/>
  </r>
  <r>
    <x v="42"/>
    <x v="0"/>
    <x v="1"/>
    <x v="2"/>
    <x v="2"/>
    <x v="3"/>
    <x v="0"/>
    <x v="1"/>
    <x v="0"/>
    <x v="3"/>
    <x v="3"/>
    <x v="0"/>
  </r>
  <r>
    <x v="43"/>
    <x v="0"/>
    <x v="1"/>
    <x v="2"/>
    <x v="2"/>
    <x v="3"/>
    <x v="0"/>
    <x v="1"/>
    <x v="0"/>
    <x v="3"/>
    <x v="3"/>
    <x v="0"/>
  </r>
  <r>
    <x v="44"/>
    <x v="0"/>
    <x v="1"/>
    <x v="2"/>
    <x v="2"/>
    <x v="3"/>
    <x v="0"/>
    <x v="1"/>
    <x v="0"/>
    <x v="3"/>
    <x v="3"/>
    <x v="0"/>
  </r>
  <r>
    <x v="45"/>
    <x v="0"/>
    <x v="1"/>
    <x v="2"/>
    <x v="2"/>
    <x v="3"/>
    <x v="0"/>
    <x v="0"/>
    <x v="0"/>
    <x v="3"/>
    <x v="3"/>
    <x v="0"/>
  </r>
  <r>
    <x v="46"/>
    <x v="0"/>
    <x v="1"/>
    <x v="2"/>
    <x v="2"/>
    <x v="3"/>
    <x v="0"/>
    <x v="0"/>
    <x v="0"/>
    <x v="3"/>
    <x v="3"/>
    <x v="0"/>
  </r>
  <r>
    <x v="47"/>
    <x v="0"/>
    <x v="1"/>
    <x v="2"/>
    <x v="2"/>
    <x v="3"/>
    <x v="0"/>
    <x v="0"/>
    <x v="0"/>
    <x v="3"/>
    <x v="3"/>
    <x v="0"/>
  </r>
  <r>
    <x v="0"/>
    <x v="1"/>
    <x v="1"/>
    <x v="2"/>
    <x v="2"/>
    <x v="3"/>
    <x v="0"/>
    <x v="0"/>
    <x v="0"/>
    <x v="3"/>
    <x v="3"/>
    <x v="0"/>
  </r>
  <r>
    <x v="1"/>
    <x v="1"/>
    <x v="1"/>
    <x v="2"/>
    <x v="2"/>
    <x v="3"/>
    <x v="0"/>
    <x v="0"/>
    <x v="0"/>
    <x v="3"/>
    <x v="3"/>
    <x v="0"/>
  </r>
  <r>
    <x v="2"/>
    <x v="1"/>
    <x v="1"/>
    <x v="2"/>
    <x v="2"/>
    <x v="3"/>
    <x v="0"/>
    <x v="0"/>
    <x v="0"/>
    <x v="3"/>
    <x v="3"/>
    <x v="0"/>
  </r>
  <r>
    <x v="3"/>
    <x v="1"/>
    <x v="1"/>
    <x v="2"/>
    <x v="2"/>
    <x v="3"/>
    <x v="0"/>
    <x v="0"/>
    <x v="0"/>
    <x v="3"/>
    <x v="3"/>
    <x v="0"/>
  </r>
  <r>
    <x v="4"/>
    <x v="1"/>
    <x v="1"/>
    <x v="2"/>
    <x v="2"/>
    <x v="3"/>
    <x v="0"/>
    <x v="0"/>
    <x v="0"/>
    <x v="3"/>
    <x v="3"/>
    <x v="0"/>
  </r>
  <r>
    <x v="5"/>
    <x v="1"/>
    <x v="1"/>
    <x v="2"/>
    <x v="2"/>
    <x v="3"/>
    <x v="0"/>
    <x v="0"/>
    <x v="0"/>
    <x v="3"/>
    <x v="3"/>
    <x v="0"/>
  </r>
  <r>
    <x v="6"/>
    <x v="1"/>
    <x v="1"/>
    <x v="2"/>
    <x v="2"/>
    <x v="3"/>
    <x v="0"/>
    <x v="0"/>
    <x v="0"/>
    <x v="3"/>
    <x v="3"/>
    <x v="0"/>
  </r>
  <r>
    <x v="7"/>
    <x v="1"/>
    <x v="1"/>
    <x v="2"/>
    <x v="2"/>
    <x v="3"/>
    <x v="0"/>
    <x v="0"/>
    <x v="0"/>
    <x v="3"/>
    <x v="3"/>
    <x v="0"/>
  </r>
  <r>
    <x v="8"/>
    <x v="1"/>
    <x v="1"/>
    <x v="2"/>
    <x v="2"/>
    <x v="3"/>
    <x v="0"/>
    <x v="0"/>
    <x v="0"/>
    <x v="3"/>
    <x v="3"/>
    <x v="0"/>
  </r>
  <r>
    <x v="9"/>
    <x v="1"/>
    <x v="1"/>
    <x v="2"/>
    <x v="2"/>
    <x v="3"/>
    <x v="0"/>
    <x v="0"/>
    <x v="0"/>
    <x v="3"/>
    <x v="3"/>
    <x v="0"/>
  </r>
  <r>
    <x v="10"/>
    <x v="1"/>
    <x v="1"/>
    <x v="2"/>
    <x v="2"/>
    <x v="3"/>
    <x v="0"/>
    <x v="0"/>
    <x v="0"/>
    <x v="3"/>
    <x v="3"/>
    <x v="0"/>
  </r>
  <r>
    <x v="11"/>
    <x v="1"/>
    <x v="1"/>
    <x v="2"/>
    <x v="2"/>
    <x v="3"/>
    <x v="0"/>
    <x v="0"/>
    <x v="0"/>
    <x v="3"/>
    <x v="3"/>
    <x v="0"/>
  </r>
  <r>
    <x v="12"/>
    <x v="1"/>
    <x v="1"/>
    <x v="2"/>
    <x v="2"/>
    <x v="3"/>
    <x v="0"/>
    <x v="0"/>
    <x v="0"/>
    <x v="3"/>
    <x v="3"/>
    <x v="0"/>
  </r>
  <r>
    <x v="13"/>
    <x v="1"/>
    <x v="1"/>
    <x v="2"/>
    <x v="2"/>
    <x v="3"/>
    <x v="0"/>
    <x v="0"/>
    <x v="0"/>
    <x v="3"/>
    <x v="3"/>
    <x v="0"/>
  </r>
  <r>
    <x v="14"/>
    <x v="1"/>
    <x v="1"/>
    <x v="2"/>
    <x v="2"/>
    <x v="3"/>
    <x v="0"/>
    <x v="0"/>
    <x v="0"/>
    <x v="3"/>
    <x v="3"/>
    <x v="0"/>
  </r>
  <r>
    <x v="15"/>
    <x v="1"/>
    <x v="1"/>
    <x v="2"/>
    <x v="2"/>
    <x v="3"/>
    <x v="0"/>
    <x v="2"/>
    <x v="0"/>
    <x v="3"/>
    <x v="3"/>
    <x v="0"/>
  </r>
  <r>
    <x v="16"/>
    <x v="1"/>
    <x v="1"/>
    <x v="2"/>
    <x v="2"/>
    <x v="3"/>
    <x v="0"/>
    <x v="2"/>
    <x v="0"/>
    <x v="3"/>
    <x v="3"/>
    <x v="0"/>
  </r>
  <r>
    <x v="17"/>
    <x v="1"/>
    <x v="1"/>
    <x v="2"/>
    <x v="2"/>
    <x v="3"/>
    <x v="0"/>
    <x v="2"/>
    <x v="0"/>
    <x v="3"/>
    <x v="3"/>
    <x v="0"/>
  </r>
  <r>
    <x v="18"/>
    <x v="1"/>
    <x v="1"/>
    <x v="2"/>
    <x v="2"/>
    <x v="3"/>
    <x v="0"/>
    <x v="2"/>
    <x v="0"/>
    <x v="3"/>
    <x v="3"/>
    <x v="0"/>
  </r>
  <r>
    <x v="19"/>
    <x v="1"/>
    <x v="1"/>
    <x v="2"/>
    <x v="2"/>
    <x v="3"/>
    <x v="0"/>
    <x v="2"/>
    <x v="0"/>
    <x v="3"/>
    <x v="3"/>
    <x v="0"/>
  </r>
  <r>
    <x v="20"/>
    <x v="1"/>
    <x v="1"/>
    <x v="2"/>
    <x v="2"/>
    <x v="3"/>
    <x v="0"/>
    <x v="2"/>
    <x v="0"/>
    <x v="3"/>
    <x v="3"/>
    <x v="0"/>
  </r>
  <r>
    <x v="21"/>
    <x v="1"/>
    <x v="1"/>
    <x v="2"/>
    <x v="2"/>
    <x v="3"/>
    <x v="0"/>
    <x v="2"/>
    <x v="0"/>
    <x v="3"/>
    <x v="3"/>
    <x v="0"/>
  </r>
  <r>
    <x v="22"/>
    <x v="1"/>
    <x v="1"/>
    <x v="2"/>
    <x v="2"/>
    <x v="3"/>
    <x v="0"/>
    <x v="2"/>
    <x v="0"/>
    <x v="3"/>
    <x v="3"/>
    <x v="0"/>
  </r>
  <r>
    <x v="23"/>
    <x v="1"/>
    <x v="1"/>
    <x v="2"/>
    <x v="2"/>
    <x v="3"/>
    <x v="0"/>
    <x v="2"/>
    <x v="0"/>
    <x v="3"/>
    <x v="3"/>
    <x v="0"/>
  </r>
  <r>
    <x v="24"/>
    <x v="1"/>
    <x v="1"/>
    <x v="2"/>
    <x v="2"/>
    <x v="3"/>
    <x v="0"/>
    <x v="2"/>
    <x v="0"/>
    <x v="3"/>
    <x v="3"/>
    <x v="0"/>
  </r>
  <r>
    <x v="25"/>
    <x v="1"/>
    <x v="1"/>
    <x v="2"/>
    <x v="2"/>
    <x v="3"/>
    <x v="0"/>
    <x v="2"/>
    <x v="0"/>
    <x v="3"/>
    <x v="3"/>
    <x v="0"/>
  </r>
  <r>
    <x v="26"/>
    <x v="1"/>
    <x v="1"/>
    <x v="2"/>
    <x v="2"/>
    <x v="3"/>
    <x v="0"/>
    <x v="2"/>
    <x v="0"/>
    <x v="3"/>
    <x v="3"/>
    <x v="0"/>
  </r>
  <r>
    <x v="27"/>
    <x v="1"/>
    <x v="1"/>
    <x v="2"/>
    <x v="2"/>
    <x v="3"/>
    <x v="0"/>
    <x v="2"/>
    <x v="0"/>
    <x v="3"/>
    <x v="3"/>
    <x v="0"/>
  </r>
  <r>
    <x v="28"/>
    <x v="1"/>
    <x v="1"/>
    <x v="2"/>
    <x v="2"/>
    <x v="3"/>
    <x v="0"/>
    <x v="2"/>
    <x v="0"/>
    <x v="3"/>
    <x v="3"/>
    <x v="0"/>
  </r>
  <r>
    <x v="29"/>
    <x v="1"/>
    <x v="1"/>
    <x v="2"/>
    <x v="2"/>
    <x v="3"/>
    <x v="0"/>
    <x v="2"/>
    <x v="0"/>
    <x v="3"/>
    <x v="3"/>
    <x v="0"/>
  </r>
  <r>
    <x v="30"/>
    <x v="1"/>
    <x v="1"/>
    <x v="2"/>
    <x v="2"/>
    <x v="3"/>
    <x v="0"/>
    <x v="2"/>
    <x v="0"/>
    <x v="3"/>
    <x v="3"/>
    <x v="0"/>
  </r>
  <r>
    <x v="31"/>
    <x v="1"/>
    <x v="1"/>
    <x v="2"/>
    <x v="2"/>
    <x v="3"/>
    <x v="0"/>
    <x v="2"/>
    <x v="0"/>
    <x v="3"/>
    <x v="3"/>
    <x v="0"/>
  </r>
  <r>
    <x v="32"/>
    <x v="1"/>
    <x v="1"/>
    <x v="2"/>
    <x v="2"/>
    <x v="3"/>
    <x v="0"/>
    <x v="2"/>
    <x v="0"/>
    <x v="3"/>
    <x v="3"/>
    <x v="0"/>
  </r>
  <r>
    <x v="33"/>
    <x v="1"/>
    <x v="1"/>
    <x v="2"/>
    <x v="2"/>
    <x v="3"/>
    <x v="0"/>
    <x v="2"/>
    <x v="0"/>
    <x v="3"/>
    <x v="3"/>
    <x v="0"/>
  </r>
  <r>
    <x v="34"/>
    <x v="1"/>
    <x v="1"/>
    <x v="2"/>
    <x v="2"/>
    <x v="3"/>
    <x v="0"/>
    <x v="2"/>
    <x v="0"/>
    <x v="3"/>
    <x v="3"/>
    <x v="0"/>
  </r>
  <r>
    <x v="35"/>
    <x v="1"/>
    <x v="1"/>
    <x v="2"/>
    <x v="2"/>
    <x v="3"/>
    <x v="0"/>
    <x v="2"/>
    <x v="0"/>
    <x v="3"/>
    <x v="3"/>
    <x v="0"/>
  </r>
  <r>
    <x v="36"/>
    <x v="1"/>
    <x v="1"/>
    <x v="2"/>
    <x v="2"/>
    <x v="3"/>
    <x v="0"/>
    <x v="2"/>
    <x v="0"/>
    <x v="3"/>
    <x v="3"/>
    <x v="0"/>
  </r>
  <r>
    <x v="37"/>
    <x v="1"/>
    <x v="1"/>
    <x v="2"/>
    <x v="2"/>
    <x v="3"/>
    <x v="0"/>
    <x v="2"/>
    <x v="0"/>
    <x v="3"/>
    <x v="3"/>
    <x v="0"/>
  </r>
  <r>
    <x v="38"/>
    <x v="1"/>
    <x v="1"/>
    <x v="2"/>
    <x v="2"/>
    <x v="3"/>
    <x v="0"/>
    <x v="2"/>
    <x v="0"/>
    <x v="3"/>
    <x v="3"/>
    <x v="0"/>
  </r>
  <r>
    <x v="39"/>
    <x v="1"/>
    <x v="1"/>
    <x v="2"/>
    <x v="2"/>
    <x v="3"/>
    <x v="0"/>
    <x v="2"/>
    <x v="0"/>
    <x v="3"/>
    <x v="3"/>
    <x v="0"/>
  </r>
  <r>
    <x v="40"/>
    <x v="1"/>
    <x v="1"/>
    <x v="2"/>
    <x v="2"/>
    <x v="3"/>
    <x v="0"/>
    <x v="2"/>
    <x v="0"/>
    <x v="3"/>
    <x v="3"/>
    <x v="0"/>
  </r>
  <r>
    <x v="41"/>
    <x v="1"/>
    <x v="1"/>
    <x v="2"/>
    <x v="2"/>
    <x v="3"/>
    <x v="0"/>
    <x v="2"/>
    <x v="0"/>
    <x v="3"/>
    <x v="3"/>
    <x v="0"/>
  </r>
  <r>
    <x v="42"/>
    <x v="1"/>
    <x v="1"/>
    <x v="2"/>
    <x v="2"/>
    <x v="3"/>
    <x v="0"/>
    <x v="2"/>
    <x v="0"/>
    <x v="3"/>
    <x v="3"/>
    <x v="0"/>
  </r>
  <r>
    <x v="43"/>
    <x v="1"/>
    <x v="1"/>
    <x v="2"/>
    <x v="2"/>
    <x v="3"/>
    <x v="0"/>
    <x v="2"/>
    <x v="0"/>
    <x v="3"/>
    <x v="3"/>
    <x v="0"/>
  </r>
  <r>
    <x v="44"/>
    <x v="1"/>
    <x v="1"/>
    <x v="2"/>
    <x v="2"/>
    <x v="3"/>
    <x v="0"/>
    <x v="2"/>
    <x v="0"/>
    <x v="3"/>
    <x v="3"/>
    <x v="0"/>
  </r>
  <r>
    <x v="45"/>
    <x v="1"/>
    <x v="1"/>
    <x v="2"/>
    <x v="2"/>
    <x v="3"/>
    <x v="0"/>
    <x v="0"/>
    <x v="0"/>
    <x v="3"/>
    <x v="3"/>
    <x v="0"/>
  </r>
  <r>
    <x v="46"/>
    <x v="1"/>
    <x v="1"/>
    <x v="2"/>
    <x v="2"/>
    <x v="3"/>
    <x v="0"/>
    <x v="0"/>
    <x v="0"/>
    <x v="3"/>
    <x v="3"/>
    <x v="0"/>
  </r>
  <r>
    <x v="47"/>
    <x v="1"/>
    <x v="1"/>
    <x v="2"/>
    <x v="2"/>
    <x v="3"/>
    <x v="0"/>
    <x v="0"/>
    <x v="0"/>
    <x v="3"/>
    <x v="3"/>
    <x v="0"/>
  </r>
  <r>
    <x v="0"/>
    <x v="2"/>
    <x v="1"/>
    <x v="2"/>
    <x v="2"/>
    <x v="3"/>
    <x v="0"/>
    <x v="0"/>
    <x v="0"/>
    <x v="3"/>
    <x v="3"/>
    <x v="0"/>
  </r>
  <r>
    <x v="1"/>
    <x v="2"/>
    <x v="1"/>
    <x v="2"/>
    <x v="2"/>
    <x v="3"/>
    <x v="0"/>
    <x v="0"/>
    <x v="0"/>
    <x v="3"/>
    <x v="3"/>
    <x v="0"/>
  </r>
  <r>
    <x v="2"/>
    <x v="2"/>
    <x v="1"/>
    <x v="2"/>
    <x v="2"/>
    <x v="3"/>
    <x v="0"/>
    <x v="0"/>
    <x v="0"/>
    <x v="3"/>
    <x v="3"/>
    <x v="0"/>
  </r>
  <r>
    <x v="3"/>
    <x v="2"/>
    <x v="1"/>
    <x v="2"/>
    <x v="2"/>
    <x v="3"/>
    <x v="0"/>
    <x v="0"/>
    <x v="0"/>
    <x v="3"/>
    <x v="3"/>
    <x v="0"/>
  </r>
  <r>
    <x v="4"/>
    <x v="2"/>
    <x v="1"/>
    <x v="2"/>
    <x v="2"/>
    <x v="3"/>
    <x v="0"/>
    <x v="0"/>
    <x v="0"/>
    <x v="3"/>
    <x v="3"/>
    <x v="0"/>
  </r>
  <r>
    <x v="5"/>
    <x v="2"/>
    <x v="1"/>
    <x v="2"/>
    <x v="2"/>
    <x v="3"/>
    <x v="0"/>
    <x v="0"/>
    <x v="0"/>
    <x v="3"/>
    <x v="3"/>
    <x v="0"/>
  </r>
  <r>
    <x v="6"/>
    <x v="2"/>
    <x v="1"/>
    <x v="2"/>
    <x v="2"/>
    <x v="3"/>
    <x v="0"/>
    <x v="0"/>
    <x v="0"/>
    <x v="3"/>
    <x v="3"/>
    <x v="0"/>
  </r>
  <r>
    <x v="7"/>
    <x v="2"/>
    <x v="1"/>
    <x v="2"/>
    <x v="2"/>
    <x v="3"/>
    <x v="0"/>
    <x v="0"/>
    <x v="0"/>
    <x v="3"/>
    <x v="3"/>
    <x v="0"/>
  </r>
  <r>
    <x v="8"/>
    <x v="2"/>
    <x v="1"/>
    <x v="2"/>
    <x v="2"/>
    <x v="3"/>
    <x v="0"/>
    <x v="0"/>
    <x v="0"/>
    <x v="3"/>
    <x v="3"/>
    <x v="0"/>
  </r>
  <r>
    <x v="9"/>
    <x v="2"/>
    <x v="1"/>
    <x v="2"/>
    <x v="2"/>
    <x v="3"/>
    <x v="0"/>
    <x v="0"/>
    <x v="0"/>
    <x v="3"/>
    <x v="3"/>
    <x v="0"/>
  </r>
  <r>
    <x v="10"/>
    <x v="2"/>
    <x v="1"/>
    <x v="2"/>
    <x v="2"/>
    <x v="3"/>
    <x v="0"/>
    <x v="0"/>
    <x v="0"/>
    <x v="3"/>
    <x v="3"/>
    <x v="0"/>
  </r>
  <r>
    <x v="11"/>
    <x v="2"/>
    <x v="1"/>
    <x v="2"/>
    <x v="2"/>
    <x v="3"/>
    <x v="0"/>
    <x v="0"/>
    <x v="0"/>
    <x v="3"/>
    <x v="3"/>
    <x v="0"/>
  </r>
  <r>
    <x v="12"/>
    <x v="2"/>
    <x v="1"/>
    <x v="2"/>
    <x v="2"/>
    <x v="3"/>
    <x v="0"/>
    <x v="0"/>
    <x v="0"/>
    <x v="3"/>
    <x v="3"/>
    <x v="0"/>
  </r>
  <r>
    <x v="13"/>
    <x v="2"/>
    <x v="1"/>
    <x v="2"/>
    <x v="2"/>
    <x v="3"/>
    <x v="0"/>
    <x v="0"/>
    <x v="0"/>
    <x v="3"/>
    <x v="3"/>
    <x v="0"/>
  </r>
  <r>
    <x v="14"/>
    <x v="2"/>
    <x v="1"/>
    <x v="2"/>
    <x v="2"/>
    <x v="3"/>
    <x v="0"/>
    <x v="0"/>
    <x v="0"/>
    <x v="3"/>
    <x v="3"/>
    <x v="0"/>
  </r>
  <r>
    <x v="15"/>
    <x v="2"/>
    <x v="1"/>
    <x v="2"/>
    <x v="2"/>
    <x v="3"/>
    <x v="0"/>
    <x v="0"/>
    <x v="0"/>
    <x v="3"/>
    <x v="3"/>
    <x v="0"/>
  </r>
  <r>
    <x v="16"/>
    <x v="2"/>
    <x v="1"/>
    <x v="2"/>
    <x v="2"/>
    <x v="3"/>
    <x v="0"/>
    <x v="0"/>
    <x v="0"/>
    <x v="3"/>
    <x v="3"/>
    <x v="0"/>
  </r>
  <r>
    <x v="17"/>
    <x v="2"/>
    <x v="1"/>
    <x v="2"/>
    <x v="2"/>
    <x v="3"/>
    <x v="0"/>
    <x v="0"/>
    <x v="0"/>
    <x v="3"/>
    <x v="3"/>
    <x v="0"/>
  </r>
  <r>
    <x v="18"/>
    <x v="2"/>
    <x v="1"/>
    <x v="2"/>
    <x v="2"/>
    <x v="3"/>
    <x v="0"/>
    <x v="0"/>
    <x v="0"/>
    <x v="3"/>
    <x v="3"/>
    <x v="0"/>
  </r>
  <r>
    <x v="19"/>
    <x v="2"/>
    <x v="1"/>
    <x v="2"/>
    <x v="2"/>
    <x v="3"/>
    <x v="0"/>
    <x v="0"/>
    <x v="0"/>
    <x v="3"/>
    <x v="3"/>
    <x v="0"/>
  </r>
  <r>
    <x v="20"/>
    <x v="2"/>
    <x v="1"/>
    <x v="2"/>
    <x v="2"/>
    <x v="3"/>
    <x v="0"/>
    <x v="0"/>
    <x v="0"/>
    <x v="3"/>
    <x v="3"/>
    <x v="0"/>
  </r>
  <r>
    <x v="21"/>
    <x v="2"/>
    <x v="1"/>
    <x v="2"/>
    <x v="2"/>
    <x v="3"/>
    <x v="0"/>
    <x v="0"/>
    <x v="0"/>
    <x v="3"/>
    <x v="3"/>
    <x v="0"/>
  </r>
  <r>
    <x v="22"/>
    <x v="2"/>
    <x v="1"/>
    <x v="2"/>
    <x v="2"/>
    <x v="3"/>
    <x v="0"/>
    <x v="0"/>
    <x v="0"/>
    <x v="3"/>
    <x v="3"/>
    <x v="0"/>
  </r>
  <r>
    <x v="23"/>
    <x v="2"/>
    <x v="1"/>
    <x v="2"/>
    <x v="2"/>
    <x v="3"/>
    <x v="0"/>
    <x v="0"/>
    <x v="0"/>
    <x v="3"/>
    <x v="3"/>
    <x v="0"/>
  </r>
  <r>
    <x v="24"/>
    <x v="2"/>
    <x v="1"/>
    <x v="2"/>
    <x v="2"/>
    <x v="3"/>
    <x v="0"/>
    <x v="0"/>
    <x v="0"/>
    <x v="3"/>
    <x v="3"/>
    <x v="0"/>
  </r>
  <r>
    <x v="25"/>
    <x v="2"/>
    <x v="1"/>
    <x v="2"/>
    <x v="2"/>
    <x v="3"/>
    <x v="0"/>
    <x v="0"/>
    <x v="0"/>
    <x v="3"/>
    <x v="3"/>
    <x v="0"/>
  </r>
  <r>
    <x v="26"/>
    <x v="2"/>
    <x v="1"/>
    <x v="2"/>
    <x v="2"/>
    <x v="3"/>
    <x v="0"/>
    <x v="0"/>
    <x v="0"/>
    <x v="3"/>
    <x v="3"/>
    <x v="0"/>
  </r>
  <r>
    <x v="27"/>
    <x v="2"/>
    <x v="1"/>
    <x v="2"/>
    <x v="2"/>
    <x v="3"/>
    <x v="0"/>
    <x v="0"/>
    <x v="0"/>
    <x v="3"/>
    <x v="3"/>
    <x v="0"/>
  </r>
  <r>
    <x v="28"/>
    <x v="2"/>
    <x v="1"/>
    <x v="2"/>
    <x v="2"/>
    <x v="3"/>
    <x v="0"/>
    <x v="0"/>
    <x v="0"/>
    <x v="3"/>
    <x v="3"/>
    <x v="0"/>
  </r>
  <r>
    <x v="29"/>
    <x v="2"/>
    <x v="1"/>
    <x v="2"/>
    <x v="2"/>
    <x v="3"/>
    <x v="0"/>
    <x v="0"/>
    <x v="0"/>
    <x v="3"/>
    <x v="3"/>
    <x v="0"/>
  </r>
  <r>
    <x v="30"/>
    <x v="2"/>
    <x v="1"/>
    <x v="2"/>
    <x v="2"/>
    <x v="3"/>
    <x v="0"/>
    <x v="0"/>
    <x v="0"/>
    <x v="3"/>
    <x v="3"/>
    <x v="0"/>
  </r>
  <r>
    <x v="31"/>
    <x v="2"/>
    <x v="1"/>
    <x v="2"/>
    <x v="2"/>
    <x v="3"/>
    <x v="0"/>
    <x v="0"/>
    <x v="0"/>
    <x v="3"/>
    <x v="3"/>
    <x v="0"/>
  </r>
  <r>
    <x v="32"/>
    <x v="2"/>
    <x v="1"/>
    <x v="2"/>
    <x v="2"/>
    <x v="3"/>
    <x v="0"/>
    <x v="0"/>
    <x v="0"/>
    <x v="3"/>
    <x v="3"/>
    <x v="0"/>
  </r>
  <r>
    <x v="33"/>
    <x v="2"/>
    <x v="1"/>
    <x v="2"/>
    <x v="2"/>
    <x v="3"/>
    <x v="0"/>
    <x v="0"/>
    <x v="0"/>
    <x v="3"/>
    <x v="3"/>
    <x v="0"/>
  </r>
  <r>
    <x v="34"/>
    <x v="2"/>
    <x v="1"/>
    <x v="2"/>
    <x v="2"/>
    <x v="3"/>
    <x v="0"/>
    <x v="0"/>
    <x v="0"/>
    <x v="3"/>
    <x v="3"/>
    <x v="0"/>
  </r>
  <r>
    <x v="35"/>
    <x v="2"/>
    <x v="1"/>
    <x v="2"/>
    <x v="2"/>
    <x v="3"/>
    <x v="0"/>
    <x v="0"/>
    <x v="0"/>
    <x v="3"/>
    <x v="3"/>
    <x v="0"/>
  </r>
  <r>
    <x v="36"/>
    <x v="2"/>
    <x v="1"/>
    <x v="2"/>
    <x v="2"/>
    <x v="3"/>
    <x v="0"/>
    <x v="0"/>
    <x v="0"/>
    <x v="3"/>
    <x v="3"/>
    <x v="0"/>
  </r>
  <r>
    <x v="37"/>
    <x v="2"/>
    <x v="1"/>
    <x v="2"/>
    <x v="2"/>
    <x v="3"/>
    <x v="0"/>
    <x v="0"/>
    <x v="0"/>
    <x v="3"/>
    <x v="3"/>
    <x v="0"/>
  </r>
  <r>
    <x v="38"/>
    <x v="2"/>
    <x v="1"/>
    <x v="2"/>
    <x v="2"/>
    <x v="3"/>
    <x v="0"/>
    <x v="0"/>
    <x v="0"/>
    <x v="3"/>
    <x v="3"/>
    <x v="0"/>
  </r>
  <r>
    <x v="39"/>
    <x v="2"/>
    <x v="1"/>
    <x v="2"/>
    <x v="2"/>
    <x v="3"/>
    <x v="0"/>
    <x v="0"/>
    <x v="0"/>
    <x v="3"/>
    <x v="3"/>
    <x v="0"/>
  </r>
  <r>
    <x v="40"/>
    <x v="2"/>
    <x v="1"/>
    <x v="2"/>
    <x v="2"/>
    <x v="3"/>
    <x v="0"/>
    <x v="0"/>
    <x v="0"/>
    <x v="3"/>
    <x v="3"/>
    <x v="0"/>
  </r>
  <r>
    <x v="41"/>
    <x v="2"/>
    <x v="1"/>
    <x v="2"/>
    <x v="2"/>
    <x v="3"/>
    <x v="0"/>
    <x v="0"/>
    <x v="0"/>
    <x v="3"/>
    <x v="3"/>
    <x v="0"/>
  </r>
  <r>
    <x v="42"/>
    <x v="2"/>
    <x v="1"/>
    <x v="2"/>
    <x v="2"/>
    <x v="3"/>
    <x v="0"/>
    <x v="0"/>
    <x v="0"/>
    <x v="3"/>
    <x v="3"/>
    <x v="0"/>
  </r>
  <r>
    <x v="43"/>
    <x v="2"/>
    <x v="1"/>
    <x v="2"/>
    <x v="2"/>
    <x v="3"/>
    <x v="0"/>
    <x v="0"/>
    <x v="0"/>
    <x v="3"/>
    <x v="3"/>
    <x v="0"/>
  </r>
  <r>
    <x v="44"/>
    <x v="2"/>
    <x v="1"/>
    <x v="2"/>
    <x v="2"/>
    <x v="3"/>
    <x v="0"/>
    <x v="0"/>
    <x v="0"/>
    <x v="3"/>
    <x v="3"/>
    <x v="0"/>
  </r>
  <r>
    <x v="45"/>
    <x v="2"/>
    <x v="1"/>
    <x v="2"/>
    <x v="2"/>
    <x v="3"/>
    <x v="0"/>
    <x v="0"/>
    <x v="0"/>
    <x v="3"/>
    <x v="3"/>
    <x v="0"/>
  </r>
  <r>
    <x v="46"/>
    <x v="2"/>
    <x v="1"/>
    <x v="2"/>
    <x v="2"/>
    <x v="3"/>
    <x v="0"/>
    <x v="0"/>
    <x v="0"/>
    <x v="3"/>
    <x v="3"/>
    <x v="0"/>
  </r>
  <r>
    <x v="47"/>
    <x v="2"/>
    <x v="1"/>
    <x v="2"/>
    <x v="2"/>
    <x v="3"/>
    <x v="0"/>
    <x v="0"/>
    <x v="0"/>
    <x v="3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16" dataOnRows="1" applyNumberFormats="0" applyBorderFormats="0" applyFontFormats="0" applyPatternFormats="0" applyAlignmentFormats="0" applyWidthHeightFormats="1" dataCaption="資料" updatedVersion="6" asteriskTotals="1" showMemberPropertyTips="0" useAutoFormatting="1" rowGrandTotals="0" colGrandTotals="0" itemPrintTitles="1" createdVersion="1" indent="0" compact="0" compactData="0" gridDropZones="1">
  <location ref="AB7:AH57" firstHeaderRow="1" firstDataRow="3" firstDataCol="1" rowPageCount="1" colPageCount="1"/>
  <pivotFields count="12">
    <pivotField axis="axisRow" compact="0" numFmtId="20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axis="axisCol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/>
    <pivotField axis="axisPage" compact="0" outline="0" subtotalTop="0" multipleItemSelectionAllowed="1" showAll="0" includeNewItemsInFilter="1">
      <items count="4">
        <item h="1" x="2"/>
        <item x="0"/>
        <item h="1" x="1"/>
        <item t="default"/>
      </items>
    </pivotField>
    <pivotField dataField="1" compact="0" numFmtId="1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</rowItems>
  <colFields count="2">
    <field x="2"/>
    <field x="1"/>
  </colFields>
  <colItems count="6">
    <i>
      <x/>
      <x/>
    </i>
    <i r="1">
      <x v="1"/>
    </i>
    <i r="1">
      <x v="2"/>
    </i>
    <i>
      <x v="1"/>
      <x/>
    </i>
    <i r="1">
      <x v="1"/>
    </i>
    <i r="1">
      <x v="2"/>
    </i>
  </colItems>
  <pageFields count="1">
    <pageField fld="4" hier="0"/>
  </pageFields>
  <dataFields count="1">
    <dataField name="平均值的時段碼" fld="5" subtotal="average" baseField="0" baseItem="0" numFmtId="181"/>
  </dataFields>
  <formats count="9">
    <format dxfId="8">
      <pivotArea outline="0" fieldPosition="0"/>
    </format>
    <format dxfId="7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0"/>
          </reference>
          <reference field="2" count="1" selected="0">
            <x v="0"/>
          </reference>
        </references>
      </pivotArea>
    </format>
    <format dxfId="6">
      <pivotArea outline="0" fieldPosition="0">
        <references count="3">
          <reference field="0" count="5" selected="0">
            <x v="43"/>
            <x v="44"/>
            <x v="45"/>
            <x v="46"/>
            <x v="47"/>
          </reference>
          <reference field="1" count="1" selected="0">
            <x v="1"/>
          </reference>
          <reference field="2" count="1" selected="0">
            <x v="0"/>
          </reference>
        </references>
      </pivotArea>
    </format>
    <format dxfId="5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2"/>
          </reference>
          <reference field="2" count="1" selected="0">
            <x v="0"/>
          </reference>
        </references>
      </pivotArea>
    </format>
    <format dxfId="4">
      <pivotArea outline="0" fieldPosition="0">
        <references count="2">
          <reference field="0" count="4" selected="0">
            <x v="44"/>
            <x v="45"/>
            <x v="46"/>
            <x v="47"/>
          </reference>
          <reference field="2" count="1" selected="0">
            <x v="1"/>
          </reference>
        </references>
      </pivotArea>
    </format>
    <format dxfId="3">
      <pivotArea outline="0" fieldPosition="0"/>
    </format>
    <format dxfId="2">
      <pivotArea type="all" dataOnly="0" outline="0" fieldPosition="0"/>
    </format>
    <format dxfId="1">
      <pivotArea dataOnly="0" labelOnly="1" outline="0" fieldPosition="0">
        <references count="2">
          <reference field="1" count="0"/>
          <reference field="2" count="1" selected="0">
            <x v="0"/>
          </reference>
        </references>
      </pivotArea>
    </format>
    <format dxfId="0">
      <pivotArea dataOnly="0" labelOnly="1" outline="0" fieldPosition="0">
        <references count="2">
          <reference field="1" count="0"/>
          <reference field="2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432FF"/>
    <pageSetUpPr fitToPage="1"/>
  </sheetPr>
  <dimension ref="B1:R75"/>
  <sheetViews>
    <sheetView zoomScale="130" zoomScaleNormal="130" zoomScaleSheetLayoutView="100" workbookViewId="0">
      <selection activeCell="D2" sqref="D2:O8"/>
    </sheetView>
  </sheetViews>
  <sheetFormatPr defaultColWidth="9" defaultRowHeight="12.75"/>
  <cols>
    <col min="1" max="1" width="2.375" style="6" customWidth="1"/>
    <col min="2" max="2" width="14.125" style="6" customWidth="1"/>
    <col min="3" max="3" width="16.875" style="7" customWidth="1"/>
    <col min="4" max="13" width="11" style="8" bestFit="1" customWidth="1"/>
    <col min="14" max="14" width="11.875" style="8" customWidth="1"/>
    <col min="15" max="15" width="11" style="8" bestFit="1" customWidth="1"/>
    <col min="16" max="16" width="13.125" style="6" customWidth="1"/>
    <col min="17" max="17" width="13.5" style="6" customWidth="1"/>
    <col min="18" max="18" width="3.5" style="6" customWidth="1"/>
    <col min="19" max="27" width="2.375" style="6" customWidth="1"/>
    <col min="28" max="16384" width="9" style="6"/>
  </cols>
  <sheetData>
    <row r="1" spans="2:18" ht="13.5" thickBot="1"/>
    <row r="2" spans="2:18" s="8" customFormat="1" ht="14.1" customHeight="1">
      <c r="B2" s="704" t="s">
        <v>16</v>
      </c>
      <c r="C2" s="705"/>
      <c r="D2" s="700" t="s">
        <v>416</v>
      </c>
      <c r="E2" s="700"/>
      <c r="F2" s="700"/>
      <c r="G2" s="700"/>
      <c r="H2" s="700"/>
      <c r="I2" s="700"/>
      <c r="J2" s="700"/>
      <c r="K2" s="700"/>
      <c r="L2" s="700"/>
      <c r="M2" s="700"/>
      <c r="N2" s="700"/>
      <c r="O2" s="701"/>
    </row>
    <row r="3" spans="2:18" s="8" customFormat="1" ht="14.1" customHeight="1">
      <c r="B3" s="706" t="s">
        <v>36</v>
      </c>
      <c r="C3" s="707"/>
      <c r="D3" s="702" t="s">
        <v>417</v>
      </c>
      <c r="E3" s="702"/>
      <c r="F3" s="702"/>
      <c r="G3" s="702"/>
      <c r="H3" s="702"/>
      <c r="I3" s="702"/>
      <c r="J3" s="702"/>
      <c r="K3" s="702"/>
      <c r="L3" s="702"/>
      <c r="M3" s="702"/>
      <c r="N3" s="702"/>
      <c r="O3" s="703"/>
    </row>
    <row r="4" spans="2:18" s="8" customFormat="1" ht="14.1" customHeight="1">
      <c r="B4" s="706" t="s">
        <v>31</v>
      </c>
      <c r="C4" s="707"/>
      <c r="D4" s="702" t="s">
        <v>418</v>
      </c>
      <c r="E4" s="702"/>
      <c r="F4" s="702"/>
      <c r="G4" s="702"/>
      <c r="H4" s="702"/>
      <c r="I4" s="702"/>
      <c r="J4" s="702"/>
      <c r="K4" s="702"/>
      <c r="L4" s="702"/>
      <c r="M4" s="702"/>
      <c r="N4" s="702"/>
      <c r="O4" s="703"/>
    </row>
    <row r="5" spans="2:18" s="8" customFormat="1" ht="14.1" customHeight="1">
      <c r="B5" s="706" t="s">
        <v>22</v>
      </c>
      <c r="C5" s="707"/>
      <c r="D5" s="702" t="s">
        <v>419</v>
      </c>
      <c r="E5" s="702"/>
      <c r="F5" s="702"/>
      <c r="G5" s="702"/>
      <c r="H5" s="702"/>
      <c r="I5" s="702"/>
      <c r="J5" s="702"/>
      <c r="K5" s="702"/>
      <c r="L5" s="702"/>
      <c r="M5" s="702"/>
      <c r="N5" s="702"/>
      <c r="O5" s="703"/>
    </row>
    <row r="6" spans="2:18" s="8" customFormat="1" ht="14.1" customHeight="1">
      <c r="B6" s="706" t="s">
        <v>33</v>
      </c>
      <c r="C6" s="707"/>
      <c r="D6" s="713" t="s">
        <v>354</v>
      </c>
      <c r="E6" s="713"/>
      <c r="F6" s="713"/>
      <c r="G6" s="713"/>
      <c r="H6" s="713"/>
      <c r="I6" s="713"/>
      <c r="J6" s="713"/>
      <c r="K6" s="713"/>
      <c r="L6" s="713"/>
      <c r="M6" s="713"/>
      <c r="N6" s="713"/>
      <c r="O6" s="714"/>
    </row>
    <row r="7" spans="2:18" s="8" customFormat="1" ht="14.1" customHeight="1">
      <c r="B7" s="706" t="s">
        <v>34</v>
      </c>
      <c r="C7" s="707"/>
      <c r="D7" s="715" t="s">
        <v>355</v>
      </c>
      <c r="E7" s="715"/>
      <c r="F7" s="715"/>
      <c r="G7" s="715"/>
      <c r="H7" s="715"/>
      <c r="I7" s="715"/>
      <c r="J7" s="715"/>
      <c r="K7" s="715"/>
      <c r="L7" s="715"/>
      <c r="M7" s="715"/>
      <c r="N7" s="715"/>
      <c r="O7" s="716"/>
    </row>
    <row r="8" spans="2:18" s="8" customFormat="1" ht="14.1" customHeight="1">
      <c r="B8" s="706" t="s">
        <v>17</v>
      </c>
      <c r="C8" s="707"/>
      <c r="D8" s="715" t="s">
        <v>356</v>
      </c>
      <c r="E8" s="715"/>
      <c r="F8" s="715"/>
      <c r="G8" s="715"/>
      <c r="H8" s="715"/>
      <c r="I8" s="715"/>
      <c r="J8" s="715"/>
      <c r="K8" s="715"/>
      <c r="L8" s="715"/>
      <c r="M8" s="715"/>
      <c r="N8" s="715"/>
      <c r="O8" s="716"/>
    </row>
    <row r="9" spans="2:18" s="8" customFormat="1" ht="14.1" customHeight="1">
      <c r="B9" s="706" t="s">
        <v>35</v>
      </c>
      <c r="C9" s="707"/>
      <c r="D9" s="711"/>
      <c r="E9" s="711"/>
      <c r="F9" s="711"/>
      <c r="G9" s="711"/>
      <c r="H9" s="711"/>
      <c r="I9" s="711"/>
      <c r="J9" s="711"/>
      <c r="K9" s="711"/>
      <c r="L9" s="711"/>
      <c r="M9" s="711"/>
      <c r="N9" s="711"/>
      <c r="O9" s="712"/>
    </row>
    <row r="10" spans="2:18" s="8" customFormat="1" ht="14.1" customHeight="1" thickBot="1">
      <c r="B10" s="717" t="s">
        <v>39</v>
      </c>
      <c r="C10" s="718"/>
      <c r="D10" s="719"/>
      <c r="E10" s="719"/>
      <c r="F10" s="719"/>
      <c r="G10" s="719"/>
      <c r="H10" s="719"/>
      <c r="I10" s="719"/>
      <c r="J10" s="719"/>
      <c r="K10" s="719"/>
      <c r="L10" s="719"/>
      <c r="M10" s="719"/>
      <c r="N10" s="719"/>
      <c r="O10" s="720"/>
    </row>
    <row r="11" spans="2:18" s="8" customFormat="1" ht="13.5" thickBot="1">
      <c r="B11" s="38"/>
      <c r="C11" s="7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9"/>
    </row>
    <row r="12" spans="2:18" ht="14.25">
      <c r="B12" s="721" t="s">
        <v>38</v>
      </c>
      <c r="C12" s="402" t="s">
        <v>29</v>
      </c>
      <c r="D12" s="332"/>
      <c r="E12" s="332"/>
      <c r="F12" s="332"/>
      <c r="G12" s="332"/>
      <c r="H12" s="332"/>
      <c r="I12" s="447"/>
      <c r="J12" s="447"/>
      <c r="K12" s="447"/>
      <c r="L12" s="447"/>
      <c r="M12" s="447"/>
      <c r="N12" s="447"/>
      <c r="O12" s="403"/>
    </row>
    <row r="13" spans="2:18" ht="15" thickBot="1">
      <c r="B13" s="722"/>
      <c r="C13" s="404" t="s">
        <v>28</v>
      </c>
      <c r="D13" s="405"/>
      <c r="E13" s="405"/>
      <c r="F13" s="405"/>
      <c r="G13" s="448"/>
      <c r="H13" s="448"/>
      <c r="I13" s="405"/>
      <c r="J13" s="405"/>
      <c r="K13" s="405"/>
      <c r="L13" s="458"/>
      <c r="M13" s="458"/>
      <c r="N13" s="405"/>
      <c r="O13" s="406"/>
    </row>
    <row r="14" spans="2:18">
      <c r="B14" s="723" t="s">
        <v>25</v>
      </c>
      <c r="C14" s="399" t="s">
        <v>28</v>
      </c>
      <c r="D14" s="400"/>
      <c r="E14" s="400"/>
      <c r="F14" s="400"/>
      <c r="G14" s="400"/>
      <c r="H14" s="468"/>
      <c r="I14" s="468"/>
      <c r="J14" s="400"/>
      <c r="K14" s="400"/>
      <c r="L14" s="400"/>
      <c r="M14" s="484"/>
      <c r="N14" s="484"/>
      <c r="O14" s="401"/>
    </row>
    <row r="15" spans="2:18">
      <c r="B15" s="709"/>
      <c r="C15" s="153" t="s">
        <v>20</v>
      </c>
      <c r="D15" s="124"/>
      <c r="E15" s="124"/>
      <c r="F15" s="124"/>
      <c r="G15" s="124"/>
      <c r="H15" s="469"/>
      <c r="I15" s="469"/>
      <c r="J15" s="124"/>
      <c r="K15" s="124"/>
      <c r="L15" s="124"/>
      <c r="M15" s="485"/>
      <c r="N15" s="485"/>
      <c r="O15" s="125"/>
      <c r="R15" s="10"/>
    </row>
    <row r="16" spans="2:18">
      <c r="B16" s="709"/>
      <c r="C16" s="153" t="s">
        <v>21</v>
      </c>
      <c r="D16" s="124"/>
      <c r="E16" s="124"/>
      <c r="F16" s="124"/>
      <c r="G16" s="124"/>
      <c r="H16" s="469"/>
      <c r="I16" s="469"/>
      <c r="J16" s="124"/>
      <c r="K16" s="124"/>
      <c r="L16" s="124"/>
      <c r="M16" s="485"/>
      <c r="N16" s="485"/>
      <c r="O16" s="125"/>
    </row>
    <row r="17" spans="2:16">
      <c r="B17" s="709"/>
      <c r="C17" s="153" t="s">
        <v>15</v>
      </c>
      <c r="D17" s="517">
        <f t="shared" ref="D17:I17" si="0">(D16-D15)+1</f>
        <v>1</v>
      </c>
      <c r="E17" s="517">
        <f t="shared" si="0"/>
        <v>1</v>
      </c>
      <c r="F17" s="517">
        <f t="shared" si="0"/>
        <v>1</v>
      </c>
      <c r="G17" s="517">
        <f t="shared" si="0"/>
        <v>1</v>
      </c>
      <c r="H17" s="518">
        <f t="shared" si="0"/>
        <v>1</v>
      </c>
      <c r="I17" s="518">
        <f t="shared" si="0"/>
        <v>1</v>
      </c>
      <c r="J17" s="517">
        <f t="shared" ref="J17:O17" si="1">(J16-J15)+1</f>
        <v>1</v>
      </c>
      <c r="K17" s="517">
        <f t="shared" si="1"/>
        <v>1</v>
      </c>
      <c r="L17" s="517">
        <f>(L16-L15)+1</f>
        <v>1</v>
      </c>
      <c r="M17" s="519">
        <f>(M16-M15)+1</f>
        <v>1</v>
      </c>
      <c r="N17" s="519">
        <f t="shared" si="1"/>
        <v>1</v>
      </c>
      <c r="O17" s="520">
        <f t="shared" si="1"/>
        <v>1</v>
      </c>
    </row>
    <row r="18" spans="2:16">
      <c r="B18" s="709"/>
      <c r="C18" s="153" t="s">
        <v>94</v>
      </c>
      <c r="D18" s="517">
        <f>台電時間電價年曆!I4</f>
        <v>0</v>
      </c>
      <c r="E18" s="517">
        <f>台電時間電價年曆!I5</f>
        <v>0</v>
      </c>
      <c r="F18" s="517">
        <f>台電時間電價年曆!I6</f>
        <v>0</v>
      </c>
      <c r="G18" s="517">
        <f>台電時間電價年曆!I7</f>
        <v>0</v>
      </c>
      <c r="H18" s="518">
        <f>台電時間電價年曆!I8</f>
        <v>0</v>
      </c>
      <c r="I18" s="518">
        <f>台電時間電價年曆!I9</f>
        <v>0</v>
      </c>
      <c r="J18" s="517">
        <f>台電時間電價年曆!I10</f>
        <v>0</v>
      </c>
      <c r="K18" s="517">
        <f>台電時間電價年曆!I11</f>
        <v>0</v>
      </c>
      <c r="L18" s="517">
        <f>台電時間電價年曆!I12</f>
        <v>0</v>
      </c>
      <c r="M18" s="519">
        <f>台電時間電價年曆!I13</f>
        <v>0</v>
      </c>
      <c r="N18" s="519">
        <f>台電時間電價年曆!I14</f>
        <v>0</v>
      </c>
      <c r="O18" s="520">
        <f>台電時間電價年曆!I15</f>
        <v>0</v>
      </c>
    </row>
    <row r="19" spans="2:16">
      <c r="B19" s="709"/>
      <c r="C19" s="153" t="s">
        <v>95</v>
      </c>
      <c r="D19" s="517">
        <f>台電時間電價年曆!J4</f>
        <v>0</v>
      </c>
      <c r="E19" s="517">
        <f>台電時間電價年曆!J5</f>
        <v>0</v>
      </c>
      <c r="F19" s="517">
        <f>台電時間電價年曆!J6</f>
        <v>0</v>
      </c>
      <c r="G19" s="517">
        <f>台電時間電價年曆!J7</f>
        <v>0</v>
      </c>
      <c r="H19" s="518">
        <f>台電時間電價年曆!J8</f>
        <v>0</v>
      </c>
      <c r="I19" s="518">
        <f>台電時間電價年曆!J9</f>
        <v>0</v>
      </c>
      <c r="J19" s="517">
        <f>台電時間電價年曆!J10</f>
        <v>0</v>
      </c>
      <c r="K19" s="517">
        <f>台電時間電價年曆!J11</f>
        <v>0</v>
      </c>
      <c r="L19" s="517">
        <f>台電時間電價年曆!J12</f>
        <v>0</v>
      </c>
      <c r="M19" s="519">
        <f>台電時間電價年曆!J13</f>
        <v>0</v>
      </c>
      <c r="N19" s="519">
        <f>台電時間電價年曆!J14</f>
        <v>0</v>
      </c>
      <c r="O19" s="520">
        <f>台電時間電價年曆!J15</f>
        <v>0</v>
      </c>
    </row>
    <row r="20" spans="2:16">
      <c r="B20" s="709"/>
      <c r="C20" s="153" t="s">
        <v>96</v>
      </c>
      <c r="D20" s="517">
        <f>台電時間電價年曆!K4</f>
        <v>0</v>
      </c>
      <c r="E20" s="517">
        <f>台電時間電價年曆!K5</f>
        <v>0</v>
      </c>
      <c r="F20" s="517">
        <f>台電時間電價年曆!K6</f>
        <v>0</v>
      </c>
      <c r="G20" s="517">
        <f>台電時間電價年曆!K7</f>
        <v>0</v>
      </c>
      <c r="H20" s="518">
        <f>台電時間電價年曆!K8</f>
        <v>0</v>
      </c>
      <c r="I20" s="518">
        <f>台電時間電價年曆!K9</f>
        <v>0</v>
      </c>
      <c r="J20" s="517">
        <f>台電時間電價年曆!K10</f>
        <v>0</v>
      </c>
      <c r="K20" s="517">
        <f>台電時間電價年曆!K11</f>
        <v>0</v>
      </c>
      <c r="L20" s="517">
        <f>台電時間電價年曆!K12</f>
        <v>0</v>
      </c>
      <c r="M20" s="519">
        <f>台電時間電價年曆!K13</f>
        <v>0</v>
      </c>
      <c r="N20" s="519">
        <f>台電時間電價年曆!K14</f>
        <v>0</v>
      </c>
      <c r="O20" s="520">
        <f>台電時間電價年曆!K15</f>
        <v>0</v>
      </c>
    </row>
    <row r="21" spans="2:16">
      <c r="B21" s="709"/>
      <c r="C21" s="153" t="s">
        <v>8</v>
      </c>
      <c r="D21" s="517">
        <f>台電時間電價年曆!L4</f>
        <v>0</v>
      </c>
      <c r="E21" s="517">
        <f>台電時間電價年曆!L5</f>
        <v>0</v>
      </c>
      <c r="F21" s="517">
        <f>台電時間電價年曆!L6</f>
        <v>0</v>
      </c>
      <c r="G21" s="517">
        <f>台電時間電價年曆!L7</f>
        <v>0</v>
      </c>
      <c r="H21" s="518">
        <f>台電時間電價年曆!L8</f>
        <v>0</v>
      </c>
      <c r="I21" s="518">
        <f>台電時間電價年曆!L9</f>
        <v>0</v>
      </c>
      <c r="J21" s="517">
        <f>台電時間電價年曆!L10</f>
        <v>0</v>
      </c>
      <c r="K21" s="517">
        <f>台電時間電價年曆!L11</f>
        <v>0</v>
      </c>
      <c r="L21" s="517">
        <f>台電時間電價年曆!L12</f>
        <v>0</v>
      </c>
      <c r="M21" s="519">
        <f>台電時間電價年曆!L13</f>
        <v>0</v>
      </c>
      <c r="N21" s="519">
        <f>台電時間電價年曆!L14</f>
        <v>0</v>
      </c>
      <c r="O21" s="520">
        <f>台電時間電價年曆!L15</f>
        <v>0</v>
      </c>
    </row>
    <row r="22" spans="2:16">
      <c r="B22" s="709"/>
      <c r="C22" s="153" t="s">
        <v>0</v>
      </c>
      <c r="D22" s="517">
        <f>台電時間電價年曆!M4</f>
        <v>0</v>
      </c>
      <c r="E22" s="517">
        <f>台電時間電價年曆!M5</f>
        <v>0</v>
      </c>
      <c r="F22" s="517">
        <f>台電時間電價年曆!M6</f>
        <v>0</v>
      </c>
      <c r="G22" s="517">
        <f>台電時間電價年曆!M7</f>
        <v>0</v>
      </c>
      <c r="H22" s="518">
        <f>台電時間電價年曆!M8</f>
        <v>0</v>
      </c>
      <c r="I22" s="518">
        <f>台電時間電價年曆!M9</f>
        <v>0</v>
      </c>
      <c r="J22" s="517">
        <f>台電時間電價年曆!M10</f>
        <v>0</v>
      </c>
      <c r="K22" s="517">
        <f>台電時間電價年曆!M11</f>
        <v>0</v>
      </c>
      <c r="L22" s="517">
        <f>台電時間電價年曆!M12</f>
        <v>0</v>
      </c>
      <c r="M22" s="519">
        <f>台電時間電價年曆!M13</f>
        <v>0</v>
      </c>
      <c r="N22" s="519">
        <f>台電時間電價年曆!M14</f>
        <v>0</v>
      </c>
      <c r="O22" s="520">
        <f>台電時間電價年曆!M15</f>
        <v>0</v>
      </c>
      <c r="P22" s="69"/>
    </row>
    <row r="23" spans="2:16">
      <c r="B23" s="709"/>
      <c r="C23" s="153" t="s">
        <v>13</v>
      </c>
      <c r="D23" s="517">
        <f>台電時間電價年曆!N4</f>
        <v>0</v>
      </c>
      <c r="E23" s="517">
        <f>台電時間電價年曆!N5</f>
        <v>0</v>
      </c>
      <c r="F23" s="517">
        <f>台電時間電價年曆!N6</f>
        <v>0</v>
      </c>
      <c r="G23" s="517">
        <f>台電時間電價年曆!N7</f>
        <v>0</v>
      </c>
      <c r="H23" s="518">
        <f>台電時間電價年曆!N8</f>
        <v>0</v>
      </c>
      <c r="I23" s="518">
        <f>台電時間電價年曆!N9</f>
        <v>0</v>
      </c>
      <c r="J23" s="517">
        <f>台電時間電價年曆!N10</f>
        <v>0</v>
      </c>
      <c r="K23" s="517">
        <f>台電時間電價年曆!N11</f>
        <v>0</v>
      </c>
      <c r="L23" s="517">
        <f>台電時間電價年曆!N12</f>
        <v>0</v>
      </c>
      <c r="M23" s="519">
        <f>台電時間電價年曆!N13</f>
        <v>0</v>
      </c>
      <c r="N23" s="519">
        <f>台電時間電價年曆!N14</f>
        <v>0</v>
      </c>
      <c r="O23" s="520">
        <f>台電時間電價年曆!N15</f>
        <v>0</v>
      </c>
    </row>
    <row r="24" spans="2:16">
      <c r="B24" s="695" t="s">
        <v>350</v>
      </c>
      <c r="C24" s="159" t="s">
        <v>181</v>
      </c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7"/>
    </row>
    <row r="25" spans="2:16">
      <c r="B25" s="695"/>
      <c r="C25" s="159" t="s">
        <v>182</v>
      </c>
      <c r="D25" s="126"/>
      <c r="E25" s="126"/>
      <c r="F25" s="126"/>
      <c r="G25" s="126"/>
      <c r="H25" s="470"/>
      <c r="I25" s="470"/>
      <c r="J25" s="126"/>
      <c r="K25" s="126"/>
      <c r="L25" s="126"/>
      <c r="M25" s="486"/>
      <c r="N25" s="486"/>
      <c r="O25" s="127"/>
    </row>
    <row r="26" spans="2:16">
      <c r="B26" s="695"/>
      <c r="C26" s="159" t="s">
        <v>407</v>
      </c>
      <c r="D26" s="126"/>
      <c r="E26" s="126"/>
      <c r="F26" s="126"/>
      <c r="G26" s="126"/>
      <c r="H26" s="470"/>
      <c r="I26" s="470"/>
      <c r="J26" s="126"/>
      <c r="K26" s="126"/>
      <c r="L26" s="126"/>
      <c r="M26" s="486"/>
      <c r="N26" s="486"/>
      <c r="O26" s="127"/>
    </row>
    <row r="27" spans="2:16" ht="13.5" thickBot="1">
      <c r="B27" s="696"/>
      <c r="C27" s="395" t="s">
        <v>408</v>
      </c>
      <c r="D27" s="128"/>
      <c r="E27" s="128"/>
      <c r="F27" s="128"/>
      <c r="G27" s="128"/>
      <c r="H27" s="471"/>
      <c r="I27" s="471"/>
      <c r="J27" s="128"/>
      <c r="K27" s="128"/>
      <c r="L27" s="128"/>
      <c r="M27" s="487"/>
      <c r="N27" s="487"/>
      <c r="O27" s="129"/>
    </row>
    <row r="28" spans="2:16">
      <c r="B28" s="724" t="s">
        <v>334</v>
      </c>
      <c r="C28" s="521" t="s">
        <v>337</v>
      </c>
      <c r="D28" s="522"/>
      <c r="E28" s="522"/>
      <c r="F28" s="522"/>
      <c r="G28" s="522"/>
      <c r="H28" s="522"/>
      <c r="I28" s="522"/>
      <c r="J28" s="522"/>
      <c r="K28" s="522"/>
      <c r="L28" s="522"/>
      <c r="M28" s="522"/>
      <c r="N28" s="513"/>
      <c r="O28" s="531"/>
    </row>
    <row r="29" spans="2:16">
      <c r="B29" s="725"/>
      <c r="C29" s="155" t="s">
        <v>182</v>
      </c>
      <c r="D29" s="523"/>
      <c r="E29" s="523"/>
      <c r="F29" s="523"/>
      <c r="G29" s="523"/>
      <c r="H29" s="523"/>
      <c r="I29" s="523"/>
      <c r="J29" s="524"/>
      <c r="K29" s="524"/>
      <c r="L29" s="524"/>
      <c r="M29" s="524"/>
      <c r="N29" s="514"/>
      <c r="O29" s="532"/>
    </row>
    <row r="30" spans="2:16">
      <c r="B30" s="725"/>
      <c r="C30" s="155" t="s">
        <v>407</v>
      </c>
      <c r="D30" s="130"/>
      <c r="E30" s="130"/>
      <c r="F30" s="130"/>
      <c r="G30" s="130"/>
      <c r="H30" s="130"/>
      <c r="I30" s="130"/>
      <c r="J30" s="472"/>
      <c r="K30" s="472"/>
      <c r="L30" s="130"/>
      <c r="M30" s="130"/>
      <c r="N30" s="488"/>
      <c r="O30" s="131"/>
    </row>
    <row r="31" spans="2:16">
      <c r="B31" s="725"/>
      <c r="C31" s="155" t="s">
        <v>408</v>
      </c>
      <c r="D31" s="130"/>
      <c r="E31" s="130"/>
      <c r="F31" s="130"/>
      <c r="G31" s="130"/>
      <c r="H31" s="472"/>
      <c r="I31" s="472"/>
      <c r="J31" s="130"/>
      <c r="K31" s="130"/>
      <c r="L31" s="130"/>
      <c r="M31" s="130"/>
      <c r="N31" s="488"/>
      <c r="O31" s="131"/>
    </row>
    <row r="32" spans="2:16" ht="13.5" thickBot="1">
      <c r="B32" s="726"/>
      <c r="C32" s="156" t="s">
        <v>97</v>
      </c>
      <c r="D32" s="132">
        <f>D28-O28</f>
        <v>0</v>
      </c>
      <c r="E32" s="132">
        <f>E28-D28</f>
        <v>0</v>
      </c>
      <c r="F32" s="132">
        <f>F28-E28</f>
        <v>0</v>
      </c>
      <c r="G32" s="132">
        <f>G28-F28</f>
        <v>0</v>
      </c>
      <c r="H32" s="473">
        <f t="shared" ref="H32:O32" si="2">H28-G28</f>
        <v>0</v>
      </c>
      <c r="I32" s="473">
        <f t="shared" si="2"/>
        <v>0</v>
      </c>
      <c r="J32" s="132">
        <f t="shared" si="2"/>
        <v>0</v>
      </c>
      <c r="K32" s="132">
        <f t="shared" si="2"/>
        <v>0</v>
      </c>
      <c r="L32" s="132">
        <f t="shared" si="2"/>
        <v>0</v>
      </c>
      <c r="M32" s="489">
        <f t="shared" si="2"/>
        <v>0</v>
      </c>
      <c r="N32" s="489">
        <f t="shared" si="2"/>
        <v>0</v>
      </c>
      <c r="O32" s="133">
        <f t="shared" si="2"/>
        <v>0</v>
      </c>
    </row>
    <row r="33" spans="2:17">
      <c r="B33" s="697" t="s">
        <v>351</v>
      </c>
      <c r="C33" s="396" t="s">
        <v>10</v>
      </c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13"/>
      <c r="O33" s="531"/>
    </row>
    <row r="34" spans="2:17">
      <c r="B34" s="698"/>
      <c r="C34" s="397" t="s">
        <v>11</v>
      </c>
      <c r="D34" s="524"/>
      <c r="E34" s="524"/>
      <c r="F34" s="524"/>
      <c r="G34" s="524"/>
      <c r="H34" s="524"/>
      <c r="I34" s="524"/>
      <c r="J34" s="524"/>
      <c r="K34" s="524"/>
      <c r="L34" s="524"/>
      <c r="M34" s="524"/>
      <c r="N34" s="514"/>
      <c r="O34" s="533"/>
    </row>
    <row r="35" spans="2:17">
      <c r="B35" s="698"/>
      <c r="C35" s="397" t="s">
        <v>23</v>
      </c>
      <c r="D35" s="523"/>
      <c r="E35" s="130"/>
      <c r="F35" s="130"/>
      <c r="G35" s="130"/>
      <c r="H35" s="472"/>
      <c r="I35" s="472"/>
      <c r="J35" s="472"/>
      <c r="K35" s="472"/>
      <c r="L35" s="130"/>
      <c r="M35" s="130"/>
      <c r="N35" s="488"/>
      <c r="O35" s="131"/>
    </row>
    <row r="36" spans="2:17">
      <c r="B36" s="698"/>
      <c r="C36" s="397" t="s">
        <v>408</v>
      </c>
      <c r="D36" s="523"/>
      <c r="E36" s="130"/>
      <c r="F36" s="130"/>
      <c r="G36" s="130"/>
      <c r="H36" s="472"/>
      <c r="I36" s="472"/>
      <c r="J36" s="130"/>
      <c r="K36" s="130"/>
      <c r="L36" s="130"/>
      <c r="M36" s="130"/>
      <c r="N36" s="488"/>
      <c r="O36" s="131"/>
    </row>
    <row r="37" spans="2:17" ht="13.5" thickBot="1">
      <c r="B37" s="699"/>
      <c r="C37" s="398" t="s">
        <v>19</v>
      </c>
      <c r="D37" s="134">
        <f t="shared" ref="D37:O37" si="3">SUM(D33:D36)</f>
        <v>0</v>
      </c>
      <c r="E37" s="134">
        <f t="shared" si="3"/>
        <v>0</v>
      </c>
      <c r="F37" s="134">
        <f t="shared" si="3"/>
        <v>0</v>
      </c>
      <c r="G37" s="134">
        <f t="shared" si="3"/>
        <v>0</v>
      </c>
      <c r="H37" s="474">
        <f t="shared" si="3"/>
        <v>0</v>
      </c>
      <c r="I37" s="474">
        <f t="shared" si="3"/>
        <v>0</v>
      </c>
      <c r="J37" s="134">
        <f t="shared" si="3"/>
        <v>0</v>
      </c>
      <c r="K37" s="134">
        <f t="shared" si="3"/>
        <v>0</v>
      </c>
      <c r="L37" s="134">
        <f t="shared" ref="L37" si="4">SUM(L33:L36)</f>
        <v>0</v>
      </c>
      <c r="M37" s="490">
        <f t="shared" si="3"/>
        <v>0</v>
      </c>
      <c r="N37" s="490">
        <f t="shared" si="3"/>
        <v>0</v>
      </c>
      <c r="O37" s="135">
        <f t="shared" si="3"/>
        <v>0</v>
      </c>
      <c r="P37" s="641">
        <f>SUM(D37:O37)</f>
        <v>0</v>
      </c>
    </row>
    <row r="38" spans="2:17" ht="13.5" thickBot="1">
      <c r="B38" s="394" t="s">
        <v>411</v>
      </c>
      <c r="C38" s="157" t="s">
        <v>32</v>
      </c>
      <c r="D38" s="136"/>
      <c r="E38" s="136"/>
      <c r="F38" s="136"/>
      <c r="G38" s="136"/>
      <c r="H38" s="475"/>
      <c r="I38" s="475"/>
      <c r="J38" s="136"/>
      <c r="K38" s="136"/>
      <c r="L38" s="136"/>
      <c r="M38" s="491"/>
      <c r="N38" s="491"/>
      <c r="O38" s="137"/>
      <c r="P38" s="178"/>
    </row>
    <row r="39" spans="2:17">
      <c r="B39" s="694" t="s">
        <v>410</v>
      </c>
      <c r="C39" s="158" t="s">
        <v>409</v>
      </c>
      <c r="D39" s="138"/>
      <c r="E39" s="138"/>
      <c r="F39" s="138"/>
      <c r="G39" s="138"/>
      <c r="H39" s="476"/>
      <c r="I39" s="476"/>
      <c r="J39" s="138"/>
      <c r="K39" s="138"/>
      <c r="L39" s="138"/>
      <c r="M39" s="492"/>
      <c r="N39" s="492"/>
      <c r="O39" s="139"/>
      <c r="P39" s="641">
        <f>SUM(D39:O39)</f>
        <v>0</v>
      </c>
      <c r="Q39" s="75">
        <f>SUM(D39:O39)</f>
        <v>0</v>
      </c>
    </row>
    <row r="40" spans="2:17">
      <c r="B40" s="695"/>
      <c r="C40" s="159" t="s">
        <v>412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493"/>
      <c r="O40" s="141"/>
      <c r="P40" s="641">
        <f>SUM(D40:O40)</f>
        <v>0</v>
      </c>
      <c r="Q40" s="6" t="e">
        <f>Q39/SUM(D37:O37)</f>
        <v>#DIV/0!</v>
      </c>
    </row>
    <row r="41" spans="2:17">
      <c r="B41" s="695"/>
      <c r="C41" s="159" t="s">
        <v>413</v>
      </c>
      <c r="D41" s="140"/>
      <c r="E41" s="140"/>
      <c r="F41" s="140"/>
      <c r="G41" s="140"/>
      <c r="H41" s="477"/>
      <c r="I41" s="477"/>
      <c r="J41" s="140"/>
      <c r="K41" s="140"/>
      <c r="L41" s="140"/>
      <c r="M41" s="493"/>
      <c r="N41" s="493"/>
      <c r="O41" s="141"/>
      <c r="P41" s="641">
        <f>SUM(D41:O41)</f>
        <v>0</v>
      </c>
    </row>
    <row r="42" spans="2:17" ht="14.1" customHeight="1">
      <c r="B42" s="695"/>
      <c r="C42" s="393" t="s">
        <v>352</v>
      </c>
      <c r="D42" s="391" t="e">
        <f>D40/D37</f>
        <v>#DIV/0!</v>
      </c>
      <c r="E42" s="391" t="e">
        <f>E40/E37</f>
        <v>#DIV/0!</v>
      </c>
      <c r="F42" s="391" t="e">
        <f t="shared" ref="F42:O42" si="5">F40/F37</f>
        <v>#DIV/0!</v>
      </c>
      <c r="G42" s="391" t="e">
        <f t="shared" si="5"/>
        <v>#DIV/0!</v>
      </c>
      <c r="H42" s="478" t="e">
        <f t="shared" si="5"/>
        <v>#DIV/0!</v>
      </c>
      <c r="I42" s="478" t="e">
        <f t="shared" si="5"/>
        <v>#DIV/0!</v>
      </c>
      <c r="J42" s="391" t="e">
        <f t="shared" si="5"/>
        <v>#DIV/0!</v>
      </c>
      <c r="K42" s="391" t="e">
        <f t="shared" si="5"/>
        <v>#DIV/0!</v>
      </c>
      <c r="L42" s="391" t="e">
        <f t="shared" ref="L42" si="6">L40/L37</f>
        <v>#DIV/0!</v>
      </c>
      <c r="M42" s="494" t="e">
        <f t="shared" si="5"/>
        <v>#DIV/0!</v>
      </c>
      <c r="N42" s="494" t="e">
        <f t="shared" si="5"/>
        <v>#DIV/0!</v>
      </c>
      <c r="O42" s="392" t="e">
        <f t="shared" si="5"/>
        <v>#DIV/0!</v>
      </c>
      <c r="P42" s="641">
        <f>SUM(P39:P41)</f>
        <v>0</v>
      </c>
    </row>
    <row r="43" spans="2:17">
      <c r="B43" s="695"/>
      <c r="C43" s="159" t="s">
        <v>414</v>
      </c>
      <c r="D43" s="130"/>
      <c r="E43" s="130"/>
      <c r="F43" s="130"/>
      <c r="G43" s="130"/>
      <c r="H43" s="472"/>
      <c r="I43" s="472"/>
      <c r="J43" s="130"/>
      <c r="K43" s="130"/>
      <c r="L43" s="130"/>
      <c r="M43" s="488"/>
      <c r="N43" s="488"/>
      <c r="O43" s="131"/>
      <c r="Q43" s="76">
        <f>SUM(D43:O43)</f>
        <v>0</v>
      </c>
    </row>
    <row r="44" spans="2:17">
      <c r="B44" s="695"/>
      <c r="C44" s="159" t="s">
        <v>415</v>
      </c>
      <c r="D44" s="142"/>
      <c r="E44" s="142"/>
      <c r="F44" s="142"/>
      <c r="G44" s="142"/>
      <c r="H44" s="479"/>
      <c r="I44" s="479"/>
      <c r="J44" s="142"/>
      <c r="K44" s="142"/>
      <c r="L44" s="142"/>
      <c r="M44" s="495"/>
      <c r="N44" s="495"/>
      <c r="O44" s="143"/>
      <c r="Q44" s="6" t="e">
        <f>Q43/SUM(D37:O37)</f>
        <v>#DIV/0!</v>
      </c>
    </row>
    <row r="45" spans="2:17">
      <c r="B45" s="695"/>
      <c r="C45" s="159" t="s">
        <v>52</v>
      </c>
      <c r="D45" s="144" t="e">
        <f t="shared" ref="D45:O45" si="7">D46-D47</f>
        <v>#DIV/0!</v>
      </c>
      <c r="E45" s="144" t="e">
        <f t="shared" si="7"/>
        <v>#DIV/0!</v>
      </c>
      <c r="F45" s="144" t="e">
        <f t="shared" si="7"/>
        <v>#DIV/0!</v>
      </c>
      <c r="G45" s="144" t="e">
        <f t="shared" si="7"/>
        <v>#DIV/0!</v>
      </c>
      <c r="H45" s="480" t="e">
        <f t="shared" si="7"/>
        <v>#DIV/0!</v>
      </c>
      <c r="I45" s="480" t="e">
        <f t="shared" si="7"/>
        <v>#DIV/0!</v>
      </c>
      <c r="J45" s="144" t="e">
        <f t="shared" si="7"/>
        <v>#DIV/0!</v>
      </c>
      <c r="K45" s="144" t="e">
        <f t="shared" si="7"/>
        <v>#DIV/0!</v>
      </c>
      <c r="L45" s="144" t="e">
        <f t="shared" ref="L45" si="8">L46-L47</f>
        <v>#DIV/0!</v>
      </c>
      <c r="M45" s="496" t="e">
        <f t="shared" si="7"/>
        <v>#DIV/0!</v>
      </c>
      <c r="N45" s="496" t="e">
        <f t="shared" si="7"/>
        <v>#DIV/0!</v>
      </c>
      <c r="O45" s="145" t="e">
        <f t="shared" si="7"/>
        <v>#DIV/0!</v>
      </c>
    </row>
    <row r="46" spans="2:17">
      <c r="B46" s="695"/>
      <c r="C46" s="159" t="s">
        <v>57</v>
      </c>
      <c r="D46" s="144" t="e">
        <f>SUM(D39:D44)-D42</f>
        <v>#DIV/0!</v>
      </c>
      <c r="E46" s="144" t="e">
        <f t="shared" ref="E46:O46" si="9">SUM(E39:E44)-E42</f>
        <v>#DIV/0!</v>
      </c>
      <c r="F46" s="144" t="e">
        <f t="shared" si="9"/>
        <v>#DIV/0!</v>
      </c>
      <c r="G46" s="144" t="e">
        <f t="shared" si="9"/>
        <v>#DIV/0!</v>
      </c>
      <c r="H46" s="480" t="e">
        <f t="shared" si="9"/>
        <v>#DIV/0!</v>
      </c>
      <c r="I46" s="480" t="e">
        <f t="shared" si="9"/>
        <v>#DIV/0!</v>
      </c>
      <c r="J46" s="144" t="e">
        <f t="shared" si="9"/>
        <v>#DIV/0!</v>
      </c>
      <c r="K46" s="144" t="e">
        <f t="shared" si="9"/>
        <v>#DIV/0!</v>
      </c>
      <c r="L46" s="144" t="e">
        <f t="shared" si="9"/>
        <v>#DIV/0!</v>
      </c>
      <c r="M46" s="144" t="e">
        <f t="shared" si="9"/>
        <v>#DIV/0!</v>
      </c>
      <c r="N46" s="144" t="e">
        <f t="shared" si="9"/>
        <v>#DIV/0!</v>
      </c>
      <c r="O46" s="145" t="e">
        <f t="shared" si="9"/>
        <v>#DIV/0!</v>
      </c>
      <c r="P46" s="641" t="e">
        <f>SUM(D46:O46)</f>
        <v>#DIV/0!</v>
      </c>
      <c r="Q46" s="6" t="e">
        <f>Q40+Q44</f>
        <v>#DIV/0!</v>
      </c>
    </row>
    <row r="47" spans="2:17" ht="13.5" thickBot="1">
      <c r="B47" s="696"/>
      <c r="C47" s="395" t="s">
        <v>58</v>
      </c>
      <c r="D47" s="134" t="e">
        <f>D46/1.05</f>
        <v>#DIV/0!</v>
      </c>
      <c r="E47" s="134" t="e">
        <f t="shared" ref="E47:O47" si="10">E46/1.05</f>
        <v>#DIV/0!</v>
      </c>
      <c r="F47" s="134" t="e">
        <f t="shared" si="10"/>
        <v>#DIV/0!</v>
      </c>
      <c r="G47" s="134" t="e">
        <f t="shared" si="10"/>
        <v>#DIV/0!</v>
      </c>
      <c r="H47" s="474" t="e">
        <f t="shared" si="10"/>
        <v>#DIV/0!</v>
      </c>
      <c r="I47" s="474" t="e">
        <f t="shared" si="10"/>
        <v>#DIV/0!</v>
      </c>
      <c r="J47" s="134" t="e">
        <f t="shared" si="10"/>
        <v>#DIV/0!</v>
      </c>
      <c r="K47" s="134" t="e">
        <f t="shared" si="10"/>
        <v>#DIV/0!</v>
      </c>
      <c r="L47" s="134" t="e">
        <f t="shared" ref="L47" si="11">L46/1.05</f>
        <v>#DIV/0!</v>
      </c>
      <c r="M47" s="490" t="e">
        <f t="shared" si="10"/>
        <v>#DIV/0!</v>
      </c>
      <c r="N47" s="490" t="e">
        <f t="shared" si="10"/>
        <v>#DIV/0!</v>
      </c>
      <c r="O47" s="135" t="e">
        <f t="shared" si="10"/>
        <v>#DIV/0!</v>
      </c>
    </row>
    <row r="48" spans="2:17">
      <c r="B48" s="708" t="s">
        <v>137</v>
      </c>
      <c r="C48" s="152" t="s">
        <v>103</v>
      </c>
      <c r="D48" s="146">
        <f>SUM(D18:D20)/D17</f>
        <v>0</v>
      </c>
      <c r="E48" s="146">
        <f t="shared" ref="E48:O48" si="12">SUM(E18:E20)/E17</f>
        <v>0</v>
      </c>
      <c r="F48" s="146">
        <f t="shared" si="12"/>
        <v>0</v>
      </c>
      <c r="G48" s="146">
        <f t="shared" si="12"/>
        <v>0</v>
      </c>
      <c r="H48" s="481">
        <f t="shared" si="12"/>
        <v>0</v>
      </c>
      <c r="I48" s="481">
        <f t="shared" si="12"/>
        <v>0</v>
      </c>
      <c r="J48" s="146">
        <f t="shared" si="12"/>
        <v>0</v>
      </c>
      <c r="K48" s="146">
        <f t="shared" si="12"/>
        <v>0</v>
      </c>
      <c r="L48" s="146">
        <f>SUM(L18:L20)/L17</f>
        <v>0</v>
      </c>
      <c r="M48" s="497">
        <f t="shared" si="12"/>
        <v>0</v>
      </c>
      <c r="N48" s="497">
        <f t="shared" si="12"/>
        <v>0</v>
      </c>
      <c r="O48" s="147">
        <f t="shared" si="12"/>
        <v>0</v>
      </c>
    </row>
    <row r="49" spans="2:17">
      <c r="B49" s="709"/>
      <c r="C49" s="153" t="s">
        <v>138</v>
      </c>
      <c r="D49" s="148">
        <f>IF(D48=1,SUM(D18:D20),0)</f>
        <v>0</v>
      </c>
      <c r="E49" s="148">
        <f t="shared" ref="E49:O49" si="13">IF(E48=1,SUM(E18:E20),0)</f>
        <v>0</v>
      </c>
      <c r="F49" s="148">
        <f t="shared" si="13"/>
        <v>0</v>
      </c>
      <c r="G49" s="148">
        <f t="shared" si="13"/>
        <v>0</v>
      </c>
      <c r="H49" s="482">
        <f t="shared" si="13"/>
        <v>0</v>
      </c>
      <c r="I49" s="482">
        <f t="shared" si="13"/>
        <v>0</v>
      </c>
      <c r="J49" s="482">
        <f t="shared" si="13"/>
        <v>0</v>
      </c>
      <c r="K49" s="148">
        <f t="shared" si="13"/>
        <v>0</v>
      </c>
      <c r="L49" s="148">
        <f t="shared" ref="L49" si="14">IF(L48=1,SUM(L18:L20),0)</f>
        <v>0</v>
      </c>
      <c r="M49" s="498">
        <f t="shared" si="13"/>
        <v>0</v>
      </c>
      <c r="N49" s="498">
        <f t="shared" si="13"/>
        <v>0</v>
      </c>
      <c r="O49" s="149">
        <f t="shared" si="13"/>
        <v>0</v>
      </c>
    </row>
    <row r="50" spans="2:17">
      <c r="B50" s="709"/>
      <c r="C50" s="153" t="s">
        <v>84</v>
      </c>
      <c r="D50" s="148">
        <f>IF(D48=0,D17,0)</f>
        <v>1</v>
      </c>
      <c r="E50" s="148">
        <f t="shared" ref="E50:O50" si="15">IF(E48=0,E17,0)</f>
        <v>1</v>
      </c>
      <c r="F50" s="148">
        <f t="shared" si="15"/>
        <v>1</v>
      </c>
      <c r="G50" s="148">
        <f t="shared" si="15"/>
        <v>1</v>
      </c>
      <c r="H50" s="482">
        <f t="shared" si="15"/>
        <v>1</v>
      </c>
      <c r="I50" s="482">
        <f t="shared" si="15"/>
        <v>1</v>
      </c>
      <c r="J50" s="482">
        <f t="shared" si="15"/>
        <v>1</v>
      </c>
      <c r="K50" s="148">
        <f t="shared" si="15"/>
        <v>1</v>
      </c>
      <c r="L50" s="148">
        <f t="shared" ref="L50" si="16">IF(L48=0,L17,0)</f>
        <v>1</v>
      </c>
      <c r="M50" s="498">
        <f t="shared" si="15"/>
        <v>1</v>
      </c>
      <c r="N50" s="498">
        <f t="shared" si="15"/>
        <v>1</v>
      </c>
      <c r="O50" s="149">
        <f t="shared" si="15"/>
        <v>1</v>
      </c>
    </row>
    <row r="51" spans="2:17">
      <c r="B51" s="709"/>
      <c r="C51" s="153" t="s">
        <v>104</v>
      </c>
      <c r="D51" s="148">
        <f t="shared" ref="D51:O51" si="17">D37*IF(D48=1,1,0)</f>
        <v>0</v>
      </c>
      <c r="E51" s="148">
        <f t="shared" si="17"/>
        <v>0</v>
      </c>
      <c r="F51" s="148">
        <f t="shared" si="17"/>
        <v>0</v>
      </c>
      <c r="G51" s="148">
        <f t="shared" si="17"/>
        <v>0</v>
      </c>
      <c r="H51" s="482">
        <f t="shared" si="17"/>
        <v>0</v>
      </c>
      <c r="I51" s="482">
        <f t="shared" si="17"/>
        <v>0</v>
      </c>
      <c r="J51" s="482">
        <f t="shared" si="17"/>
        <v>0</v>
      </c>
      <c r="K51" s="148">
        <f t="shared" si="17"/>
        <v>0</v>
      </c>
      <c r="L51" s="148">
        <f t="shared" ref="L51" si="18">L37*IF(L48=1,1,0)</f>
        <v>0</v>
      </c>
      <c r="M51" s="498">
        <f t="shared" si="17"/>
        <v>0</v>
      </c>
      <c r="N51" s="498">
        <f t="shared" si="17"/>
        <v>0</v>
      </c>
      <c r="O51" s="149">
        <f t="shared" si="17"/>
        <v>0</v>
      </c>
    </row>
    <row r="52" spans="2:17">
      <c r="B52" s="709"/>
      <c r="C52" s="153" t="s">
        <v>105</v>
      </c>
      <c r="D52" s="148" t="e">
        <f t="shared" ref="D52:O52" si="19">D47*IF(D48=1,1,0)</f>
        <v>#DIV/0!</v>
      </c>
      <c r="E52" s="148" t="e">
        <f t="shared" si="19"/>
        <v>#DIV/0!</v>
      </c>
      <c r="F52" s="148" t="e">
        <f t="shared" si="19"/>
        <v>#DIV/0!</v>
      </c>
      <c r="G52" s="148" t="e">
        <f t="shared" si="19"/>
        <v>#DIV/0!</v>
      </c>
      <c r="H52" s="482" t="e">
        <f t="shared" si="19"/>
        <v>#DIV/0!</v>
      </c>
      <c r="I52" s="482" t="e">
        <f t="shared" si="19"/>
        <v>#DIV/0!</v>
      </c>
      <c r="J52" s="482" t="e">
        <f t="shared" si="19"/>
        <v>#DIV/0!</v>
      </c>
      <c r="K52" s="148" t="e">
        <f t="shared" si="19"/>
        <v>#DIV/0!</v>
      </c>
      <c r="L52" s="148" t="e">
        <f t="shared" ref="L52" si="20">L47*IF(L48=1,1,0)</f>
        <v>#DIV/0!</v>
      </c>
      <c r="M52" s="498" t="e">
        <f t="shared" si="19"/>
        <v>#DIV/0!</v>
      </c>
      <c r="N52" s="498" t="e">
        <f t="shared" si="19"/>
        <v>#DIV/0!</v>
      </c>
      <c r="O52" s="149" t="e">
        <f t="shared" si="19"/>
        <v>#DIV/0!</v>
      </c>
    </row>
    <row r="53" spans="2:17">
      <c r="B53" s="709"/>
      <c r="C53" s="153" t="s">
        <v>107</v>
      </c>
      <c r="D53" s="148">
        <f>D37*IF(D48=0,1,0)</f>
        <v>0</v>
      </c>
      <c r="E53" s="148">
        <f t="shared" ref="E53:O53" si="21">E37*IF(E48=0,1,0)</f>
        <v>0</v>
      </c>
      <c r="F53" s="148">
        <f t="shared" si="21"/>
        <v>0</v>
      </c>
      <c r="G53" s="148">
        <f t="shared" si="21"/>
        <v>0</v>
      </c>
      <c r="H53" s="482">
        <f t="shared" si="21"/>
        <v>0</v>
      </c>
      <c r="I53" s="482">
        <f t="shared" si="21"/>
        <v>0</v>
      </c>
      <c r="J53" s="482">
        <f t="shared" si="21"/>
        <v>0</v>
      </c>
      <c r="K53" s="148">
        <f t="shared" si="21"/>
        <v>0</v>
      </c>
      <c r="L53" s="148">
        <f t="shared" ref="L53" si="22">L37*IF(L48=0,1,0)</f>
        <v>0</v>
      </c>
      <c r="M53" s="498">
        <f t="shared" si="21"/>
        <v>0</v>
      </c>
      <c r="N53" s="498">
        <f t="shared" si="21"/>
        <v>0</v>
      </c>
      <c r="O53" s="149">
        <f t="shared" si="21"/>
        <v>0</v>
      </c>
    </row>
    <row r="54" spans="2:17" ht="13.5" thickBot="1">
      <c r="B54" s="710"/>
      <c r="C54" s="154" t="s">
        <v>106</v>
      </c>
      <c r="D54" s="150" t="e">
        <f>D47*IF(D48=0,1,0)</f>
        <v>#DIV/0!</v>
      </c>
      <c r="E54" s="150" t="e">
        <f t="shared" ref="E54:N54" si="23">E47*IF(E48=0,1,0)</f>
        <v>#DIV/0!</v>
      </c>
      <c r="F54" s="150" t="e">
        <f t="shared" si="23"/>
        <v>#DIV/0!</v>
      </c>
      <c r="G54" s="150" t="e">
        <f t="shared" si="23"/>
        <v>#DIV/0!</v>
      </c>
      <c r="H54" s="483" t="e">
        <f t="shared" si="23"/>
        <v>#DIV/0!</v>
      </c>
      <c r="I54" s="483" t="e">
        <f t="shared" si="23"/>
        <v>#DIV/0!</v>
      </c>
      <c r="J54" s="483" t="e">
        <f t="shared" si="23"/>
        <v>#DIV/0!</v>
      </c>
      <c r="K54" s="150" t="e">
        <f t="shared" si="23"/>
        <v>#DIV/0!</v>
      </c>
      <c r="L54" s="150" t="e">
        <f t="shared" ref="L54" si="24">L47*IF(L48=0,1,0)</f>
        <v>#DIV/0!</v>
      </c>
      <c r="M54" s="499" t="e">
        <f t="shared" si="23"/>
        <v>#DIV/0!</v>
      </c>
      <c r="N54" s="499" t="e">
        <f t="shared" si="23"/>
        <v>#DIV/0!</v>
      </c>
      <c r="O54" s="151" t="e">
        <f>O47*IF(O48=0,1,0)</f>
        <v>#DIV/0!</v>
      </c>
    </row>
    <row r="55" spans="2:17">
      <c r="B55" s="677" t="s">
        <v>359</v>
      </c>
      <c r="C55" s="158" t="s">
        <v>364</v>
      </c>
      <c r="D55" s="678" t="e">
        <f>[1]進流量統計!F4</f>
        <v>#REF!</v>
      </c>
      <c r="E55" s="678" t="e">
        <f>[1]進流量統計!G4</f>
        <v>#REF!</v>
      </c>
      <c r="F55" s="678" t="e">
        <f>[1]進流量統計!H4</f>
        <v>#REF!</v>
      </c>
      <c r="G55" s="678" t="e">
        <f>[1]進流量統計!I4</f>
        <v>#REF!</v>
      </c>
      <c r="H55" s="678" t="e">
        <f>[1]進流量統計!J4</f>
        <v>#REF!</v>
      </c>
      <c r="I55" s="678" t="e">
        <f>[1]進流量統計!K4</f>
        <v>#REF!</v>
      </c>
      <c r="J55" s="678" t="e">
        <f>[1]進流量統計!L4</f>
        <v>#REF!</v>
      </c>
      <c r="K55" s="678" t="e">
        <f>[1]進流量統計!M4</f>
        <v>#REF!</v>
      </c>
      <c r="L55" s="678" t="e">
        <f>[1]進流量統計!N4</f>
        <v>#REF!</v>
      </c>
      <c r="M55" s="678" t="e">
        <f>[1]進流量統計!O4</f>
        <v>#REF!</v>
      </c>
      <c r="N55" s="678" t="e">
        <f>[1]進流量統計!P4</f>
        <v>#REF!</v>
      </c>
      <c r="O55" s="679" t="e">
        <f>[1]進流量統計!Q4</f>
        <v>#REF!</v>
      </c>
    </row>
    <row r="56" spans="2:17">
      <c r="B56" s="676" t="s">
        <v>361</v>
      </c>
      <c r="C56" s="680" t="s">
        <v>362</v>
      </c>
      <c r="D56" s="681" t="e">
        <f>D46/D55</f>
        <v>#DIV/0!</v>
      </c>
      <c r="E56" s="681" t="e">
        <f t="shared" ref="E56:O56" si="25">E46/E55</f>
        <v>#DIV/0!</v>
      </c>
      <c r="F56" s="681" t="e">
        <f t="shared" si="25"/>
        <v>#DIV/0!</v>
      </c>
      <c r="G56" s="681" t="e">
        <f t="shared" si="25"/>
        <v>#DIV/0!</v>
      </c>
      <c r="H56" s="681" t="e">
        <f t="shared" si="25"/>
        <v>#DIV/0!</v>
      </c>
      <c r="I56" s="681" t="e">
        <f t="shared" si="25"/>
        <v>#DIV/0!</v>
      </c>
      <c r="J56" s="681" t="e">
        <f t="shared" si="25"/>
        <v>#DIV/0!</v>
      </c>
      <c r="K56" s="681" t="e">
        <f t="shared" si="25"/>
        <v>#DIV/0!</v>
      </c>
      <c r="L56" s="681" t="e">
        <f t="shared" si="25"/>
        <v>#DIV/0!</v>
      </c>
      <c r="M56" s="681" t="e">
        <f t="shared" si="25"/>
        <v>#DIV/0!</v>
      </c>
      <c r="N56" s="681" t="e">
        <f>N46/N55</f>
        <v>#DIV/0!</v>
      </c>
      <c r="O56" s="682" t="e">
        <f t="shared" si="25"/>
        <v>#DIV/0!</v>
      </c>
    </row>
    <row r="57" spans="2:17">
      <c r="B57" s="676" t="s">
        <v>361</v>
      </c>
      <c r="C57" s="680" t="s">
        <v>400</v>
      </c>
      <c r="D57" s="681" t="e">
        <f>D51/D55</f>
        <v>#REF!</v>
      </c>
      <c r="E57" s="681" t="e">
        <f>E51/E55</f>
        <v>#REF!</v>
      </c>
      <c r="F57" s="681" t="e">
        <f>F53/F55</f>
        <v>#REF!</v>
      </c>
      <c r="G57" s="681" t="e">
        <f t="shared" ref="G57:M57" si="26">G53/G55</f>
        <v>#REF!</v>
      </c>
      <c r="H57" s="681" t="e">
        <f t="shared" si="26"/>
        <v>#REF!</v>
      </c>
      <c r="I57" s="681" t="e">
        <f t="shared" si="26"/>
        <v>#REF!</v>
      </c>
      <c r="J57" s="681" t="e">
        <f t="shared" si="26"/>
        <v>#REF!</v>
      </c>
      <c r="K57" s="681" t="e">
        <f t="shared" si="26"/>
        <v>#REF!</v>
      </c>
      <c r="L57" s="681" t="e">
        <f t="shared" si="26"/>
        <v>#REF!</v>
      </c>
      <c r="M57" s="681" t="e">
        <f t="shared" si="26"/>
        <v>#REF!</v>
      </c>
      <c r="N57" s="681" t="e">
        <f>N51/N55</f>
        <v>#REF!</v>
      </c>
      <c r="O57" s="682" t="e">
        <f>O51/O55</f>
        <v>#REF!</v>
      </c>
    </row>
    <row r="58" spans="2:17" ht="13.5" thickBot="1">
      <c r="B58" s="683" t="s">
        <v>360</v>
      </c>
      <c r="C58" s="395" t="s">
        <v>363</v>
      </c>
      <c r="D58" s="684" t="e">
        <f>D46/D37</f>
        <v>#DIV/0!</v>
      </c>
      <c r="E58" s="684" t="e">
        <f t="shared" ref="E58:O58" si="27">E46/E37</f>
        <v>#DIV/0!</v>
      </c>
      <c r="F58" s="684" t="e">
        <f t="shared" si="27"/>
        <v>#DIV/0!</v>
      </c>
      <c r="G58" s="684" t="e">
        <f t="shared" si="27"/>
        <v>#DIV/0!</v>
      </c>
      <c r="H58" s="684" t="e">
        <f t="shared" si="27"/>
        <v>#DIV/0!</v>
      </c>
      <c r="I58" s="684" t="e">
        <f t="shared" si="27"/>
        <v>#DIV/0!</v>
      </c>
      <c r="J58" s="684" t="e">
        <f>J46/J37</f>
        <v>#DIV/0!</v>
      </c>
      <c r="K58" s="684" t="e">
        <f t="shared" si="27"/>
        <v>#DIV/0!</v>
      </c>
      <c r="L58" s="684" t="e">
        <f t="shared" ref="L58" si="28">L46/L37</f>
        <v>#DIV/0!</v>
      </c>
      <c r="M58" s="684" t="e">
        <f t="shared" si="27"/>
        <v>#DIV/0!</v>
      </c>
      <c r="N58" s="684" t="e">
        <f t="shared" si="27"/>
        <v>#DIV/0!</v>
      </c>
      <c r="O58" s="685" t="e">
        <f t="shared" si="27"/>
        <v>#DIV/0!</v>
      </c>
      <c r="P58" s="642" t="e">
        <f>SUM(P39:P41)/P37</f>
        <v>#DIV/0!</v>
      </c>
    </row>
    <row r="59" spans="2:17"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7" s="202" customFormat="1" ht="14.25">
      <c r="C60" s="200" t="s">
        <v>98</v>
      </c>
      <c r="D60" s="201"/>
      <c r="E60" s="201"/>
      <c r="F60" s="201" t="s">
        <v>55</v>
      </c>
      <c r="G60" s="201"/>
      <c r="H60" s="201"/>
      <c r="I60" s="201" t="s">
        <v>99</v>
      </c>
      <c r="J60" s="201"/>
      <c r="K60" s="201"/>
      <c r="L60" s="201" t="s">
        <v>115</v>
      </c>
      <c r="M60" s="201"/>
      <c r="N60" s="201"/>
      <c r="O60" s="201" t="s">
        <v>130</v>
      </c>
    </row>
    <row r="61" spans="2:17">
      <c r="B61" s="164" t="s">
        <v>114</v>
      </c>
      <c r="C61" s="167" t="e">
        <f>AVERAGE(D24:O24)</f>
        <v>#DIV/0!</v>
      </c>
      <c r="D61" s="168" t="s">
        <v>59</v>
      </c>
      <c r="E61" s="162" t="s">
        <v>100</v>
      </c>
      <c r="F61" s="173">
        <f>SUM(D37:O37)</f>
        <v>0</v>
      </c>
      <c r="G61" s="174" t="s">
        <v>55</v>
      </c>
      <c r="H61" s="187" t="s">
        <v>67</v>
      </c>
      <c r="I61" s="188">
        <f>SUM(D40:O41)*3%+SUM(D39:O39)</f>
        <v>0</v>
      </c>
      <c r="J61" s="166" t="s">
        <v>56</v>
      </c>
      <c r="K61" s="162" t="s">
        <v>116</v>
      </c>
      <c r="L61" s="177">
        <f>SUM(D18:O20)/SUM(D17:O17)</f>
        <v>0</v>
      </c>
      <c r="M61" s="20"/>
      <c r="N61" s="160" t="s">
        <v>94</v>
      </c>
      <c r="O61" s="179">
        <f t="shared" ref="O61:O66" si="29">SUM(D18:O18)</f>
        <v>0</v>
      </c>
      <c r="P61" s="178" t="s">
        <v>342</v>
      </c>
      <c r="Q61" s="75">
        <f>SUM(O61:O66)</f>
        <v>0</v>
      </c>
    </row>
    <row r="62" spans="2:17">
      <c r="B62" s="183" t="s">
        <v>136</v>
      </c>
      <c r="C62" s="184" t="e">
        <f>F61/(C61*24*SUM(D17:O17))</f>
        <v>#DIV/0!</v>
      </c>
      <c r="D62" s="168"/>
      <c r="E62" s="163" t="s">
        <v>102</v>
      </c>
      <c r="F62" s="175" t="e">
        <f>C63/F61</f>
        <v>#DIV/0!</v>
      </c>
      <c r="G62" s="174" t="s">
        <v>56</v>
      </c>
      <c r="H62" s="20"/>
      <c r="I62" s="20"/>
      <c r="J62" s="20"/>
      <c r="K62" s="163" t="s">
        <v>117</v>
      </c>
      <c r="L62" s="176" t="e">
        <f>SUM(D18:O18)/SUM(D18:O20)</f>
        <v>#DIV/0!</v>
      </c>
      <c r="M62" s="20"/>
      <c r="N62" s="161" t="s">
        <v>95</v>
      </c>
      <c r="O62" s="180">
        <f t="shared" si="29"/>
        <v>0</v>
      </c>
      <c r="P62" s="178" t="s">
        <v>342</v>
      </c>
    </row>
    <row r="63" spans="2:17">
      <c r="B63" s="165" t="s">
        <v>54</v>
      </c>
      <c r="C63" s="169" t="e">
        <f>SUM(D47:O47)</f>
        <v>#DIV/0!</v>
      </c>
      <c r="D63" s="168" t="s">
        <v>56</v>
      </c>
      <c r="E63" s="163" t="s">
        <v>101</v>
      </c>
      <c r="F63" s="175" t="e">
        <f>SUM(D52:O52)/SUM(D51:O51)</f>
        <v>#DIV/0!</v>
      </c>
      <c r="G63" s="174" t="s">
        <v>56</v>
      </c>
      <c r="K63" s="163" t="s">
        <v>118</v>
      </c>
      <c r="L63" s="176" t="e">
        <f>SUM(D19:O19)/SUM(D18:O20)</f>
        <v>#DIV/0!</v>
      </c>
      <c r="N63" s="161" t="s">
        <v>96</v>
      </c>
      <c r="O63" s="180">
        <f t="shared" si="29"/>
        <v>0</v>
      </c>
      <c r="P63" s="178" t="s">
        <v>342</v>
      </c>
    </row>
    <row r="64" spans="2:17">
      <c r="B64" s="185" t="s">
        <v>109</v>
      </c>
      <c r="C64" s="186">
        <f>MAX(D28:O31)-MIN(D28:O31)</f>
        <v>0</v>
      </c>
      <c r="D64" s="168" t="s">
        <v>59</v>
      </c>
      <c r="E64" s="163" t="s">
        <v>108</v>
      </c>
      <c r="F64" s="175" t="e">
        <f>SUM(D54:O54)/SUM(D53:O53)</f>
        <v>#DIV/0!</v>
      </c>
      <c r="G64" s="174" t="s">
        <v>56</v>
      </c>
      <c r="K64" s="163" t="s">
        <v>119</v>
      </c>
      <c r="L64" s="176" t="e">
        <f>SUM(D20:O20)/SUM(D18:O20)</f>
        <v>#DIV/0!</v>
      </c>
      <c r="N64" s="161" t="s">
        <v>127</v>
      </c>
      <c r="O64" s="189">
        <f t="shared" si="29"/>
        <v>0</v>
      </c>
      <c r="P64" s="178" t="s">
        <v>342</v>
      </c>
    </row>
    <row r="65" spans="2:17">
      <c r="B65" s="165" t="s">
        <v>110</v>
      </c>
      <c r="C65" s="170" t="e">
        <f>SUM(D43:O43)/SUM(D40:O40)</f>
        <v>#DIV/0!</v>
      </c>
      <c r="D65" s="168"/>
      <c r="E65" s="161" t="s">
        <v>139</v>
      </c>
      <c r="F65" s="175" t="e">
        <f>SUM(D51:O51)/SUM(D49:O49)</f>
        <v>#DIV/0!</v>
      </c>
      <c r="G65" s="172" t="s">
        <v>55</v>
      </c>
      <c r="K65" s="163" t="s">
        <v>120</v>
      </c>
      <c r="L65" s="176">
        <f>SUM(D21:O21)/SUM(D17:O17)</f>
        <v>0</v>
      </c>
      <c r="N65" s="161" t="s">
        <v>128</v>
      </c>
      <c r="O65" s="189">
        <f t="shared" si="29"/>
        <v>0</v>
      </c>
      <c r="P65" s="178" t="s">
        <v>342</v>
      </c>
    </row>
    <row r="66" spans="2:17">
      <c r="B66" s="163" t="s">
        <v>132</v>
      </c>
      <c r="C66" s="171" t="e">
        <f>SUM(D33:O33)/O67</f>
        <v>#DIV/0!</v>
      </c>
      <c r="D66" s="168" t="s">
        <v>59</v>
      </c>
      <c r="E66" s="161" t="s">
        <v>335</v>
      </c>
      <c r="F66" s="175">
        <f>SUM(D53:O53)/SUM(D50:O50)</f>
        <v>0</v>
      </c>
      <c r="G66" s="172" t="s">
        <v>55</v>
      </c>
      <c r="K66" s="163" t="s">
        <v>121</v>
      </c>
      <c r="L66" s="176">
        <f>SUM(D22:O22)/SUM(D17:O17)</f>
        <v>0</v>
      </c>
      <c r="N66" s="161" t="s">
        <v>129</v>
      </c>
      <c r="O66" s="189">
        <f t="shared" si="29"/>
        <v>0</v>
      </c>
      <c r="P66" s="178" t="s">
        <v>342</v>
      </c>
      <c r="Q66" s="75"/>
    </row>
    <row r="67" spans="2:17">
      <c r="B67" s="163" t="s">
        <v>133</v>
      </c>
      <c r="C67" s="171" t="str">
        <f>IF(O68=0,"NA",SUM(D29:O29)/O68)</f>
        <v>NA</v>
      </c>
      <c r="D67" s="168" t="s">
        <v>59</v>
      </c>
      <c r="E67" s="163" t="s">
        <v>111</v>
      </c>
      <c r="F67" s="176" t="e">
        <f>SUM(D33:O33)/F61</f>
        <v>#DIV/0!</v>
      </c>
      <c r="G67" s="172"/>
      <c r="K67" s="163" t="s">
        <v>122</v>
      </c>
      <c r="L67" s="176">
        <f>SUM(D23:O23)/SUM(D17:O17)</f>
        <v>0</v>
      </c>
      <c r="N67" s="190" t="s">
        <v>338</v>
      </c>
      <c r="O67" s="191">
        <f>O61*'電力分析(日)'!U5+'電力分析(年)'!O62*'電力分析(日)'!V5+'電力分析(年)'!O63*'電力分析(日)'!W5+'電力分析(年)'!O64*'電力分析(日)'!X5+'電力分析(年)'!O65*'電力分析(日)'!Y5+'電力分析(年)'!O66*'電力分析(日)'!Z5</f>
        <v>0</v>
      </c>
      <c r="P67" s="192" t="s">
        <v>336</v>
      </c>
      <c r="Q67" s="6">
        <f>SUM(O67:O70)</f>
        <v>0</v>
      </c>
    </row>
    <row r="68" spans="2:17">
      <c r="B68" s="163" t="s">
        <v>134</v>
      </c>
      <c r="C68" s="171" t="e">
        <f>SUM(D35:O35)/O69</f>
        <v>#DIV/0!</v>
      </c>
      <c r="D68" s="168" t="s">
        <v>59</v>
      </c>
      <c r="E68" s="163" t="s">
        <v>112</v>
      </c>
      <c r="F68" s="176" t="e">
        <f>SUM(D34:O34)/F61</f>
        <v>#DIV/0!</v>
      </c>
      <c r="G68" s="172"/>
      <c r="K68" s="161" t="s">
        <v>123</v>
      </c>
      <c r="L68" s="176" t="e">
        <f>O67/SUM($O$67:$O$70)</f>
        <v>#DIV/0!</v>
      </c>
      <c r="N68" s="190" t="s">
        <v>339</v>
      </c>
      <c r="O68" s="191">
        <f>O61*'電力分析(日)'!U6+'電力分析(年)'!O62*'電力分析(日)'!V6+'電力分析(年)'!O63*'電力分析(日)'!W6+'電力分析(年)'!O64*'電力分析(日)'!X6+'電力分析(年)'!O65*'電力分析(日)'!Y6+'電力分析(年)'!O66*'電力分析(日)'!Z6</f>
        <v>0</v>
      </c>
      <c r="P68" s="192" t="s">
        <v>336</v>
      </c>
    </row>
    <row r="69" spans="2:17">
      <c r="B69" s="161" t="s">
        <v>135</v>
      </c>
      <c r="C69" s="171" t="e">
        <f>SUM(D36:O36)/O70</f>
        <v>#DIV/0!</v>
      </c>
      <c r="D69" s="168" t="s">
        <v>59</v>
      </c>
      <c r="E69" s="163" t="s">
        <v>113</v>
      </c>
      <c r="F69" s="176" t="e">
        <f>SUM(D35:O35)/F61</f>
        <v>#DIV/0!</v>
      </c>
      <c r="G69" s="172"/>
      <c r="K69" s="161" t="s">
        <v>125</v>
      </c>
      <c r="L69" s="176" t="e">
        <f>O68/SUM($O$67:$O$70)</f>
        <v>#DIV/0!</v>
      </c>
      <c r="N69" s="190" t="s">
        <v>340</v>
      </c>
      <c r="O69" s="191">
        <f>O61*'電力分析(日)'!U7+'電力分析(年)'!O62*'電力分析(日)'!V7+'電力分析(年)'!O63*'電力分析(日)'!W7+'電力分析(年)'!O64*'電力分析(日)'!X7+'電力分析(年)'!O65*'電力分析(日)'!Y7+'電力分析(年)'!O66*'電力分析(日)'!Z7</f>
        <v>0</v>
      </c>
      <c r="P69" s="192" t="s">
        <v>336</v>
      </c>
    </row>
    <row r="70" spans="2:17">
      <c r="E70" s="161" t="s">
        <v>85</v>
      </c>
      <c r="F70" s="176" t="e">
        <f>SUM(D36:O36)/F61</f>
        <v>#DIV/0!</v>
      </c>
      <c r="G70" s="172"/>
      <c r="K70" s="161" t="s">
        <v>126</v>
      </c>
      <c r="L70" s="176" t="e">
        <f>O69/SUM($O$67:$O$70)</f>
        <v>#DIV/0!</v>
      </c>
      <c r="N70" s="190" t="s">
        <v>341</v>
      </c>
      <c r="O70" s="191">
        <f>O61*'電力分析(日)'!U8+'電力分析(年)'!O62*'電力分析(日)'!V8+'電力分析(年)'!O63*'電力分析(日)'!W8+'電力分析(年)'!O64*'電力分析(日)'!X8+'電力分析(年)'!O65*'電力分析(日)'!Y8+'電力分析(年)'!O66*'電力分析(日)'!Z8</f>
        <v>0</v>
      </c>
      <c r="P70" s="192" t="s">
        <v>336</v>
      </c>
    </row>
    <row r="71" spans="2:17">
      <c r="E71" s="6"/>
      <c r="F71" s="6"/>
      <c r="G71" s="6"/>
      <c r="K71" s="161" t="s">
        <v>124</v>
      </c>
      <c r="L71" s="176" t="e">
        <f>O70/SUM($O$67:$O$70)</f>
        <v>#DIV/0!</v>
      </c>
    </row>
    <row r="72" spans="2:17">
      <c r="E72" s="6"/>
      <c r="F72" s="6"/>
      <c r="G72" s="6"/>
    </row>
    <row r="73" spans="2:17">
      <c r="E73" s="6"/>
      <c r="F73" s="6"/>
      <c r="G73" s="6"/>
    </row>
    <row r="75" spans="2:17">
      <c r="K75" s="38"/>
    </row>
  </sheetData>
  <mergeCells count="25">
    <mergeCell ref="B48:B54"/>
    <mergeCell ref="D9:O9"/>
    <mergeCell ref="B5:C5"/>
    <mergeCell ref="B6:C6"/>
    <mergeCell ref="B7:C7"/>
    <mergeCell ref="B8:C8"/>
    <mergeCell ref="D5:O5"/>
    <mergeCell ref="D6:O6"/>
    <mergeCell ref="D7:O7"/>
    <mergeCell ref="D8:O8"/>
    <mergeCell ref="B10:C10"/>
    <mergeCell ref="D10:O10"/>
    <mergeCell ref="B12:B13"/>
    <mergeCell ref="B24:B27"/>
    <mergeCell ref="B14:B23"/>
    <mergeCell ref="B28:B32"/>
    <mergeCell ref="B39:B47"/>
    <mergeCell ref="B33:B37"/>
    <mergeCell ref="D2:O2"/>
    <mergeCell ref="D3:O3"/>
    <mergeCell ref="D4:O4"/>
    <mergeCell ref="B2:C2"/>
    <mergeCell ref="B3:C3"/>
    <mergeCell ref="B4:C4"/>
    <mergeCell ref="B9:C9"/>
  </mergeCells>
  <phoneticPr fontId="4" type="noConversion"/>
  <pageMargins left="0.75" right="0.75" top="1" bottom="1" header="0.5" footer="0.5"/>
  <pageSetup paperSize="9" scale="46" orientation="portrait" horizontalDpi="200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432FF"/>
    <pageSetUpPr fitToPage="1"/>
  </sheetPr>
  <dimension ref="B1:W151"/>
  <sheetViews>
    <sheetView topLeftCell="A18" zoomScaleNormal="100" workbookViewId="0">
      <selection activeCell="R12" sqref="R12"/>
    </sheetView>
  </sheetViews>
  <sheetFormatPr defaultColWidth="9" defaultRowHeight="12.75"/>
  <cols>
    <col min="1" max="1" width="2.5" style="12" customWidth="1"/>
    <col min="2" max="2" width="13" style="11" customWidth="1"/>
    <col min="3" max="3" width="12.625" style="11" bestFit="1" customWidth="1"/>
    <col min="4" max="4" width="10.125" style="11" customWidth="1"/>
    <col min="5" max="5" width="10.5" style="11" customWidth="1"/>
    <col min="6" max="6" width="10.375" style="11" customWidth="1"/>
    <col min="7" max="7" width="9.875" style="11" customWidth="1"/>
    <col min="8" max="8" width="10.375" style="11" customWidth="1"/>
    <col min="9" max="9" width="10.5" style="11" customWidth="1"/>
    <col min="10" max="15" width="9.5" style="11" customWidth="1"/>
    <col min="16" max="16" width="5.5" style="11" customWidth="1"/>
    <col min="17" max="17" width="12.875" style="12" bestFit="1" customWidth="1"/>
    <col min="18" max="18" width="24.875" style="12" bestFit="1" customWidth="1"/>
    <col min="19" max="21" width="11.5" style="12" customWidth="1"/>
    <col min="22" max="16384" width="9" style="12"/>
  </cols>
  <sheetData>
    <row r="1" spans="2:16" ht="13.5" thickBot="1"/>
    <row r="2" spans="2:16" ht="15" customHeight="1">
      <c r="B2" s="721" t="s">
        <v>38</v>
      </c>
      <c r="C2" s="402" t="s">
        <v>29</v>
      </c>
      <c r="D2" s="332">
        <v>107</v>
      </c>
      <c r="E2" s="332">
        <v>107</v>
      </c>
      <c r="F2" s="332">
        <v>107</v>
      </c>
      <c r="G2" s="332">
        <v>107</v>
      </c>
      <c r="H2" s="332">
        <v>107</v>
      </c>
      <c r="I2" s="447">
        <v>108</v>
      </c>
      <c r="J2" s="447">
        <v>108</v>
      </c>
      <c r="K2" s="447">
        <v>108</v>
      </c>
      <c r="L2" s="447">
        <v>108</v>
      </c>
      <c r="M2" s="447">
        <v>108</v>
      </c>
      <c r="N2" s="447">
        <v>108</v>
      </c>
      <c r="O2" s="403">
        <v>108</v>
      </c>
    </row>
    <row r="3" spans="2:16" ht="15" customHeight="1" thickBot="1">
      <c r="B3" s="722"/>
      <c r="C3" s="404" t="s">
        <v>28</v>
      </c>
      <c r="D3" s="405" t="s">
        <v>190</v>
      </c>
      <c r="E3" s="405" t="s">
        <v>189</v>
      </c>
      <c r="F3" s="405" t="s">
        <v>188</v>
      </c>
      <c r="G3" s="448" t="s">
        <v>187</v>
      </c>
      <c r="H3" s="448" t="s">
        <v>217</v>
      </c>
      <c r="I3" s="405" t="s">
        <v>357</v>
      </c>
      <c r="J3" s="405" t="s">
        <v>183</v>
      </c>
      <c r="K3" s="405" t="s">
        <v>184</v>
      </c>
      <c r="L3" s="458" t="s">
        <v>185</v>
      </c>
      <c r="M3" s="458" t="s">
        <v>186</v>
      </c>
      <c r="N3" s="405" t="s">
        <v>192</v>
      </c>
      <c r="O3" s="406" t="s">
        <v>191</v>
      </c>
      <c r="P3" s="119"/>
    </row>
    <row r="4" spans="2:16">
      <c r="B4" s="739" t="s">
        <v>140</v>
      </c>
      <c r="C4" s="231" t="s">
        <v>15</v>
      </c>
      <c r="D4" s="232">
        <f>'電力分析(年)'!D17</f>
        <v>1</v>
      </c>
      <c r="E4" s="232">
        <f>'電力分析(年)'!E17</f>
        <v>1</v>
      </c>
      <c r="F4" s="232">
        <f>'電力分析(年)'!F17</f>
        <v>1</v>
      </c>
      <c r="G4" s="232">
        <f>'電力分析(年)'!G17</f>
        <v>1</v>
      </c>
      <c r="H4" s="449">
        <f>'電力分析(年)'!H17</f>
        <v>1</v>
      </c>
      <c r="I4" s="449">
        <f>'電力分析(年)'!I17</f>
        <v>1</v>
      </c>
      <c r="J4" s="529">
        <f>'電力分析(年)'!J17</f>
        <v>1</v>
      </c>
      <c r="K4" s="529">
        <f>'電力分析(年)'!K17</f>
        <v>1</v>
      </c>
      <c r="L4" s="529">
        <f>'電力分析(年)'!L17</f>
        <v>1</v>
      </c>
      <c r="M4" s="530">
        <f>'電力分析(年)'!M17</f>
        <v>1</v>
      </c>
      <c r="N4" s="459">
        <f>'電力分析(年)'!N17</f>
        <v>1</v>
      </c>
      <c r="O4" s="233">
        <f>'電力分析(年)'!O17</f>
        <v>1</v>
      </c>
      <c r="P4" s="79"/>
    </row>
    <row r="5" spans="2:16">
      <c r="B5" s="735"/>
      <c r="C5" s="410" t="s">
        <v>94</v>
      </c>
      <c r="D5" s="210">
        <f>'電力分析(年)'!D18</f>
        <v>0</v>
      </c>
      <c r="E5" s="210">
        <f>'電力分析(年)'!E18</f>
        <v>0</v>
      </c>
      <c r="F5" s="210">
        <f>'電力分析(年)'!F18</f>
        <v>0</v>
      </c>
      <c r="G5" s="210">
        <f>'電力分析(年)'!G18</f>
        <v>0</v>
      </c>
      <c r="H5" s="450">
        <f>'電力分析(年)'!H18</f>
        <v>0</v>
      </c>
      <c r="I5" s="450">
        <f>'電力分析(年)'!I18</f>
        <v>0</v>
      </c>
      <c r="J5" s="210">
        <f>'電力分析(年)'!J18</f>
        <v>0</v>
      </c>
      <c r="K5" s="210">
        <f>'電力分析(年)'!K18</f>
        <v>0</v>
      </c>
      <c r="L5" s="210">
        <f>'電力分析(年)'!L18</f>
        <v>0</v>
      </c>
      <c r="M5" s="460">
        <f>'電力分析(年)'!M18</f>
        <v>0</v>
      </c>
      <c r="N5" s="460">
        <f>'電力分析(年)'!N18</f>
        <v>0</v>
      </c>
      <c r="O5" s="211">
        <f>'電力分析(年)'!O18</f>
        <v>0</v>
      </c>
      <c r="P5" s="79"/>
    </row>
    <row r="6" spans="2:16">
      <c r="B6" s="735"/>
      <c r="C6" s="410" t="s">
        <v>95</v>
      </c>
      <c r="D6" s="210">
        <f>'電力分析(年)'!D19</f>
        <v>0</v>
      </c>
      <c r="E6" s="210">
        <f>'電力分析(年)'!E19</f>
        <v>0</v>
      </c>
      <c r="F6" s="210">
        <f>'電力分析(年)'!F19</f>
        <v>0</v>
      </c>
      <c r="G6" s="210">
        <f>'電力分析(年)'!G19</f>
        <v>0</v>
      </c>
      <c r="H6" s="450">
        <f>'電力分析(年)'!H19</f>
        <v>0</v>
      </c>
      <c r="I6" s="450">
        <f>'電力分析(年)'!I19</f>
        <v>0</v>
      </c>
      <c r="J6" s="210">
        <f>'電力分析(年)'!J19</f>
        <v>0</v>
      </c>
      <c r="K6" s="210">
        <f>'電力分析(年)'!K19</f>
        <v>0</v>
      </c>
      <c r="L6" s="210">
        <f>'電力分析(年)'!L19</f>
        <v>0</v>
      </c>
      <c r="M6" s="460">
        <f>'電力分析(年)'!M19</f>
        <v>0</v>
      </c>
      <c r="N6" s="460">
        <f>'電力分析(年)'!N19</f>
        <v>0</v>
      </c>
      <c r="O6" s="211">
        <f>'電力分析(年)'!O19</f>
        <v>0</v>
      </c>
      <c r="P6" s="79"/>
    </row>
    <row r="7" spans="2:16">
      <c r="B7" s="735"/>
      <c r="C7" s="410" t="s">
        <v>96</v>
      </c>
      <c r="D7" s="210">
        <f>'電力分析(年)'!D20</f>
        <v>0</v>
      </c>
      <c r="E7" s="210">
        <f>'電力分析(年)'!E20</f>
        <v>0</v>
      </c>
      <c r="F7" s="210">
        <f>'電力分析(年)'!F20</f>
        <v>0</v>
      </c>
      <c r="G7" s="210">
        <f>'電力分析(年)'!G20</f>
        <v>0</v>
      </c>
      <c r="H7" s="450">
        <f>'電力分析(年)'!H20</f>
        <v>0</v>
      </c>
      <c r="I7" s="450">
        <f>'電力分析(年)'!I20</f>
        <v>0</v>
      </c>
      <c r="J7" s="210">
        <f>'電力分析(年)'!J20</f>
        <v>0</v>
      </c>
      <c r="K7" s="210">
        <f>'電力分析(年)'!K20</f>
        <v>0</v>
      </c>
      <c r="L7" s="210">
        <f>'電力分析(年)'!L20</f>
        <v>0</v>
      </c>
      <c r="M7" s="460">
        <f>'電力分析(年)'!M20</f>
        <v>0</v>
      </c>
      <c r="N7" s="460">
        <f>'電力分析(年)'!N20</f>
        <v>0</v>
      </c>
      <c r="O7" s="211">
        <f>'電力分析(年)'!O20</f>
        <v>0</v>
      </c>
      <c r="P7" s="79"/>
    </row>
    <row r="8" spans="2:16">
      <c r="B8" s="735"/>
      <c r="C8" s="208" t="s">
        <v>127</v>
      </c>
      <c r="D8" s="536">
        <f>'電力分析(年)'!D21</f>
        <v>0</v>
      </c>
      <c r="E8" s="536">
        <f>'電力分析(年)'!E21</f>
        <v>0</v>
      </c>
      <c r="F8" s="536">
        <f>'電力分析(年)'!F21</f>
        <v>0</v>
      </c>
      <c r="G8" s="536">
        <f>'電力分析(年)'!G21</f>
        <v>0</v>
      </c>
      <c r="H8" s="537">
        <f>'電力分析(年)'!H21</f>
        <v>0</v>
      </c>
      <c r="I8" s="537">
        <f>'電力分析(年)'!I21</f>
        <v>0</v>
      </c>
      <c r="J8" s="536">
        <f>'電力分析(年)'!J21</f>
        <v>0</v>
      </c>
      <c r="K8" s="536">
        <f>'電力分析(年)'!K21</f>
        <v>0</v>
      </c>
      <c r="L8" s="536">
        <f>'電力分析(年)'!L21</f>
        <v>0</v>
      </c>
      <c r="M8" s="538">
        <f>'電力分析(年)'!M21</f>
        <v>0</v>
      </c>
      <c r="N8" s="538">
        <f>'電力分析(年)'!N21</f>
        <v>0</v>
      </c>
      <c r="O8" s="539">
        <f>'電力分析(年)'!O21</f>
        <v>0</v>
      </c>
      <c r="P8" s="79"/>
    </row>
    <row r="9" spans="2:16">
      <c r="B9" s="735"/>
      <c r="C9" s="208" t="s">
        <v>128</v>
      </c>
      <c r="D9" s="536">
        <f>'電力分析(年)'!D22</f>
        <v>0</v>
      </c>
      <c r="E9" s="536">
        <f>'電力分析(年)'!E22</f>
        <v>0</v>
      </c>
      <c r="F9" s="536">
        <f>'電力分析(年)'!F22</f>
        <v>0</v>
      </c>
      <c r="G9" s="536">
        <f>'電力分析(年)'!G22</f>
        <v>0</v>
      </c>
      <c r="H9" s="537">
        <f>'電力分析(年)'!H22</f>
        <v>0</v>
      </c>
      <c r="I9" s="537">
        <f>'電力分析(年)'!I22</f>
        <v>0</v>
      </c>
      <c r="J9" s="536">
        <f>'電力分析(年)'!J22</f>
        <v>0</v>
      </c>
      <c r="K9" s="536">
        <f>'電力分析(年)'!K22</f>
        <v>0</v>
      </c>
      <c r="L9" s="536">
        <f>'電力分析(年)'!L22</f>
        <v>0</v>
      </c>
      <c r="M9" s="538">
        <f>'電力分析(年)'!M22</f>
        <v>0</v>
      </c>
      <c r="N9" s="538">
        <f>'電力分析(年)'!N22</f>
        <v>0</v>
      </c>
      <c r="O9" s="539">
        <f>'電力分析(年)'!O22</f>
        <v>0</v>
      </c>
      <c r="P9" s="79"/>
    </row>
    <row r="10" spans="2:16">
      <c r="B10" s="735"/>
      <c r="C10" s="208" t="s">
        <v>129</v>
      </c>
      <c r="D10" s="536">
        <f>'電力分析(年)'!D23</f>
        <v>0</v>
      </c>
      <c r="E10" s="536">
        <f>'電力分析(年)'!E23</f>
        <v>0</v>
      </c>
      <c r="F10" s="536">
        <f>'電力分析(年)'!F23</f>
        <v>0</v>
      </c>
      <c r="G10" s="536">
        <f>'電力分析(年)'!G23</f>
        <v>0</v>
      </c>
      <c r="H10" s="537">
        <f>'電力分析(年)'!H23</f>
        <v>0</v>
      </c>
      <c r="I10" s="537">
        <f>'電力分析(年)'!I23</f>
        <v>0</v>
      </c>
      <c r="J10" s="536">
        <f>'電力分析(年)'!J23</f>
        <v>0</v>
      </c>
      <c r="K10" s="536">
        <f>'電力分析(年)'!K23</f>
        <v>0</v>
      </c>
      <c r="L10" s="536">
        <f>'電力分析(年)'!L23</f>
        <v>0</v>
      </c>
      <c r="M10" s="538">
        <f>'電力分析(年)'!M23</f>
        <v>0</v>
      </c>
      <c r="N10" s="538">
        <f>'電力分析(年)'!N23</f>
        <v>0</v>
      </c>
      <c r="O10" s="539">
        <f>'電力分析(年)'!O23</f>
        <v>0</v>
      </c>
      <c r="P10" s="79"/>
    </row>
    <row r="11" spans="2:16">
      <c r="B11" s="735"/>
      <c r="C11" s="410" t="s">
        <v>141</v>
      </c>
      <c r="D11" s="210">
        <f>D5*'電力分析(日)'!$U$5+'電力分析(月)'!D6*'電力分析(日)'!$V$5+'電力分析(月)'!D7*'電力分析(日)'!$W$5</f>
        <v>0</v>
      </c>
      <c r="E11" s="210">
        <f>E5*'電力分析(日)'!$U$5+'電力分析(月)'!E6*'電力分析(日)'!$V$5+'電力分析(月)'!E7*'電力分析(日)'!$W$5</f>
        <v>0</v>
      </c>
      <c r="F11" s="210">
        <f>F5*'電力分析(日)'!$U$5+'電力分析(月)'!F6*'電力分析(日)'!$V$5+'電力分析(月)'!F7*'電力分析(日)'!$W$5</f>
        <v>0</v>
      </c>
      <c r="G11" s="210">
        <f>G5*'電力分析(日)'!$U$5+'電力分析(月)'!G6*'電力分析(日)'!$V$5+'電力分析(月)'!G7*'電力分析(日)'!$W$5</f>
        <v>0</v>
      </c>
      <c r="H11" s="450">
        <f>H5*'電力分析(日)'!$U$5+'電力分析(月)'!H6*'電力分析(日)'!$V$5+'電力分析(月)'!H7*'電力分析(日)'!$W$5</f>
        <v>0</v>
      </c>
      <c r="I11" s="450">
        <f>I5*'電力分析(日)'!$U$5+'電力分析(月)'!I6*'電力分析(日)'!$V$5+'電力分析(月)'!I7*'電力分析(日)'!$W$5</f>
        <v>0</v>
      </c>
      <c r="J11" s="210">
        <f>J5*'電力分析(日)'!$U$5+'電力分析(月)'!J6*'電力分析(日)'!$V$5+'電力分析(月)'!J7*'電力分析(日)'!$W$5</f>
        <v>0</v>
      </c>
      <c r="K11" s="210">
        <f>K5*'電力分析(日)'!$U$5+'電力分析(月)'!K6*'電力分析(日)'!$V$5+'電力分析(月)'!K7*'電力分析(日)'!$W$5</f>
        <v>0</v>
      </c>
      <c r="L11" s="210">
        <f>L5*'電力分析(日)'!$U$5+'電力分析(月)'!L6*'電力分析(日)'!$V$5+'電力分析(月)'!L7*'電力分析(日)'!$W$5</f>
        <v>0</v>
      </c>
      <c r="M11" s="460">
        <f>M5*'電力分析(日)'!$U$5+'電力分析(月)'!M6*'電力分析(日)'!$V$5+'電力分析(月)'!M7*'電力分析(日)'!$W$5</f>
        <v>0</v>
      </c>
      <c r="N11" s="460">
        <f>N5*'電力分析(日)'!$U$5+'電力分析(月)'!N6*'電力分析(日)'!$V$5+'電力分析(月)'!N7*'電力分析(日)'!$W$5</f>
        <v>0</v>
      </c>
      <c r="O11" s="211">
        <f>O5*'電力分析(日)'!$U$5+'電力分析(月)'!O6*'電力分析(日)'!$V$5+'電力分析(月)'!O7*'電力分析(日)'!$W$5</f>
        <v>0</v>
      </c>
      <c r="P11" s="79"/>
    </row>
    <row r="12" spans="2:16">
      <c r="B12" s="735"/>
      <c r="C12" s="410" t="s">
        <v>142</v>
      </c>
      <c r="D12" s="210">
        <f>D5*'電力分析(日)'!$U$6+'電力分析(月)'!D6*'電力分析(日)'!$V$6+'電力分析(月)'!D7*'電力分析(日)'!$W$6</f>
        <v>0</v>
      </c>
      <c r="E12" s="210">
        <f>E5*'電力分析(日)'!$U$6+'電力分析(月)'!E6*'電力分析(日)'!$V$6+'電力分析(月)'!E7*'電力分析(日)'!$W$6</f>
        <v>0</v>
      </c>
      <c r="F12" s="210">
        <f>F5*'電力分析(日)'!$U$6+'電力分析(月)'!F6*'電力分析(日)'!$V$6+'電力分析(月)'!F7*'電力分析(日)'!$W$6</f>
        <v>0</v>
      </c>
      <c r="G12" s="210">
        <f>G5*'電力分析(日)'!$U$6+'電力分析(月)'!G6*'電力分析(日)'!$V$6+'電力分析(月)'!G7*'電力分析(日)'!$W$6</f>
        <v>0</v>
      </c>
      <c r="H12" s="450">
        <f>H5*'電力分析(日)'!$U$6+'電力分析(月)'!H6*'電力分析(日)'!$V$6+'電力分析(月)'!H7*'電力分析(日)'!$W$6</f>
        <v>0</v>
      </c>
      <c r="I12" s="450">
        <f>I5*'電力分析(日)'!$U$6+'電力分析(月)'!I6*'電力分析(日)'!$V$6+'電力分析(月)'!I7*'電力分析(日)'!$W$6</f>
        <v>0</v>
      </c>
      <c r="J12" s="210">
        <f>J5*'電力分析(日)'!$U$6+'電力分析(月)'!J6*'電力分析(日)'!$V$6+'電力分析(月)'!J7*'電力分析(日)'!$W$6</f>
        <v>0</v>
      </c>
      <c r="K12" s="210">
        <f>K5*'電力分析(日)'!$U$6+'電力分析(月)'!K6*'電力分析(日)'!$V$6+'電力分析(月)'!K7*'電力分析(日)'!$W$6</f>
        <v>0</v>
      </c>
      <c r="L12" s="210">
        <f>L5*'電力分析(日)'!$U$6+'電力分析(月)'!L6*'電力分析(日)'!$V$6+'電力分析(月)'!L7*'電力分析(日)'!$W$6</f>
        <v>0</v>
      </c>
      <c r="M12" s="460">
        <f>M5*'電力分析(日)'!$U$6+'電力分析(月)'!M6*'電力分析(日)'!$V$6+'電力分析(月)'!M7*'電力分析(日)'!$W$6</f>
        <v>0</v>
      </c>
      <c r="N12" s="460">
        <f>N5*'電力分析(日)'!$U$6+'電力分析(月)'!N6*'電力分析(日)'!$V$6+'電力分析(月)'!N7*'電力分析(日)'!$W$6</f>
        <v>0</v>
      </c>
      <c r="O12" s="211">
        <f>O5*'電力分析(日)'!$U$6+'電力分析(月)'!O6*'電力分析(日)'!$V$6+'電力分析(月)'!O7*'電力分析(日)'!$W$6</f>
        <v>0</v>
      </c>
      <c r="P12" s="79"/>
    </row>
    <row r="13" spans="2:16">
      <c r="B13" s="735"/>
      <c r="C13" s="410" t="s">
        <v>143</v>
      </c>
      <c r="D13" s="210">
        <f>D5*'電力分析(日)'!$U$7+'電力分析(月)'!D6*'電力分析(日)'!$V$7+'電力分析(月)'!D7*'電力分析(日)'!$W$7</f>
        <v>0</v>
      </c>
      <c r="E13" s="210">
        <f>E5*'電力分析(日)'!$U$7+'電力分析(月)'!E6*'電力分析(日)'!$V$7+'電力分析(月)'!E7*'電力分析(日)'!$W$7</f>
        <v>0</v>
      </c>
      <c r="F13" s="210">
        <f>F5*'電力分析(日)'!$U$7+'電力分析(月)'!F6*'電力分析(日)'!$V$7+'電力分析(月)'!F7*'電力分析(日)'!$W$7</f>
        <v>0</v>
      </c>
      <c r="G13" s="210">
        <f>G5*'電力分析(日)'!$U$7+'電力分析(月)'!G6*'電力分析(日)'!$V$7+'電力分析(月)'!G7*'電力分析(日)'!$W$7</f>
        <v>0</v>
      </c>
      <c r="H13" s="450">
        <f>H5*'電力分析(日)'!$U$7+'電力分析(月)'!H6*'電力分析(日)'!$V$7+'電力分析(月)'!H7*'電力分析(日)'!$W$7</f>
        <v>0</v>
      </c>
      <c r="I13" s="450">
        <f>I5*'電力分析(日)'!$U$7+'電力分析(月)'!I6*'電力分析(日)'!$V$7+'電力分析(月)'!I7*'電力分析(日)'!$W$7</f>
        <v>0</v>
      </c>
      <c r="J13" s="210">
        <f>J5*'電力分析(日)'!$U$7+'電力分析(月)'!J6*'電力分析(日)'!$V$7+'電力分析(月)'!J7*'電力分析(日)'!$W$7</f>
        <v>0</v>
      </c>
      <c r="K13" s="210">
        <f>K5*'電力分析(日)'!$U$7+'電力分析(月)'!K6*'電力分析(日)'!$V$7+'電力分析(月)'!K7*'電力分析(日)'!$W$7</f>
        <v>0</v>
      </c>
      <c r="L13" s="210">
        <f>L5*'電力分析(日)'!$U$7+'電力分析(月)'!L6*'電力分析(日)'!$V$7+'電力分析(月)'!L7*'電力分析(日)'!$W$7</f>
        <v>0</v>
      </c>
      <c r="M13" s="460">
        <f>M5*'電力分析(日)'!$U$7+'電力分析(月)'!M6*'電力分析(日)'!$V$7+'電力分析(月)'!M7*'電力分析(日)'!$W$7</f>
        <v>0</v>
      </c>
      <c r="N13" s="460">
        <f>N5*'電力分析(日)'!$U$7+'電力分析(月)'!N6*'電力分析(日)'!$V$7+'電力分析(月)'!N7*'電力分析(日)'!$W$7</f>
        <v>0</v>
      </c>
      <c r="O13" s="211">
        <f>O5*'電力分析(日)'!$U$7+'電力分析(月)'!O6*'電力分析(日)'!$V$7+'電力分析(月)'!O7*'電力分析(日)'!$W$7</f>
        <v>0</v>
      </c>
      <c r="P13" s="79"/>
    </row>
    <row r="14" spans="2:16">
      <c r="B14" s="735"/>
      <c r="C14" s="410" t="s">
        <v>144</v>
      </c>
      <c r="D14" s="210">
        <f>D5*'電力分析(日)'!$U$8+'電力分析(月)'!D6*'電力分析(日)'!$V$8+'電力分析(月)'!D7*'電力分析(日)'!$W$8</f>
        <v>0</v>
      </c>
      <c r="E14" s="210">
        <f>E5*'電力分析(日)'!$U$8+'電力分析(月)'!E6*'電力分析(日)'!$V$8+'電力分析(月)'!E7*'電力分析(日)'!$W$8</f>
        <v>0</v>
      </c>
      <c r="F14" s="210">
        <f>F5*'電力分析(日)'!$U$8+'電力分析(月)'!F6*'電力分析(日)'!$V$8+'電力分析(月)'!F7*'電力分析(日)'!$W$8</f>
        <v>0</v>
      </c>
      <c r="G14" s="210">
        <f>G5*'電力分析(日)'!$U$8+'電力分析(月)'!G6*'電力分析(日)'!$V$8+'電力分析(月)'!G7*'電力分析(日)'!$W$8</f>
        <v>0</v>
      </c>
      <c r="H14" s="450">
        <f>H5*'電力分析(日)'!$U$8+'電力分析(月)'!H6*'電力分析(日)'!$V$8+'電力分析(月)'!H7*'電力分析(日)'!$W$8</f>
        <v>0</v>
      </c>
      <c r="I14" s="450">
        <f>I5*'電力分析(日)'!$U$8+'電力分析(月)'!I6*'電力分析(日)'!$V$8+'電力分析(月)'!I7*'電力分析(日)'!$W$8</f>
        <v>0</v>
      </c>
      <c r="J14" s="210">
        <f>J5*'電力分析(日)'!$U$8+'電力分析(月)'!J6*'電力分析(日)'!$V$8+'電力分析(月)'!J7*'電力分析(日)'!$W$8</f>
        <v>0</v>
      </c>
      <c r="K14" s="210">
        <f>K5*'電力分析(日)'!$U$8+'電力分析(月)'!K6*'電力分析(日)'!$V$8+'電力分析(月)'!K7*'電力分析(日)'!$W$8</f>
        <v>0</v>
      </c>
      <c r="L14" s="210">
        <f>L5*'電力分析(日)'!$U$8+'電力分析(月)'!L6*'電力分析(日)'!$V$8+'電力分析(月)'!L7*'電力分析(日)'!$W$8</f>
        <v>0</v>
      </c>
      <c r="M14" s="460">
        <f>M5*'電力分析(日)'!$U$8+'電力分析(月)'!M6*'電力分析(日)'!$V$8+'電力分析(月)'!M7*'電力分析(日)'!$W$8</f>
        <v>0</v>
      </c>
      <c r="N14" s="460">
        <f>N5*'電力分析(日)'!$U$8+'電力分析(月)'!N6*'電力分析(日)'!$V$8+'電力分析(月)'!N7*'電力分析(日)'!$W$8</f>
        <v>0</v>
      </c>
      <c r="O14" s="211">
        <f>O5*'電力分析(日)'!$U$8+'電力分析(月)'!O6*'電力分析(日)'!$V$8+'電力分析(月)'!O7*'電力分析(日)'!$W$8</f>
        <v>0</v>
      </c>
      <c r="P14" s="79"/>
    </row>
    <row r="15" spans="2:16">
      <c r="B15" s="735"/>
      <c r="C15" s="208" t="s">
        <v>145</v>
      </c>
      <c r="D15" s="210">
        <f>'電力分析(月)'!D8*'電力分析(日)'!$X$5+'電力分析(月)'!D9*'電力分析(日)'!$Y$5+'電力分析(月)'!D10*'電力分析(日)'!$Z$5</f>
        <v>0</v>
      </c>
      <c r="E15" s="210">
        <f>'電力分析(月)'!E8*'電力分析(日)'!$X$5+'電力分析(月)'!E9*'電力分析(日)'!$Y$5+'電力分析(月)'!E10*'電力分析(日)'!$Z$5</f>
        <v>0</v>
      </c>
      <c r="F15" s="210">
        <f>'電力分析(月)'!F8*'電力分析(日)'!$X$5+'電力分析(月)'!F9*'電力分析(日)'!$Y$5+'電力分析(月)'!F10*'電力分析(日)'!$Z$5</f>
        <v>0</v>
      </c>
      <c r="G15" s="210">
        <f>'電力分析(月)'!G8*'電力分析(日)'!$X$5+'電力分析(月)'!G9*'電力分析(日)'!$Y$5+'電力分析(月)'!G10*'電力分析(日)'!$Z$5</f>
        <v>0</v>
      </c>
      <c r="H15" s="450">
        <f>'電力分析(月)'!H8*'電力分析(日)'!$X$5+'電力分析(月)'!H9*'電力分析(日)'!$Y$5+'電力分析(月)'!H10*'電力分析(日)'!$Z$5</f>
        <v>0</v>
      </c>
      <c r="I15" s="450">
        <f>'電力分析(月)'!I8*'電力分析(日)'!$X$5+'電力分析(月)'!I9*'電力分析(日)'!$Y$5+'電力分析(月)'!I10*'電力分析(日)'!$Z$5</f>
        <v>0</v>
      </c>
      <c r="J15" s="210">
        <f>'電力分析(月)'!J8*'電力分析(日)'!$X$5+'電力分析(月)'!J9*'電力分析(日)'!$Y$5+'電力分析(月)'!J10*'電力分析(日)'!$Z$5</f>
        <v>0</v>
      </c>
      <c r="K15" s="210">
        <f>'電力分析(月)'!K8*'電力分析(日)'!$X$5+'電力分析(月)'!K9*'電力分析(日)'!$Y$5+'電力分析(月)'!K10*'電力分析(日)'!$Z$5</f>
        <v>0</v>
      </c>
      <c r="L15" s="210">
        <f>'電力分析(月)'!L8*'電力分析(日)'!$X$5+'電力分析(月)'!L9*'電力分析(日)'!$Y$5+'電力分析(月)'!L10*'電力分析(日)'!$Z$5</f>
        <v>0</v>
      </c>
      <c r="M15" s="460">
        <f>'電力分析(月)'!M8*'電力分析(日)'!$X$5+'電力分析(月)'!M9*'電力分析(日)'!$Y$5+'電力分析(月)'!M10*'電力分析(日)'!$Z$5</f>
        <v>0</v>
      </c>
      <c r="N15" s="460">
        <f>'電力分析(月)'!N8*'電力分析(日)'!$X$5+'電力分析(月)'!N9*'電力分析(日)'!$Y$5+'電力分析(月)'!N10*'電力分析(日)'!$Z$5</f>
        <v>0</v>
      </c>
      <c r="O15" s="211">
        <f>'電力分析(月)'!O8*'電力分析(日)'!$X$5+'電力分析(月)'!O9*'電力分析(日)'!$Y$5+'電力分析(月)'!O10*'電力分析(日)'!$Z$5</f>
        <v>0</v>
      </c>
      <c r="P15" s="79"/>
    </row>
    <row r="16" spans="2:16">
      <c r="B16" s="735"/>
      <c r="C16" s="208" t="s">
        <v>146</v>
      </c>
      <c r="D16" s="210">
        <f>D8*'電力分析(日)'!$X$6+'電力分析(月)'!D9*'電力分析(日)'!$Y$6+'電力分析(月)'!D10*'電力分析(日)'!$Z$6</f>
        <v>0</v>
      </c>
      <c r="E16" s="210">
        <f>E8*'電力分析(日)'!$X$6+'電力分析(月)'!E9*'電力分析(日)'!$Y$6+'電力分析(月)'!E10*'電力分析(日)'!$Z$6</f>
        <v>0</v>
      </c>
      <c r="F16" s="210">
        <f>F8*'電力分析(日)'!$X$6+'電力分析(月)'!F9*'電力分析(日)'!$Y$6+'電力分析(月)'!F10*'電力分析(日)'!$Z$6</f>
        <v>0</v>
      </c>
      <c r="G16" s="210">
        <f>G8*'電力分析(日)'!$X$6+'電力分析(月)'!G9*'電力分析(日)'!$Y$6+'電力分析(月)'!G10*'電力分析(日)'!$Z$6</f>
        <v>0</v>
      </c>
      <c r="H16" s="450">
        <f>H8*'電力分析(日)'!$X$6+'電力分析(月)'!H9*'電力分析(日)'!$Y$6+'電力分析(月)'!H10*'電力分析(日)'!$Z$6</f>
        <v>0</v>
      </c>
      <c r="I16" s="450">
        <f>I8*'電力分析(日)'!$X$6+'電力分析(月)'!I9*'電力分析(日)'!$Y$6+'電力分析(月)'!I10*'電力分析(日)'!$Z$6</f>
        <v>0</v>
      </c>
      <c r="J16" s="210">
        <f>J8*'電力分析(日)'!$X$6+'電力分析(月)'!J9*'電力分析(日)'!$Y$6+'電力分析(月)'!J10*'電力分析(日)'!$Z$6</f>
        <v>0</v>
      </c>
      <c r="K16" s="210">
        <f>K8*'電力分析(日)'!$X$6+'電力分析(月)'!K9*'電力分析(日)'!$Y$6+'電力分析(月)'!K10*'電力分析(日)'!$Z$6</f>
        <v>0</v>
      </c>
      <c r="L16" s="210">
        <f>L8*'電力分析(日)'!$X$6+'電力分析(月)'!L9*'電力分析(日)'!$Y$6+'電力分析(月)'!L10*'電力分析(日)'!$Z$6</f>
        <v>0</v>
      </c>
      <c r="M16" s="460">
        <f>M8*'電力分析(日)'!$X$6+'電力分析(月)'!M9*'電力分析(日)'!$Y$6+'電力分析(月)'!M10*'電力分析(日)'!$Z$6</f>
        <v>0</v>
      </c>
      <c r="N16" s="460">
        <f>N8*'電力分析(日)'!$X$6+'電力分析(月)'!N9*'電力分析(日)'!$Y$6+'電力分析(月)'!N10*'電力分析(日)'!$Z$6</f>
        <v>0</v>
      </c>
      <c r="O16" s="211">
        <f>O8*'電力分析(日)'!$X$6+'電力分析(月)'!O9*'電力分析(日)'!$Y$6+'電力分析(月)'!O10*'電力分析(日)'!$Z$6</f>
        <v>0</v>
      </c>
      <c r="P16" s="79"/>
    </row>
    <row r="17" spans="2:17">
      <c r="B17" s="735"/>
      <c r="C17" s="208" t="s">
        <v>147</v>
      </c>
      <c r="D17" s="210">
        <f>D8*'電力分析(日)'!$X$7+'電力分析(月)'!D9*'電力分析(日)'!$Y$7+'電力分析(月)'!D10*'電力分析(日)'!$Z$7</f>
        <v>0</v>
      </c>
      <c r="E17" s="210">
        <f>E8*'電力分析(日)'!$X$7+'電力分析(月)'!E9*'電力分析(日)'!$Y$7+'電力分析(月)'!E10*'電力分析(日)'!$Z$7</f>
        <v>0</v>
      </c>
      <c r="F17" s="210">
        <f>F8*'電力分析(日)'!$X$7+'電力分析(月)'!F9*'電力分析(日)'!$Y$7+'電力分析(月)'!F10*'電力分析(日)'!$Z$7</f>
        <v>0</v>
      </c>
      <c r="G17" s="210">
        <f>G8*'電力分析(日)'!$X$7+'電力分析(月)'!G9*'電力分析(日)'!$Y$7+'電力分析(月)'!G10*'電力分析(日)'!$Z$7</f>
        <v>0</v>
      </c>
      <c r="H17" s="450">
        <f>H8*'電力分析(日)'!$X$7+'電力分析(月)'!H9*'電力分析(日)'!$Y$7+'電力分析(月)'!H10*'電力分析(日)'!$Z$7</f>
        <v>0</v>
      </c>
      <c r="I17" s="450">
        <f>I8*'電力分析(日)'!$X$7+'電力分析(月)'!I9*'電力分析(日)'!$Y$7+'電力分析(月)'!I10*'電力分析(日)'!$Z$7</f>
        <v>0</v>
      </c>
      <c r="J17" s="210">
        <f>J8*'電力分析(日)'!$X$7+'電力分析(月)'!J9*'電力分析(日)'!$Y$7+'電力分析(月)'!J10*'電力分析(日)'!$Z$7</f>
        <v>0</v>
      </c>
      <c r="K17" s="210">
        <f>K8*'電力分析(日)'!$X$7+'電力分析(月)'!K9*'電力分析(日)'!$Y$7+'電力分析(月)'!K10*'電力分析(日)'!$Z$7</f>
        <v>0</v>
      </c>
      <c r="L17" s="210">
        <f>L8*'電力分析(日)'!$X$7+'電力分析(月)'!L9*'電力分析(日)'!$Y$7+'電力分析(月)'!L10*'電力分析(日)'!$Z$7</f>
        <v>0</v>
      </c>
      <c r="M17" s="460">
        <f>M8*'電力分析(日)'!$X$7+'電力分析(月)'!M9*'電力分析(日)'!$Y$7+'電力分析(月)'!M10*'電力分析(日)'!$Z$7</f>
        <v>0</v>
      </c>
      <c r="N17" s="460">
        <f>N8*'電力分析(日)'!$X$7+'電力分析(月)'!N9*'電力分析(日)'!$Y$7+'電力分析(月)'!N10*'電力分析(日)'!$Z$7</f>
        <v>0</v>
      </c>
      <c r="O17" s="211">
        <f>O8*'電力分析(日)'!$X$7+'電力分析(月)'!O9*'電力分析(日)'!$Y$7+'電力分析(月)'!O10*'電力分析(日)'!$Z$7</f>
        <v>0</v>
      </c>
      <c r="P17" s="79"/>
    </row>
    <row r="18" spans="2:17" ht="13.5" thickBot="1">
      <c r="B18" s="736"/>
      <c r="C18" s="209" t="s">
        <v>148</v>
      </c>
      <c r="D18" s="212">
        <f>D8*'電力分析(日)'!$X$8+'電力分析(月)'!D9*'電力分析(日)'!$Y$8+'電力分析(月)'!D10*'電力分析(日)'!$Z$8</f>
        <v>0</v>
      </c>
      <c r="E18" s="212">
        <f>E8*'電力分析(日)'!$X$8+'電力分析(月)'!E9*'電力分析(日)'!$Y$8+'電力分析(月)'!E10*'電力分析(日)'!$Z$8</f>
        <v>0</v>
      </c>
      <c r="F18" s="212">
        <f>F8*'電力分析(日)'!$X$8+'電力分析(月)'!F9*'電力分析(日)'!$Y$8+'電力分析(月)'!F10*'電力分析(日)'!$Z$8</f>
        <v>0</v>
      </c>
      <c r="G18" s="212">
        <f>G8*'電力分析(日)'!$X$8+'電力分析(月)'!G9*'電力分析(日)'!$Y$8+'電力分析(月)'!G10*'電力分析(日)'!$Z$8</f>
        <v>0</v>
      </c>
      <c r="H18" s="451">
        <f>H8*'電力分析(日)'!$X$8+'電力分析(月)'!H9*'電力分析(日)'!$Y$8+'電力分析(月)'!H10*'電力分析(日)'!$Z$8</f>
        <v>0</v>
      </c>
      <c r="I18" s="502">
        <f>I8*'電力分析(日)'!$X$8+'電力分析(月)'!I9*'電力分析(日)'!$Y$8+'電力分析(月)'!I10*'電力分析(日)'!$Z$8</f>
        <v>0</v>
      </c>
      <c r="J18" s="503">
        <f>J8*'電力分析(日)'!$X$8+'電力分析(月)'!J9*'電力分析(日)'!$Y$8+'電力分析(月)'!J10*'電力分析(日)'!$Z$8</f>
        <v>0</v>
      </c>
      <c r="K18" s="503">
        <f>K8*'電力分析(日)'!$X$8+'電力分析(月)'!K9*'電力分析(日)'!$Y$8+'電力分析(月)'!K10*'電力分析(日)'!$Z$8</f>
        <v>0</v>
      </c>
      <c r="L18" s="503">
        <f>L8*'電力分析(日)'!$X$8+'電力分析(月)'!L9*'電力分析(日)'!$Y$8+'電力分析(月)'!L10*'電力分析(日)'!$Z$8</f>
        <v>0</v>
      </c>
      <c r="M18" s="461">
        <f>M8*'電力分析(日)'!$X$8+'電力分析(月)'!M9*'電力分析(日)'!$Y$8+'電力分析(月)'!M10*'電力分析(日)'!$Z$8</f>
        <v>0</v>
      </c>
      <c r="N18" s="461">
        <f>N8*'電力分析(日)'!$X$8+'電力分析(月)'!N9*'電力分析(日)'!$Y$8+'電力分析(月)'!N10*'電力分析(日)'!$Z$8</f>
        <v>0</v>
      </c>
      <c r="O18" s="213">
        <f>O8*'電力分析(日)'!$X$8+'電力分析(月)'!O9*'電力分析(日)'!$Y$8+'電力分析(月)'!O10*'電力分析(日)'!$Z$8</f>
        <v>0</v>
      </c>
      <c r="P18" s="79"/>
      <c r="Q18" s="214">
        <f>SUM(D11:O18)</f>
        <v>0</v>
      </c>
    </row>
    <row r="19" spans="2:17">
      <c r="B19" s="740" t="s">
        <v>37</v>
      </c>
      <c r="C19" s="225" t="s">
        <v>387</v>
      </c>
      <c r="D19" s="215">
        <f>'電力分析(年)'!D38</f>
        <v>0</v>
      </c>
      <c r="E19" s="215">
        <f>'電力分析(年)'!E38</f>
        <v>0</v>
      </c>
      <c r="F19" s="215">
        <f>'電力分析(年)'!F38</f>
        <v>0</v>
      </c>
      <c r="G19" s="215">
        <f>'電力分析(年)'!G38</f>
        <v>0</v>
      </c>
      <c r="H19" s="452">
        <f>'電力分析(年)'!H38</f>
        <v>0</v>
      </c>
      <c r="I19" s="452">
        <f>'電力分析(年)'!I38</f>
        <v>0</v>
      </c>
      <c r="J19" s="215">
        <f>'電力分析(年)'!J38</f>
        <v>0</v>
      </c>
      <c r="K19" s="215">
        <f>'電力分析(年)'!K38</f>
        <v>0</v>
      </c>
      <c r="L19" s="215">
        <f>'電力分析(年)'!L38</f>
        <v>0</v>
      </c>
      <c r="M19" s="462">
        <f>'電力分析(年)'!M38</f>
        <v>0</v>
      </c>
      <c r="N19" s="462">
        <f>'電力分析(年)'!N38</f>
        <v>0</v>
      </c>
      <c r="O19" s="216">
        <f>'電力分析(年)'!O38</f>
        <v>0</v>
      </c>
      <c r="P19" s="80"/>
    </row>
    <row r="20" spans="2:17" ht="13.5" thickBot="1">
      <c r="B20" s="741"/>
      <c r="C20" s="209" t="s">
        <v>67</v>
      </c>
      <c r="D20" s="686">
        <f>('電力分析(年)'!D41+'電力分析(年)'!D40)*3%+'電力分析(年)'!D39</f>
        <v>0</v>
      </c>
      <c r="E20" s="686">
        <f>('電力分析(年)'!E41+'電力分析(年)'!E40)*3%+'電力分析(年)'!E39</f>
        <v>0</v>
      </c>
      <c r="F20" s="686">
        <f>('電力分析(年)'!F41+'電力分析(年)'!F40)*3%+'電力分析(年)'!F39</f>
        <v>0</v>
      </c>
      <c r="G20" s="686">
        <f>('電力分析(年)'!G41+'電力分析(年)'!G40)*3%+'電力分析(年)'!G39</f>
        <v>0</v>
      </c>
      <c r="H20" s="687">
        <f>('電力分析(年)'!H41+'電力分析(年)'!H40)*3%+'電力分析(年)'!H39</f>
        <v>0</v>
      </c>
      <c r="I20" s="688">
        <f>('電力分析(年)'!I41+'電力分析(年)'!I40)*3%+'電力分析(年)'!I39</f>
        <v>0</v>
      </c>
      <c r="J20" s="689">
        <f>('電力分析(年)'!J41+'電力分析(年)'!J40)*3%+'電力分析(年)'!J39</f>
        <v>0</v>
      </c>
      <c r="K20" s="689">
        <f>('電力分析(年)'!K41+'電力分析(年)'!K40)*3%+'電力分析(年)'!K39</f>
        <v>0</v>
      </c>
      <c r="L20" s="689">
        <f>('電力分析(年)'!L41+'電力分析(年)'!L40)*3%+'電力分析(年)'!L39</f>
        <v>0</v>
      </c>
      <c r="M20" s="690">
        <f>('電力分析(年)'!M41+'電力分析(年)'!M40)*3%+'電力分析(年)'!M39</f>
        <v>0</v>
      </c>
      <c r="N20" s="690">
        <f>('電力分析(年)'!N41+'電力分析(年)'!N40)*3%+'電力分析(年)'!N39</f>
        <v>0</v>
      </c>
      <c r="O20" s="691">
        <f>('電力分析(年)'!O41+'電力分析(年)'!O40)*3%+'電力分析(年)'!O39</f>
        <v>0</v>
      </c>
      <c r="P20" s="80"/>
      <c r="Q20" s="692" t="s">
        <v>401</v>
      </c>
    </row>
    <row r="21" spans="2:17" ht="13.5" thickBot="1">
      <c r="B21" s="226" t="s">
        <v>385</v>
      </c>
      <c r="C21" s="227" t="s">
        <v>386</v>
      </c>
      <c r="D21" s="653">
        <f>'電力分析(年)'!D24</f>
        <v>0</v>
      </c>
      <c r="E21" s="653">
        <f>'電力分析(年)'!E24</f>
        <v>0</v>
      </c>
      <c r="F21" s="653">
        <f>'電力分析(年)'!F24</f>
        <v>0</v>
      </c>
      <c r="G21" s="653">
        <f>'電力分析(年)'!G24</f>
        <v>0</v>
      </c>
      <c r="H21" s="654">
        <f>'電力分析(年)'!H24</f>
        <v>0</v>
      </c>
      <c r="I21" s="654">
        <f>'電力分析(年)'!I24</f>
        <v>0</v>
      </c>
      <c r="J21" s="653">
        <f>'電力分析(年)'!J24</f>
        <v>0</v>
      </c>
      <c r="K21" s="653">
        <f>'電力分析(年)'!K24</f>
        <v>0</v>
      </c>
      <c r="L21" s="653">
        <f>'電力分析(年)'!L24</f>
        <v>0</v>
      </c>
      <c r="M21" s="655">
        <f>'電力分析(年)'!M24</f>
        <v>0</v>
      </c>
      <c r="N21" s="655">
        <f>'電力分析(年)'!N24</f>
        <v>0</v>
      </c>
      <c r="O21" s="656">
        <f>'電力分析(年)'!O24</f>
        <v>0</v>
      </c>
      <c r="P21" s="80"/>
    </row>
    <row r="22" spans="2:17">
      <c r="B22" s="734" t="s">
        <v>149</v>
      </c>
      <c r="C22" s="540" t="s">
        <v>337</v>
      </c>
      <c r="D22" s="215">
        <f>'電力分析(年)'!D28</f>
        <v>0</v>
      </c>
      <c r="E22" s="215">
        <f>'電力分析(年)'!E28</f>
        <v>0</v>
      </c>
      <c r="F22" s="215">
        <f>'電力分析(年)'!F28</f>
        <v>0</v>
      </c>
      <c r="G22" s="215">
        <f>'電力分析(年)'!G28</f>
        <v>0</v>
      </c>
      <c r="H22" s="452">
        <f>'電力分析(年)'!H28</f>
        <v>0</v>
      </c>
      <c r="I22" s="500">
        <f>'電力分析(年)'!I28</f>
        <v>0</v>
      </c>
      <c r="J22" s="501">
        <f>'電力分析(年)'!J28</f>
        <v>0</v>
      </c>
      <c r="K22" s="501">
        <f>'電力分析(年)'!K28</f>
        <v>0</v>
      </c>
      <c r="L22" s="501">
        <f>'電力分析(年)'!L28</f>
        <v>0</v>
      </c>
      <c r="M22" s="462">
        <f>'電力分析(年)'!M28</f>
        <v>0</v>
      </c>
      <c r="N22" s="462">
        <f>'電力分析(年)'!N28</f>
        <v>0</v>
      </c>
      <c r="O22" s="216">
        <f>'電力分析(年)'!O28</f>
        <v>0</v>
      </c>
      <c r="P22" s="80"/>
      <c r="Q22" s="692" t="s">
        <v>404</v>
      </c>
    </row>
    <row r="23" spans="2:17">
      <c r="B23" s="735"/>
      <c r="C23" s="228" t="s">
        <v>182</v>
      </c>
      <c r="D23" s="219">
        <f>'電力分析(年)'!D29</f>
        <v>0</v>
      </c>
      <c r="E23" s="219">
        <f>'電力分析(年)'!E29</f>
        <v>0</v>
      </c>
      <c r="F23" s="219">
        <f>'電力分析(年)'!F29</f>
        <v>0</v>
      </c>
      <c r="G23" s="219">
        <f>'電力分析(年)'!G29</f>
        <v>0</v>
      </c>
      <c r="H23" s="453">
        <f>'電力分析(年)'!H29</f>
        <v>0</v>
      </c>
      <c r="I23" s="453">
        <f>'電力分析(年)'!I29</f>
        <v>0</v>
      </c>
      <c r="J23" s="219">
        <f>'電力分析(年)'!J29</f>
        <v>0</v>
      </c>
      <c r="K23" s="219">
        <f>'電力分析(年)'!K29</f>
        <v>0</v>
      </c>
      <c r="L23" s="219">
        <f>'電力分析(年)'!L29</f>
        <v>0</v>
      </c>
      <c r="M23" s="463">
        <f>'電力分析(年)'!M29</f>
        <v>0</v>
      </c>
      <c r="N23" s="463">
        <f>'電力分析(年)'!N29</f>
        <v>0</v>
      </c>
      <c r="O23" s="220">
        <f>'電力分析(年)'!O29</f>
        <v>0</v>
      </c>
      <c r="P23" s="80"/>
      <c r="Q23" s="692" t="s">
        <v>404</v>
      </c>
    </row>
    <row r="24" spans="2:17">
      <c r="B24" s="735"/>
      <c r="C24" s="228" t="s">
        <v>23</v>
      </c>
      <c r="D24" s="219">
        <f>'電力分析(年)'!D30</f>
        <v>0</v>
      </c>
      <c r="E24" s="219">
        <f>'電力分析(年)'!E30</f>
        <v>0</v>
      </c>
      <c r="F24" s="219">
        <f>'電力分析(年)'!F30</f>
        <v>0</v>
      </c>
      <c r="G24" s="219">
        <f>'電力分析(年)'!G30</f>
        <v>0</v>
      </c>
      <c r="H24" s="453">
        <f>'電力分析(年)'!H30</f>
        <v>0</v>
      </c>
      <c r="I24" s="453">
        <f>'電力分析(年)'!I30</f>
        <v>0</v>
      </c>
      <c r="J24" s="219">
        <f>'電力分析(年)'!J30</f>
        <v>0</v>
      </c>
      <c r="K24" s="219">
        <f>'電力分析(年)'!K30</f>
        <v>0</v>
      </c>
      <c r="L24" s="219">
        <f>'電力分析(年)'!L30</f>
        <v>0</v>
      </c>
      <c r="M24" s="463">
        <f>'電力分析(年)'!M30</f>
        <v>0</v>
      </c>
      <c r="N24" s="463">
        <f>'電力分析(年)'!N30</f>
        <v>0</v>
      </c>
      <c r="O24" s="220">
        <f>'電力分析(年)'!O30</f>
        <v>0</v>
      </c>
      <c r="P24" s="80"/>
      <c r="Q24" s="692" t="s">
        <v>404</v>
      </c>
    </row>
    <row r="25" spans="2:17">
      <c r="B25" s="735"/>
      <c r="C25" s="228" t="s">
        <v>12</v>
      </c>
      <c r="D25" s="219">
        <f>'電力分析(年)'!D31</f>
        <v>0</v>
      </c>
      <c r="E25" s="219">
        <f>'電力分析(年)'!E31</f>
        <v>0</v>
      </c>
      <c r="F25" s="219">
        <f>'電力分析(年)'!F31</f>
        <v>0</v>
      </c>
      <c r="G25" s="219">
        <f>'電力分析(年)'!G31</f>
        <v>0</v>
      </c>
      <c r="H25" s="453">
        <f>'電力分析(年)'!H31</f>
        <v>0</v>
      </c>
      <c r="I25" s="453">
        <f>'電力分析(年)'!I31</f>
        <v>0</v>
      </c>
      <c r="J25" s="219">
        <f>'電力分析(年)'!J31</f>
        <v>0</v>
      </c>
      <c r="K25" s="219">
        <f>'電力分析(年)'!K31</f>
        <v>0</v>
      </c>
      <c r="L25" s="219">
        <f>'電力分析(年)'!L31</f>
        <v>0</v>
      </c>
      <c r="M25" s="463">
        <f>'電力分析(年)'!M31</f>
        <v>0</v>
      </c>
      <c r="N25" s="463">
        <f>'電力分析(年)'!N31</f>
        <v>0</v>
      </c>
      <c r="O25" s="220">
        <f>'電力分析(年)'!O31</f>
        <v>0</v>
      </c>
      <c r="P25" s="80"/>
      <c r="Q25" s="692" t="s">
        <v>404</v>
      </c>
    </row>
    <row r="26" spans="2:17">
      <c r="B26" s="735"/>
      <c r="C26" s="411" t="s">
        <v>343</v>
      </c>
      <c r="D26" s="219">
        <f>MAX(D22:D25)</f>
        <v>0</v>
      </c>
      <c r="E26" s="219">
        <f t="shared" ref="E26:O26" si="0">MAX(E22:E25)</f>
        <v>0</v>
      </c>
      <c r="F26" s="219">
        <f t="shared" si="0"/>
        <v>0</v>
      </c>
      <c r="G26" s="219">
        <f t="shared" si="0"/>
        <v>0</v>
      </c>
      <c r="H26" s="453">
        <f t="shared" si="0"/>
        <v>0</v>
      </c>
      <c r="I26" s="453">
        <f t="shared" si="0"/>
        <v>0</v>
      </c>
      <c r="J26" s="219">
        <f t="shared" si="0"/>
        <v>0</v>
      </c>
      <c r="K26" s="219">
        <f t="shared" si="0"/>
        <v>0</v>
      </c>
      <c r="L26" s="219">
        <f t="shared" si="0"/>
        <v>0</v>
      </c>
      <c r="M26" s="463">
        <f t="shared" si="0"/>
        <v>0</v>
      </c>
      <c r="N26" s="463">
        <f t="shared" si="0"/>
        <v>0</v>
      </c>
      <c r="O26" s="220">
        <f t="shared" si="0"/>
        <v>0</v>
      </c>
      <c r="P26" s="80"/>
    </row>
    <row r="27" spans="2:17">
      <c r="B27" s="735"/>
      <c r="C27" s="411" t="s">
        <v>384</v>
      </c>
      <c r="D27" s="219">
        <f t="array" ref="D27">MIN(IF(D22:D25=0,"0",D22:D25))</f>
        <v>0</v>
      </c>
      <c r="E27" s="219">
        <f t="array" ref="E27">MIN(IF(E22:E25=0,"0",E22:E25))</f>
        <v>0</v>
      </c>
      <c r="F27" s="219">
        <f t="array" ref="F27">MIN(IF(F22:F25=0,"0",F22:F25))</f>
        <v>0</v>
      </c>
      <c r="G27" s="219">
        <f t="array" ref="G27">MIN(IF(G22:G25=0,"0",G22:G25))</f>
        <v>0</v>
      </c>
      <c r="H27" s="453">
        <f t="array" ref="H27">MIN(IF(H22:H25=0,"0",H22:H25))</f>
        <v>0</v>
      </c>
      <c r="I27" s="453">
        <f t="array" ref="I27">MIN(IF(I22:I25=0,"0",I22:I25))</f>
        <v>0</v>
      </c>
      <c r="J27" s="219">
        <f t="array" ref="J27">MIN(IF(J22:J25=0,"0",J22:J25))</f>
        <v>0</v>
      </c>
      <c r="K27" s="219">
        <f t="array" ref="K27">MIN(IF(K22:K25=0,"0",K22:K25))</f>
        <v>0</v>
      </c>
      <c r="L27" s="219">
        <f t="array" ref="L27">MIN(IF(L22:L25=0,"0",L22:L25))</f>
        <v>0</v>
      </c>
      <c r="M27" s="463">
        <f t="array" ref="M27">MIN(IF(M22:M25=0,"0",M22:M25))</f>
        <v>0</v>
      </c>
      <c r="N27" s="463">
        <f t="array" ref="N27">MIN(IF(N22:N25=0,"0",N22:N25))</f>
        <v>0</v>
      </c>
      <c r="O27" s="220">
        <f t="array" ref="O27">MIN(IF(O22:O25=0,"0",O22:O25))</f>
        <v>0</v>
      </c>
      <c r="P27" s="80"/>
    </row>
    <row r="28" spans="2:17">
      <c r="B28" s="735"/>
      <c r="C28" s="411" t="s">
        <v>131</v>
      </c>
      <c r="D28" s="219">
        <f>D26-D27</f>
        <v>0</v>
      </c>
      <c r="E28" s="219">
        <f t="shared" ref="E28:O28" si="1">E26-E27</f>
        <v>0</v>
      </c>
      <c r="F28" s="219">
        <f t="shared" si="1"/>
        <v>0</v>
      </c>
      <c r="G28" s="219">
        <f t="shared" si="1"/>
        <v>0</v>
      </c>
      <c r="H28" s="453">
        <f t="shared" si="1"/>
        <v>0</v>
      </c>
      <c r="I28" s="453">
        <f t="shared" si="1"/>
        <v>0</v>
      </c>
      <c r="J28" s="219">
        <f t="shared" si="1"/>
        <v>0</v>
      </c>
      <c r="K28" s="219">
        <f t="shared" si="1"/>
        <v>0</v>
      </c>
      <c r="L28" s="219">
        <f t="shared" si="1"/>
        <v>0</v>
      </c>
      <c r="M28" s="463">
        <f t="shared" si="1"/>
        <v>0</v>
      </c>
      <c r="N28" s="463">
        <f t="shared" si="1"/>
        <v>0</v>
      </c>
      <c r="O28" s="220">
        <f t="shared" si="1"/>
        <v>0</v>
      </c>
      <c r="P28" s="80"/>
    </row>
    <row r="29" spans="2:17">
      <c r="B29" s="735"/>
      <c r="C29" s="407" t="s">
        <v>86</v>
      </c>
      <c r="D29" s="408" t="e">
        <f t="shared" ref="D29:O29" si="2">D46/(D21*SUM(D11:D18))</f>
        <v>#DIV/0!</v>
      </c>
      <c r="E29" s="408" t="e">
        <f t="shared" si="2"/>
        <v>#DIV/0!</v>
      </c>
      <c r="F29" s="408" t="e">
        <f t="shared" si="2"/>
        <v>#DIV/0!</v>
      </c>
      <c r="G29" s="408" t="e">
        <f t="shared" si="2"/>
        <v>#DIV/0!</v>
      </c>
      <c r="H29" s="454" t="e">
        <f t="shared" si="2"/>
        <v>#DIV/0!</v>
      </c>
      <c r="I29" s="454" t="e">
        <f t="shared" si="2"/>
        <v>#DIV/0!</v>
      </c>
      <c r="J29" s="408" t="e">
        <f t="shared" si="2"/>
        <v>#DIV/0!</v>
      </c>
      <c r="K29" s="408" t="e">
        <f t="shared" si="2"/>
        <v>#DIV/0!</v>
      </c>
      <c r="L29" s="408" t="e">
        <f t="shared" si="2"/>
        <v>#DIV/0!</v>
      </c>
      <c r="M29" s="464" t="e">
        <f t="shared" si="2"/>
        <v>#DIV/0!</v>
      </c>
      <c r="N29" s="464" t="e">
        <f t="shared" si="2"/>
        <v>#DIV/0!</v>
      </c>
      <c r="O29" s="409" t="e">
        <f t="shared" si="2"/>
        <v>#DIV/0!</v>
      </c>
      <c r="P29" s="651" t="e">
        <f>AVERAGE(D29:O29)</f>
        <v>#DIV/0!</v>
      </c>
      <c r="Q29" s="692" t="s">
        <v>402</v>
      </c>
    </row>
    <row r="30" spans="2:17">
      <c r="B30" s="735"/>
      <c r="C30" s="208" t="s">
        <v>150</v>
      </c>
      <c r="D30" s="219">
        <f>IF(D11=0,0,IF(D15=0,D39/D11,D39/(D11+D15)))</f>
        <v>0</v>
      </c>
      <c r="E30" s="219">
        <f t="shared" ref="E30:O30" si="3">IF(E11=0,0,IF(E15=0,E39/E11,E39/(E11+E15)))</f>
        <v>0</v>
      </c>
      <c r="F30" s="219">
        <f t="shared" si="3"/>
        <v>0</v>
      </c>
      <c r="G30" s="219">
        <f t="shared" si="3"/>
        <v>0</v>
      </c>
      <c r="H30" s="453">
        <f t="shared" si="3"/>
        <v>0</v>
      </c>
      <c r="I30" s="453">
        <f t="shared" si="3"/>
        <v>0</v>
      </c>
      <c r="J30" s="219">
        <f t="shared" si="3"/>
        <v>0</v>
      </c>
      <c r="K30" s="219">
        <f t="shared" si="3"/>
        <v>0</v>
      </c>
      <c r="L30" s="219">
        <f t="shared" si="3"/>
        <v>0</v>
      </c>
      <c r="M30" s="463">
        <f>IF(M11=0,0,IF(M15=0,M39/M11,M39/(M11+M15)))</f>
        <v>0</v>
      </c>
      <c r="N30" s="463">
        <f t="shared" si="3"/>
        <v>0</v>
      </c>
      <c r="O30" s="220">
        <f t="shared" si="3"/>
        <v>0</v>
      </c>
      <c r="P30" s="80"/>
      <c r="Q30" s="692" t="s">
        <v>403</v>
      </c>
    </row>
    <row r="31" spans="2:17">
      <c r="B31" s="735"/>
      <c r="C31" s="208" t="s">
        <v>151</v>
      </c>
      <c r="D31" s="219">
        <f>IF(D12=0,0,IF(D16=0,D40/D12,D40/(D12+D16)))</f>
        <v>0</v>
      </c>
      <c r="E31" s="219">
        <f t="shared" ref="E31:O31" si="4">IF(E12=0,0,IF(E16=0,E40/E12,E40/(E12+E16)))</f>
        <v>0</v>
      </c>
      <c r="F31" s="219">
        <f t="shared" si="4"/>
        <v>0</v>
      </c>
      <c r="G31" s="219">
        <f t="shared" si="4"/>
        <v>0</v>
      </c>
      <c r="H31" s="453">
        <f t="shared" si="4"/>
        <v>0</v>
      </c>
      <c r="I31" s="453">
        <f t="shared" si="4"/>
        <v>0</v>
      </c>
      <c r="J31" s="219">
        <f t="shared" si="4"/>
        <v>0</v>
      </c>
      <c r="K31" s="219">
        <f t="shared" si="4"/>
        <v>0</v>
      </c>
      <c r="L31" s="219">
        <f t="shared" si="4"/>
        <v>0</v>
      </c>
      <c r="M31" s="463">
        <f t="shared" si="4"/>
        <v>0</v>
      </c>
      <c r="N31" s="463">
        <f t="shared" si="4"/>
        <v>0</v>
      </c>
      <c r="O31" s="220">
        <f t="shared" si="4"/>
        <v>0</v>
      </c>
      <c r="P31" s="80"/>
      <c r="Q31" s="692" t="s">
        <v>403</v>
      </c>
    </row>
    <row r="32" spans="2:17">
      <c r="B32" s="735"/>
      <c r="C32" s="208" t="s">
        <v>152</v>
      </c>
      <c r="D32" s="219">
        <f>IF(D13=0,0,IF(D17=0,D41/D13,D41/(D13+D17)))</f>
        <v>0</v>
      </c>
      <c r="E32" s="219">
        <f t="shared" ref="E32:O32" si="5">IF(E13=0,0,IF(E17=0,E41/E13,E41/(E13+E17)))</f>
        <v>0</v>
      </c>
      <c r="F32" s="219">
        <f t="shared" si="5"/>
        <v>0</v>
      </c>
      <c r="G32" s="219">
        <f t="shared" si="5"/>
        <v>0</v>
      </c>
      <c r="H32" s="453">
        <f t="shared" si="5"/>
        <v>0</v>
      </c>
      <c r="I32" s="453">
        <f t="shared" si="5"/>
        <v>0</v>
      </c>
      <c r="J32" s="219">
        <f t="shared" si="5"/>
        <v>0</v>
      </c>
      <c r="K32" s="219">
        <f t="shared" si="5"/>
        <v>0</v>
      </c>
      <c r="L32" s="219">
        <f t="shared" si="5"/>
        <v>0</v>
      </c>
      <c r="M32" s="463">
        <f t="shared" si="5"/>
        <v>0</v>
      </c>
      <c r="N32" s="463">
        <f t="shared" si="5"/>
        <v>0</v>
      </c>
      <c r="O32" s="220">
        <f t="shared" si="5"/>
        <v>0</v>
      </c>
      <c r="P32" s="80"/>
      <c r="Q32" s="692" t="s">
        <v>403</v>
      </c>
    </row>
    <row r="33" spans="2:23">
      <c r="B33" s="735"/>
      <c r="C33" s="208" t="s">
        <v>153</v>
      </c>
      <c r="D33" s="219">
        <f>IF(D14=0,0,IF(D18=0,D42/D14,D42/(D14+D18)))</f>
        <v>0</v>
      </c>
      <c r="E33" s="219">
        <f t="shared" ref="E33:O33" si="6">IF(E14=0,0,IF(E18=0,E42/E14,E42/(E14+E18)))</f>
        <v>0</v>
      </c>
      <c r="F33" s="219">
        <f t="shared" si="6"/>
        <v>0</v>
      </c>
      <c r="G33" s="219">
        <f t="shared" si="6"/>
        <v>0</v>
      </c>
      <c r="H33" s="453">
        <f t="shared" si="6"/>
        <v>0</v>
      </c>
      <c r="I33" s="453">
        <f t="shared" si="6"/>
        <v>0</v>
      </c>
      <c r="J33" s="219">
        <f t="shared" si="6"/>
        <v>0</v>
      </c>
      <c r="K33" s="219">
        <f t="shared" si="6"/>
        <v>0</v>
      </c>
      <c r="L33" s="219">
        <f t="shared" si="6"/>
        <v>0</v>
      </c>
      <c r="M33" s="463">
        <f t="shared" si="6"/>
        <v>0</v>
      </c>
      <c r="N33" s="463">
        <f t="shared" si="6"/>
        <v>0</v>
      </c>
      <c r="O33" s="220">
        <f t="shared" si="6"/>
        <v>0</v>
      </c>
      <c r="P33" s="80"/>
      <c r="Q33" s="692" t="s">
        <v>403</v>
      </c>
    </row>
    <row r="34" spans="2:23">
      <c r="B34" s="735"/>
      <c r="C34" s="410" t="s">
        <v>154</v>
      </c>
      <c r="D34" s="219">
        <f>IF(D15=0,0,IF(D11=0,D39/D15,D39/(D11+D15)))</f>
        <v>0</v>
      </c>
      <c r="E34" s="219">
        <f t="shared" ref="E34:O34" si="7">IF(E15=0,0,IF(E11=0,E39/E15,E39/(E11+E15)))</f>
        <v>0</v>
      </c>
      <c r="F34" s="219">
        <f t="shared" si="7"/>
        <v>0</v>
      </c>
      <c r="G34" s="219">
        <f t="shared" si="7"/>
        <v>0</v>
      </c>
      <c r="H34" s="453">
        <f>IF(H15=0,0,IF(H11=0,H39/H15,H39/(H11+H15)))</f>
        <v>0</v>
      </c>
      <c r="I34" s="453">
        <f t="shared" si="7"/>
        <v>0</v>
      </c>
      <c r="J34" s="219">
        <f t="shared" si="7"/>
        <v>0</v>
      </c>
      <c r="K34" s="219">
        <f t="shared" si="7"/>
        <v>0</v>
      </c>
      <c r="L34" s="219">
        <f t="shared" si="7"/>
        <v>0</v>
      </c>
      <c r="M34" s="463">
        <f t="shared" si="7"/>
        <v>0</v>
      </c>
      <c r="N34" s="463">
        <f t="shared" si="7"/>
        <v>0</v>
      </c>
      <c r="O34" s="220">
        <f t="shared" si="7"/>
        <v>0</v>
      </c>
      <c r="P34" s="80"/>
      <c r="Q34" s="692" t="s">
        <v>403</v>
      </c>
    </row>
    <row r="35" spans="2:23">
      <c r="B35" s="735"/>
      <c r="C35" s="410" t="s">
        <v>155</v>
      </c>
      <c r="D35" s="219">
        <f>IF(D16=0,0,IF(D12=0,D40/D16,D40/(D12+D16)))</f>
        <v>0</v>
      </c>
      <c r="E35" s="219">
        <f t="shared" ref="E35:G35" si="8">IF(E16=0,0,IF(E12=0,E40/E16,E40/(E12+E16)))</f>
        <v>0</v>
      </c>
      <c r="F35" s="219">
        <f t="shared" si="8"/>
        <v>0</v>
      </c>
      <c r="G35" s="219">
        <f t="shared" si="8"/>
        <v>0</v>
      </c>
      <c r="H35" s="219">
        <f t="shared" ref="H35:J35" si="9">IF(H16=0,0,IF(H12=0,(H39+H40)/H16,(H39+H40)/(H12+H16)))</f>
        <v>0</v>
      </c>
      <c r="I35" s="219">
        <f t="shared" si="9"/>
        <v>0</v>
      </c>
      <c r="J35" s="219">
        <f t="shared" si="9"/>
        <v>0</v>
      </c>
      <c r="K35" s="219">
        <f>IF(K16=0,0,IF(K12=0,(K39+K40)/K16,(K39+K40)/(K12+K16)))</f>
        <v>0</v>
      </c>
      <c r="L35" s="219">
        <f>IF(L16=0,0,IF(L12=0,(L39+L40)/L16,(L39+L40)/(L12+L16)))</f>
        <v>0</v>
      </c>
      <c r="M35" s="219">
        <f t="shared" ref="M35:O35" si="10">IF(M16=0,0,IF(M12=0,(M39+M40)/M16,(M39+M40)/(M12+M16)))</f>
        <v>0</v>
      </c>
      <c r="N35" s="219">
        <f t="shared" si="10"/>
        <v>0</v>
      </c>
      <c r="O35" s="220">
        <f t="shared" si="10"/>
        <v>0</v>
      </c>
      <c r="P35" s="80"/>
      <c r="Q35" s="692" t="s">
        <v>403</v>
      </c>
    </row>
    <row r="36" spans="2:23" ht="13.5" thickBot="1">
      <c r="B36" s="735"/>
      <c r="C36" s="410" t="s">
        <v>156</v>
      </c>
      <c r="D36" s="219">
        <f>IF(D17=0,0,IF(D13=0,D41/D17,D41/(D13+D17)))</f>
        <v>0</v>
      </c>
      <c r="E36" s="219">
        <f t="shared" ref="E36:O36" si="11">IF(E17=0,0,IF(E13=0,E41/E17,E41/(E13+E17)))</f>
        <v>0</v>
      </c>
      <c r="F36" s="219">
        <f t="shared" si="11"/>
        <v>0</v>
      </c>
      <c r="G36" s="219">
        <f t="shared" si="11"/>
        <v>0</v>
      </c>
      <c r="H36" s="453">
        <f t="shared" si="11"/>
        <v>0</v>
      </c>
      <c r="I36" s="453">
        <f t="shared" si="11"/>
        <v>0</v>
      </c>
      <c r="J36" s="219">
        <f t="shared" si="11"/>
        <v>0</v>
      </c>
      <c r="K36" s="219">
        <f t="shared" si="11"/>
        <v>0</v>
      </c>
      <c r="L36" s="219">
        <f t="shared" si="11"/>
        <v>0</v>
      </c>
      <c r="M36" s="463">
        <f t="shared" si="11"/>
        <v>0</v>
      </c>
      <c r="N36" s="463">
        <f t="shared" si="11"/>
        <v>0</v>
      </c>
      <c r="O36" s="220">
        <f t="shared" si="11"/>
        <v>0</v>
      </c>
      <c r="P36" s="80"/>
      <c r="Q36" s="692" t="s">
        <v>403</v>
      </c>
    </row>
    <row r="37" spans="2:23" ht="15" thickBot="1">
      <c r="B37" s="735"/>
      <c r="C37" s="410" t="s">
        <v>157</v>
      </c>
      <c r="D37" s="219">
        <f>IF(D18=0,0,IF(D14=0,D42/D18,D42/(D14+D18)))</f>
        <v>0</v>
      </c>
      <c r="E37" s="219">
        <f t="shared" ref="E37:O37" si="12">IF(E18=0,0,IF(E14=0,E42/E18,E42/(E14+E18)))</f>
        <v>0</v>
      </c>
      <c r="F37" s="219">
        <f t="shared" si="12"/>
        <v>0</v>
      </c>
      <c r="G37" s="219">
        <f t="shared" si="12"/>
        <v>0</v>
      </c>
      <c r="H37" s="453">
        <f t="shared" si="12"/>
        <v>0</v>
      </c>
      <c r="I37" s="453">
        <f t="shared" si="12"/>
        <v>0</v>
      </c>
      <c r="J37" s="219">
        <f t="shared" si="12"/>
        <v>0</v>
      </c>
      <c r="K37" s="219">
        <f t="shared" si="12"/>
        <v>0</v>
      </c>
      <c r="L37" s="219">
        <f t="shared" si="12"/>
        <v>0</v>
      </c>
      <c r="M37" s="463">
        <f t="shared" si="12"/>
        <v>0</v>
      </c>
      <c r="N37" s="463">
        <f t="shared" si="12"/>
        <v>0</v>
      </c>
      <c r="O37" s="220">
        <f t="shared" si="12"/>
        <v>0</v>
      </c>
      <c r="P37" s="80"/>
      <c r="Q37" s="692" t="s">
        <v>403</v>
      </c>
      <c r="S37" s="6"/>
      <c r="T37" s="6"/>
      <c r="U37" s="6"/>
      <c r="V37" s="732" t="s">
        <v>179</v>
      </c>
      <c r="W37" s="733"/>
    </row>
    <row r="38" spans="2:23" ht="15" thickBot="1">
      <c r="B38" s="736"/>
      <c r="C38" s="209" t="s">
        <v>158</v>
      </c>
      <c r="D38" s="223" t="e">
        <f>'電力分析(年)'!D43/'電力分析(年)'!D40</f>
        <v>#DIV/0!</v>
      </c>
      <c r="E38" s="223" t="e">
        <f>'電力分析(年)'!E43/'電力分析(年)'!E40</f>
        <v>#DIV/0!</v>
      </c>
      <c r="F38" s="223" t="e">
        <f>'電力分析(年)'!F43/'電力分析(年)'!F40</f>
        <v>#DIV/0!</v>
      </c>
      <c r="G38" s="223" t="e">
        <f>'電力分析(年)'!G43/'電力分析(年)'!G40</f>
        <v>#DIV/0!</v>
      </c>
      <c r="H38" s="455" t="e">
        <f>'電力分析(年)'!H43/'電力分析(年)'!H40</f>
        <v>#DIV/0!</v>
      </c>
      <c r="I38" s="455" t="e">
        <f>'電力分析(年)'!I43/'電力分析(年)'!I40</f>
        <v>#DIV/0!</v>
      </c>
      <c r="J38" s="223" t="e">
        <f>'電力分析(年)'!J43/'電力分析(年)'!J40</f>
        <v>#DIV/0!</v>
      </c>
      <c r="K38" s="223" t="e">
        <f>'電力分析(年)'!K43/'電力分析(年)'!K40</f>
        <v>#DIV/0!</v>
      </c>
      <c r="L38" s="223" t="e">
        <f>'電力分析(年)'!L43/'電力分析(年)'!L40</f>
        <v>#DIV/0!</v>
      </c>
      <c r="M38" s="465" t="e">
        <f>'電力分析(年)'!M43/'電力分析(年)'!M40</f>
        <v>#DIV/0!</v>
      </c>
      <c r="N38" s="465" t="e">
        <f>'電力分析(年)'!N43/'電力分析(年)'!N40</f>
        <v>#DIV/0!</v>
      </c>
      <c r="O38" s="224" t="e">
        <f>'電力分析(年)'!O43/'電力分析(年)'!O40</f>
        <v>#DIV/0!</v>
      </c>
      <c r="P38" s="234" t="e">
        <f>AVERAGE(D38:O38)</f>
        <v>#DIV/0!</v>
      </c>
      <c r="S38" s="431" t="s">
        <v>344</v>
      </c>
      <c r="T38" s="432" t="s">
        <v>170</v>
      </c>
      <c r="U38" s="432" t="s">
        <v>171</v>
      </c>
      <c r="V38" s="246" t="s">
        <v>168</v>
      </c>
      <c r="W38" s="422" t="s">
        <v>169</v>
      </c>
    </row>
    <row r="39" spans="2:23">
      <c r="B39" s="734" t="s">
        <v>18</v>
      </c>
      <c r="C39" s="229" t="s">
        <v>10</v>
      </c>
      <c r="D39" s="215">
        <f>'電力分析(年)'!D33</f>
        <v>0</v>
      </c>
      <c r="E39" s="215">
        <f>'電力分析(年)'!E33</f>
        <v>0</v>
      </c>
      <c r="F39" s="215">
        <f>'電力分析(年)'!F33</f>
        <v>0</v>
      </c>
      <c r="G39" s="215">
        <f>'電力分析(年)'!G33</f>
        <v>0</v>
      </c>
      <c r="H39" s="452">
        <f>'電力分析(年)'!H33</f>
        <v>0</v>
      </c>
      <c r="I39" s="500">
        <f>'電力分析(年)'!I33</f>
        <v>0</v>
      </c>
      <c r="J39" s="501">
        <f>'電力分析(年)'!J33</f>
        <v>0</v>
      </c>
      <c r="K39" s="501">
        <f>'電力分析(年)'!K33</f>
        <v>0</v>
      </c>
      <c r="L39" s="501">
        <f>'電力分析(年)'!L33</f>
        <v>0</v>
      </c>
      <c r="M39" s="462">
        <f>'電力分析(年)'!M33</f>
        <v>0</v>
      </c>
      <c r="N39" s="462">
        <f>'電力分析(年)'!N33</f>
        <v>0</v>
      </c>
      <c r="O39" s="216">
        <f>'電力分析(年)'!O33</f>
        <v>0</v>
      </c>
      <c r="P39" s="80"/>
      <c r="Q39" s="727" t="s">
        <v>18</v>
      </c>
      <c r="R39" s="420" t="s">
        <v>10</v>
      </c>
      <c r="S39" s="236"/>
      <c r="T39" s="237"/>
      <c r="U39" s="237"/>
      <c r="V39" s="237">
        <v>267800</v>
      </c>
      <c r="W39" s="423">
        <v>234000</v>
      </c>
    </row>
    <row r="40" spans="2:23">
      <c r="B40" s="735"/>
      <c r="C40" s="228" t="s">
        <v>11</v>
      </c>
      <c r="D40" s="219">
        <f>'電力分析(年)'!D34</f>
        <v>0</v>
      </c>
      <c r="E40" s="219">
        <f>'電力分析(年)'!E34</f>
        <v>0</v>
      </c>
      <c r="F40" s="219">
        <f>'電力分析(年)'!F34</f>
        <v>0</v>
      </c>
      <c r="G40" s="219">
        <f>'電力分析(年)'!G34</f>
        <v>0</v>
      </c>
      <c r="H40" s="453">
        <f>'電力分析(年)'!H34</f>
        <v>0</v>
      </c>
      <c r="I40" s="453">
        <f>'電力分析(年)'!I34</f>
        <v>0</v>
      </c>
      <c r="J40" s="219">
        <f>'電力分析(年)'!J34</f>
        <v>0</v>
      </c>
      <c r="K40" s="219">
        <f>'電力分析(年)'!K34</f>
        <v>0</v>
      </c>
      <c r="L40" s="219">
        <f>'電力分析(年)'!L34</f>
        <v>0</v>
      </c>
      <c r="M40" s="463">
        <f>'電力分析(年)'!M34</f>
        <v>0</v>
      </c>
      <c r="N40" s="463">
        <f>'電力分析(年)'!N34</f>
        <v>0</v>
      </c>
      <c r="O40" s="220">
        <f>'電力分析(年)'!O34</f>
        <v>0</v>
      </c>
      <c r="P40" s="80"/>
      <c r="Q40" s="728"/>
      <c r="R40" s="235" t="s">
        <v>11</v>
      </c>
      <c r="S40" s="236"/>
      <c r="T40" s="237"/>
      <c r="U40" s="237"/>
      <c r="V40" s="237"/>
      <c r="W40" s="423"/>
    </row>
    <row r="41" spans="2:23">
      <c r="B41" s="735"/>
      <c r="C41" s="228" t="s">
        <v>23</v>
      </c>
      <c r="D41" s="219">
        <f>'電力分析(年)'!D35</f>
        <v>0</v>
      </c>
      <c r="E41" s="219">
        <f>'電力分析(年)'!E35</f>
        <v>0</v>
      </c>
      <c r="F41" s="219">
        <f>'電力分析(年)'!F35</f>
        <v>0</v>
      </c>
      <c r="G41" s="219">
        <f>'電力分析(年)'!G35</f>
        <v>0</v>
      </c>
      <c r="H41" s="453">
        <f>'電力分析(年)'!H35</f>
        <v>0</v>
      </c>
      <c r="I41" s="453">
        <f>'電力分析(年)'!I35</f>
        <v>0</v>
      </c>
      <c r="J41" s="541">
        <f>'電力分析(年)'!J35</f>
        <v>0</v>
      </c>
      <c r="K41" s="219">
        <f>'電力分析(年)'!K35</f>
        <v>0</v>
      </c>
      <c r="L41" s="219">
        <f>'電力分析(年)'!L35</f>
        <v>0</v>
      </c>
      <c r="M41" s="463">
        <f>'電力分析(年)'!M35</f>
        <v>0</v>
      </c>
      <c r="N41" s="463">
        <f>'電力分析(年)'!N35</f>
        <v>0</v>
      </c>
      <c r="O41" s="220">
        <f>'電力分析(年)'!O35</f>
        <v>0</v>
      </c>
      <c r="P41" s="80"/>
      <c r="Q41" s="728"/>
      <c r="R41" s="235" t="s">
        <v>23</v>
      </c>
      <c r="S41" s="236"/>
      <c r="T41" s="237"/>
      <c r="U41" s="237"/>
      <c r="V41" s="237">
        <v>22400</v>
      </c>
      <c r="W41" s="423">
        <v>36800</v>
      </c>
    </row>
    <row r="42" spans="2:23">
      <c r="B42" s="735"/>
      <c r="C42" s="228" t="s">
        <v>12</v>
      </c>
      <c r="D42" s="219">
        <f>'電力分析(年)'!D36</f>
        <v>0</v>
      </c>
      <c r="E42" s="219">
        <f>'電力分析(年)'!E36</f>
        <v>0</v>
      </c>
      <c r="F42" s="219">
        <f>'電力分析(年)'!F36</f>
        <v>0</v>
      </c>
      <c r="G42" s="219">
        <f>'電力分析(年)'!G36</f>
        <v>0</v>
      </c>
      <c r="H42" s="453">
        <f>'電力分析(年)'!H36</f>
        <v>0</v>
      </c>
      <c r="I42" s="453">
        <f>'電力分析(年)'!I36</f>
        <v>0</v>
      </c>
      <c r="J42" s="219">
        <f>'電力分析(年)'!J36</f>
        <v>0</v>
      </c>
      <c r="K42" s="219">
        <f>'電力分析(年)'!K36</f>
        <v>0</v>
      </c>
      <c r="L42" s="219">
        <f>'電力分析(年)'!L36</f>
        <v>0</v>
      </c>
      <c r="M42" s="463">
        <f>'電力分析(年)'!M36</f>
        <v>0</v>
      </c>
      <c r="N42" s="463">
        <f>'電力分析(年)'!N36</f>
        <v>0</v>
      </c>
      <c r="O42" s="220">
        <f>'電力分析(年)'!O36</f>
        <v>0</v>
      </c>
      <c r="P42" s="80"/>
      <c r="Q42" s="728"/>
      <c r="R42" s="235" t="s">
        <v>12</v>
      </c>
      <c r="S42" s="236"/>
      <c r="T42" s="237"/>
      <c r="U42" s="237"/>
      <c r="V42" s="237">
        <v>100600</v>
      </c>
      <c r="W42" s="423">
        <v>108000</v>
      </c>
    </row>
    <row r="43" spans="2:23" ht="14.25">
      <c r="B43" s="735"/>
      <c r="C43" s="412" t="s">
        <v>166</v>
      </c>
      <c r="D43" s="221" t="e">
        <f>D39/D46</f>
        <v>#DIV/0!</v>
      </c>
      <c r="E43" s="221" t="e">
        <f t="shared" ref="E43:O43" si="13">E39/E46</f>
        <v>#DIV/0!</v>
      </c>
      <c r="F43" s="221" t="e">
        <f t="shared" si="13"/>
        <v>#DIV/0!</v>
      </c>
      <c r="G43" s="221" t="e">
        <f t="shared" si="13"/>
        <v>#DIV/0!</v>
      </c>
      <c r="H43" s="456" t="e">
        <f t="shared" si="13"/>
        <v>#DIV/0!</v>
      </c>
      <c r="I43" s="456" t="e">
        <f t="shared" si="13"/>
        <v>#DIV/0!</v>
      </c>
      <c r="J43" s="221" t="e">
        <f t="shared" si="13"/>
        <v>#DIV/0!</v>
      </c>
      <c r="K43" s="221" t="e">
        <f t="shared" si="13"/>
        <v>#DIV/0!</v>
      </c>
      <c r="L43" s="221" t="e">
        <f t="shared" si="13"/>
        <v>#DIV/0!</v>
      </c>
      <c r="M43" s="466" t="e">
        <f t="shared" si="13"/>
        <v>#DIV/0!</v>
      </c>
      <c r="N43" s="466" t="e">
        <f t="shared" si="13"/>
        <v>#DIV/0!</v>
      </c>
      <c r="O43" s="222" t="e">
        <f t="shared" si="13"/>
        <v>#DIV/0!</v>
      </c>
      <c r="P43" s="81"/>
      <c r="Q43" s="728"/>
      <c r="R43" s="253" t="s">
        <v>166</v>
      </c>
      <c r="S43" s="238" t="e">
        <f>AVERAGE(D43:O43)</f>
        <v>#DIV/0!</v>
      </c>
      <c r="T43" s="245" t="e">
        <f>AVERAGE(D43:H43,M43:O43)</f>
        <v>#DIV/0!</v>
      </c>
      <c r="U43" s="239" t="e">
        <f>AVERAGE(I43:L43)</f>
        <v>#DIV/0!</v>
      </c>
      <c r="V43" s="240">
        <f>V39/V46</f>
        <v>0.68526100307062432</v>
      </c>
      <c r="W43" s="424">
        <f>W39/W46</f>
        <v>0.61774023231256603</v>
      </c>
    </row>
    <row r="44" spans="2:23" ht="14.25">
      <c r="B44" s="735"/>
      <c r="C44" s="412" t="s">
        <v>167</v>
      </c>
      <c r="D44" s="221" t="e">
        <f>D41/D46</f>
        <v>#DIV/0!</v>
      </c>
      <c r="E44" s="221" t="e">
        <f t="shared" ref="E44:O44" si="14">E41/E46</f>
        <v>#DIV/0!</v>
      </c>
      <c r="F44" s="221" t="e">
        <f t="shared" si="14"/>
        <v>#DIV/0!</v>
      </c>
      <c r="G44" s="221" t="e">
        <f t="shared" si="14"/>
        <v>#DIV/0!</v>
      </c>
      <c r="H44" s="456" t="e">
        <f t="shared" si="14"/>
        <v>#DIV/0!</v>
      </c>
      <c r="I44" s="456" t="e">
        <f t="shared" si="14"/>
        <v>#DIV/0!</v>
      </c>
      <c r="J44" s="221" t="e">
        <f t="shared" si="14"/>
        <v>#DIV/0!</v>
      </c>
      <c r="K44" s="221" t="e">
        <f t="shared" si="14"/>
        <v>#DIV/0!</v>
      </c>
      <c r="L44" s="221" t="e">
        <f t="shared" si="14"/>
        <v>#DIV/0!</v>
      </c>
      <c r="M44" s="466" t="e">
        <f t="shared" si="14"/>
        <v>#DIV/0!</v>
      </c>
      <c r="N44" s="466" t="e">
        <f t="shared" si="14"/>
        <v>#DIV/0!</v>
      </c>
      <c r="O44" s="222" t="e">
        <f t="shared" si="14"/>
        <v>#DIV/0!</v>
      </c>
      <c r="P44" s="81"/>
      <c r="Q44" s="728"/>
      <c r="R44" s="253" t="s">
        <v>167</v>
      </c>
      <c r="S44" s="238" t="e">
        <f>AVERAGE(D44:O44)</f>
        <v>#DIV/0!</v>
      </c>
      <c r="T44" s="245" t="e">
        <f>AVERAGE(D44:H44,M44:O44)</f>
        <v>#DIV/0!</v>
      </c>
      <c r="U44" s="239" t="e">
        <f>AVERAGE(I44:L44)</f>
        <v>#DIV/0!</v>
      </c>
      <c r="V44" s="241">
        <f>V41/V46</f>
        <v>5.7318321392016376E-2</v>
      </c>
      <c r="W44" s="425">
        <f>W41/W46</f>
        <v>9.714889123548047E-2</v>
      </c>
    </row>
    <row r="45" spans="2:23">
      <c r="B45" s="735"/>
      <c r="C45" s="413" t="s">
        <v>85</v>
      </c>
      <c r="D45" s="221" t="e">
        <f t="shared" ref="D45:O45" si="15">D42/D46</f>
        <v>#DIV/0!</v>
      </c>
      <c r="E45" s="221" t="e">
        <f t="shared" si="15"/>
        <v>#DIV/0!</v>
      </c>
      <c r="F45" s="221" t="e">
        <f t="shared" si="15"/>
        <v>#DIV/0!</v>
      </c>
      <c r="G45" s="221" t="e">
        <f t="shared" si="15"/>
        <v>#DIV/0!</v>
      </c>
      <c r="H45" s="456" t="e">
        <f t="shared" si="15"/>
        <v>#DIV/0!</v>
      </c>
      <c r="I45" s="456" t="e">
        <f t="shared" si="15"/>
        <v>#DIV/0!</v>
      </c>
      <c r="J45" s="221" t="e">
        <f t="shared" si="15"/>
        <v>#DIV/0!</v>
      </c>
      <c r="K45" s="221" t="e">
        <f t="shared" si="15"/>
        <v>#DIV/0!</v>
      </c>
      <c r="L45" s="221" t="e">
        <f t="shared" si="15"/>
        <v>#DIV/0!</v>
      </c>
      <c r="M45" s="466" t="e">
        <f t="shared" si="15"/>
        <v>#DIV/0!</v>
      </c>
      <c r="N45" s="466" t="e">
        <f t="shared" si="15"/>
        <v>#DIV/0!</v>
      </c>
      <c r="O45" s="222" t="e">
        <f t="shared" si="15"/>
        <v>#DIV/0!</v>
      </c>
      <c r="P45" s="81"/>
      <c r="Q45" s="728"/>
      <c r="R45" s="235" t="s">
        <v>85</v>
      </c>
      <c r="S45" s="238" t="e">
        <f>AVERAGE(D45:O45)</f>
        <v>#DIV/0!</v>
      </c>
      <c r="T45" s="245" t="e">
        <f>AVERAGE(D45:H45,M45:O45)</f>
        <v>#DIV/0!</v>
      </c>
      <c r="U45" s="239" t="e">
        <f>AVERAGE(I45:L45)</f>
        <v>#DIV/0!</v>
      </c>
      <c r="V45" s="240">
        <f>V42/V46</f>
        <v>0.25742067553735926</v>
      </c>
      <c r="W45" s="424">
        <f>W42/W46</f>
        <v>0.28511087645195354</v>
      </c>
    </row>
    <row r="46" spans="2:23" ht="13.5" thickBot="1">
      <c r="B46" s="736"/>
      <c r="C46" s="230" t="s">
        <v>19</v>
      </c>
      <c r="D46" s="217">
        <f>'電力分析(年)'!D37</f>
        <v>0</v>
      </c>
      <c r="E46" s="217">
        <f>'電力分析(年)'!E37</f>
        <v>0</v>
      </c>
      <c r="F46" s="217">
        <f>'電力分析(年)'!F37</f>
        <v>0</v>
      </c>
      <c r="G46" s="217">
        <f>'電力分析(年)'!G37</f>
        <v>0</v>
      </c>
      <c r="H46" s="457">
        <f>'電力分析(年)'!H37</f>
        <v>0</v>
      </c>
      <c r="I46" s="457">
        <f>'電力分析(年)'!I37</f>
        <v>0</v>
      </c>
      <c r="J46" s="217">
        <f>'電力分析(年)'!J37</f>
        <v>0</v>
      </c>
      <c r="K46" s="217">
        <f>'電力分析(年)'!K37</f>
        <v>0</v>
      </c>
      <c r="L46" s="217">
        <f>'電力分析(年)'!L37</f>
        <v>0</v>
      </c>
      <c r="M46" s="467">
        <f>'電力分析(年)'!M37</f>
        <v>0</v>
      </c>
      <c r="N46" s="467">
        <f>'電力分析(年)'!N37</f>
        <v>0</v>
      </c>
      <c r="O46" s="218">
        <f>'電力分析(年)'!O37</f>
        <v>0</v>
      </c>
      <c r="P46" s="80"/>
      <c r="Q46" s="729"/>
      <c r="R46" s="421" t="s">
        <v>19</v>
      </c>
      <c r="S46" s="426">
        <f>AVERAGE(D46:O46)</f>
        <v>0</v>
      </c>
      <c r="T46" s="427">
        <f>AVERAGE(D46:H46,M46:O46)</f>
        <v>0</v>
      </c>
      <c r="U46" s="428">
        <f>AVERAGE(J46:M46)</f>
        <v>0</v>
      </c>
      <c r="V46" s="429">
        <f>SUM(V39:V42)</f>
        <v>390800</v>
      </c>
      <c r="W46" s="430">
        <f>SUM(W39:W42)</f>
        <v>378800</v>
      </c>
    </row>
    <row r="47" spans="2:23" ht="13.5" thickBot="1">
      <c r="B47" s="734" t="s">
        <v>405</v>
      </c>
      <c r="C47" s="229" t="s">
        <v>159</v>
      </c>
      <c r="D47" s="215">
        <f>D30*'電力分析(日)'!$U$5+'電力分析(月)'!D31*'電力分析(日)'!$U$6+'電力分析(月)'!D32*'電力分析(日)'!$U$7+'電力分析(月)'!D33*'電力分析(日)'!$U$8+'電力分析(月)'!D34*'電力分析(日)'!$X$5+'電力分析(月)'!D35*'電力分析(日)'!$X$6+'電力分析(月)'!D36*'電力分析(日)'!$X$7+'電力分析(月)'!D37*'電力分析(日)'!$X$8</f>
        <v>0</v>
      </c>
      <c r="E47" s="215">
        <f>E30*'電力分析(日)'!$U$5+'電力分析(月)'!E31*'電力分析(日)'!$U$6+'電力分析(月)'!E32*'電力分析(日)'!$U$7+'電力分析(月)'!E33*'電力分析(日)'!$U$8+'電力分析(月)'!E34*'電力分析(日)'!$X$5+'電力分析(月)'!E35*'電力分析(日)'!$X$6+'電力分析(月)'!E36*'電力分析(日)'!$X$7+'電力分析(月)'!E37*'電力分析(日)'!$X$8</f>
        <v>0</v>
      </c>
      <c r="F47" s="215">
        <f>F30*'電力分析(日)'!$U$5+'電力分析(月)'!F31*'電力分析(日)'!$U$6+'電力分析(月)'!F32*'電力分析(日)'!$U$7+'電力分析(月)'!F33*'電力分析(日)'!$U$8+'電力分析(月)'!F34*'電力分析(日)'!$X$5+'電力分析(月)'!F35*'電力分析(日)'!$X$6+'電力分析(月)'!F36*'電力分析(日)'!$X$7+'電力分析(月)'!F37*'電力分析(日)'!$X$8</f>
        <v>0</v>
      </c>
      <c r="G47" s="215">
        <f>G30*'電力分析(日)'!$U$5+'電力分析(月)'!G31*'電力分析(日)'!$U$6+'電力分析(月)'!G32*'電力分析(日)'!$U$7+'電力分析(月)'!G33*'電力分析(日)'!$U$8+'電力分析(月)'!G34*'電力分析(日)'!$X$5+'電力分析(月)'!G35*'電力分析(日)'!$X$6+'電力分析(月)'!G36*'電力分析(日)'!$X$7+'電力分析(月)'!G37*'電力分析(日)'!$X$8</f>
        <v>0</v>
      </c>
      <c r="H47" s="452">
        <f>H30*'電力分析(日)'!$U$5+'電力分析(月)'!H31*'電力分析(日)'!$U$6+'電力分析(月)'!H32*'電力分析(日)'!$U$7+'電力分析(月)'!H33*'電力分析(日)'!$U$8+'電力分析(月)'!H34*'電力分析(日)'!$X$5+'電力分析(月)'!H35*'電力分析(日)'!$X$6+'電力分析(月)'!H36*'電力分析(日)'!$X$7+'電力分析(月)'!H37*'電力分析(日)'!$X$8</f>
        <v>0</v>
      </c>
      <c r="I47" s="500">
        <f>I30*'電力分析(日)'!$U$5+'電力分析(月)'!I31*'電力分析(日)'!$U$6+'電力分析(月)'!I32*'電力分析(日)'!$U$7+'電力分析(月)'!I33*'電力分析(日)'!$U$8+'電力分析(月)'!I34*'電力分析(日)'!$X$5+'電力分析(月)'!I35*'電力分析(日)'!$X$6+'電力分析(月)'!I36*'電力分析(日)'!$X$7+'電力分析(月)'!I37*'電力分析(日)'!$X$8</f>
        <v>0</v>
      </c>
      <c r="J47" s="501">
        <f>J30*'電力分析(日)'!$U$5+'電力分析(月)'!J31*'電力分析(日)'!$U$6+'電力分析(月)'!J32*'電力分析(日)'!$U$7+'電力分析(月)'!J33*'電力分析(日)'!$U$8+'電力分析(月)'!J34*'電力分析(日)'!$X$5+'電力分析(月)'!J35*'電力分析(日)'!$X$6+'電力分析(月)'!J36*'電力分析(日)'!$X$7+'電力分析(月)'!J37*'電力分析(日)'!$X$8</f>
        <v>0</v>
      </c>
      <c r="K47" s="501">
        <f>K30*'電力分析(日)'!$U$5+'電力分析(月)'!K31*'電力分析(日)'!$U$6+'電力分析(月)'!K32*'電力分析(日)'!$U$7+'電力分析(月)'!K33*'電力分析(日)'!$U$8+'電力分析(月)'!K34*'電力分析(日)'!$X$5+'電力分析(月)'!K35*'電力分析(日)'!$X$6+'電力分析(月)'!K36*'電力分析(日)'!$X$7+'電力分析(月)'!K37*'電力分析(日)'!$X$8</f>
        <v>0</v>
      </c>
      <c r="L47" s="501">
        <f>L30*'電力分析(日)'!$U$5+'電力分析(月)'!L31*'電力分析(日)'!$U$6+'電力分析(月)'!L32*'電力分析(日)'!$U$7+'電力分析(月)'!L33*'電力分析(日)'!$U$8+'電力分析(月)'!L34*'電力分析(日)'!$X$5+'電力分析(月)'!L35*'電力分析(日)'!$X$6+'電力分析(月)'!L36*'電力分析(日)'!$X$7+'電力分析(月)'!L37*'電力分析(日)'!$X$8</f>
        <v>0</v>
      </c>
      <c r="M47" s="462">
        <f>M30*'電力分析(日)'!$U$5+'電力分析(月)'!M31*'電力分析(日)'!$U$6+'電力分析(月)'!M32*'電力分析(日)'!$U$7+'電力分析(月)'!M33*'電力分析(日)'!$U$8+'電力分析(月)'!M34*'電力分析(日)'!$X$5+'電力分析(月)'!M35*'電力分析(日)'!$X$6+'電力分析(月)'!M36*'電力分析(日)'!$X$7+'電力分析(月)'!M37*'電力分析(日)'!$X$8</f>
        <v>0</v>
      </c>
      <c r="N47" s="462">
        <f>N30*'電力分析(日)'!$U$5+'電力分析(月)'!N31*'電力分析(日)'!$U$6+'電力分析(月)'!N32*'電力分析(日)'!$U$7+'電力分析(月)'!N33*'電力分析(日)'!$U$8+'電力分析(月)'!N34*'電力分析(日)'!$X$5+'電力分析(月)'!N35*'電力分析(日)'!$X$6+'電力分析(月)'!N36*'電力分析(日)'!$X$7+'電力分析(月)'!N37*'電力分析(日)'!$X$8</f>
        <v>0</v>
      </c>
      <c r="O47" s="216">
        <f>O30*'電力分析(日)'!$U$5+'電力分析(月)'!O31*'電力分析(日)'!$U$6+'電力分析(月)'!O32*'電力分析(日)'!$U$7+'電力分析(月)'!O33*'電力分析(日)'!$U$8+'電力分析(月)'!O34*'電力分析(日)'!$X$5+'電力分析(月)'!O35*'電力分析(日)'!$X$6+'電力分析(月)'!O36*'電力分析(日)'!$X$7+'電力分析(月)'!O37*'電力分析(日)'!$X$8</f>
        <v>0</v>
      </c>
      <c r="P47" s="80"/>
      <c r="S47" s="243"/>
      <c r="T47" s="243"/>
      <c r="U47" s="243"/>
      <c r="V47" s="243"/>
      <c r="W47" s="243"/>
    </row>
    <row r="48" spans="2:23" ht="14.25">
      <c r="B48" s="735"/>
      <c r="C48" s="228" t="s">
        <v>160</v>
      </c>
      <c r="D48" s="219">
        <f>D30*'電力分析(日)'!$V$5+'電力分析(月)'!D31*'電力分析(日)'!$V$6+'電力分析(月)'!D32*'電力分析(日)'!$V$7+'電力分析(月)'!D33*'電力分析(日)'!$V$8+'電力分析(月)'!D34*'電力分析(日)'!$Y$5+'電力分析(月)'!D35*'電力分析(日)'!$Y$6+'電力分析(月)'!D36*'電力分析(日)'!$Y$7+'電力分析(月)'!D37*'電力分析(日)'!$Y$8</f>
        <v>0</v>
      </c>
      <c r="E48" s="219">
        <f>E30*'電力分析(日)'!$V$5+'電力分析(月)'!E31*'電力分析(日)'!$V$6+'電力分析(月)'!E32*'電力分析(日)'!$V$7+'電力分析(月)'!E33*'電力分析(日)'!$V$8+'電力分析(月)'!E34*'電力分析(日)'!$Y$5+'電力分析(月)'!E35*'電力分析(日)'!$Y$6+'電力分析(月)'!E36*'電力分析(日)'!$Y$7+'電力分析(月)'!E37*'電力分析(日)'!$Y$8</f>
        <v>0</v>
      </c>
      <c r="F48" s="219">
        <f>F30*'電力分析(日)'!$V$5+'電力分析(月)'!F31*'電力分析(日)'!$V$6+'電力分析(月)'!F32*'電力分析(日)'!$V$7+'電力分析(月)'!F33*'電力分析(日)'!$V$8+'電力分析(月)'!F34*'電力分析(日)'!$Y$5+'電力分析(月)'!F35*'電力分析(日)'!$Y$6+'電力分析(月)'!F36*'電力分析(日)'!$Y$7+'電力分析(月)'!F37*'電力分析(日)'!$Y$8</f>
        <v>0</v>
      </c>
      <c r="G48" s="219">
        <f>G30*'電力分析(日)'!$V$5+'電力分析(月)'!G31*'電力分析(日)'!$V$6+'電力分析(月)'!G32*'電力分析(日)'!$V$7+'電力分析(月)'!G33*'電力分析(日)'!$V$8+'電力分析(月)'!G34*'電力分析(日)'!$Y$5+'電力分析(月)'!G35*'電力分析(日)'!$Y$6+'電力分析(月)'!G36*'電力分析(日)'!$Y$7+'電力分析(月)'!G37*'電力分析(日)'!$Y$8</f>
        <v>0</v>
      </c>
      <c r="H48" s="453">
        <f>H30*'電力分析(日)'!$V$5+'電力分析(月)'!H31*'電力分析(日)'!$V$6+'電力分析(月)'!H32*'電力分析(日)'!$V$7+'電力分析(月)'!H33*'電力分析(日)'!$V$8+'電力分析(月)'!H34*'電力分析(日)'!$Y$5+'電力分析(月)'!H35*'電力分析(日)'!$Y$6+'電力分析(月)'!H36*'電力分析(日)'!$Y$7+'電力分析(月)'!H37*'電力分析(日)'!$Y$8</f>
        <v>0</v>
      </c>
      <c r="I48" s="453">
        <f>I30*'電力分析(日)'!$V$5+'電力分析(月)'!I31*'電力分析(日)'!$V$6+'電力分析(月)'!I32*'電力分析(日)'!$V$7+'電力分析(月)'!I33*'電力分析(日)'!$V$8+'電力分析(月)'!I34*'電力分析(日)'!$Y$5+'電力分析(月)'!I35*'電力分析(日)'!$Y$6+'電力分析(月)'!I36*'電力分析(日)'!$Y$7+'電力分析(月)'!I37*'電力分析(日)'!$Y$8</f>
        <v>0</v>
      </c>
      <c r="J48" s="219">
        <f>J30*'電力分析(日)'!$V$5+'電力分析(月)'!J31*'電力分析(日)'!$V$6+'電力分析(月)'!J32*'電力分析(日)'!$V$7+'電力分析(月)'!J33*'電力分析(日)'!$V$8+'電力分析(月)'!J34*'電力分析(日)'!$Y$5+'電力分析(月)'!J35*'電力分析(日)'!$Y$6+'電力分析(月)'!J36*'電力分析(日)'!$Y$7+'電力分析(月)'!J37*'電力分析(日)'!$Y$8</f>
        <v>0</v>
      </c>
      <c r="K48" s="219">
        <f>K30*'電力分析(日)'!$V$5+'電力分析(月)'!K31*'電力分析(日)'!$V$6+'電力分析(月)'!K32*'電力分析(日)'!$V$7+'電力分析(月)'!K33*'電力分析(日)'!$V$8+'電力分析(月)'!K34*'電力分析(日)'!$Y$5+'電力分析(月)'!K35*'電力分析(日)'!$Y$6+'電力分析(月)'!K36*'電力分析(日)'!$Y$7+'電力分析(月)'!K37*'電力分析(日)'!$Y$8</f>
        <v>0</v>
      </c>
      <c r="L48" s="219">
        <f>L30*'電力分析(日)'!$V$5+'電力分析(月)'!L31*'電力分析(日)'!$V$6+'電力分析(月)'!L32*'電力分析(日)'!$V$7+'電力分析(月)'!L33*'電力分析(日)'!$V$8+'電力分析(月)'!L34*'電力分析(日)'!$Y$5+'電力分析(月)'!L35*'電力分析(日)'!$Y$6+'電力分析(月)'!L36*'電力分析(日)'!$Y$7+'電力分析(月)'!L37*'電力分析(日)'!$Y$8</f>
        <v>0</v>
      </c>
      <c r="M48" s="463">
        <f>M30*'電力分析(日)'!$V$5+'電力分析(月)'!M31*'電力分析(日)'!$V$6+'電力分析(月)'!M32*'電力分析(日)'!$V$7+'電力分析(月)'!M33*'電力分析(日)'!$V$8+'電力分析(月)'!M34*'電力分析(日)'!$Y$5+'電力分析(月)'!M35*'電力分析(日)'!$Y$6+'電力分析(月)'!M36*'電力分析(日)'!$Y$7+'電力分析(月)'!M37*'電力分析(日)'!$Y$8</f>
        <v>0</v>
      </c>
      <c r="N48" s="463">
        <f>N30*'電力分析(日)'!$V$5+'電力分析(月)'!N31*'電力分析(日)'!$V$6+'電力分析(月)'!N32*'電力分析(日)'!$V$7+'電力分析(月)'!N33*'電力分析(日)'!$V$8+'電力分析(月)'!N34*'電力分析(日)'!$Y$5+'電力分析(月)'!N35*'電力分析(日)'!$Y$6+'電力分析(月)'!N36*'電力分析(日)'!$Y$7+'電力分析(月)'!N37*'電力分析(日)'!$Y$8</f>
        <v>0</v>
      </c>
      <c r="O48" s="220">
        <f>O30*'電力分析(日)'!$V$5+'電力分析(月)'!O31*'電力分析(日)'!$V$6+'電力分析(月)'!O32*'電力分析(日)'!$V$7+'電力分析(月)'!O33*'電力分析(日)'!$V$8+'電力分析(月)'!O34*'電力分析(日)'!$Y$5+'電力分析(月)'!O35*'電力分析(日)'!$Y$6+'電力分析(月)'!O36*'電力分析(日)'!$Y$7+'電力分析(月)'!O37*'電力分析(日)'!$Y$8</f>
        <v>0</v>
      </c>
      <c r="P48" s="80"/>
      <c r="Q48" s="727" t="s">
        <v>172</v>
      </c>
      <c r="R48" s="433" t="s">
        <v>173</v>
      </c>
      <c r="S48" s="434">
        <v>0.49336949101115074</v>
      </c>
      <c r="T48" s="435">
        <v>0.50098902368573084</v>
      </c>
      <c r="U48" s="434">
        <v>0.47880521201413428</v>
      </c>
      <c r="V48" s="436">
        <v>0.55476740000000002</v>
      </c>
      <c r="W48" s="437">
        <v>0.57233999999999996</v>
      </c>
    </row>
    <row r="49" spans="2:23" ht="14.25">
      <c r="B49" s="735"/>
      <c r="C49" s="228" t="s">
        <v>161</v>
      </c>
      <c r="D49" s="219">
        <f>D30*'電力分析(日)'!$W$5+'電力分析(月)'!D31*'電力分析(日)'!$W$6+'電力分析(月)'!D32*'電力分析(日)'!$W$7+'電力分析(月)'!D33*'電力分析(日)'!$W$8+'電力分析(月)'!D34*'電力分析(日)'!$Z$5+'電力分析(月)'!D35*'電力分析(日)'!$Z$6+'電力分析(月)'!D36*'電力分析(日)'!$Z$7+'電力分析(月)'!D37*'電力分析(日)'!$Z$8</f>
        <v>0</v>
      </c>
      <c r="E49" s="219">
        <f>E30*'電力分析(日)'!$W$5+'電力分析(月)'!E31*'電力分析(日)'!$W$6+'電力分析(月)'!E32*'電力分析(日)'!$W$7+'電力分析(月)'!E33*'電力分析(日)'!$W$8+'電力分析(月)'!E34*'電力分析(日)'!$Z$5+'電力分析(月)'!E35*'電力分析(日)'!$Z$6+'電力分析(月)'!E36*'電力分析(日)'!$Z$7+'電力分析(月)'!E37*'電力分析(日)'!$Z$8</f>
        <v>0</v>
      </c>
      <c r="F49" s="219">
        <f>F30*'電力分析(日)'!$W$5+'電力分析(月)'!F31*'電力分析(日)'!$W$6+'電力分析(月)'!F32*'電力分析(日)'!$W$7+'電力分析(月)'!F33*'電力分析(日)'!$W$8+'電力分析(月)'!F34*'電力分析(日)'!$Z$5+'電力分析(月)'!F35*'電力分析(日)'!$Z$6+'電力分析(月)'!F36*'電力分析(日)'!$Z$7+'電力分析(月)'!F37*'電力分析(日)'!$Z$8</f>
        <v>0</v>
      </c>
      <c r="G49" s="219">
        <f>G30*'電力分析(日)'!$W$5+'電力分析(月)'!G31*'電力分析(日)'!$W$6+'電力分析(月)'!G32*'電力分析(日)'!$W$7+'電力分析(月)'!G33*'電力分析(日)'!$W$8+'電力分析(月)'!G34*'電力分析(日)'!$Z$5+'電力分析(月)'!G35*'電力分析(日)'!$Z$6+'電力分析(月)'!G36*'電力分析(日)'!$Z$7+'電力分析(月)'!G37*'電力分析(日)'!$Z$8</f>
        <v>0</v>
      </c>
      <c r="H49" s="453">
        <f>H30*'電力分析(日)'!$W$5+'電力分析(月)'!H31*'電力分析(日)'!$W$6+'電力分析(月)'!H32*'電力分析(日)'!$W$7+'電力分析(月)'!H33*'電力分析(日)'!$W$8+'電力分析(月)'!H34*'電力分析(日)'!$Z$5+'電力分析(月)'!H35*'電力分析(日)'!$Z$6+'電力分析(月)'!H36*'電力分析(日)'!$Z$7+'電力分析(月)'!H37*'電力分析(日)'!$Z$8</f>
        <v>0</v>
      </c>
      <c r="I49" s="453">
        <f>I30*'電力分析(日)'!$W$5+'電力分析(月)'!I31*'電力分析(日)'!$W$6+'電力分析(月)'!I32*'電力分析(日)'!$W$7+'電力分析(月)'!I33*'電力分析(日)'!$W$8+'電力分析(月)'!I34*'電力分析(日)'!$Z$5+'電力分析(月)'!I35*'電力分析(日)'!$Z$6+'電力分析(月)'!I36*'電力分析(日)'!$Z$7+'電力分析(月)'!I37*'電力分析(日)'!$Z$8</f>
        <v>0</v>
      </c>
      <c r="J49" s="219">
        <f>J30*'電力分析(日)'!$W$5+'電力分析(月)'!J31*'電力分析(日)'!$W$6+'電力分析(月)'!J32*'電力分析(日)'!$W$7+'電力分析(月)'!J33*'電力分析(日)'!$W$8+'電力分析(月)'!J34*'電力分析(日)'!$Z$5+'電力分析(月)'!J35*'電力分析(日)'!$Z$6+'電力分析(月)'!J36*'電力分析(日)'!$Z$7+'電力分析(月)'!J37*'電力分析(日)'!$Z$8</f>
        <v>0</v>
      </c>
      <c r="K49" s="219">
        <f>K30*'電力分析(日)'!$W$5+'電力分析(月)'!K31*'電力分析(日)'!$W$6+'電力分析(月)'!K32*'電力分析(日)'!$W$7+'電力分析(月)'!K33*'電力分析(日)'!$W$8+'電力分析(月)'!K34*'電力分析(日)'!$Z$5+'電力分析(月)'!K35*'電力分析(日)'!$Z$6+'電力分析(月)'!K36*'電力分析(日)'!$Z$7+'電力分析(月)'!K37*'電力分析(日)'!$Z$8</f>
        <v>0</v>
      </c>
      <c r="L49" s="219">
        <f>L30*'電力分析(日)'!$W$5+'電力分析(月)'!L31*'電力分析(日)'!$W$6+'電力分析(月)'!L32*'電力分析(日)'!$W$7+'電力分析(月)'!L33*'電力分析(日)'!$W$8+'電力分析(月)'!L34*'電力分析(日)'!$Z$5+'電力分析(月)'!L35*'電力分析(日)'!$Z$6+'電力分析(月)'!L36*'電力分析(日)'!$Z$7+'電力分析(月)'!L37*'電力分析(日)'!$Z$8</f>
        <v>0</v>
      </c>
      <c r="M49" s="463">
        <f>M30*'電力分析(日)'!$W$5+'電力分析(月)'!M31*'電力分析(日)'!$W$6+'電力分析(月)'!M32*'電力分析(日)'!$W$7+'電力分析(月)'!M33*'電力分析(日)'!$W$8+'電力分析(月)'!M34*'電力分析(日)'!$Z$5+'電力分析(月)'!M35*'電力分析(日)'!$Z$6+'電力分析(月)'!M36*'電力分析(日)'!$Z$7+'電力分析(月)'!M37*'電力分析(日)'!$Z$8</f>
        <v>0</v>
      </c>
      <c r="N49" s="463">
        <f>N30*'電力分析(日)'!$W$5+'電力分析(月)'!N31*'電力分析(日)'!$W$6+'電力分析(月)'!N32*'電力分析(日)'!$W$7+'電力分析(月)'!N33*'電力分析(日)'!$W$8+'電力分析(月)'!N34*'電力分析(日)'!$Z$5+'電力分析(月)'!N35*'電力分析(日)'!$Z$6+'電力分析(月)'!N36*'電力分析(日)'!$Z$7+'電力分析(月)'!N37*'電力分析(日)'!$Z$8</f>
        <v>0</v>
      </c>
      <c r="O49" s="220">
        <f>O30*'電力分析(日)'!$W$5+'電力分析(月)'!O31*'電力分析(日)'!$W$6+'電力分析(月)'!O32*'電力分析(日)'!$W$7+'電力分析(月)'!O33*'電力分析(日)'!$W$8+'電力分析(月)'!O34*'電力分析(日)'!$Z$5+'電力分析(月)'!O35*'電力分析(日)'!$Z$6+'電力分析(月)'!O36*'電力分析(日)'!$Z$7+'電力分析(月)'!O37*'電力分析(日)'!$Z$8</f>
        <v>0</v>
      </c>
      <c r="P49" s="80"/>
      <c r="Q49" s="730"/>
      <c r="R49" s="253" t="s">
        <v>174</v>
      </c>
      <c r="S49" s="237"/>
      <c r="T49" s="244">
        <v>2.4181766764218353</v>
      </c>
      <c r="U49" s="237">
        <v>2.9671854265582676</v>
      </c>
      <c r="V49" s="242">
        <v>2.5466000000000002</v>
      </c>
      <c r="W49" s="438">
        <v>2.4700000000000002</v>
      </c>
    </row>
    <row r="50" spans="2:23" ht="15" thickBot="1">
      <c r="B50" s="736"/>
      <c r="C50" s="230" t="s">
        <v>162</v>
      </c>
      <c r="D50" s="217">
        <f t="shared" ref="D50:O50" si="16">D46/D4</f>
        <v>0</v>
      </c>
      <c r="E50" s="217">
        <f t="shared" si="16"/>
        <v>0</v>
      </c>
      <c r="F50" s="217">
        <f t="shared" si="16"/>
        <v>0</v>
      </c>
      <c r="G50" s="217">
        <f t="shared" si="16"/>
        <v>0</v>
      </c>
      <c r="H50" s="457">
        <f t="shared" si="16"/>
        <v>0</v>
      </c>
      <c r="I50" s="457">
        <f t="shared" si="16"/>
        <v>0</v>
      </c>
      <c r="J50" s="217">
        <f t="shared" si="16"/>
        <v>0</v>
      </c>
      <c r="K50" s="217">
        <f t="shared" si="16"/>
        <v>0</v>
      </c>
      <c r="L50" s="217">
        <f t="shared" si="16"/>
        <v>0</v>
      </c>
      <c r="M50" s="467">
        <f t="shared" si="16"/>
        <v>0</v>
      </c>
      <c r="N50" s="467">
        <f t="shared" si="16"/>
        <v>0</v>
      </c>
      <c r="O50" s="218">
        <f t="shared" si="16"/>
        <v>0</v>
      </c>
      <c r="P50" s="80"/>
      <c r="Q50" s="730"/>
      <c r="R50" s="253" t="s">
        <v>353</v>
      </c>
      <c r="S50" s="237"/>
      <c r="T50" s="244">
        <f>SUM(T48:T49)</f>
        <v>2.9191657001075662</v>
      </c>
      <c r="U50" s="237">
        <f>SUM(U48:U49)</f>
        <v>3.4459906385724017</v>
      </c>
      <c r="V50" s="242">
        <f>SUM(V48:V49)</f>
        <v>3.1013674</v>
      </c>
      <c r="W50" s="438">
        <f>SUM(W48:W49)</f>
        <v>3.0423400000000003</v>
      </c>
    </row>
    <row r="51" spans="2:23" ht="15" thickBot="1">
      <c r="B51" s="226" t="s">
        <v>53</v>
      </c>
      <c r="C51" s="558" t="s">
        <v>165</v>
      </c>
      <c r="D51" s="559" t="e">
        <f>'電力分析(年)'!D58</f>
        <v>#DIV/0!</v>
      </c>
      <c r="E51" s="559" t="e">
        <f>'電力分析(年)'!E58</f>
        <v>#DIV/0!</v>
      </c>
      <c r="F51" s="559" t="e">
        <f>'電力分析(年)'!F58</f>
        <v>#DIV/0!</v>
      </c>
      <c r="G51" s="559" t="e">
        <f>'電力分析(年)'!G58</f>
        <v>#DIV/0!</v>
      </c>
      <c r="H51" s="560" t="e">
        <f>'電力分析(年)'!H58</f>
        <v>#DIV/0!</v>
      </c>
      <c r="I51" s="561" t="e">
        <f>'電力分析(年)'!I58</f>
        <v>#DIV/0!</v>
      </c>
      <c r="J51" s="559" t="e">
        <f>'電力分析(年)'!J58</f>
        <v>#DIV/0!</v>
      </c>
      <c r="K51" s="559" t="e">
        <f>'電力分析(年)'!K58</f>
        <v>#DIV/0!</v>
      </c>
      <c r="L51" s="559" t="e">
        <f>'電力分析(年)'!L58</f>
        <v>#DIV/0!</v>
      </c>
      <c r="M51" s="562" t="e">
        <f>'電力分析(年)'!M58</f>
        <v>#DIV/0!</v>
      </c>
      <c r="N51" s="562" t="e">
        <f>'電力分析(年)'!N58</f>
        <v>#DIV/0!</v>
      </c>
      <c r="O51" s="563" t="e">
        <f>'電力分析(年)'!O58</f>
        <v>#DIV/0!</v>
      </c>
      <c r="P51" s="82"/>
      <c r="Q51" s="731"/>
      <c r="R51" s="439" t="s">
        <v>176</v>
      </c>
      <c r="S51" s="440">
        <v>-4.4596025860429732E-2</v>
      </c>
      <c r="T51" s="440"/>
      <c r="U51" s="440"/>
      <c r="V51" s="440">
        <v>-4.4249999999999998E-2</v>
      </c>
      <c r="W51" s="430">
        <v>-5.267E-3</v>
      </c>
    </row>
    <row r="52" spans="2:23" ht="13.5" thickBot="1">
      <c r="B52" s="14"/>
      <c r="C52" s="1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2:23" ht="16.5" thickBot="1">
      <c r="B53" s="737" t="s">
        <v>163</v>
      </c>
      <c r="C53" s="737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  <c r="S53" s="247" t="s">
        <v>178</v>
      </c>
      <c r="T53" s="248" t="s">
        <v>177</v>
      </c>
    </row>
    <row r="54" spans="2:23" ht="14.25">
      <c r="B54" s="18" t="s">
        <v>388</v>
      </c>
      <c r="C54" s="21">
        <f>COUNTIF(D19:O19,100)</f>
        <v>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R54" s="417" t="s">
        <v>173</v>
      </c>
      <c r="S54" s="414">
        <f>V48-T48</f>
        <v>5.3778376314269183E-2</v>
      </c>
      <c r="T54" s="77">
        <f>W48-T48</f>
        <v>7.1350976314269121E-2</v>
      </c>
    </row>
    <row r="55" spans="2:23" ht="14.25">
      <c r="B55" s="19" t="s">
        <v>389</v>
      </c>
      <c r="C55" s="21">
        <f>COUNTIF(D19:O19,"&gt;95")-C54</f>
        <v>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R55" s="418" t="s">
        <v>174</v>
      </c>
      <c r="S55" s="415">
        <f>V49-T49</f>
        <v>0.12842332357816488</v>
      </c>
      <c r="T55" s="78">
        <f>W49-T49</f>
        <v>5.1823323578164882E-2</v>
      </c>
    </row>
    <row r="56" spans="2:23" ht="14.25">
      <c r="B56" s="19" t="s">
        <v>390</v>
      </c>
      <c r="C56" s="21">
        <f>COUNTIF(D19:O19,"&gt;91")-C55-C54</f>
        <v>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R56" s="418" t="s">
        <v>175</v>
      </c>
      <c r="S56" s="414">
        <f>V50-T50</f>
        <v>0.18220169989243384</v>
      </c>
      <c r="T56" s="78">
        <f>W50-T50</f>
        <v>0.12317429989243411</v>
      </c>
    </row>
    <row r="57" spans="2:23" ht="14.25">
      <c r="B57" s="19" t="s">
        <v>391</v>
      </c>
      <c r="C57" s="21">
        <f>COUNTIF(D19:O19,"&lt;92")</f>
        <v>12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R57" s="418" t="s">
        <v>176</v>
      </c>
      <c r="S57" s="414">
        <f>V51-S51</f>
        <v>3.4602586042973421E-4</v>
      </c>
      <c r="T57" s="78">
        <f>W51-S51</f>
        <v>3.9329025860429731E-2</v>
      </c>
    </row>
    <row r="58" spans="2:23" ht="15" thickBot="1">
      <c r="B58" s="17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R58" s="419" t="s">
        <v>180</v>
      </c>
      <c r="S58" s="416">
        <f>SUM(S56:S57)*V46</f>
        <v>71339.65122421908</v>
      </c>
      <c r="T58" s="249">
        <f>SUM(T56:T57)*W46</f>
        <v>61556.259795184829</v>
      </c>
    </row>
    <row r="59" spans="2:23">
      <c r="B59" s="16" t="s">
        <v>392</v>
      </c>
      <c r="C59" s="22">
        <f>AVERAGE(D19:O19)</f>
        <v>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2:23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2:23">
      <c r="B61" s="16" t="s">
        <v>393</v>
      </c>
      <c r="C61" s="652">
        <f>'電力分析(年)'!I61</f>
        <v>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2:2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2:23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2:2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2:16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2:1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2:16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2:16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2:16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2:16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2:16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2:16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2:16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2:16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2:16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2:16" ht="13.5" thickBot="1"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14"/>
    </row>
    <row r="77" spans="2:16" ht="15.75">
      <c r="B77" s="738" t="s">
        <v>164</v>
      </c>
      <c r="C77" s="738"/>
    </row>
    <row r="78" spans="2:16">
      <c r="C78" s="24"/>
    </row>
    <row r="79" spans="2:16">
      <c r="C79" s="24"/>
    </row>
    <row r="81" spans="2:3">
      <c r="B81" s="16"/>
      <c r="C81" s="27"/>
    </row>
    <row r="151" spans="2:16" ht="13.5" thickBot="1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14"/>
    </row>
  </sheetData>
  <mergeCells count="11">
    <mergeCell ref="B2:B3"/>
    <mergeCell ref="B53:C53"/>
    <mergeCell ref="B77:C77"/>
    <mergeCell ref="B4:B18"/>
    <mergeCell ref="B22:B38"/>
    <mergeCell ref="B19:B20"/>
    <mergeCell ref="Q39:Q46"/>
    <mergeCell ref="Q48:Q51"/>
    <mergeCell ref="V37:W37"/>
    <mergeCell ref="B47:B50"/>
    <mergeCell ref="B39:B46"/>
  </mergeCells>
  <phoneticPr fontId="4" type="noConversion"/>
  <pageMargins left="0.75" right="0.75" top="1" bottom="1" header="0.5" footer="0.5"/>
  <pageSetup paperSize="9" scale="24" orientation="portrait" horizontalDpi="200" verticalDpi="200"/>
  <headerFooter alignWithMargins="0"/>
  <rowBreaks count="2" manualBreakCount="2">
    <brk id="76" max="15" man="1"/>
    <brk id="176" max="15" man="1"/>
  </rowBreaks>
  <ignoredErrors>
    <ignoredError sqref="B54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432FF"/>
  </sheetPr>
  <dimension ref="B1:AK99"/>
  <sheetViews>
    <sheetView topLeftCell="C1" zoomScale="120" zoomScaleNormal="120" workbookViewId="0">
      <selection activeCell="O10" sqref="O10"/>
    </sheetView>
  </sheetViews>
  <sheetFormatPr defaultColWidth="9" defaultRowHeight="12.75"/>
  <cols>
    <col min="1" max="1" width="5.125" style="30" customWidth="1"/>
    <col min="2" max="2" width="13.375" style="30" customWidth="1"/>
    <col min="3" max="3" width="8" style="30" customWidth="1"/>
    <col min="4" max="4" width="10" style="30" customWidth="1"/>
    <col min="5" max="5" width="10.5" style="30" customWidth="1"/>
    <col min="6" max="6" width="10.875" style="30" customWidth="1"/>
    <col min="7" max="7" width="10.125" style="30" customWidth="1"/>
    <col min="8" max="8" width="10.5" style="30" customWidth="1"/>
    <col min="9" max="9" width="10.625" style="30" customWidth="1"/>
    <col min="10" max="15" width="9.5" style="30" bestFit="1" customWidth="1"/>
    <col min="16" max="16" width="4.375" style="30" customWidth="1"/>
    <col min="17" max="17" width="7.5" style="30" bestFit="1" customWidth="1"/>
    <col min="18" max="20" width="4.125" style="30" bestFit="1" customWidth="1"/>
    <col min="21" max="26" width="4.875" style="32" customWidth="1"/>
    <col min="27" max="27" width="3.625" style="30" customWidth="1"/>
    <col min="28" max="28" width="13.875" style="30" bestFit="1" customWidth="1"/>
    <col min="29" max="34" width="9.375" style="30" bestFit="1" customWidth="1"/>
    <col min="35" max="35" width="11.875" style="30" bestFit="1" customWidth="1"/>
    <col min="36" max="36" width="10.375" style="30" bestFit="1" customWidth="1"/>
    <col min="37" max="37" width="11.875" style="30" bestFit="1" customWidth="1"/>
    <col min="38" max="16384" width="9" style="30"/>
  </cols>
  <sheetData>
    <row r="1" spans="2:37" s="28" customFormat="1" ht="15" thickBot="1">
      <c r="U1" s="742" t="s">
        <v>346</v>
      </c>
      <c r="V1" s="743"/>
      <c r="W1" s="743"/>
      <c r="X1" s="743"/>
      <c r="Y1" s="743"/>
      <c r="Z1" s="743"/>
    </row>
    <row r="2" spans="2:37" s="28" customFormat="1" ht="14.25">
      <c r="D2" s="618"/>
      <c r="E2" s="332"/>
      <c r="F2" s="332"/>
      <c r="G2" s="332"/>
      <c r="H2" s="332"/>
      <c r="I2" s="447"/>
      <c r="J2" s="447"/>
      <c r="K2" s="447"/>
      <c r="L2" s="447"/>
      <c r="M2" s="447"/>
      <c r="N2" s="447"/>
      <c r="O2" s="403"/>
      <c r="U2" s="657"/>
      <c r="V2" s="658"/>
      <c r="W2" s="658"/>
      <c r="X2" s="658"/>
      <c r="Y2" s="658"/>
      <c r="Z2" s="658"/>
    </row>
    <row r="3" spans="2:37" ht="15" thickBot="1">
      <c r="B3" s="443"/>
      <c r="C3" s="444"/>
      <c r="D3" s="622"/>
      <c r="E3" s="623"/>
      <c r="F3" s="623"/>
      <c r="G3" s="624"/>
      <c r="H3" s="624"/>
      <c r="I3" s="623"/>
      <c r="J3" s="623"/>
      <c r="K3" s="623"/>
      <c r="L3" s="625"/>
      <c r="M3" s="625"/>
      <c r="N3" s="623"/>
      <c r="O3" s="631"/>
      <c r="Q3" s="34"/>
      <c r="R3" s="34"/>
      <c r="S3" s="34"/>
      <c r="T3" s="34"/>
      <c r="U3" s="748" t="s">
        <v>1</v>
      </c>
      <c r="V3" s="748"/>
      <c r="W3" s="748"/>
      <c r="X3" s="748" t="s">
        <v>2</v>
      </c>
      <c r="Y3" s="748"/>
      <c r="Z3" s="748"/>
      <c r="AC3" s="744"/>
      <c r="AD3" s="744"/>
      <c r="AE3" s="744"/>
      <c r="AF3" s="744"/>
      <c r="AG3" s="744"/>
      <c r="AH3" s="744"/>
    </row>
    <row r="4" spans="2:37" ht="13.5">
      <c r="B4" s="749" t="s">
        <v>395</v>
      </c>
      <c r="C4" s="442" t="s">
        <v>10</v>
      </c>
      <c r="D4" s="542">
        <f>'電力分析(月)'!D39</f>
        <v>0</v>
      </c>
      <c r="E4" s="542">
        <f>'電力分析(月)'!E39</f>
        <v>0</v>
      </c>
      <c r="F4" s="542">
        <f>'電力分析(月)'!F39</f>
        <v>0</v>
      </c>
      <c r="G4" s="542">
        <f>'電力分析(月)'!G39</f>
        <v>0</v>
      </c>
      <c r="H4" s="543">
        <f>'電力分析(月)'!H39</f>
        <v>0</v>
      </c>
      <c r="I4" s="543">
        <f>'電力分析(月)'!I39</f>
        <v>0</v>
      </c>
      <c r="J4" s="542">
        <f>'電力分析(月)'!J39</f>
        <v>0</v>
      </c>
      <c r="K4" s="542">
        <f>'電力分析(月)'!K39</f>
        <v>0</v>
      </c>
      <c r="L4" s="542">
        <f>'電力分析(月)'!L39</f>
        <v>0</v>
      </c>
      <c r="M4" s="546">
        <f>'電力分析(月)'!M39</f>
        <v>0</v>
      </c>
      <c r="N4" s="546">
        <f>'電力分析(月)'!N39</f>
        <v>0</v>
      </c>
      <c r="O4" s="547">
        <f>'電力分析(月)'!O39</f>
        <v>0</v>
      </c>
      <c r="Q4" s="34"/>
      <c r="R4" s="34"/>
      <c r="S4" s="34"/>
      <c r="T4" s="34"/>
      <c r="U4" s="203" t="s">
        <v>8</v>
      </c>
      <c r="V4" s="203" t="s">
        <v>0</v>
      </c>
      <c r="W4" s="203" t="s">
        <v>13</v>
      </c>
      <c r="X4" s="203" t="s">
        <v>8</v>
      </c>
      <c r="Y4" s="203" t="s">
        <v>0</v>
      </c>
      <c r="Z4" s="203" t="s">
        <v>13</v>
      </c>
      <c r="AC4" s="50"/>
      <c r="AD4" s="50"/>
      <c r="AE4" s="50"/>
      <c r="AF4" s="50"/>
      <c r="AG4" s="50"/>
      <c r="AH4" s="50"/>
    </row>
    <row r="5" spans="2:37" ht="13.5">
      <c r="B5" s="745"/>
      <c r="C5" s="441" t="s">
        <v>11</v>
      </c>
      <c r="D5" s="544">
        <f>'電力分析(月)'!D40</f>
        <v>0</v>
      </c>
      <c r="E5" s="544">
        <f>'電力分析(月)'!E40</f>
        <v>0</v>
      </c>
      <c r="F5" s="544">
        <f>'電力分析(月)'!F40</f>
        <v>0</v>
      </c>
      <c r="G5" s="544">
        <f>'電力分析(月)'!G40</f>
        <v>0</v>
      </c>
      <c r="H5" s="548">
        <f>'電力分析(月)'!H40</f>
        <v>0</v>
      </c>
      <c r="I5" s="548">
        <f>'電力分析(月)'!I40</f>
        <v>0</v>
      </c>
      <c r="J5" s="544">
        <f>'電力分析(月)'!J40</f>
        <v>0</v>
      </c>
      <c r="K5" s="544">
        <f>'電力分析(月)'!K40</f>
        <v>0</v>
      </c>
      <c r="L5" s="544">
        <f>'電力分析(月)'!L40</f>
        <v>0</v>
      </c>
      <c r="M5" s="545">
        <f>'電力分析(月)'!M40</f>
        <v>0</v>
      </c>
      <c r="N5" s="545">
        <f>'電力分析(月)'!N40</f>
        <v>0</v>
      </c>
      <c r="O5" s="549">
        <f>'電力分析(月)'!O40</f>
        <v>0</v>
      </c>
      <c r="Q5" s="204" t="s">
        <v>337</v>
      </c>
      <c r="R5" s="194">
        <v>1</v>
      </c>
      <c r="S5" s="35"/>
      <c r="T5" s="35"/>
      <c r="U5" s="207">
        <f>COUNTIF(U$10:U$57,$R5)/2</f>
        <v>6</v>
      </c>
      <c r="V5" s="207">
        <f t="shared" ref="U5:Z8" si="0">COUNTIF(V$10:V$57,$R5)/2</f>
        <v>0</v>
      </c>
      <c r="W5" s="207">
        <f t="shared" si="0"/>
        <v>0</v>
      </c>
      <c r="X5" s="207">
        <f t="shared" si="0"/>
        <v>0</v>
      </c>
      <c r="Y5" s="207">
        <f t="shared" si="0"/>
        <v>0</v>
      </c>
      <c r="Z5" s="207">
        <f t="shared" si="0"/>
        <v>0</v>
      </c>
      <c r="AB5" s="254" t="s">
        <v>83</v>
      </c>
      <c r="AC5" s="254" t="s">
        <v>14</v>
      </c>
      <c r="AD5" s="51"/>
      <c r="AE5" s="51"/>
      <c r="AF5" s="51"/>
      <c r="AG5" s="51"/>
      <c r="AH5" s="51"/>
    </row>
    <row r="6" spans="2:37" ht="13.5">
      <c r="B6" s="745"/>
      <c r="C6" s="441" t="s">
        <v>23</v>
      </c>
      <c r="D6" s="544">
        <f>'電力分析(月)'!D41</f>
        <v>0</v>
      </c>
      <c r="E6" s="544">
        <f>'電力分析(月)'!E41</f>
        <v>0</v>
      </c>
      <c r="F6" s="544">
        <f>'電力分析(月)'!F41</f>
        <v>0</v>
      </c>
      <c r="G6" s="544">
        <f>'電力分析(月)'!G41</f>
        <v>0</v>
      </c>
      <c r="H6" s="548">
        <f>'電力分析(月)'!H41</f>
        <v>0</v>
      </c>
      <c r="I6" s="548">
        <f>'電力分析(月)'!I41</f>
        <v>0</v>
      </c>
      <c r="J6" s="544">
        <f>'電力分析(月)'!J41</f>
        <v>0</v>
      </c>
      <c r="K6" s="544">
        <f>'電力分析(月)'!K41</f>
        <v>0</v>
      </c>
      <c r="L6" s="544">
        <f>'電力分析(月)'!L41</f>
        <v>0</v>
      </c>
      <c r="M6" s="545">
        <f>'電力分析(月)'!M41</f>
        <v>0</v>
      </c>
      <c r="N6" s="545">
        <f>'電力分析(月)'!N41</f>
        <v>0</v>
      </c>
      <c r="O6" s="549">
        <f>'電力分析(月)'!O41</f>
        <v>0</v>
      </c>
      <c r="Q6" s="205" t="s">
        <v>11</v>
      </c>
      <c r="R6" s="196">
        <v>2</v>
      </c>
      <c r="S6" s="35"/>
      <c r="T6" s="35"/>
      <c r="U6" s="207">
        <f t="shared" si="0"/>
        <v>9</v>
      </c>
      <c r="V6" s="207">
        <f t="shared" si="0"/>
        <v>0</v>
      </c>
      <c r="W6" s="207">
        <f t="shared" si="0"/>
        <v>0</v>
      </c>
      <c r="X6" s="207">
        <f t="shared" si="0"/>
        <v>15</v>
      </c>
      <c r="Y6" s="207">
        <f t="shared" si="0"/>
        <v>0</v>
      </c>
      <c r="Z6" s="207">
        <f t="shared" si="0"/>
        <v>0</v>
      </c>
      <c r="AB6" s="49"/>
      <c r="AC6" s="49"/>
      <c r="AD6" s="51"/>
      <c r="AE6" s="51"/>
      <c r="AF6" s="51"/>
      <c r="AG6" s="51"/>
      <c r="AH6" s="51"/>
    </row>
    <row r="7" spans="2:37" ht="13.5">
      <c r="B7" s="745"/>
      <c r="C7" s="441" t="s">
        <v>12</v>
      </c>
      <c r="D7" s="544">
        <f>'電力分析(月)'!D42</f>
        <v>0</v>
      </c>
      <c r="E7" s="544">
        <f>'電力分析(月)'!E42</f>
        <v>0</v>
      </c>
      <c r="F7" s="544">
        <f>'電力分析(月)'!F42</f>
        <v>0</v>
      </c>
      <c r="G7" s="544">
        <f>'電力分析(月)'!G42</f>
        <v>0</v>
      </c>
      <c r="H7" s="548">
        <f>'電力分析(月)'!H42</f>
        <v>0</v>
      </c>
      <c r="I7" s="548">
        <f>'電力分析(月)'!I42</f>
        <v>0</v>
      </c>
      <c r="J7" s="544">
        <f>'電力分析(月)'!J42</f>
        <v>0</v>
      </c>
      <c r="K7" s="544">
        <f>'電力分析(月)'!K42</f>
        <v>0</v>
      </c>
      <c r="L7" s="544">
        <f>'電力分析(月)'!L42</f>
        <v>0</v>
      </c>
      <c r="M7" s="545">
        <f>'電力分析(月)'!M42</f>
        <v>0</v>
      </c>
      <c r="N7" s="545">
        <f>'電力分析(月)'!N42</f>
        <v>0</v>
      </c>
      <c r="O7" s="549">
        <f>'電力分析(月)'!O42</f>
        <v>0</v>
      </c>
      <c r="Q7" s="205" t="s">
        <v>23</v>
      </c>
      <c r="R7" s="199">
        <v>3</v>
      </c>
      <c r="S7" s="35"/>
      <c r="T7" s="35"/>
      <c r="U7" s="207">
        <f t="shared" si="0"/>
        <v>0</v>
      </c>
      <c r="V7" s="207">
        <f t="shared" si="0"/>
        <v>15</v>
      </c>
      <c r="W7" s="207">
        <f t="shared" si="0"/>
        <v>0</v>
      </c>
      <c r="X7" s="207">
        <f t="shared" si="0"/>
        <v>0</v>
      </c>
      <c r="Y7" s="207">
        <f t="shared" si="0"/>
        <v>15</v>
      </c>
      <c r="Z7" s="207">
        <f t="shared" si="0"/>
        <v>0</v>
      </c>
      <c r="AB7" s="255" t="s">
        <v>345</v>
      </c>
      <c r="AC7" s="255" t="s">
        <v>6</v>
      </c>
      <c r="AD7" s="256" t="s">
        <v>5</v>
      </c>
      <c r="AE7" s="256"/>
      <c r="AF7" s="256"/>
      <c r="AG7" s="256"/>
      <c r="AH7" s="257"/>
      <c r="AI7" s="49"/>
      <c r="AJ7" s="49"/>
      <c r="AK7" s="49"/>
    </row>
    <row r="8" spans="2:37" ht="13.5">
      <c r="B8" s="745"/>
      <c r="C8" s="441" t="s">
        <v>19</v>
      </c>
      <c r="D8" s="544">
        <f>'電力分析(月)'!D46</f>
        <v>0</v>
      </c>
      <c r="E8" s="544">
        <f>'電力分析(月)'!E46</f>
        <v>0</v>
      </c>
      <c r="F8" s="544">
        <f>'電力分析(月)'!F46</f>
        <v>0</v>
      </c>
      <c r="G8" s="544">
        <f>'電力分析(月)'!G46</f>
        <v>0</v>
      </c>
      <c r="H8" s="548">
        <f>'電力分析(月)'!H46</f>
        <v>0</v>
      </c>
      <c r="I8" s="548">
        <f>'電力分析(月)'!I46</f>
        <v>0</v>
      </c>
      <c r="J8" s="544">
        <f>'電力分析(月)'!J46</f>
        <v>0</v>
      </c>
      <c r="K8" s="544">
        <f>'電力分析(月)'!K46</f>
        <v>0</v>
      </c>
      <c r="L8" s="544">
        <f>'電力分析(月)'!L46</f>
        <v>0</v>
      </c>
      <c r="M8" s="545">
        <f>'電力分析(月)'!M46</f>
        <v>0</v>
      </c>
      <c r="N8" s="545">
        <f>'電力分析(月)'!N46</f>
        <v>0</v>
      </c>
      <c r="O8" s="549">
        <f>'電力分析(月)'!O46</f>
        <v>0</v>
      </c>
      <c r="Q8" s="205" t="s">
        <v>12</v>
      </c>
      <c r="R8" s="36">
        <v>4</v>
      </c>
      <c r="S8" s="35"/>
      <c r="T8" s="35"/>
      <c r="U8" s="207">
        <f t="shared" si="0"/>
        <v>9</v>
      </c>
      <c r="V8" s="207">
        <f t="shared" si="0"/>
        <v>9</v>
      </c>
      <c r="W8" s="207">
        <f t="shared" si="0"/>
        <v>24</v>
      </c>
      <c r="X8" s="207">
        <f t="shared" si="0"/>
        <v>9</v>
      </c>
      <c r="Y8" s="207">
        <f t="shared" si="0"/>
        <v>9</v>
      </c>
      <c r="Z8" s="207">
        <f t="shared" si="0"/>
        <v>24</v>
      </c>
      <c r="AB8" s="258"/>
      <c r="AC8" s="255" t="s">
        <v>1</v>
      </c>
      <c r="AD8" s="256"/>
      <c r="AE8" s="256"/>
      <c r="AF8" s="255" t="s">
        <v>2</v>
      </c>
      <c r="AG8" s="256"/>
      <c r="AH8" s="257"/>
      <c r="AI8" s="49"/>
      <c r="AJ8" s="49"/>
      <c r="AK8" s="49"/>
    </row>
    <row r="9" spans="2:37" ht="13.5">
      <c r="B9" s="750" t="s">
        <v>358</v>
      </c>
      <c r="C9" s="445" t="s">
        <v>10</v>
      </c>
      <c r="D9" s="550">
        <f>IFERROR(D4/D18,)</f>
        <v>0</v>
      </c>
      <c r="E9" s="550">
        <f>IFERROR(E4/E18,)</f>
        <v>0</v>
      </c>
      <c r="F9" s="550">
        <f t="shared" ref="F9:O9" si="1">IFERROR(F4/F18,)</f>
        <v>0</v>
      </c>
      <c r="G9" s="550">
        <f t="shared" si="1"/>
        <v>0</v>
      </c>
      <c r="H9" s="550">
        <f t="shared" si="1"/>
        <v>0</v>
      </c>
      <c r="I9" s="550">
        <f t="shared" si="1"/>
        <v>0</v>
      </c>
      <c r="J9" s="550">
        <f t="shared" si="1"/>
        <v>0</v>
      </c>
      <c r="K9" s="550">
        <f t="shared" si="1"/>
        <v>0</v>
      </c>
      <c r="L9" s="550">
        <f t="shared" si="1"/>
        <v>0</v>
      </c>
      <c r="M9" s="550">
        <f t="shared" si="1"/>
        <v>0</v>
      </c>
      <c r="N9" s="550">
        <f t="shared" si="1"/>
        <v>0</v>
      </c>
      <c r="O9" s="550">
        <f t="shared" si="1"/>
        <v>0</v>
      </c>
      <c r="Q9" t="str">
        <f>'電力分析(年)'!D7</f>
        <v>三段式</v>
      </c>
      <c r="R9" s="206" t="s">
        <v>8</v>
      </c>
      <c r="S9" s="206" t="s">
        <v>0</v>
      </c>
      <c r="T9" s="206" t="s">
        <v>13</v>
      </c>
      <c r="U9" s="206" t="s">
        <v>8</v>
      </c>
      <c r="V9" s="206" t="s">
        <v>0</v>
      </c>
      <c r="W9" s="206" t="s">
        <v>13</v>
      </c>
      <c r="X9" s="206" t="s">
        <v>8</v>
      </c>
      <c r="Y9" s="206" t="s">
        <v>0</v>
      </c>
      <c r="Z9" s="206" t="s">
        <v>13</v>
      </c>
      <c r="AB9" s="255" t="s">
        <v>4</v>
      </c>
      <c r="AC9" s="270" t="s">
        <v>8</v>
      </c>
      <c r="AD9" s="271" t="s">
        <v>0</v>
      </c>
      <c r="AE9" s="271" t="s">
        <v>13</v>
      </c>
      <c r="AF9" s="270" t="s">
        <v>8</v>
      </c>
      <c r="AG9" s="271" t="s">
        <v>0</v>
      </c>
      <c r="AH9" s="272" t="s">
        <v>13</v>
      </c>
      <c r="AI9" s="49"/>
      <c r="AJ9" s="49"/>
      <c r="AK9" s="49"/>
    </row>
    <row r="10" spans="2:37" ht="13.5">
      <c r="B10" s="750"/>
      <c r="C10" s="445" t="s">
        <v>11</v>
      </c>
      <c r="D10" s="550" t="e">
        <f t="shared" ref="D10:O12" si="2">D5/D19</f>
        <v>#DIV/0!</v>
      </c>
      <c r="E10" s="550" t="e">
        <f t="shared" si="2"/>
        <v>#DIV/0!</v>
      </c>
      <c r="F10" s="550" t="e">
        <f t="shared" si="2"/>
        <v>#DIV/0!</v>
      </c>
      <c r="G10" s="550" t="e">
        <f t="shared" si="2"/>
        <v>#DIV/0!</v>
      </c>
      <c r="H10" s="550" t="e">
        <f t="shared" si="2"/>
        <v>#DIV/0!</v>
      </c>
      <c r="I10" s="550" t="e">
        <f t="shared" si="2"/>
        <v>#DIV/0!</v>
      </c>
      <c r="J10" s="550" t="e">
        <f t="shared" si="2"/>
        <v>#DIV/0!</v>
      </c>
      <c r="K10" s="550" t="e">
        <f t="shared" si="2"/>
        <v>#DIV/0!</v>
      </c>
      <c r="L10" s="550" t="e">
        <f t="shared" si="2"/>
        <v>#DIV/0!</v>
      </c>
      <c r="M10" s="550" t="e">
        <f t="shared" si="2"/>
        <v>#DIV/0!</v>
      </c>
      <c r="N10" s="550" t="e">
        <f t="shared" si="2"/>
        <v>#DIV/0!</v>
      </c>
      <c r="O10" s="553" t="e">
        <f t="shared" si="2"/>
        <v>#DIV/0!</v>
      </c>
      <c r="Q10" s="250">
        <v>0</v>
      </c>
      <c r="R10" s="193">
        <v>1</v>
      </c>
      <c r="S10" s="193">
        <v>1</v>
      </c>
      <c r="T10" s="193">
        <v>1</v>
      </c>
      <c r="U10" s="29">
        <f>GETPIVOTDATA("時段碼",$AB$7,"時碼",$Q10,"日碼","週間","月碼","夏月")*R10</f>
        <v>4</v>
      </c>
      <c r="V10" s="29">
        <f>GETPIVOTDATA("時段碼",$AB$7,"時碼",$Q10,"日碼","週六","月碼","夏月")*S10</f>
        <v>4</v>
      </c>
      <c r="W10" s="29">
        <f>GETPIVOTDATA("時段碼",$AB$7,"時碼",$Q10,"日碼","假日","月碼","夏月")*T10</f>
        <v>4</v>
      </c>
      <c r="X10" s="29">
        <f>GETPIVOTDATA("時段碼",$AB$7,"時碼",$Q10,"日碼","週間","月碼","非夏月")*R10</f>
        <v>4</v>
      </c>
      <c r="Y10" s="29">
        <f>GETPIVOTDATA("時段碼",$AB$7,"時碼",$Q10,"日碼","週六","月碼","非夏月")*S10</f>
        <v>4</v>
      </c>
      <c r="Z10" s="29">
        <f>GETPIVOTDATA("時段碼",$AB$7,"時碼",$Q10,"日碼","假日","月碼","非夏月")*T10</f>
        <v>4</v>
      </c>
      <c r="AB10" s="259">
        <v>0</v>
      </c>
      <c r="AC10" s="260">
        <v>4</v>
      </c>
      <c r="AD10" s="261">
        <v>4</v>
      </c>
      <c r="AE10" s="261">
        <v>4</v>
      </c>
      <c r="AF10" s="260">
        <v>4</v>
      </c>
      <c r="AG10" s="261">
        <v>4</v>
      </c>
      <c r="AH10" s="262">
        <v>4</v>
      </c>
      <c r="AI10" s="49"/>
      <c r="AJ10" s="49"/>
      <c r="AK10" s="49"/>
    </row>
    <row r="11" spans="2:37" ht="13.5">
      <c r="B11" s="750"/>
      <c r="C11" s="445" t="s">
        <v>23</v>
      </c>
      <c r="D11" s="550" t="e">
        <f t="shared" si="2"/>
        <v>#DIV/0!</v>
      </c>
      <c r="E11" s="550" t="e">
        <f t="shared" si="2"/>
        <v>#DIV/0!</v>
      </c>
      <c r="F11" s="550" t="e">
        <f t="shared" si="2"/>
        <v>#DIV/0!</v>
      </c>
      <c r="G11" s="550" t="e">
        <f t="shared" si="2"/>
        <v>#DIV/0!</v>
      </c>
      <c r="H11" s="551" t="e">
        <f t="shared" si="2"/>
        <v>#DIV/0!</v>
      </c>
      <c r="I11" s="551" t="e">
        <f t="shared" ref="I11:O11" si="3">I6/I20</f>
        <v>#DIV/0!</v>
      </c>
      <c r="J11" s="550" t="e">
        <f t="shared" si="3"/>
        <v>#DIV/0!</v>
      </c>
      <c r="K11" s="550" t="e">
        <f t="shared" si="3"/>
        <v>#DIV/0!</v>
      </c>
      <c r="L11" s="550" t="e">
        <f t="shared" si="3"/>
        <v>#DIV/0!</v>
      </c>
      <c r="M11" s="552" t="e">
        <f t="shared" si="3"/>
        <v>#DIV/0!</v>
      </c>
      <c r="N11" s="552" t="e">
        <f t="shared" si="3"/>
        <v>#DIV/0!</v>
      </c>
      <c r="O11" s="553" t="e">
        <f t="shared" si="3"/>
        <v>#DIV/0!</v>
      </c>
      <c r="Q11" s="250">
        <v>2.0833333333333332E-2</v>
      </c>
      <c r="R11" s="193">
        <v>1</v>
      </c>
      <c r="S11" s="193">
        <v>1</v>
      </c>
      <c r="T11" s="193">
        <v>1</v>
      </c>
      <c r="U11" s="29">
        <f t="shared" ref="U11:U16" si="4">GETPIVOTDATA("時段碼",$AB$7,"時碼",$Q11,"日碼","週間","月碼","夏月")*R11</f>
        <v>4</v>
      </c>
      <c r="V11" s="29">
        <f t="shared" ref="V11:V16" si="5">GETPIVOTDATA("時段碼",$AB$7,"時碼",$Q11,"日碼","週六","月碼","夏月")*S11</f>
        <v>4</v>
      </c>
      <c r="W11" s="29">
        <f t="shared" ref="W11:W16" si="6">GETPIVOTDATA("時段碼",$AB$7,"時碼",$Q11,"日碼","假日","月碼","夏月")*T11</f>
        <v>4</v>
      </c>
      <c r="X11" s="29">
        <f t="shared" ref="X11:X16" si="7">GETPIVOTDATA("時段碼",$AB$7,"時碼",$Q11,"日碼","週間","月碼","非夏月")*R11</f>
        <v>4</v>
      </c>
      <c r="Y11" s="29">
        <f t="shared" ref="Y11:Y16" si="8">GETPIVOTDATA("時段碼",$AB$7,"時碼",$Q11,"日碼","週六","月碼","非夏月")*S11</f>
        <v>4</v>
      </c>
      <c r="Z11" s="29">
        <f t="shared" ref="Z11:Z16" si="9">GETPIVOTDATA("時段碼",$AB$7,"時碼",$Q11,"日碼","假日","月碼","非夏月")*T11</f>
        <v>4</v>
      </c>
      <c r="AB11" s="263">
        <v>2.0833333333333332E-2</v>
      </c>
      <c r="AC11" s="264">
        <v>4</v>
      </c>
      <c r="AD11" s="118">
        <v>4</v>
      </c>
      <c r="AE11" s="118">
        <v>4</v>
      </c>
      <c r="AF11" s="264">
        <v>4</v>
      </c>
      <c r="AG11" s="118">
        <v>4</v>
      </c>
      <c r="AH11" s="265">
        <v>4</v>
      </c>
      <c r="AI11" s="49"/>
      <c r="AJ11" s="49"/>
      <c r="AK11" s="49"/>
    </row>
    <row r="12" spans="2:37" ht="13.5">
      <c r="B12" s="750"/>
      <c r="C12" s="445" t="s">
        <v>12</v>
      </c>
      <c r="D12" s="550" t="e">
        <f t="shared" si="2"/>
        <v>#DIV/0!</v>
      </c>
      <c r="E12" s="550" t="e">
        <f t="shared" si="2"/>
        <v>#DIV/0!</v>
      </c>
      <c r="F12" s="550" t="e">
        <f t="shared" si="2"/>
        <v>#DIV/0!</v>
      </c>
      <c r="G12" s="550" t="e">
        <f t="shared" si="2"/>
        <v>#DIV/0!</v>
      </c>
      <c r="H12" s="551" t="e">
        <f t="shared" si="2"/>
        <v>#DIV/0!</v>
      </c>
      <c r="I12" s="551" t="e">
        <f t="shared" ref="I12:O12" si="10">I7/I21</f>
        <v>#DIV/0!</v>
      </c>
      <c r="J12" s="550" t="e">
        <f t="shared" si="10"/>
        <v>#DIV/0!</v>
      </c>
      <c r="K12" s="550" t="e">
        <f t="shared" si="10"/>
        <v>#DIV/0!</v>
      </c>
      <c r="L12" s="550" t="e">
        <f t="shared" si="10"/>
        <v>#DIV/0!</v>
      </c>
      <c r="M12" s="552" t="e">
        <f t="shared" si="10"/>
        <v>#DIV/0!</v>
      </c>
      <c r="N12" s="552" t="e">
        <f t="shared" si="10"/>
        <v>#DIV/0!</v>
      </c>
      <c r="O12" s="553" t="e">
        <f t="shared" si="10"/>
        <v>#DIV/0!</v>
      </c>
      <c r="Q12" s="250">
        <v>4.1666666666666699E-2</v>
      </c>
      <c r="R12" s="193">
        <v>1</v>
      </c>
      <c r="S12" s="193">
        <v>1</v>
      </c>
      <c r="T12" s="193">
        <v>1</v>
      </c>
      <c r="U12" s="29">
        <f t="shared" si="4"/>
        <v>4</v>
      </c>
      <c r="V12" s="29">
        <f t="shared" si="5"/>
        <v>4</v>
      </c>
      <c r="W12" s="29">
        <f t="shared" si="6"/>
        <v>4</v>
      </c>
      <c r="X12" s="29">
        <f t="shared" si="7"/>
        <v>4</v>
      </c>
      <c r="Y12" s="29">
        <f t="shared" si="8"/>
        <v>4</v>
      </c>
      <c r="Z12" s="29">
        <f t="shared" si="9"/>
        <v>4</v>
      </c>
      <c r="AB12" s="263">
        <v>4.1666666666666664E-2</v>
      </c>
      <c r="AC12" s="264">
        <v>4</v>
      </c>
      <c r="AD12" s="118">
        <v>4</v>
      </c>
      <c r="AE12" s="118">
        <v>4</v>
      </c>
      <c r="AF12" s="264">
        <v>4</v>
      </c>
      <c r="AG12" s="118">
        <v>4</v>
      </c>
      <c r="AH12" s="265">
        <v>4</v>
      </c>
      <c r="AI12" s="49"/>
      <c r="AJ12" s="49"/>
      <c r="AK12" s="49"/>
    </row>
    <row r="13" spans="2:37" ht="13.5">
      <c r="B13" s="747" t="s">
        <v>25</v>
      </c>
      <c r="C13" s="504" t="s">
        <v>20</v>
      </c>
      <c r="D13" s="505">
        <f>'電力分析(年)'!D15</f>
        <v>0</v>
      </c>
      <c r="E13" s="505">
        <f>'電力分析(年)'!E15</f>
        <v>0</v>
      </c>
      <c r="F13" s="505">
        <f>'電力分析(年)'!F15</f>
        <v>0</v>
      </c>
      <c r="G13" s="505">
        <f>'電力分析(年)'!G15</f>
        <v>0</v>
      </c>
      <c r="H13" s="506">
        <f>'電力分析(年)'!H15</f>
        <v>0</v>
      </c>
      <c r="I13" s="506">
        <f>'電力分析(年)'!I15</f>
        <v>0</v>
      </c>
      <c r="J13" s="505">
        <f>'電力分析(年)'!J15</f>
        <v>0</v>
      </c>
      <c r="K13" s="505">
        <f>'電力分析(年)'!K15</f>
        <v>0</v>
      </c>
      <c r="L13" s="505">
        <f>'電力分析(年)'!L15</f>
        <v>0</v>
      </c>
      <c r="M13" s="507">
        <f>'電力分析(年)'!M15</f>
        <v>0</v>
      </c>
      <c r="N13" s="507">
        <f>'電力分析(年)'!N15</f>
        <v>0</v>
      </c>
      <c r="O13" s="508">
        <f>'電力分析(年)'!O15</f>
        <v>0</v>
      </c>
      <c r="Q13" s="250">
        <v>6.25E-2</v>
      </c>
      <c r="R13" s="193">
        <v>1</v>
      </c>
      <c r="S13" s="193">
        <v>1</v>
      </c>
      <c r="T13" s="193">
        <v>1</v>
      </c>
      <c r="U13" s="29">
        <f t="shared" si="4"/>
        <v>4</v>
      </c>
      <c r="V13" s="29">
        <f t="shared" si="5"/>
        <v>4</v>
      </c>
      <c r="W13" s="29">
        <f t="shared" si="6"/>
        <v>4</v>
      </c>
      <c r="X13" s="29">
        <f t="shared" si="7"/>
        <v>4</v>
      </c>
      <c r="Y13" s="29">
        <f t="shared" si="8"/>
        <v>4</v>
      </c>
      <c r="Z13" s="29">
        <f t="shared" si="9"/>
        <v>4</v>
      </c>
      <c r="AB13" s="263">
        <v>6.25E-2</v>
      </c>
      <c r="AC13" s="264">
        <v>4</v>
      </c>
      <c r="AD13" s="118">
        <v>4</v>
      </c>
      <c r="AE13" s="118">
        <v>4</v>
      </c>
      <c r="AF13" s="264">
        <v>4</v>
      </c>
      <c r="AG13" s="118">
        <v>4</v>
      </c>
      <c r="AH13" s="265">
        <v>4</v>
      </c>
      <c r="AI13" s="49"/>
      <c r="AJ13" s="49"/>
      <c r="AK13" s="49"/>
    </row>
    <row r="14" spans="2:37" ht="13.5">
      <c r="B14" s="747"/>
      <c r="C14" s="504" t="s">
        <v>21</v>
      </c>
      <c r="D14" s="505">
        <f>'電力分析(年)'!D16</f>
        <v>0</v>
      </c>
      <c r="E14" s="505">
        <f>'電力分析(年)'!E16</f>
        <v>0</v>
      </c>
      <c r="F14" s="505">
        <f>'電力分析(年)'!F16</f>
        <v>0</v>
      </c>
      <c r="G14" s="505">
        <f>'電力分析(年)'!G16</f>
        <v>0</v>
      </c>
      <c r="H14" s="506">
        <f>'電力分析(年)'!H16</f>
        <v>0</v>
      </c>
      <c r="I14" s="506">
        <f>'電力分析(年)'!I16</f>
        <v>0</v>
      </c>
      <c r="J14" s="505">
        <f>'電力分析(年)'!J16</f>
        <v>0</v>
      </c>
      <c r="K14" s="505">
        <f>'電力分析(年)'!K16</f>
        <v>0</v>
      </c>
      <c r="L14" s="505">
        <f>'電力分析(年)'!L16</f>
        <v>0</v>
      </c>
      <c r="M14" s="507">
        <f>'電力分析(年)'!M16</f>
        <v>0</v>
      </c>
      <c r="N14" s="507">
        <f>'電力分析(年)'!N16</f>
        <v>0</v>
      </c>
      <c r="O14" s="508">
        <f>'電力分析(年)'!O16</f>
        <v>0</v>
      </c>
      <c r="Q14" s="250">
        <v>8.3333333333333301E-2</v>
      </c>
      <c r="R14" s="193">
        <v>1</v>
      </c>
      <c r="S14" s="193">
        <v>1</v>
      </c>
      <c r="T14" s="193">
        <v>1</v>
      </c>
      <c r="U14" s="29">
        <f t="shared" si="4"/>
        <v>4</v>
      </c>
      <c r="V14" s="29">
        <f t="shared" si="5"/>
        <v>4</v>
      </c>
      <c r="W14" s="29">
        <f t="shared" si="6"/>
        <v>4</v>
      </c>
      <c r="X14" s="29">
        <f t="shared" si="7"/>
        <v>4</v>
      </c>
      <c r="Y14" s="29">
        <f t="shared" si="8"/>
        <v>4</v>
      </c>
      <c r="Z14" s="29">
        <f t="shared" si="9"/>
        <v>4</v>
      </c>
      <c r="AB14" s="263">
        <v>8.3333333333333329E-2</v>
      </c>
      <c r="AC14" s="264">
        <v>4</v>
      </c>
      <c r="AD14" s="118">
        <v>4</v>
      </c>
      <c r="AE14" s="118">
        <v>4</v>
      </c>
      <c r="AF14" s="264">
        <v>4</v>
      </c>
      <c r="AG14" s="118">
        <v>4</v>
      </c>
      <c r="AH14" s="265">
        <v>4</v>
      </c>
      <c r="AI14" s="49"/>
      <c r="AJ14" s="49"/>
      <c r="AK14" s="49"/>
    </row>
    <row r="15" spans="2:37" ht="13.5">
      <c r="B15" s="745" t="s">
        <v>394</v>
      </c>
      <c r="C15" s="445" t="s">
        <v>8</v>
      </c>
      <c r="D15" s="554">
        <f>台電時間電價年曆!I4</f>
        <v>0</v>
      </c>
      <c r="E15" s="554">
        <f>台電時間電價年曆!I5</f>
        <v>0</v>
      </c>
      <c r="F15" s="554">
        <f>台電時間電價年曆!L6</f>
        <v>0</v>
      </c>
      <c r="G15" s="554">
        <f>台電時間電價年曆!L7</f>
        <v>0</v>
      </c>
      <c r="H15" s="555">
        <f>台電時間電價年曆!L8</f>
        <v>0</v>
      </c>
      <c r="I15" s="555">
        <f>台電時間電價年曆!L9</f>
        <v>0</v>
      </c>
      <c r="J15" s="554">
        <f>台電時間電價年曆!L10</f>
        <v>0</v>
      </c>
      <c r="K15" s="554">
        <f>台電時間電價年曆!L11</f>
        <v>0</v>
      </c>
      <c r="L15" s="554">
        <f>台電時間電價年曆!L12</f>
        <v>0</v>
      </c>
      <c r="M15" s="556">
        <f>台電時間電價年曆!L13</f>
        <v>0</v>
      </c>
      <c r="N15" s="556">
        <f>台電時間電價年曆!I14</f>
        <v>0</v>
      </c>
      <c r="O15" s="557">
        <f>台電時間電價年曆!I15</f>
        <v>0</v>
      </c>
      <c r="Q15" s="250">
        <v>0.104166666666667</v>
      </c>
      <c r="R15" s="193">
        <v>1</v>
      </c>
      <c r="S15" s="193">
        <v>1</v>
      </c>
      <c r="T15" s="193">
        <v>1</v>
      </c>
      <c r="U15" s="29">
        <f t="shared" si="4"/>
        <v>4</v>
      </c>
      <c r="V15" s="29">
        <f t="shared" si="5"/>
        <v>4</v>
      </c>
      <c r="W15" s="29">
        <f t="shared" si="6"/>
        <v>4</v>
      </c>
      <c r="X15" s="29">
        <f t="shared" si="7"/>
        <v>4</v>
      </c>
      <c r="Y15" s="29">
        <f t="shared" si="8"/>
        <v>4</v>
      </c>
      <c r="Z15" s="29">
        <f t="shared" si="9"/>
        <v>4</v>
      </c>
      <c r="AB15" s="263">
        <v>0.10416666666666667</v>
      </c>
      <c r="AC15" s="264">
        <v>4</v>
      </c>
      <c r="AD15" s="118">
        <v>4</v>
      </c>
      <c r="AE15" s="118">
        <v>4</v>
      </c>
      <c r="AF15" s="264">
        <v>4</v>
      </c>
      <c r="AG15" s="118">
        <v>4</v>
      </c>
      <c r="AH15" s="265">
        <v>4</v>
      </c>
      <c r="AI15" s="49"/>
      <c r="AJ15" s="49"/>
      <c r="AK15" s="49"/>
    </row>
    <row r="16" spans="2:37" ht="13.5">
      <c r="B16" s="745"/>
      <c r="C16" s="445" t="s">
        <v>0</v>
      </c>
      <c r="D16" s="554">
        <f>台電時間電價年曆!J4</f>
        <v>0</v>
      </c>
      <c r="E16" s="554">
        <f>台電時間電價年曆!J5</f>
        <v>0</v>
      </c>
      <c r="F16" s="554">
        <f>台電時間電價年曆!M6</f>
        <v>0</v>
      </c>
      <c r="G16" s="554">
        <f>台電時間電價年曆!M7</f>
        <v>0</v>
      </c>
      <c r="H16" s="555">
        <f>台電時間電價年曆!M8</f>
        <v>0</v>
      </c>
      <c r="I16" s="555">
        <f>台電時間電價年曆!M9</f>
        <v>0</v>
      </c>
      <c r="J16" s="554">
        <f>台電時間電價年曆!M10</f>
        <v>0</v>
      </c>
      <c r="K16" s="554">
        <f>台電時間電價年曆!M11</f>
        <v>0</v>
      </c>
      <c r="L16" s="554">
        <f>台電時間電價年曆!M12</f>
        <v>0</v>
      </c>
      <c r="M16" s="556">
        <f>台電時間電價年曆!M13</f>
        <v>0</v>
      </c>
      <c r="N16" s="556">
        <f>台電時間電價年曆!J14</f>
        <v>0</v>
      </c>
      <c r="O16" s="557">
        <f>台電時間電價年曆!J15</f>
        <v>0</v>
      </c>
      <c r="Q16" s="250">
        <v>0.125</v>
      </c>
      <c r="R16" s="193">
        <v>1</v>
      </c>
      <c r="S16" s="193">
        <v>1</v>
      </c>
      <c r="T16" s="193">
        <v>1</v>
      </c>
      <c r="U16" s="29">
        <f t="shared" si="4"/>
        <v>4</v>
      </c>
      <c r="V16" s="29">
        <f t="shared" si="5"/>
        <v>4</v>
      </c>
      <c r="W16" s="29">
        <f t="shared" si="6"/>
        <v>4</v>
      </c>
      <c r="X16" s="29">
        <f t="shared" si="7"/>
        <v>4</v>
      </c>
      <c r="Y16" s="29">
        <f t="shared" si="8"/>
        <v>4</v>
      </c>
      <c r="Z16" s="29">
        <f t="shared" si="9"/>
        <v>4</v>
      </c>
      <c r="AB16" s="263">
        <v>0.125</v>
      </c>
      <c r="AC16" s="264">
        <v>4</v>
      </c>
      <c r="AD16" s="118">
        <v>4</v>
      </c>
      <c r="AE16" s="118">
        <v>4</v>
      </c>
      <c r="AF16" s="264">
        <v>4</v>
      </c>
      <c r="AG16" s="118">
        <v>4</v>
      </c>
      <c r="AH16" s="265">
        <v>4</v>
      </c>
      <c r="AI16" s="49"/>
      <c r="AJ16" s="49"/>
      <c r="AK16" s="49"/>
    </row>
    <row r="17" spans="2:37" ht="13.5">
      <c r="B17" s="745"/>
      <c r="C17" s="445" t="s">
        <v>13</v>
      </c>
      <c r="D17" s="554">
        <f>台電時間電價年曆!K4</f>
        <v>0</v>
      </c>
      <c r="E17" s="554">
        <f>台電時間電價年曆!K5</f>
        <v>0</v>
      </c>
      <c r="F17" s="554">
        <f>台電時間電價年曆!N6</f>
        <v>0</v>
      </c>
      <c r="G17" s="554">
        <f>台電時間電價年曆!N7</f>
        <v>0</v>
      </c>
      <c r="H17" s="555">
        <f>台電時間電價年曆!N8</f>
        <v>0</v>
      </c>
      <c r="I17" s="555">
        <f>台電時間電價年曆!N9</f>
        <v>0</v>
      </c>
      <c r="J17" s="554">
        <f>台電時間電價年曆!N10</f>
        <v>0</v>
      </c>
      <c r="K17" s="554">
        <f>台電時間電價年曆!N11</f>
        <v>0</v>
      </c>
      <c r="L17" s="554">
        <f>台電時間電價年曆!N12</f>
        <v>0</v>
      </c>
      <c r="M17" s="556">
        <f>台電時間電價年曆!N13</f>
        <v>0</v>
      </c>
      <c r="N17" s="556">
        <f>台電時間電價年曆!K14</f>
        <v>0</v>
      </c>
      <c r="O17" s="557">
        <f>台電時間電價年曆!K15</f>
        <v>0</v>
      </c>
      <c r="Q17" s="250">
        <v>0.14583333333333301</v>
      </c>
      <c r="R17" s="193">
        <v>1</v>
      </c>
      <c r="S17" s="193">
        <v>1</v>
      </c>
      <c r="T17" s="193">
        <v>1</v>
      </c>
      <c r="U17" s="29">
        <f t="shared" ref="U17:U28" si="11">GETPIVOTDATA("時段碼",$AB$7,"時碼",$Q17,"日碼","週間","月碼","夏月")*R17</f>
        <v>4</v>
      </c>
      <c r="V17" s="29">
        <f t="shared" ref="V17:V28" si="12">GETPIVOTDATA("時段碼",$AB$7,"時碼",$Q17,"日碼","週六","月碼","夏月")*S17</f>
        <v>4</v>
      </c>
      <c r="W17" s="29">
        <f t="shared" ref="W17:W28" si="13">GETPIVOTDATA("時段碼",$AB$7,"時碼",$Q17,"日碼","假日","月碼","夏月")*T17</f>
        <v>4</v>
      </c>
      <c r="X17" s="29">
        <f t="shared" ref="X17:X28" si="14">GETPIVOTDATA("時段碼",$AB$7,"時碼",$Q17,"日碼","週間","月碼","非夏月")*R17</f>
        <v>4</v>
      </c>
      <c r="Y17" s="29">
        <f t="shared" ref="Y17:Y28" si="15">GETPIVOTDATA("時段碼",$AB$7,"時碼",$Q17,"日碼","週六","月碼","非夏月")*S17</f>
        <v>4</v>
      </c>
      <c r="Z17" s="29">
        <f t="shared" ref="Z17:Z28" si="16">GETPIVOTDATA("時段碼",$AB$7,"時碼",$Q17,"日碼","假日","月碼","非夏月")*T17</f>
        <v>4</v>
      </c>
      <c r="AB17" s="263">
        <v>0.14583333333333334</v>
      </c>
      <c r="AC17" s="264">
        <v>4</v>
      </c>
      <c r="AD17" s="118">
        <v>4</v>
      </c>
      <c r="AE17" s="118">
        <v>4</v>
      </c>
      <c r="AF17" s="264">
        <v>4</v>
      </c>
      <c r="AG17" s="118">
        <v>4</v>
      </c>
      <c r="AH17" s="265">
        <v>4</v>
      </c>
      <c r="AI17" s="49"/>
      <c r="AJ17" s="49"/>
      <c r="AK17" s="49"/>
    </row>
    <row r="18" spans="2:37" ht="13.5">
      <c r="B18" s="745"/>
      <c r="C18" s="445" t="s">
        <v>10</v>
      </c>
      <c r="D18" s="554">
        <f>D$15*$U$5+D$16*$V$5+D$17*$W$5</f>
        <v>0</v>
      </c>
      <c r="E18" s="554">
        <f>E$15*$U$5+E$16*$V$5+E$17*$W$5</f>
        <v>0</v>
      </c>
      <c r="F18" s="555">
        <f t="shared" ref="F18:M18" si="17">F$15*$X$5+F$16*$Y$5+F$17*$Z$5</f>
        <v>0</v>
      </c>
      <c r="G18" s="555">
        <f t="shared" si="17"/>
        <v>0</v>
      </c>
      <c r="H18" s="555">
        <f t="shared" si="17"/>
        <v>0</v>
      </c>
      <c r="I18" s="555">
        <f t="shared" si="17"/>
        <v>0</v>
      </c>
      <c r="J18" s="555">
        <f t="shared" si="17"/>
        <v>0</v>
      </c>
      <c r="K18" s="555">
        <f t="shared" si="17"/>
        <v>0</v>
      </c>
      <c r="L18" s="555">
        <f t="shared" si="17"/>
        <v>0</v>
      </c>
      <c r="M18" s="555">
        <f t="shared" si="17"/>
        <v>0</v>
      </c>
      <c r="N18" s="554">
        <f>N$15*$U$5+N$16*$V$5+N$17*$W$5</f>
        <v>0</v>
      </c>
      <c r="O18" s="557">
        <f>O$15*$U$5+O$16*$V$5+O$17*$W$5</f>
        <v>0</v>
      </c>
      <c r="Q18" s="250">
        <v>0.16666666666666699</v>
      </c>
      <c r="R18" s="193">
        <v>1</v>
      </c>
      <c r="S18" s="193">
        <v>1</v>
      </c>
      <c r="T18" s="193">
        <v>1</v>
      </c>
      <c r="U18" s="29">
        <f t="shared" si="11"/>
        <v>4</v>
      </c>
      <c r="V18" s="29">
        <f t="shared" si="12"/>
        <v>4</v>
      </c>
      <c r="W18" s="29">
        <f t="shared" si="13"/>
        <v>4</v>
      </c>
      <c r="X18" s="29">
        <f t="shared" si="14"/>
        <v>4</v>
      </c>
      <c r="Y18" s="29">
        <f t="shared" si="15"/>
        <v>4</v>
      </c>
      <c r="Z18" s="29">
        <f t="shared" si="16"/>
        <v>4</v>
      </c>
      <c r="AB18" s="263">
        <v>0.16666666666666666</v>
      </c>
      <c r="AC18" s="264">
        <v>4</v>
      </c>
      <c r="AD18" s="118">
        <v>4</v>
      </c>
      <c r="AE18" s="118">
        <v>4</v>
      </c>
      <c r="AF18" s="264">
        <v>4</v>
      </c>
      <c r="AG18" s="118">
        <v>4</v>
      </c>
      <c r="AH18" s="265">
        <v>4</v>
      </c>
      <c r="AI18" s="49"/>
      <c r="AJ18" s="49"/>
      <c r="AK18" s="49"/>
    </row>
    <row r="19" spans="2:37" ht="13.5">
      <c r="B19" s="745"/>
      <c r="C19" s="445" t="s">
        <v>11</v>
      </c>
      <c r="D19" s="554">
        <f>D$15*$U$6+D$16*$V$6+D$17*$W$6</f>
        <v>0</v>
      </c>
      <c r="E19" s="554">
        <f>E$15*$U$6+E$16*$V$6+E$17*$W$6</f>
        <v>0</v>
      </c>
      <c r="F19" s="555">
        <f t="shared" ref="F19:M19" si="18">F$15*$X$6+F$16*$Y$6+F$17*$Z$6</f>
        <v>0</v>
      </c>
      <c r="G19" s="555">
        <f t="shared" si="18"/>
        <v>0</v>
      </c>
      <c r="H19" s="555">
        <f t="shared" si="18"/>
        <v>0</v>
      </c>
      <c r="I19" s="555">
        <f t="shared" si="18"/>
        <v>0</v>
      </c>
      <c r="J19" s="555">
        <f t="shared" si="18"/>
        <v>0</v>
      </c>
      <c r="K19" s="555">
        <f t="shared" si="18"/>
        <v>0</v>
      </c>
      <c r="L19" s="555">
        <f t="shared" si="18"/>
        <v>0</v>
      </c>
      <c r="M19" s="555">
        <f t="shared" si="18"/>
        <v>0</v>
      </c>
      <c r="N19" s="554">
        <f>N$15*$U$6+N$16*$V$6+N$17*$W$6</f>
        <v>0</v>
      </c>
      <c r="O19" s="557">
        <f>O$15*$U$6+O$16*$V$6+O$17*$W$6</f>
        <v>0</v>
      </c>
      <c r="Q19" s="250">
        <v>0.1875</v>
      </c>
      <c r="R19" s="193">
        <v>1</v>
      </c>
      <c r="S19" s="193">
        <v>1</v>
      </c>
      <c r="T19" s="193">
        <v>1</v>
      </c>
      <c r="U19" s="29">
        <f t="shared" si="11"/>
        <v>4</v>
      </c>
      <c r="V19" s="29">
        <f t="shared" si="12"/>
        <v>4</v>
      </c>
      <c r="W19" s="29">
        <f t="shared" si="13"/>
        <v>4</v>
      </c>
      <c r="X19" s="29">
        <f t="shared" si="14"/>
        <v>4</v>
      </c>
      <c r="Y19" s="29">
        <f t="shared" si="15"/>
        <v>4</v>
      </c>
      <c r="Z19" s="29">
        <f t="shared" si="16"/>
        <v>4</v>
      </c>
      <c r="AB19" s="263">
        <v>0.1875</v>
      </c>
      <c r="AC19" s="264">
        <v>4</v>
      </c>
      <c r="AD19" s="118">
        <v>4</v>
      </c>
      <c r="AE19" s="118">
        <v>4</v>
      </c>
      <c r="AF19" s="264">
        <v>4</v>
      </c>
      <c r="AG19" s="118">
        <v>4</v>
      </c>
      <c r="AH19" s="265">
        <v>4</v>
      </c>
      <c r="AI19" s="49"/>
      <c r="AJ19" s="49"/>
      <c r="AK19" s="49"/>
    </row>
    <row r="20" spans="2:37" ht="13.5">
      <c r="B20" s="745"/>
      <c r="C20" s="445" t="s">
        <v>23</v>
      </c>
      <c r="D20" s="554">
        <f>D$15*$U$7+D$16*$V$7+D$17*$W$7</f>
        <v>0</v>
      </c>
      <c r="E20" s="554">
        <f>E$15*$U$7+E$16*$V$7+E$17*$W$7</f>
        <v>0</v>
      </c>
      <c r="F20" s="555">
        <f t="shared" ref="F20:M20" si="19">F$15*$X$7+F$16*$Y$7+F$17*$Z$7</f>
        <v>0</v>
      </c>
      <c r="G20" s="555">
        <f t="shared" si="19"/>
        <v>0</v>
      </c>
      <c r="H20" s="555">
        <f t="shared" si="19"/>
        <v>0</v>
      </c>
      <c r="I20" s="555">
        <f t="shared" si="19"/>
        <v>0</v>
      </c>
      <c r="J20" s="555">
        <f t="shared" si="19"/>
        <v>0</v>
      </c>
      <c r="K20" s="555">
        <f t="shared" si="19"/>
        <v>0</v>
      </c>
      <c r="L20" s="555">
        <f t="shared" si="19"/>
        <v>0</v>
      </c>
      <c r="M20" s="555">
        <f t="shared" si="19"/>
        <v>0</v>
      </c>
      <c r="N20" s="554">
        <f>N$15*$U$7+N$16*$V$7+N$17*$W$7</f>
        <v>0</v>
      </c>
      <c r="O20" s="557">
        <f>O$15*$U$7+O$16*$V$7+O$17*$W$7</f>
        <v>0</v>
      </c>
      <c r="Q20" s="250">
        <v>0.20833333333333301</v>
      </c>
      <c r="R20" s="193">
        <v>1</v>
      </c>
      <c r="S20" s="193">
        <v>1</v>
      </c>
      <c r="T20" s="193">
        <v>1</v>
      </c>
      <c r="U20" s="29">
        <f t="shared" si="11"/>
        <v>4</v>
      </c>
      <c r="V20" s="29">
        <f t="shared" si="12"/>
        <v>4</v>
      </c>
      <c r="W20" s="29">
        <f t="shared" si="13"/>
        <v>4</v>
      </c>
      <c r="X20" s="29">
        <f t="shared" si="14"/>
        <v>4</v>
      </c>
      <c r="Y20" s="29">
        <f t="shared" si="15"/>
        <v>4</v>
      </c>
      <c r="Z20" s="29">
        <f t="shared" si="16"/>
        <v>4</v>
      </c>
      <c r="AB20" s="263">
        <v>0.20833333333333334</v>
      </c>
      <c r="AC20" s="264">
        <v>4</v>
      </c>
      <c r="AD20" s="118">
        <v>4</v>
      </c>
      <c r="AE20" s="118">
        <v>4</v>
      </c>
      <c r="AF20" s="264">
        <v>4</v>
      </c>
      <c r="AG20" s="118">
        <v>4</v>
      </c>
      <c r="AH20" s="265">
        <v>4</v>
      </c>
      <c r="AI20" s="49"/>
      <c r="AJ20" s="49"/>
      <c r="AK20" s="49"/>
    </row>
    <row r="21" spans="2:37" ht="13.5">
      <c r="B21" s="745"/>
      <c r="C21" s="445" t="s">
        <v>12</v>
      </c>
      <c r="D21" s="554">
        <f>D$15*$U$8+D$16*$V$8+D$17*$W$8</f>
        <v>0</v>
      </c>
      <c r="E21" s="554">
        <f>E$15*$U$8+E$16*$V$8+E$17*$W$8</f>
        <v>0</v>
      </c>
      <c r="F21" s="555">
        <f t="shared" ref="F21:M21" si="20">F$15*$X$8+F$16*$Y$8+F$17*$Z$8</f>
        <v>0</v>
      </c>
      <c r="G21" s="555">
        <f t="shared" si="20"/>
        <v>0</v>
      </c>
      <c r="H21" s="555">
        <f t="shared" si="20"/>
        <v>0</v>
      </c>
      <c r="I21" s="555">
        <f t="shared" si="20"/>
        <v>0</v>
      </c>
      <c r="J21" s="555">
        <f t="shared" si="20"/>
        <v>0</v>
      </c>
      <c r="K21" s="555">
        <f t="shared" si="20"/>
        <v>0</v>
      </c>
      <c r="L21" s="555">
        <f t="shared" si="20"/>
        <v>0</v>
      </c>
      <c r="M21" s="555">
        <f t="shared" si="20"/>
        <v>0</v>
      </c>
      <c r="N21" s="554">
        <f>N$15*$U$8+N$16*$V$8+N$17*$W$8</f>
        <v>0</v>
      </c>
      <c r="O21" s="557">
        <f>O$15*$U$8+O$16*$V$8+O$17*$W$8</f>
        <v>0</v>
      </c>
      <c r="Q21" s="250">
        <v>0.22916666666666699</v>
      </c>
      <c r="R21" s="193">
        <v>1</v>
      </c>
      <c r="S21" s="193">
        <v>1</v>
      </c>
      <c r="T21" s="193">
        <v>1</v>
      </c>
      <c r="U21" s="29">
        <f t="shared" si="11"/>
        <v>4</v>
      </c>
      <c r="V21" s="29">
        <f t="shared" si="12"/>
        <v>4</v>
      </c>
      <c r="W21" s="29">
        <f t="shared" si="13"/>
        <v>4</v>
      </c>
      <c r="X21" s="29">
        <f t="shared" si="14"/>
        <v>4</v>
      </c>
      <c r="Y21" s="29">
        <f t="shared" si="15"/>
        <v>4</v>
      </c>
      <c r="Z21" s="29">
        <f t="shared" si="16"/>
        <v>4</v>
      </c>
      <c r="AB21" s="263">
        <v>0.22916666666666666</v>
      </c>
      <c r="AC21" s="264">
        <v>4</v>
      </c>
      <c r="AD21" s="118">
        <v>4</v>
      </c>
      <c r="AE21" s="118">
        <v>4</v>
      </c>
      <c r="AF21" s="264">
        <v>4</v>
      </c>
      <c r="AG21" s="118">
        <v>4</v>
      </c>
      <c r="AH21" s="265">
        <v>4</v>
      </c>
      <c r="AI21" s="49"/>
      <c r="AJ21" s="49"/>
      <c r="AK21" s="49"/>
    </row>
    <row r="22" spans="2:37" ht="14.25" thickBot="1">
      <c r="B22" s="746"/>
      <c r="C22" s="509" t="s">
        <v>66</v>
      </c>
      <c r="D22" s="510" t="e">
        <f>(D12*(D15+D16+D17)-D11*D17)/(D15+D16+D17)</f>
        <v>#DIV/0!</v>
      </c>
      <c r="E22" s="510" t="e">
        <f t="shared" ref="E22:O22" si="21">(E12*(E15+E16+E17)-E11*E17)/(E15+E16+E17)</f>
        <v>#DIV/0!</v>
      </c>
      <c r="F22" s="510" t="e">
        <f t="shared" si="21"/>
        <v>#DIV/0!</v>
      </c>
      <c r="G22" s="510" t="e">
        <f t="shared" si="21"/>
        <v>#DIV/0!</v>
      </c>
      <c r="H22" s="510" t="e">
        <f t="shared" si="21"/>
        <v>#DIV/0!</v>
      </c>
      <c r="I22" s="511" t="e">
        <f t="shared" si="21"/>
        <v>#DIV/0!</v>
      </c>
      <c r="J22" s="511" t="e">
        <f t="shared" si="21"/>
        <v>#DIV/0!</v>
      </c>
      <c r="K22" s="511" t="e">
        <f t="shared" si="21"/>
        <v>#DIV/0!</v>
      </c>
      <c r="L22" s="511" t="e">
        <f t="shared" si="21"/>
        <v>#DIV/0!</v>
      </c>
      <c r="M22" s="511" t="e">
        <f t="shared" si="21"/>
        <v>#DIV/0!</v>
      </c>
      <c r="N22" s="510" t="e">
        <f t="shared" si="21"/>
        <v>#DIV/0!</v>
      </c>
      <c r="O22" s="512" t="e">
        <f t="shared" si="21"/>
        <v>#DIV/0!</v>
      </c>
      <c r="Q22" s="250">
        <v>0.25</v>
      </c>
      <c r="R22" s="193">
        <v>1</v>
      </c>
      <c r="S22" s="193">
        <v>1</v>
      </c>
      <c r="T22" s="193">
        <v>1</v>
      </c>
      <c r="U22" s="29">
        <f t="shared" si="11"/>
        <v>4</v>
      </c>
      <c r="V22" s="29">
        <f t="shared" si="12"/>
        <v>4</v>
      </c>
      <c r="W22" s="29">
        <f t="shared" si="13"/>
        <v>4</v>
      </c>
      <c r="X22" s="29">
        <f t="shared" si="14"/>
        <v>4</v>
      </c>
      <c r="Y22" s="29">
        <f t="shared" si="15"/>
        <v>4</v>
      </c>
      <c r="Z22" s="29">
        <f t="shared" si="16"/>
        <v>4</v>
      </c>
      <c r="AB22" s="263">
        <v>0.25</v>
      </c>
      <c r="AC22" s="264">
        <v>4</v>
      </c>
      <c r="AD22" s="118">
        <v>4</v>
      </c>
      <c r="AE22" s="118">
        <v>4</v>
      </c>
      <c r="AF22" s="264">
        <v>4</v>
      </c>
      <c r="AG22" s="118">
        <v>4</v>
      </c>
      <c r="AH22" s="265">
        <v>4</v>
      </c>
      <c r="AI22" s="49"/>
      <c r="AJ22" s="49"/>
      <c r="AK22" s="49"/>
    </row>
    <row r="23" spans="2:37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Q23" s="250">
        <v>0.27083333333333298</v>
      </c>
      <c r="R23" s="193">
        <v>1</v>
      </c>
      <c r="S23" s="193">
        <v>1</v>
      </c>
      <c r="T23" s="193">
        <v>1</v>
      </c>
      <c r="U23" s="29">
        <f t="shared" si="11"/>
        <v>4</v>
      </c>
      <c r="V23" s="29">
        <f t="shared" si="12"/>
        <v>4</v>
      </c>
      <c r="W23" s="29">
        <f t="shared" si="13"/>
        <v>4</v>
      </c>
      <c r="X23" s="29">
        <f t="shared" si="14"/>
        <v>4</v>
      </c>
      <c r="Y23" s="29">
        <f t="shared" si="15"/>
        <v>4</v>
      </c>
      <c r="Z23" s="29">
        <f t="shared" si="16"/>
        <v>4</v>
      </c>
      <c r="AB23" s="263">
        <v>0.27083333333333331</v>
      </c>
      <c r="AC23" s="264">
        <v>4</v>
      </c>
      <c r="AD23" s="118">
        <v>4</v>
      </c>
      <c r="AE23" s="118">
        <v>4</v>
      </c>
      <c r="AF23" s="264">
        <v>4</v>
      </c>
      <c r="AG23" s="118">
        <v>4</v>
      </c>
      <c r="AH23" s="265">
        <v>4</v>
      </c>
      <c r="AI23" s="49"/>
      <c r="AJ23" s="49"/>
      <c r="AK23" s="49"/>
    </row>
    <row r="24" spans="2:37">
      <c r="Q24" s="250">
        <v>0.29166666666666702</v>
      </c>
      <c r="R24" s="193">
        <v>1</v>
      </c>
      <c r="S24" s="193">
        <v>1</v>
      </c>
      <c r="T24" s="193">
        <v>1</v>
      </c>
      <c r="U24" s="29">
        <f t="shared" si="11"/>
        <v>4</v>
      </c>
      <c r="V24" s="29">
        <f t="shared" si="12"/>
        <v>4</v>
      </c>
      <c r="W24" s="29">
        <f t="shared" si="13"/>
        <v>4</v>
      </c>
      <c r="X24" s="29">
        <f t="shared" si="14"/>
        <v>4</v>
      </c>
      <c r="Y24" s="29">
        <f t="shared" si="15"/>
        <v>4</v>
      </c>
      <c r="Z24" s="29">
        <f t="shared" si="16"/>
        <v>4</v>
      </c>
      <c r="AB24" s="263">
        <v>0.29166666666666669</v>
      </c>
      <c r="AC24" s="264">
        <v>4</v>
      </c>
      <c r="AD24" s="118">
        <v>4</v>
      </c>
      <c r="AE24" s="118">
        <v>4</v>
      </c>
      <c r="AF24" s="264">
        <v>4</v>
      </c>
      <c r="AG24" s="118">
        <v>4</v>
      </c>
      <c r="AH24" s="265">
        <v>4</v>
      </c>
      <c r="AI24" s="49"/>
      <c r="AJ24" s="49"/>
      <c r="AK24" s="49"/>
    </row>
    <row r="25" spans="2:37">
      <c r="Q25" s="250">
        <v>0.3125</v>
      </c>
      <c r="R25" s="193">
        <v>1</v>
      </c>
      <c r="S25" s="193">
        <v>1</v>
      </c>
      <c r="T25" s="193">
        <v>1</v>
      </c>
      <c r="U25" s="197">
        <f t="shared" si="11"/>
        <v>2</v>
      </c>
      <c r="V25" s="198">
        <f t="shared" si="12"/>
        <v>3</v>
      </c>
      <c r="W25" s="29">
        <f t="shared" si="13"/>
        <v>4</v>
      </c>
      <c r="X25" s="29">
        <f t="shared" si="14"/>
        <v>2</v>
      </c>
      <c r="Y25" s="198">
        <f t="shared" si="15"/>
        <v>3</v>
      </c>
      <c r="Z25" s="29">
        <f t="shared" si="16"/>
        <v>4</v>
      </c>
      <c r="AB25" s="263">
        <v>0.3125</v>
      </c>
      <c r="AC25" s="264">
        <v>2</v>
      </c>
      <c r="AD25" s="118">
        <v>3</v>
      </c>
      <c r="AE25" s="118">
        <v>4</v>
      </c>
      <c r="AF25" s="264">
        <v>2</v>
      </c>
      <c r="AG25" s="118">
        <v>3</v>
      </c>
      <c r="AH25" s="265">
        <v>4</v>
      </c>
      <c r="AI25" s="49"/>
      <c r="AJ25" s="49"/>
      <c r="AK25" s="49"/>
    </row>
    <row r="26" spans="2:37">
      <c r="Q26" s="250">
        <v>0.33333333333333298</v>
      </c>
      <c r="R26" s="193">
        <v>1</v>
      </c>
      <c r="S26" s="193">
        <v>1</v>
      </c>
      <c r="T26" s="193">
        <v>1</v>
      </c>
      <c r="U26" s="197">
        <f t="shared" si="11"/>
        <v>2</v>
      </c>
      <c r="V26" s="198">
        <f t="shared" si="12"/>
        <v>3</v>
      </c>
      <c r="W26" s="29">
        <f t="shared" si="13"/>
        <v>4</v>
      </c>
      <c r="X26" s="29">
        <f t="shared" si="14"/>
        <v>2</v>
      </c>
      <c r="Y26" s="198">
        <f t="shared" si="15"/>
        <v>3</v>
      </c>
      <c r="Z26" s="29">
        <f t="shared" si="16"/>
        <v>4</v>
      </c>
      <c r="AB26" s="263">
        <v>0.33333333333333331</v>
      </c>
      <c r="AC26" s="264">
        <v>2</v>
      </c>
      <c r="AD26" s="118">
        <v>3</v>
      </c>
      <c r="AE26" s="118">
        <v>4</v>
      </c>
      <c r="AF26" s="264">
        <v>2</v>
      </c>
      <c r="AG26" s="118">
        <v>3</v>
      </c>
      <c r="AH26" s="265">
        <v>4</v>
      </c>
      <c r="AI26" s="49"/>
      <c r="AJ26" s="49"/>
      <c r="AK26" s="49"/>
    </row>
    <row r="27" spans="2:37">
      <c r="Q27" s="250">
        <v>0.35416666666666702</v>
      </c>
      <c r="R27" s="193">
        <v>1</v>
      </c>
      <c r="S27" s="193">
        <v>1</v>
      </c>
      <c r="T27" s="193">
        <v>1</v>
      </c>
      <c r="U27" s="197">
        <f t="shared" si="11"/>
        <v>2</v>
      </c>
      <c r="V27" s="198">
        <f t="shared" si="12"/>
        <v>3</v>
      </c>
      <c r="W27" s="29">
        <f t="shared" si="13"/>
        <v>4</v>
      </c>
      <c r="X27" s="29">
        <f t="shared" si="14"/>
        <v>2</v>
      </c>
      <c r="Y27" s="198">
        <f t="shared" si="15"/>
        <v>3</v>
      </c>
      <c r="Z27" s="29">
        <f t="shared" si="16"/>
        <v>4</v>
      </c>
      <c r="AB27" s="263">
        <v>0.35416666666666669</v>
      </c>
      <c r="AC27" s="264">
        <v>2</v>
      </c>
      <c r="AD27" s="118">
        <v>3</v>
      </c>
      <c r="AE27" s="118">
        <v>4</v>
      </c>
      <c r="AF27" s="264">
        <v>2</v>
      </c>
      <c r="AG27" s="118">
        <v>3</v>
      </c>
      <c r="AH27" s="265">
        <v>4</v>
      </c>
      <c r="AI27" s="49"/>
      <c r="AJ27" s="49"/>
      <c r="AK27" s="49"/>
    </row>
    <row r="28" spans="2:37">
      <c r="Q28" s="250">
        <v>0.375</v>
      </c>
      <c r="R28" s="193">
        <v>1</v>
      </c>
      <c r="S28" s="193">
        <v>1</v>
      </c>
      <c r="T28" s="193">
        <v>1</v>
      </c>
      <c r="U28" s="197">
        <f t="shared" si="11"/>
        <v>2</v>
      </c>
      <c r="V28" s="198">
        <f t="shared" si="12"/>
        <v>3</v>
      </c>
      <c r="W28" s="29">
        <f t="shared" si="13"/>
        <v>4</v>
      </c>
      <c r="X28" s="29">
        <f t="shared" si="14"/>
        <v>2</v>
      </c>
      <c r="Y28" s="198">
        <f t="shared" si="15"/>
        <v>3</v>
      </c>
      <c r="Z28" s="29">
        <f t="shared" si="16"/>
        <v>4</v>
      </c>
      <c r="AB28" s="263">
        <v>0.375</v>
      </c>
      <c r="AC28" s="264">
        <v>2</v>
      </c>
      <c r="AD28" s="118">
        <v>3</v>
      </c>
      <c r="AE28" s="118">
        <v>4</v>
      </c>
      <c r="AF28" s="264">
        <v>2</v>
      </c>
      <c r="AG28" s="118">
        <v>3</v>
      </c>
      <c r="AH28" s="265">
        <v>4</v>
      </c>
      <c r="AI28" s="49"/>
      <c r="AJ28" s="49"/>
      <c r="AK28" s="49"/>
    </row>
    <row r="29" spans="2:37">
      <c r="Q29" s="250">
        <v>0.39583333333333298</v>
      </c>
      <c r="R29" s="193">
        <v>1</v>
      </c>
      <c r="S29" s="193">
        <v>1</v>
      </c>
      <c r="T29" s="193">
        <v>1</v>
      </c>
      <c r="U29" s="197">
        <f>GETPIVOTDATA("時段碼",$AB$7,"時碼",$Q29,"日碼","週間","月碼","夏月")*R29</f>
        <v>2</v>
      </c>
      <c r="V29" s="198">
        <f>GETPIVOTDATA("時段碼",$AB$7,"時碼",$Q29,"日碼","週六","月碼","夏月")*S29</f>
        <v>3</v>
      </c>
      <c r="W29" s="29">
        <f>GETPIVOTDATA("時段碼",$AB$7,"時碼",$Q29,"日碼","假日","月碼","夏月")*T29</f>
        <v>4</v>
      </c>
      <c r="X29" s="29">
        <f>GETPIVOTDATA("時段碼",$AB$7,"時碼",$Q29,"日碼","週間","月碼","非夏月")*R29</f>
        <v>2</v>
      </c>
      <c r="Y29" s="198">
        <f>GETPIVOTDATA("時段碼",$AB$7,"時碼",$Q29,"日碼","週六","月碼","非夏月")*S29</f>
        <v>3</v>
      </c>
      <c r="Z29" s="29">
        <f>GETPIVOTDATA("時段碼",$AB$7,"時碼",$Q29,"日碼","假日","月碼","非夏月")*T29</f>
        <v>4</v>
      </c>
      <c r="AB29" s="263">
        <v>0.39583333333333331</v>
      </c>
      <c r="AC29" s="264">
        <v>2</v>
      </c>
      <c r="AD29" s="118">
        <v>3</v>
      </c>
      <c r="AE29" s="118">
        <v>4</v>
      </c>
      <c r="AF29" s="264">
        <v>2</v>
      </c>
      <c r="AG29" s="118">
        <v>3</v>
      </c>
      <c r="AH29" s="265">
        <v>4</v>
      </c>
      <c r="AI29" s="49"/>
      <c r="AJ29" s="49"/>
      <c r="AK29" s="49"/>
    </row>
    <row r="30" spans="2:37">
      <c r="Q30" s="250">
        <v>0.41666666666666702</v>
      </c>
      <c r="R30" s="193">
        <v>1</v>
      </c>
      <c r="S30" s="193">
        <v>1</v>
      </c>
      <c r="T30" s="193">
        <v>1</v>
      </c>
      <c r="U30" s="195">
        <f t="shared" ref="U30:U42" si="22">GETPIVOTDATA("時段碼",$AB$7,"時碼",$Q30,"日碼","週間","月碼","夏月")*R30</f>
        <v>1</v>
      </c>
      <c r="V30" s="198">
        <f t="shared" ref="V30:V42" si="23">GETPIVOTDATA("時段碼",$AB$7,"時碼",$Q30,"日碼","週六","月碼","夏月")*S30</f>
        <v>3</v>
      </c>
      <c r="W30" s="29">
        <f t="shared" ref="W30:W42" si="24">GETPIVOTDATA("時段碼",$AB$7,"時碼",$Q30,"日碼","假日","月碼","夏月")*T30</f>
        <v>4</v>
      </c>
      <c r="X30" s="29">
        <f t="shared" ref="X30:X42" si="25">GETPIVOTDATA("時段碼",$AB$7,"時碼",$Q30,"日碼","週間","月碼","非夏月")*R30</f>
        <v>2</v>
      </c>
      <c r="Y30" s="198">
        <f t="shared" ref="Y30:Y42" si="26">GETPIVOTDATA("時段碼",$AB$7,"時碼",$Q30,"日碼","週六","月碼","非夏月")*S30</f>
        <v>3</v>
      </c>
      <c r="Z30" s="29">
        <f t="shared" ref="Z30:Z42" si="27">GETPIVOTDATA("時段碼",$AB$7,"時碼",$Q30,"日碼","假日","月碼","非夏月")*T30</f>
        <v>4</v>
      </c>
      <c r="AB30" s="263">
        <v>0.41666666666666669</v>
      </c>
      <c r="AC30" s="264">
        <v>1</v>
      </c>
      <c r="AD30" s="118">
        <v>3</v>
      </c>
      <c r="AE30" s="118">
        <v>4</v>
      </c>
      <c r="AF30" s="264">
        <v>2</v>
      </c>
      <c r="AG30" s="118">
        <v>3</v>
      </c>
      <c r="AH30" s="265">
        <v>4</v>
      </c>
      <c r="AI30" s="49"/>
      <c r="AJ30" s="49"/>
      <c r="AK30" s="49"/>
    </row>
    <row r="31" spans="2:37">
      <c r="Q31" s="250">
        <v>0.4375</v>
      </c>
      <c r="R31" s="193">
        <v>1</v>
      </c>
      <c r="S31" s="193">
        <v>1</v>
      </c>
      <c r="T31" s="193">
        <v>1</v>
      </c>
      <c r="U31" s="195">
        <f t="shared" si="22"/>
        <v>1</v>
      </c>
      <c r="V31" s="198">
        <f t="shared" si="23"/>
        <v>3</v>
      </c>
      <c r="W31" s="29">
        <f t="shared" si="24"/>
        <v>4</v>
      </c>
      <c r="X31" s="29">
        <f t="shared" si="25"/>
        <v>2</v>
      </c>
      <c r="Y31" s="198">
        <f t="shared" si="26"/>
        <v>3</v>
      </c>
      <c r="Z31" s="29">
        <f t="shared" si="27"/>
        <v>4</v>
      </c>
      <c r="AB31" s="263">
        <v>0.4375</v>
      </c>
      <c r="AC31" s="264">
        <v>1</v>
      </c>
      <c r="AD31" s="118">
        <v>3</v>
      </c>
      <c r="AE31" s="118">
        <v>4</v>
      </c>
      <c r="AF31" s="264">
        <v>2</v>
      </c>
      <c r="AG31" s="118">
        <v>3</v>
      </c>
      <c r="AH31" s="265">
        <v>4</v>
      </c>
      <c r="AI31" s="49"/>
      <c r="AJ31" s="49"/>
      <c r="AK31" s="49"/>
    </row>
    <row r="32" spans="2:37">
      <c r="Q32" s="250">
        <v>0.45833333333333298</v>
      </c>
      <c r="R32" s="193">
        <v>1</v>
      </c>
      <c r="S32" s="193">
        <v>1</v>
      </c>
      <c r="T32" s="193">
        <v>1</v>
      </c>
      <c r="U32" s="195">
        <f t="shared" si="22"/>
        <v>1</v>
      </c>
      <c r="V32" s="198">
        <f t="shared" si="23"/>
        <v>3</v>
      </c>
      <c r="W32" s="29">
        <f t="shared" si="24"/>
        <v>4</v>
      </c>
      <c r="X32" s="29">
        <f t="shared" si="25"/>
        <v>2</v>
      </c>
      <c r="Y32" s="198">
        <f t="shared" si="26"/>
        <v>3</v>
      </c>
      <c r="Z32" s="29">
        <f t="shared" si="27"/>
        <v>4</v>
      </c>
      <c r="AB32" s="263">
        <v>0.45833333333333331</v>
      </c>
      <c r="AC32" s="264">
        <v>1</v>
      </c>
      <c r="AD32" s="118">
        <v>3</v>
      </c>
      <c r="AE32" s="118">
        <v>4</v>
      </c>
      <c r="AF32" s="264">
        <v>2</v>
      </c>
      <c r="AG32" s="118">
        <v>3</v>
      </c>
      <c r="AH32" s="265">
        <v>4</v>
      </c>
      <c r="AI32" s="49"/>
      <c r="AJ32" s="49"/>
      <c r="AK32" s="49"/>
    </row>
    <row r="33" spans="17:37">
      <c r="Q33" s="250">
        <v>0.47916666666666702</v>
      </c>
      <c r="R33" s="193">
        <v>1</v>
      </c>
      <c r="S33" s="193">
        <v>1</v>
      </c>
      <c r="T33" s="193">
        <v>1</v>
      </c>
      <c r="U33" s="195">
        <f t="shared" si="22"/>
        <v>1</v>
      </c>
      <c r="V33" s="198">
        <f t="shared" si="23"/>
        <v>3</v>
      </c>
      <c r="W33" s="29">
        <f t="shared" si="24"/>
        <v>4</v>
      </c>
      <c r="X33" s="29">
        <f t="shared" si="25"/>
        <v>2</v>
      </c>
      <c r="Y33" s="198">
        <f t="shared" si="26"/>
        <v>3</v>
      </c>
      <c r="Z33" s="29">
        <f t="shared" si="27"/>
        <v>4</v>
      </c>
      <c r="AB33" s="263">
        <v>0.47916666666666669</v>
      </c>
      <c r="AC33" s="264">
        <v>1</v>
      </c>
      <c r="AD33" s="118">
        <v>3</v>
      </c>
      <c r="AE33" s="118">
        <v>4</v>
      </c>
      <c r="AF33" s="264">
        <v>2</v>
      </c>
      <c r="AG33" s="118">
        <v>3</v>
      </c>
      <c r="AH33" s="265">
        <v>4</v>
      </c>
      <c r="AI33" s="49"/>
      <c r="AJ33" s="49"/>
      <c r="AK33" s="49"/>
    </row>
    <row r="34" spans="17:37">
      <c r="Q34" s="250">
        <v>0.5</v>
      </c>
      <c r="R34" s="193">
        <v>1</v>
      </c>
      <c r="S34" s="193">
        <v>1</v>
      </c>
      <c r="T34" s="193">
        <v>1</v>
      </c>
      <c r="U34" s="29">
        <f t="shared" si="22"/>
        <v>2</v>
      </c>
      <c r="V34" s="198">
        <f t="shared" si="23"/>
        <v>3</v>
      </c>
      <c r="W34" s="29">
        <f t="shared" si="24"/>
        <v>4</v>
      </c>
      <c r="X34" s="29">
        <f t="shared" si="25"/>
        <v>2</v>
      </c>
      <c r="Y34" s="198">
        <f t="shared" si="26"/>
        <v>3</v>
      </c>
      <c r="Z34" s="29">
        <f t="shared" si="27"/>
        <v>4</v>
      </c>
      <c r="AB34" s="263">
        <v>0.5</v>
      </c>
      <c r="AC34" s="264">
        <v>2</v>
      </c>
      <c r="AD34" s="118">
        <v>3</v>
      </c>
      <c r="AE34" s="118">
        <v>4</v>
      </c>
      <c r="AF34" s="264">
        <v>2</v>
      </c>
      <c r="AG34" s="118">
        <v>3</v>
      </c>
      <c r="AH34" s="265">
        <v>4</v>
      </c>
      <c r="AI34" s="49"/>
      <c r="AJ34" s="49"/>
      <c r="AK34" s="49"/>
    </row>
    <row r="35" spans="17:37">
      <c r="Q35" s="250">
        <v>0.52083333333333304</v>
      </c>
      <c r="R35" s="193">
        <v>1</v>
      </c>
      <c r="S35" s="193">
        <v>1</v>
      </c>
      <c r="T35" s="193">
        <v>1</v>
      </c>
      <c r="U35" s="29">
        <f t="shared" si="22"/>
        <v>2</v>
      </c>
      <c r="V35" s="198">
        <f t="shared" si="23"/>
        <v>3</v>
      </c>
      <c r="W35" s="29">
        <f t="shared" si="24"/>
        <v>4</v>
      </c>
      <c r="X35" s="29">
        <f t="shared" si="25"/>
        <v>2</v>
      </c>
      <c r="Y35" s="198">
        <f t="shared" si="26"/>
        <v>3</v>
      </c>
      <c r="Z35" s="29">
        <f t="shared" si="27"/>
        <v>4</v>
      </c>
      <c r="AB35" s="263">
        <v>0.52083333333333337</v>
      </c>
      <c r="AC35" s="264">
        <v>2</v>
      </c>
      <c r="AD35" s="118">
        <v>3</v>
      </c>
      <c r="AE35" s="118">
        <v>4</v>
      </c>
      <c r="AF35" s="264">
        <v>2</v>
      </c>
      <c r="AG35" s="118">
        <v>3</v>
      </c>
      <c r="AH35" s="265">
        <v>4</v>
      </c>
      <c r="AI35" s="49"/>
      <c r="AJ35" s="49"/>
      <c r="AK35" s="49"/>
    </row>
    <row r="36" spans="17:37">
      <c r="Q36" s="250">
        <v>0.54166666666666696</v>
      </c>
      <c r="R36" s="193">
        <v>1</v>
      </c>
      <c r="S36" s="193">
        <v>1</v>
      </c>
      <c r="T36" s="193">
        <v>1</v>
      </c>
      <c r="U36" s="195">
        <f t="shared" si="22"/>
        <v>1</v>
      </c>
      <c r="V36" s="198">
        <f t="shared" si="23"/>
        <v>3</v>
      </c>
      <c r="W36" s="29">
        <f t="shared" si="24"/>
        <v>4</v>
      </c>
      <c r="X36" s="29">
        <f t="shared" si="25"/>
        <v>2</v>
      </c>
      <c r="Y36" s="198">
        <f t="shared" si="26"/>
        <v>3</v>
      </c>
      <c r="Z36" s="29">
        <f t="shared" si="27"/>
        <v>4</v>
      </c>
      <c r="AB36" s="263">
        <v>0.54166666666666663</v>
      </c>
      <c r="AC36" s="264">
        <v>1</v>
      </c>
      <c r="AD36" s="118">
        <v>3</v>
      </c>
      <c r="AE36" s="118">
        <v>4</v>
      </c>
      <c r="AF36" s="264">
        <v>2</v>
      </c>
      <c r="AG36" s="118">
        <v>3</v>
      </c>
      <c r="AH36" s="265">
        <v>4</v>
      </c>
      <c r="AI36" s="49"/>
      <c r="AJ36" s="49"/>
      <c r="AK36" s="49"/>
    </row>
    <row r="37" spans="17:37">
      <c r="Q37" s="250">
        <v>0.5625</v>
      </c>
      <c r="R37" s="193">
        <v>1</v>
      </c>
      <c r="S37" s="193">
        <v>1</v>
      </c>
      <c r="T37" s="193">
        <v>1</v>
      </c>
      <c r="U37" s="195">
        <f t="shared" si="22"/>
        <v>1</v>
      </c>
      <c r="V37" s="198">
        <f t="shared" si="23"/>
        <v>3</v>
      </c>
      <c r="W37" s="29">
        <f t="shared" si="24"/>
        <v>4</v>
      </c>
      <c r="X37" s="29">
        <f t="shared" si="25"/>
        <v>2</v>
      </c>
      <c r="Y37" s="198">
        <f t="shared" si="26"/>
        <v>3</v>
      </c>
      <c r="Z37" s="29">
        <f t="shared" si="27"/>
        <v>4</v>
      </c>
      <c r="AB37" s="263">
        <v>0.5625</v>
      </c>
      <c r="AC37" s="264">
        <v>1</v>
      </c>
      <c r="AD37" s="118">
        <v>3</v>
      </c>
      <c r="AE37" s="118">
        <v>4</v>
      </c>
      <c r="AF37" s="264">
        <v>2</v>
      </c>
      <c r="AG37" s="118">
        <v>3</v>
      </c>
      <c r="AH37" s="265">
        <v>4</v>
      </c>
      <c r="AI37" s="49"/>
      <c r="AJ37" s="49"/>
      <c r="AK37" s="49"/>
    </row>
    <row r="38" spans="17:37">
      <c r="Q38" s="250">
        <v>0.58333333333333304</v>
      </c>
      <c r="R38" s="193">
        <v>1</v>
      </c>
      <c r="S38" s="193">
        <v>1</v>
      </c>
      <c r="T38" s="193">
        <v>1</v>
      </c>
      <c r="U38" s="195">
        <f t="shared" si="22"/>
        <v>1</v>
      </c>
      <c r="V38" s="198">
        <f t="shared" si="23"/>
        <v>3</v>
      </c>
      <c r="W38" s="29">
        <f t="shared" si="24"/>
        <v>4</v>
      </c>
      <c r="X38" s="29">
        <f t="shared" si="25"/>
        <v>2</v>
      </c>
      <c r="Y38" s="198">
        <f t="shared" si="26"/>
        <v>3</v>
      </c>
      <c r="Z38" s="29">
        <f t="shared" si="27"/>
        <v>4</v>
      </c>
      <c r="AB38" s="263">
        <v>0.58333333333333337</v>
      </c>
      <c r="AC38" s="264">
        <v>1</v>
      </c>
      <c r="AD38" s="118">
        <v>3</v>
      </c>
      <c r="AE38" s="118">
        <v>4</v>
      </c>
      <c r="AF38" s="264">
        <v>2</v>
      </c>
      <c r="AG38" s="118">
        <v>3</v>
      </c>
      <c r="AH38" s="265">
        <v>4</v>
      </c>
      <c r="AI38" s="49"/>
      <c r="AJ38" s="49"/>
      <c r="AK38" s="49"/>
    </row>
    <row r="39" spans="17:37">
      <c r="Q39" s="250">
        <v>0.60416666666666696</v>
      </c>
      <c r="R39" s="193">
        <v>1</v>
      </c>
      <c r="S39" s="193">
        <v>1</v>
      </c>
      <c r="T39" s="193">
        <v>1</v>
      </c>
      <c r="U39" s="195">
        <f t="shared" si="22"/>
        <v>1</v>
      </c>
      <c r="V39" s="198">
        <f t="shared" si="23"/>
        <v>3</v>
      </c>
      <c r="W39" s="29">
        <f t="shared" si="24"/>
        <v>4</v>
      </c>
      <c r="X39" s="29">
        <f t="shared" si="25"/>
        <v>2</v>
      </c>
      <c r="Y39" s="198">
        <f t="shared" si="26"/>
        <v>3</v>
      </c>
      <c r="Z39" s="29">
        <f t="shared" si="27"/>
        <v>4</v>
      </c>
      <c r="AB39" s="263">
        <v>0.60416666666666663</v>
      </c>
      <c r="AC39" s="264">
        <v>1</v>
      </c>
      <c r="AD39" s="118">
        <v>3</v>
      </c>
      <c r="AE39" s="118">
        <v>4</v>
      </c>
      <c r="AF39" s="264">
        <v>2</v>
      </c>
      <c r="AG39" s="118">
        <v>3</v>
      </c>
      <c r="AH39" s="265">
        <v>4</v>
      </c>
      <c r="AI39" s="49"/>
      <c r="AJ39" s="49"/>
      <c r="AK39" s="49"/>
    </row>
    <row r="40" spans="17:37">
      <c r="Q40" s="250">
        <v>0.625</v>
      </c>
      <c r="R40" s="193">
        <v>1</v>
      </c>
      <c r="S40" s="193">
        <v>1</v>
      </c>
      <c r="T40" s="193">
        <v>1</v>
      </c>
      <c r="U40" s="195">
        <f t="shared" si="22"/>
        <v>1</v>
      </c>
      <c r="V40" s="198">
        <f t="shared" si="23"/>
        <v>3</v>
      </c>
      <c r="W40" s="29">
        <f t="shared" si="24"/>
        <v>4</v>
      </c>
      <c r="X40" s="29">
        <f t="shared" si="25"/>
        <v>2</v>
      </c>
      <c r="Y40" s="198">
        <f t="shared" si="26"/>
        <v>3</v>
      </c>
      <c r="Z40" s="29">
        <f t="shared" si="27"/>
        <v>4</v>
      </c>
      <c r="AB40" s="263">
        <v>0.625</v>
      </c>
      <c r="AC40" s="264">
        <v>1</v>
      </c>
      <c r="AD40" s="118">
        <v>3</v>
      </c>
      <c r="AE40" s="118">
        <v>4</v>
      </c>
      <c r="AF40" s="264">
        <v>2</v>
      </c>
      <c r="AG40" s="118">
        <v>3</v>
      </c>
      <c r="AH40" s="265">
        <v>4</v>
      </c>
      <c r="AI40" s="49"/>
      <c r="AJ40" s="49"/>
      <c r="AK40" s="49"/>
    </row>
    <row r="41" spans="17:37">
      <c r="Q41" s="250">
        <v>0.64583333333333304</v>
      </c>
      <c r="R41" s="193">
        <v>1</v>
      </c>
      <c r="S41" s="193">
        <v>1</v>
      </c>
      <c r="T41" s="193">
        <v>1</v>
      </c>
      <c r="U41" s="195">
        <f t="shared" si="22"/>
        <v>1</v>
      </c>
      <c r="V41" s="198">
        <f t="shared" si="23"/>
        <v>3</v>
      </c>
      <c r="W41" s="29">
        <f t="shared" si="24"/>
        <v>4</v>
      </c>
      <c r="X41" s="29">
        <f t="shared" si="25"/>
        <v>2</v>
      </c>
      <c r="Y41" s="198">
        <f t="shared" si="26"/>
        <v>3</v>
      </c>
      <c r="Z41" s="29">
        <f t="shared" si="27"/>
        <v>4</v>
      </c>
      <c r="AB41" s="263">
        <v>0.64583333333333337</v>
      </c>
      <c r="AC41" s="264">
        <v>1</v>
      </c>
      <c r="AD41" s="118">
        <v>3</v>
      </c>
      <c r="AE41" s="118">
        <v>4</v>
      </c>
      <c r="AF41" s="264">
        <v>2</v>
      </c>
      <c r="AG41" s="118">
        <v>3</v>
      </c>
      <c r="AH41" s="265">
        <v>4</v>
      </c>
      <c r="AI41" s="49"/>
      <c r="AJ41" s="49"/>
      <c r="AK41" s="49"/>
    </row>
    <row r="42" spans="17:37">
      <c r="Q42" s="250">
        <v>0.66666666666666696</v>
      </c>
      <c r="R42" s="193">
        <v>1</v>
      </c>
      <c r="S42" s="193">
        <v>1</v>
      </c>
      <c r="T42" s="193">
        <v>1</v>
      </c>
      <c r="U42" s="195">
        <f t="shared" si="22"/>
        <v>1</v>
      </c>
      <c r="V42" s="198">
        <f t="shared" si="23"/>
        <v>3</v>
      </c>
      <c r="W42" s="29">
        <f t="shared" si="24"/>
        <v>4</v>
      </c>
      <c r="X42" s="29">
        <f t="shared" si="25"/>
        <v>2</v>
      </c>
      <c r="Y42" s="198">
        <f t="shared" si="26"/>
        <v>3</v>
      </c>
      <c r="Z42" s="29">
        <f t="shared" si="27"/>
        <v>4</v>
      </c>
      <c r="AB42" s="263">
        <v>0.66666666666666663</v>
      </c>
      <c r="AC42" s="264">
        <v>1</v>
      </c>
      <c r="AD42" s="118">
        <v>3</v>
      </c>
      <c r="AE42" s="118">
        <v>4</v>
      </c>
      <c r="AF42" s="264">
        <v>2</v>
      </c>
      <c r="AG42" s="118">
        <v>3</v>
      </c>
      <c r="AH42" s="265">
        <v>4</v>
      </c>
      <c r="AI42" s="49"/>
      <c r="AJ42" s="49"/>
      <c r="AK42" s="49"/>
    </row>
    <row r="43" spans="17:37">
      <c r="Q43" s="250">
        <v>0.6875</v>
      </c>
      <c r="R43" s="193">
        <v>1</v>
      </c>
      <c r="S43" s="193">
        <v>1</v>
      </c>
      <c r="T43" s="193">
        <v>1</v>
      </c>
      <c r="U43" s="195">
        <f>GETPIVOTDATA("時段碼",$AB$7,"時碼",$Q43,"日碼","週間","月碼","夏月")*R43</f>
        <v>1</v>
      </c>
      <c r="V43" s="198">
        <f>GETPIVOTDATA("時段碼",$AB$7,"時碼",$Q43,"日碼","週六","月碼","夏月")*S43</f>
        <v>3</v>
      </c>
      <c r="W43" s="29">
        <f>GETPIVOTDATA("時段碼",$AB$7,"時碼",$Q43,"日碼","假日","月碼","夏月")*T43</f>
        <v>4</v>
      </c>
      <c r="X43" s="29">
        <f>GETPIVOTDATA("時段碼",$AB$7,"時碼",$Q43,"日碼","週間","月碼","非夏月")*R43</f>
        <v>2</v>
      </c>
      <c r="Y43" s="198">
        <f>GETPIVOTDATA("時段碼",$AB$7,"時碼",$Q43,"日碼","週六","月碼","非夏月")*S43</f>
        <v>3</v>
      </c>
      <c r="Z43" s="29">
        <f>GETPIVOTDATA("時段碼",$AB$7,"時碼",$Q43,"日碼","假日","月碼","非夏月")*T43</f>
        <v>4</v>
      </c>
      <c r="AB43" s="263">
        <v>0.6875</v>
      </c>
      <c r="AC43" s="264">
        <v>1</v>
      </c>
      <c r="AD43" s="118">
        <v>3</v>
      </c>
      <c r="AE43" s="118">
        <v>4</v>
      </c>
      <c r="AF43" s="264">
        <v>2</v>
      </c>
      <c r="AG43" s="118">
        <v>3</v>
      </c>
      <c r="AH43" s="265">
        <v>4</v>
      </c>
      <c r="AI43" s="49"/>
      <c r="AJ43" s="49"/>
      <c r="AK43" s="49"/>
    </row>
    <row r="44" spans="17:37">
      <c r="Q44" s="250">
        <v>0.70833333333333304</v>
      </c>
      <c r="R44" s="193">
        <v>1</v>
      </c>
      <c r="S44" s="193">
        <v>1</v>
      </c>
      <c r="T44" s="193">
        <v>1</v>
      </c>
      <c r="U44" s="197">
        <f t="shared" ref="U44:U57" si="28">GETPIVOTDATA("時段碼",$AB$7,"時碼",$Q44,"日碼","週間","月碼","夏月")*R44</f>
        <v>2</v>
      </c>
      <c r="V44" s="198">
        <f t="shared" ref="V44:V57" si="29">GETPIVOTDATA("時段碼",$AB$7,"時碼",$Q44,"日碼","週六","月碼","夏月")*S44</f>
        <v>3</v>
      </c>
      <c r="W44" s="29">
        <f t="shared" ref="W44:W57" si="30">GETPIVOTDATA("時段碼",$AB$7,"時碼",$Q44,"日碼","假日","月碼","夏月")*T44</f>
        <v>4</v>
      </c>
      <c r="X44" s="29">
        <f t="shared" ref="X44:X57" si="31">GETPIVOTDATA("時段碼",$AB$7,"時碼",$Q44,"日碼","週間","月碼","非夏月")*R44</f>
        <v>2</v>
      </c>
      <c r="Y44" s="198">
        <f t="shared" ref="Y44:Y57" si="32">GETPIVOTDATA("時段碼",$AB$7,"時碼",$Q44,"日碼","週六","月碼","非夏月")*S44</f>
        <v>3</v>
      </c>
      <c r="Z44" s="29">
        <f t="shared" ref="Z44:Z57" si="33">GETPIVOTDATA("時段碼",$AB$7,"時碼",$Q44,"日碼","假日","月碼","非夏月")*T44</f>
        <v>4</v>
      </c>
      <c r="AB44" s="263">
        <v>0.70833333333333337</v>
      </c>
      <c r="AC44" s="264">
        <v>2</v>
      </c>
      <c r="AD44" s="118">
        <v>3</v>
      </c>
      <c r="AE44" s="118">
        <v>4</v>
      </c>
      <c r="AF44" s="264">
        <v>2</v>
      </c>
      <c r="AG44" s="118">
        <v>3</v>
      </c>
      <c r="AH44" s="265">
        <v>4</v>
      </c>
      <c r="AI44" s="49"/>
      <c r="AJ44" s="49"/>
      <c r="AK44" s="49"/>
    </row>
    <row r="45" spans="17:37">
      <c r="Q45" s="250">
        <v>0.72916666666666696</v>
      </c>
      <c r="R45" s="193">
        <v>1</v>
      </c>
      <c r="S45" s="193">
        <v>1</v>
      </c>
      <c r="T45" s="193">
        <v>1</v>
      </c>
      <c r="U45" s="197">
        <f t="shared" si="28"/>
        <v>2</v>
      </c>
      <c r="V45" s="198">
        <f t="shared" si="29"/>
        <v>3</v>
      </c>
      <c r="W45" s="29">
        <f t="shared" si="30"/>
        <v>4</v>
      </c>
      <c r="X45" s="29">
        <f t="shared" si="31"/>
        <v>2</v>
      </c>
      <c r="Y45" s="198">
        <f t="shared" si="32"/>
        <v>3</v>
      </c>
      <c r="Z45" s="29">
        <f t="shared" si="33"/>
        <v>4</v>
      </c>
      <c r="AB45" s="263">
        <v>0.72916666666666663</v>
      </c>
      <c r="AC45" s="264">
        <v>2</v>
      </c>
      <c r="AD45" s="118">
        <v>3</v>
      </c>
      <c r="AE45" s="118">
        <v>4</v>
      </c>
      <c r="AF45" s="264">
        <v>2</v>
      </c>
      <c r="AG45" s="118">
        <v>3</v>
      </c>
      <c r="AH45" s="265">
        <v>4</v>
      </c>
      <c r="AI45" s="49"/>
      <c r="AJ45" s="49"/>
      <c r="AK45" s="49"/>
    </row>
    <row r="46" spans="17:37">
      <c r="Q46" s="250">
        <v>0.75</v>
      </c>
      <c r="R46" s="193">
        <v>1</v>
      </c>
      <c r="S46" s="193">
        <v>1</v>
      </c>
      <c r="T46" s="193">
        <v>1</v>
      </c>
      <c r="U46" s="197">
        <f t="shared" si="28"/>
        <v>2</v>
      </c>
      <c r="V46" s="198">
        <f t="shared" si="29"/>
        <v>3</v>
      </c>
      <c r="W46" s="29">
        <f t="shared" si="30"/>
        <v>4</v>
      </c>
      <c r="X46" s="29">
        <f t="shared" si="31"/>
        <v>2</v>
      </c>
      <c r="Y46" s="198">
        <f t="shared" si="32"/>
        <v>3</v>
      </c>
      <c r="Z46" s="29">
        <f t="shared" si="33"/>
        <v>4</v>
      </c>
      <c r="AB46" s="263">
        <v>0.75</v>
      </c>
      <c r="AC46" s="264">
        <v>2</v>
      </c>
      <c r="AD46" s="118">
        <v>3</v>
      </c>
      <c r="AE46" s="118">
        <v>4</v>
      </c>
      <c r="AF46" s="264">
        <v>2</v>
      </c>
      <c r="AG46" s="118">
        <v>3</v>
      </c>
      <c r="AH46" s="265">
        <v>4</v>
      </c>
      <c r="AI46" s="49"/>
      <c r="AJ46" s="49"/>
      <c r="AK46" s="49"/>
    </row>
    <row r="47" spans="17:37">
      <c r="Q47" s="250">
        <v>0.77083333333333304</v>
      </c>
      <c r="R47" s="193">
        <v>1</v>
      </c>
      <c r="S47" s="193">
        <v>1</v>
      </c>
      <c r="T47" s="193">
        <v>1</v>
      </c>
      <c r="U47" s="197">
        <f t="shared" si="28"/>
        <v>2</v>
      </c>
      <c r="V47" s="198">
        <f t="shared" si="29"/>
        <v>3</v>
      </c>
      <c r="W47" s="29">
        <f t="shared" si="30"/>
        <v>4</v>
      </c>
      <c r="X47" s="29">
        <f t="shared" si="31"/>
        <v>2</v>
      </c>
      <c r="Y47" s="198">
        <f t="shared" si="32"/>
        <v>3</v>
      </c>
      <c r="Z47" s="29">
        <f t="shared" si="33"/>
        <v>4</v>
      </c>
      <c r="AB47" s="263">
        <v>0.77083333333333337</v>
      </c>
      <c r="AC47" s="264">
        <v>2</v>
      </c>
      <c r="AD47" s="118">
        <v>3</v>
      </c>
      <c r="AE47" s="118">
        <v>4</v>
      </c>
      <c r="AF47" s="264">
        <v>2</v>
      </c>
      <c r="AG47" s="118">
        <v>3</v>
      </c>
      <c r="AH47" s="265">
        <v>4</v>
      </c>
      <c r="AI47" s="49"/>
      <c r="AJ47" s="49"/>
      <c r="AK47" s="49"/>
    </row>
    <row r="48" spans="17:37">
      <c r="Q48" s="250">
        <v>0.79166666666666696</v>
      </c>
      <c r="R48" s="193">
        <v>1</v>
      </c>
      <c r="S48" s="193">
        <v>1</v>
      </c>
      <c r="T48" s="193">
        <v>1</v>
      </c>
      <c r="U48" s="197">
        <f t="shared" si="28"/>
        <v>2</v>
      </c>
      <c r="V48" s="198">
        <f t="shared" si="29"/>
        <v>3</v>
      </c>
      <c r="W48" s="29">
        <f t="shared" si="30"/>
        <v>4</v>
      </c>
      <c r="X48" s="29">
        <f t="shared" si="31"/>
        <v>2</v>
      </c>
      <c r="Y48" s="198">
        <f t="shared" si="32"/>
        <v>3</v>
      </c>
      <c r="Z48" s="29">
        <f t="shared" si="33"/>
        <v>4</v>
      </c>
      <c r="AB48" s="263">
        <v>0.79166666666666663</v>
      </c>
      <c r="AC48" s="264">
        <v>2</v>
      </c>
      <c r="AD48" s="118">
        <v>3</v>
      </c>
      <c r="AE48" s="118">
        <v>4</v>
      </c>
      <c r="AF48" s="264">
        <v>2</v>
      </c>
      <c r="AG48" s="118">
        <v>3</v>
      </c>
      <c r="AH48" s="265">
        <v>4</v>
      </c>
      <c r="AI48" s="49"/>
      <c r="AJ48" s="49"/>
      <c r="AK48" s="49"/>
    </row>
    <row r="49" spans="3:37">
      <c r="Q49" s="250">
        <v>0.8125</v>
      </c>
      <c r="R49" s="193">
        <v>1</v>
      </c>
      <c r="S49" s="193">
        <v>1</v>
      </c>
      <c r="T49" s="193">
        <v>1</v>
      </c>
      <c r="U49" s="197">
        <f t="shared" si="28"/>
        <v>2</v>
      </c>
      <c r="V49" s="198">
        <f t="shared" si="29"/>
        <v>3</v>
      </c>
      <c r="W49" s="29">
        <f t="shared" si="30"/>
        <v>4</v>
      </c>
      <c r="X49" s="29">
        <f t="shared" si="31"/>
        <v>2</v>
      </c>
      <c r="Y49" s="198">
        <f t="shared" si="32"/>
        <v>3</v>
      </c>
      <c r="Z49" s="29">
        <f t="shared" si="33"/>
        <v>4</v>
      </c>
      <c r="AB49" s="263">
        <v>0.8125</v>
      </c>
      <c r="AC49" s="264">
        <v>2</v>
      </c>
      <c r="AD49" s="118">
        <v>3</v>
      </c>
      <c r="AE49" s="118">
        <v>4</v>
      </c>
      <c r="AF49" s="264">
        <v>2</v>
      </c>
      <c r="AG49" s="118">
        <v>3</v>
      </c>
      <c r="AH49" s="265">
        <v>4</v>
      </c>
      <c r="AI49" s="49"/>
      <c r="AJ49" s="49"/>
      <c r="AK49" s="49"/>
    </row>
    <row r="50" spans="3:37">
      <c r="C50" s="33" t="s">
        <v>8</v>
      </c>
      <c r="D50" s="15" t="s">
        <v>40</v>
      </c>
      <c r="E50" s="15" t="s">
        <v>41</v>
      </c>
      <c r="F50" s="15" t="s">
        <v>42</v>
      </c>
      <c r="G50" s="15" t="s">
        <v>43</v>
      </c>
      <c r="H50" s="15" t="s">
        <v>44</v>
      </c>
      <c r="I50" s="15" t="s">
        <v>45</v>
      </c>
      <c r="J50" s="15" t="s">
        <v>46</v>
      </c>
      <c r="K50" s="15" t="s">
        <v>47</v>
      </c>
      <c r="L50" s="15" t="s">
        <v>48</v>
      </c>
      <c r="M50" s="15" t="s">
        <v>49</v>
      </c>
      <c r="N50" s="15" t="s">
        <v>50</v>
      </c>
      <c r="O50" s="15" t="s">
        <v>51</v>
      </c>
      <c r="Q50" s="250">
        <v>0.83333333333333304</v>
      </c>
      <c r="R50" s="193">
        <v>1</v>
      </c>
      <c r="S50" s="193">
        <v>1</v>
      </c>
      <c r="T50" s="193">
        <v>1</v>
      </c>
      <c r="U50" s="197">
        <f t="shared" si="28"/>
        <v>2</v>
      </c>
      <c r="V50" s="198">
        <f t="shared" si="29"/>
        <v>3</v>
      </c>
      <c r="W50" s="29">
        <f t="shared" si="30"/>
        <v>4</v>
      </c>
      <c r="X50" s="29">
        <f t="shared" si="31"/>
        <v>2</v>
      </c>
      <c r="Y50" s="198">
        <f t="shared" si="32"/>
        <v>3</v>
      </c>
      <c r="Z50" s="29">
        <f t="shared" si="33"/>
        <v>4</v>
      </c>
      <c r="AB50" s="263">
        <v>0.83333333333333337</v>
      </c>
      <c r="AC50" s="264">
        <v>2</v>
      </c>
      <c r="AD50" s="118">
        <v>3</v>
      </c>
      <c r="AE50" s="118">
        <v>4</v>
      </c>
      <c r="AF50" s="264">
        <v>2</v>
      </c>
      <c r="AG50" s="118">
        <v>3</v>
      </c>
      <c r="AH50" s="265">
        <v>4</v>
      </c>
      <c r="AI50" s="49"/>
      <c r="AJ50" s="49"/>
      <c r="AK50" s="49"/>
    </row>
    <row r="51" spans="3:37">
      <c r="C51" s="25">
        <v>0</v>
      </c>
      <c r="D51" s="251" t="e">
        <f>D22</f>
        <v>#DIV/0!</v>
      </c>
      <c r="E51" s="251" t="e">
        <f>E22</f>
        <v>#DIV/0!</v>
      </c>
      <c r="F51" s="251" t="e">
        <f t="shared" ref="F51:O51" si="34">F22</f>
        <v>#DIV/0!</v>
      </c>
      <c r="G51" s="251" t="e">
        <f t="shared" si="34"/>
        <v>#DIV/0!</v>
      </c>
      <c r="H51" s="251" t="e">
        <f t="shared" si="34"/>
        <v>#DIV/0!</v>
      </c>
      <c r="I51" s="251" t="e">
        <f t="shared" si="34"/>
        <v>#DIV/0!</v>
      </c>
      <c r="J51" s="251" t="e">
        <f t="shared" si="34"/>
        <v>#DIV/0!</v>
      </c>
      <c r="K51" s="251" t="e">
        <f t="shared" si="34"/>
        <v>#DIV/0!</v>
      </c>
      <c r="L51" s="251" t="e">
        <f t="shared" si="34"/>
        <v>#DIV/0!</v>
      </c>
      <c r="M51" s="251" t="e">
        <f t="shared" si="34"/>
        <v>#DIV/0!</v>
      </c>
      <c r="N51" s="251" t="e">
        <f t="shared" si="34"/>
        <v>#DIV/0!</v>
      </c>
      <c r="O51" s="251" t="e">
        <f t="shared" si="34"/>
        <v>#DIV/0!</v>
      </c>
      <c r="Q51" s="250">
        <v>0.85416666666666696</v>
      </c>
      <c r="R51" s="193">
        <v>1</v>
      </c>
      <c r="S51" s="193">
        <v>1</v>
      </c>
      <c r="T51" s="193">
        <v>1</v>
      </c>
      <c r="U51" s="197">
        <f t="shared" si="28"/>
        <v>2</v>
      </c>
      <c r="V51" s="198">
        <f t="shared" si="29"/>
        <v>3</v>
      </c>
      <c r="W51" s="29">
        <f t="shared" si="30"/>
        <v>4</v>
      </c>
      <c r="X51" s="29">
        <f t="shared" si="31"/>
        <v>2</v>
      </c>
      <c r="Y51" s="198">
        <f t="shared" si="32"/>
        <v>3</v>
      </c>
      <c r="Z51" s="29">
        <f t="shared" si="33"/>
        <v>4</v>
      </c>
      <c r="AB51" s="263">
        <v>0.85416666666666663</v>
      </c>
      <c r="AC51" s="264">
        <v>2</v>
      </c>
      <c r="AD51" s="118">
        <v>3</v>
      </c>
      <c r="AE51" s="118">
        <v>4</v>
      </c>
      <c r="AF51" s="264">
        <v>2</v>
      </c>
      <c r="AG51" s="118">
        <v>3</v>
      </c>
      <c r="AH51" s="265">
        <v>4</v>
      </c>
      <c r="AI51" s="49"/>
      <c r="AJ51" s="49"/>
      <c r="AK51" s="49"/>
    </row>
    <row r="52" spans="3:37">
      <c r="C52" s="25">
        <v>2.0833333333333332E-2</v>
      </c>
      <c r="D52" s="251">
        <v>407.64043115720966</v>
      </c>
      <c r="E52" s="251">
        <v>496.54022988505744</v>
      </c>
      <c r="F52" s="251">
        <v>477.18502673796803</v>
      </c>
      <c r="G52" s="251">
        <v>499.27339901477836</v>
      </c>
      <c r="H52" s="251">
        <v>522.25623678646934</v>
      </c>
      <c r="I52" s="251">
        <v>554.41297208538583</v>
      </c>
      <c r="J52" s="251">
        <v>615.56363636363642</v>
      </c>
      <c r="K52" s="251">
        <v>606.12316715542511</v>
      </c>
      <c r="L52" s="251">
        <v>560.60869565217388</v>
      </c>
      <c r="M52" s="251">
        <v>533.26354679802944</v>
      </c>
      <c r="N52" s="251">
        <v>533.87809917355366</v>
      </c>
      <c r="O52" s="251">
        <v>500.55757575757576</v>
      </c>
      <c r="Q52" s="250">
        <v>0.875</v>
      </c>
      <c r="R52" s="193">
        <v>1</v>
      </c>
      <c r="S52" s="193">
        <v>1</v>
      </c>
      <c r="T52" s="193">
        <v>1</v>
      </c>
      <c r="U52" s="197">
        <f t="shared" si="28"/>
        <v>2</v>
      </c>
      <c r="V52" s="198">
        <f t="shared" si="29"/>
        <v>3</v>
      </c>
      <c r="W52" s="29">
        <f t="shared" si="30"/>
        <v>4</v>
      </c>
      <c r="X52" s="29">
        <f t="shared" si="31"/>
        <v>2</v>
      </c>
      <c r="Y52" s="198">
        <f t="shared" si="32"/>
        <v>3</v>
      </c>
      <c r="Z52" s="29">
        <f t="shared" si="33"/>
        <v>4</v>
      </c>
      <c r="AB52" s="263">
        <v>0.875</v>
      </c>
      <c r="AC52" s="264">
        <v>2</v>
      </c>
      <c r="AD52" s="118">
        <v>3</v>
      </c>
      <c r="AE52" s="118">
        <v>4</v>
      </c>
      <c r="AF52" s="264">
        <v>2</v>
      </c>
      <c r="AG52" s="118">
        <v>3</v>
      </c>
      <c r="AH52" s="265">
        <v>4</v>
      </c>
      <c r="AI52" s="49"/>
      <c r="AJ52" s="49"/>
      <c r="AK52" s="49"/>
    </row>
    <row r="53" spans="3:37">
      <c r="C53" s="25">
        <v>4.1666666666666699E-2</v>
      </c>
      <c r="D53" s="251">
        <v>407.64043115720966</v>
      </c>
      <c r="E53" s="251">
        <v>496.54022988505744</v>
      </c>
      <c r="F53" s="251">
        <v>477.18502673796803</v>
      </c>
      <c r="G53" s="251">
        <v>499.27339901477836</v>
      </c>
      <c r="H53" s="251">
        <v>522.25623678646934</v>
      </c>
      <c r="I53" s="251">
        <v>554.41297208538583</v>
      </c>
      <c r="J53" s="251">
        <v>615.56363636363642</v>
      </c>
      <c r="K53" s="251">
        <v>606.12316715542511</v>
      </c>
      <c r="L53" s="251">
        <v>560.60869565217388</v>
      </c>
      <c r="M53" s="251">
        <v>533.26354679802944</v>
      </c>
      <c r="N53" s="251">
        <v>533.87809917355366</v>
      </c>
      <c r="O53" s="251">
        <v>500.55757575757576</v>
      </c>
      <c r="Q53" s="250">
        <v>0.89583333333333304</v>
      </c>
      <c r="R53" s="193">
        <v>1</v>
      </c>
      <c r="S53" s="193">
        <v>1</v>
      </c>
      <c r="T53" s="193">
        <v>1</v>
      </c>
      <c r="U53" s="197">
        <f t="shared" si="28"/>
        <v>2</v>
      </c>
      <c r="V53" s="198">
        <f t="shared" si="29"/>
        <v>3</v>
      </c>
      <c r="W53" s="29">
        <f t="shared" si="30"/>
        <v>4</v>
      </c>
      <c r="X53" s="29">
        <f t="shared" si="31"/>
        <v>2</v>
      </c>
      <c r="Y53" s="198">
        <f t="shared" si="32"/>
        <v>3</v>
      </c>
      <c r="Z53" s="29">
        <f t="shared" si="33"/>
        <v>4</v>
      </c>
      <c r="AB53" s="263">
        <v>0.89583333333333337</v>
      </c>
      <c r="AC53" s="264">
        <v>2</v>
      </c>
      <c r="AD53" s="118">
        <v>3</v>
      </c>
      <c r="AE53" s="118">
        <v>4</v>
      </c>
      <c r="AF53" s="264">
        <v>2</v>
      </c>
      <c r="AG53" s="118">
        <v>3</v>
      </c>
      <c r="AH53" s="265">
        <v>4</v>
      </c>
      <c r="AI53" s="49"/>
      <c r="AJ53" s="49"/>
      <c r="AK53" s="49"/>
    </row>
    <row r="54" spans="3:37">
      <c r="C54" s="25">
        <v>6.25E-2</v>
      </c>
      <c r="D54" s="251">
        <v>407.64043115720966</v>
      </c>
      <c r="E54" s="251">
        <v>496.54022988505744</v>
      </c>
      <c r="F54" s="251">
        <v>477.18502673796803</v>
      </c>
      <c r="G54" s="251">
        <v>499.27339901477836</v>
      </c>
      <c r="H54" s="251">
        <v>522.25623678646934</v>
      </c>
      <c r="I54" s="251">
        <v>554.41297208538583</v>
      </c>
      <c r="J54" s="251">
        <v>615.56363636363642</v>
      </c>
      <c r="K54" s="251">
        <v>606.12316715542511</v>
      </c>
      <c r="L54" s="251">
        <v>560.60869565217388</v>
      </c>
      <c r="M54" s="251">
        <v>533.26354679802944</v>
      </c>
      <c r="N54" s="251">
        <v>533.87809917355366</v>
      </c>
      <c r="O54" s="251">
        <v>500.55757575757576</v>
      </c>
      <c r="Q54" s="250">
        <v>0.91666666666666696</v>
      </c>
      <c r="R54" s="193">
        <v>1</v>
      </c>
      <c r="S54" s="193">
        <v>1</v>
      </c>
      <c r="T54" s="193">
        <v>1</v>
      </c>
      <c r="U54" s="197">
        <f t="shared" si="28"/>
        <v>2</v>
      </c>
      <c r="V54" s="198">
        <f t="shared" si="29"/>
        <v>3</v>
      </c>
      <c r="W54" s="29">
        <f t="shared" si="30"/>
        <v>4</v>
      </c>
      <c r="X54" s="29">
        <f t="shared" si="31"/>
        <v>2</v>
      </c>
      <c r="Y54" s="198">
        <f t="shared" si="32"/>
        <v>3</v>
      </c>
      <c r="Z54" s="29">
        <f t="shared" si="33"/>
        <v>4</v>
      </c>
      <c r="AB54" s="263">
        <v>0.91666666666666663</v>
      </c>
      <c r="AC54" s="264">
        <v>2</v>
      </c>
      <c r="AD54" s="118">
        <v>3</v>
      </c>
      <c r="AE54" s="118">
        <v>4</v>
      </c>
      <c r="AF54" s="264">
        <v>2</v>
      </c>
      <c r="AG54" s="118">
        <v>3</v>
      </c>
      <c r="AH54" s="265">
        <v>4</v>
      </c>
      <c r="AI54" s="49"/>
      <c r="AJ54" s="49"/>
      <c r="AK54" s="49"/>
    </row>
    <row r="55" spans="3:37">
      <c r="C55" s="25">
        <v>8.3333333333333301E-2</v>
      </c>
      <c r="D55" s="251">
        <v>407.64043115720966</v>
      </c>
      <c r="E55" s="251">
        <v>496.54022988505744</v>
      </c>
      <c r="F55" s="251">
        <v>477.18502673796803</v>
      </c>
      <c r="G55" s="251">
        <v>499.27339901477836</v>
      </c>
      <c r="H55" s="251">
        <v>522.25623678646934</v>
      </c>
      <c r="I55" s="251">
        <v>554.41297208538583</v>
      </c>
      <c r="J55" s="251">
        <v>615.56363636363642</v>
      </c>
      <c r="K55" s="251">
        <v>606.12316715542511</v>
      </c>
      <c r="L55" s="251">
        <v>560.60869565217388</v>
      </c>
      <c r="M55" s="251">
        <v>533.26354679802944</v>
      </c>
      <c r="N55" s="251">
        <v>533.87809917355366</v>
      </c>
      <c r="O55" s="251">
        <v>500.55757575757576</v>
      </c>
      <c r="Q55" s="250">
        <v>0.9375</v>
      </c>
      <c r="R55" s="193">
        <v>1</v>
      </c>
      <c r="S55" s="193">
        <v>1</v>
      </c>
      <c r="T55" s="193">
        <v>1</v>
      </c>
      <c r="U55" s="29">
        <f t="shared" si="28"/>
        <v>4</v>
      </c>
      <c r="V55" s="29">
        <f t="shared" si="29"/>
        <v>4</v>
      </c>
      <c r="W55" s="29">
        <f t="shared" si="30"/>
        <v>4</v>
      </c>
      <c r="X55" s="29">
        <f t="shared" si="31"/>
        <v>4</v>
      </c>
      <c r="Y55" s="29">
        <f t="shared" si="32"/>
        <v>4</v>
      </c>
      <c r="Z55" s="29">
        <f t="shared" si="33"/>
        <v>4</v>
      </c>
      <c r="AB55" s="263">
        <v>0.9375</v>
      </c>
      <c r="AC55" s="264">
        <v>4</v>
      </c>
      <c r="AD55" s="118">
        <v>4</v>
      </c>
      <c r="AE55" s="118">
        <v>4</v>
      </c>
      <c r="AF55" s="264">
        <v>4</v>
      </c>
      <c r="AG55" s="118">
        <v>4</v>
      </c>
      <c r="AH55" s="265">
        <v>4</v>
      </c>
      <c r="AI55" s="49"/>
      <c r="AJ55" s="49"/>
      <c r="AK55" s="49"/>
    </row>
    <row r="56" spans="3:37">
      <c r="C56" s="25">
        <v>0.104166666666667</v>
      </c>
      <c r="D56" s="251">
        <v>407.64043115720966</v>
      </c>
      <c r="E56" s="251">
        <v>496.54022988505744</v>
      </c>
      <c r="F56" s="251">
        <v>477.18502673796803</v>
      </c>
      <c r="G56" s="251">
        <v>499.27339901477836</v>
      </c>
      <c r="H56" s="251">
        <v>522.25623678646934</v>
      </c>
      <c r="I56" s="251">
        <v>554.41297208538583</v>
      </c>
      <c r="J56" s="251">
        <v>615.56363636363642</v>
      </c>
      <c r="K56" s="251">
        <v>606.12316715542511</v>
      </c>
      <c r="L56" s="251">
        <v>560.60869565217388</v>
      </c>
      <c r="M56" s="251">
        <v>533.26354679802944</v>
      </c>
      <c r="N56" s="251">
        <v>533.87809917355366</v>
      </c>
      <c r="O56" s="251">
        <v>500.55757575757576</v>
      </c>
      <c r="Q56" s="250">
        <v>0.95833333333333304</v>
      </c>
      <c r="R56" s="193">
        <v>1</v>
      </c>
      <c r="S56" s="193">
        <v>1</v>
      </c>
      <c r="T56" s="193">
        <v>1</v>
      </c>
      <c r="U56" s="29">
        <f t="shared" si="28"/>
        <v>4</v>
      </c>
      <c r="V56" s="29">
        <f t="shared" si="29"/>
        <v>4</v>
      </c>
      <c r="W56" s="29">
        <f t="shared" si="30"/>
        <v>4</v>
      </c>
      <c r="X56" s="29">
        <f t="shared" si="31"/>
        <v>4</v>
      </c>
      <c r="Y56" s="29">
        <f t="shared" si="32"/>
        <v>4</v>
      </c>
      <c r="Z56" s="29">
        <f t="shared" si="33"/>
        <v>4</v>
      </c>
      <c r="AB56" s="263">
        <v>0.95833333333333337</v>
      </c>
      <c r="AC56" s="264">
        <v>4</v>
      </c>
      <c r="AD56" s="118">
        <v>4</v>
      </c>
      <c r="AE56" s="118">
        <v>4</v>
      </c>
      <c r="AF56" s="264">
        <v>4</v>
      </c>
      <c r="AG56" s="118">
        <v>4</v>
      </c>
      <c r="AH56" s="265">
        <v>4</v>
      </c>
      <c r="AI56" s="49"/>
      <c r="AJ56" s="49"/>
      <c r="AK56" s="49"/>
    </row>
    <row r="57" spans="3:37">
      <c r="C57" s="25">
        <v>0.125</v>
      </c>
      <c r="D57" s="251">
        <v>407.64043115720966</v>
      </c>
      <c r="E57" s="251">
        <v>496.54022988505744</v>
      </c>
      <c r="F57" s="251">
        <v>477.18502673796803</v>
      </c>
      <c r="G57" s="251">
        <v>499.27339901477836</v>
      </c>
      <c r="H57" s="251">
        <v>522.25623678646934</v>
      </c>
      <c r="I57" s="251">
        <v>554.41297208538583</v>
      </c>
      <c r="J57" s="251">
        <v>615.56363636363642</v>
      </c>
      <c r="K57" s="251">
        <v>606.12316715542511</v>
      </c>
      <c r="L57" s="251">
        <v>560.60869565217388</v>
      </c>
      <c r="M57" s="251">
        <v>533.26354679802944</v>
      </c>
      <c r="N57" s="251">
        <v>533.87809917355366</v>
      </c>
      <c r="O57" s="251">
        <v>500.55757575757576</v>
      </c>
      <c r="Q57" s="250">
        <v>0.97916666666666696</v>
      </c>
      <c r="R57" s="193">
        <v>1</v>
      </c>
      <c r="S57" s="193">
        <v>1</v>
      </c>
      <c r="T57" s="193">
        <v>1</v>
      </c>
      <c r="U57" s="29">
        <f t="shared" si="28"/>
        <v>4</v>
      </c>
      <c r="V57" s="29">
        <f t="shared" si="29"/>
        <v>4</v>
      </c>
      <c r="W57" s="29">
        <f t="shared" si="30"/>
        <v>4</v>
      </c>
      <c r="X57" s="29">
        <f t="shared" si="31"/>
        <v>4</v>
      </c>
      <c r="Y57" s="29">
        <f t="shared" si="32"/>
        <v>4</v>
      </c>
      <c r="Z57" s="29">
        <f t="shared" si="33"/>
        <v>4</v>
      </c>
      <c r="AB57" s="266">
        <v>0.97916666666666663</v>
      </c>
      <c r="AC57" s="267">
        <v>4</v>
      </c>
      <c r="AD57" s="268">
        <v>4</v>
      </c>
      <c r="AE57" s="268">
        <v>4</v>
      </c>
      <c r="AF57" s="267">
        <v>4</v>
      </c>
      <c r="AG57" s="268">
        <v>4</v>
      </c>
      <c r="AH57" s="269">
        <v>4</v>
      </c>
      <c r="AI57" s="49"/>
      <c r="AJ57" s="49"/>
      <c r="AK57" s="49"/>
    </row>
    <row r="58" spans="3:37">
      <c r="C58" s="25">
        <v>0.14583333333333301</v>
      </c>
      <c r="D58" s="251">
        <v>407.64043115720966</v>
      </c>
      <c r="E58" s="251">
        <v>496.54022988505744</v>
      </c>
      <c r="F58" s="251">
        <v>477.18502673796803</v>
      </c>
      <c r="G58" s="251">
        <v>499.27339901477836</v>
      </c>
      <c r="H58" s="251">
        <v>522.25623678646934</v>
      </c>
      <c r="I58" s="251">
        <v>554.41297208538583</v>
      </c>
      <c r="J58" s="251">
        <v>615.56363636363642</v>
      </c>
      <c r="K58" s="251">
        <v>606.12316715542511</v>
      </c>
      <c r="L58" s="251">
        <v>560.60869565217388</v>
      </c>
      <c r="M58" s="251">
        <v>533.26354679802944</v>
      </c>
      <c r="N58" s="251">
        <v>533.87809917355366</v>
      </c>
      <c r="O58" s="251">
        <v>500.55757575757576</v>
      </c>
      <c r="AB58" s="49"/>
      <c r="AC58" s="49"/>
      <c r="AD58" s="49"/>
      <c r="AE58" s="49"/>
      <c r="AF58" s="49"/>
      <c r="AG58" s="49"/>
      <c r="AH58" s="49"/>
      <c r="AI58" s="49"/>
      <c r="AJ58" s="49"/>
      <c r="AK58" s="49"/>
    </row>
    <row r="59" spans="3:37">
      <c r="C59" s="25">
        <v>0.16666666666666699</v>
      </c>
      <c r="D59" s="251">
        <v>407.64043115720966</v>
      </c>
      <c r="E59" s="251">
        <v>496.54022988505744</v>
      </c>
      <c r="F59" s="251">
        <v>477.18502673796803</v>
      </c>
      <c r="G59" s="251">
        <v>499.27339901477836</v>
      </c>
      <c r="H59" s="251">
        <v>522.25623678646934</v>
      </c>
      <c r="I59" s="251">
        <v>554.41297208538583</v>
      </c>
      <c r="J59" s="251">
        <v>615.56363636363642</v>
      </c>
      <c r="K59" s="251">
        <v>606.12316715542511</v>
      </c>
      <c r="L59" s="251">
        <v>560.60869565217388</v>
      </c>
      <c r="M59" s="251">
        <v>533.26354679802944</v>
      </c>
      <c r="N59" s="251">
        <v>533.87809917355366</v>
      </c>
      <c r="O59" s="251">
        <v>500.55757575757576</v>
      </c>
      <c r="AB59" s="49"/>
      <c r="AC59" s="49"/>
      <c r="AD59" s="49"/>
      <c r="AE59" s="49"/>
      <c r="AF59" s="49"/>
      <c r="AG59" s="49"/>
      <c r="AH59" s="49"/>
    </row>
    <row r="60" spans="3:37">
      <c r="C60" s="25">
        <v>0.1875</v>
      </c>
      <c r="D60" s="251">
        <v>407.64043115720966</v>
      </c>
      <c r="E60" s="251">
        <v>496.54022988505744</v>
      </c>
      <c r="F60" s="251">
        <v>477.18502673796803</v>
      </c>
      <c r="G60" s="251">
        <v>499.27339901477836</v>
      </c>
      <c r="H60" s="251">
        <v>522.25623678646934</v>
      </c>
      <c r="I60" s="251">
        <v>554.41297208538583</v>
      </c>
      <c r="J60" s="251">
        <v>615.56363636363642</v>
      </c>
      <c r="K60" s="251">
        <v>606.12316715542511</v>
      </c>
      <c r="L60" s="251">
        <v>560.60869565217388</v>
      </c>
      <c r="M60" s="251">
        <v>533.26354679802944</v>
      </c>
      <c r="N60" s="251">
        <v>533.87809917355366</v>
      </c>
      <c r="O60" s="251">
        <v>500.55757575757576</v>
      </c>
      <c r="AB60" s="49"/>
      <c r="AC60" s="49"/>
      <c r="AD60" s="49"/>
      <c r="AE60" s="49"/>
      <c r="AF60" s="49"/>
      <c r="AG60" s="49"/>
      <c r="AH60" s="49"/>
    </row>
    <row r="61" spans="3:37">
      <c r="C61" s="25">
        <v>0.20833333333333301</v>
      </c>
      <c r="D61" s="251">
        <v>407.64043115720966</v>
      </c>
      <c r="E61" s="251">
        <v>496.54022988505744</v>
      </c>
      <c r="F61" s="251">
        <v>477.18502673796803</v>
      </c>
      <c r="G61" s="251">
        <v>499.27339901477836</v>
      </c>
      <c r="H61" s="251">
        <v>522.25623678646934</v>
      </c>
      <c r="I61" s="251">
        <v>554.41297208538583</v>
      </c>
      <c r="J61" s="251">
        <v>615.56363636363642</v>
      </c>
      <c r="K61" s="251">
        <v>606.12316715542511</v>
      </c>
      <c r="L61" s="251">
        <v>560.60869565217388</v>
      </c>
      <c r="M61" s="251">
        <v>533.26354679802944</v>
      </c>
      <c r="N61" s="251">
        <v>533.87809917355366</v>
      </c>
      <c r="O61" s="251">
        <v>500.55757575757576</v>
      </c>
      <c r="AB61" s="49"/>
      <c r="AC61" s="49"/>
      <c r="AD61" s="49"/>
      <c r="AE61" s="49"/>
      <c r="AF61" s="49"/>
      <c r="AG61" s="49"/>
      <c r="AH61" s="49"/>
    </row>
    <row r="62" spans="3:37">
      <c r="C62" s="25">
        <v>0.22916666666666699</v>
      </c>
      <c r="D62" s="251">
        <v>407.64043115720966</v>
      </c>
      <c r="E62" s="251">
        <v>496.54022988505744</v>
      </c>
      <c r="F62" s="251">
        <v>477.18502673796803</v>
      </c>
      <c r="G62" s="251">
        <v>499.27339901477836</v>
      </c>
      <c r="H62" s="251">
        <v>522.25623678646934</v>
      </c>
      <c r="I62" s="251">
        <v>554.41297208538583</v>
      </c>
      <c r="J62" s="251">
        <v>615.56363636363642</v>
      </c>
      <c r="K62" s="251">
        <v>606.12316715542511</v>
      </c>
      <c r="L62" s="251">
        <v>560.60869565217388</v>
      </c>
      <c r="M62" s="251">
        <v>533.26354679802944</v>
      </c>
      <c r="N62" s="251">
        <v>533.87809917355366</v>
      </c>
      <c r="O62" s="251">
        <v>500.55757575757576</v>
      </c>
    </row>
    <row r="63" spans="3:37">
      <c r="C63" s="25">
        <v>0.25</v>
      </c>
      <c r="D63" s="251">
        <v>407.64043115720966</v>
      </c>
      <c r="E63" s="251">
        <v>496.54022988505744</v>
      </c>
      <c r="F63" s="251">
        <v>477.18502673796803</v>
      </c>
      <c r="G63" s="251">
        <v>499.27339901477836</v>
      </c>
      <c r="H63" s="251">
        <v>522.25623678646934</v>
      </c>
      <c r="I63" s="251">
        <v>554.41297208538583</v>
      </c>
      <c r="J63" s="251">
        <v>615.56363636363642</v>
      </c>
      <c r="K63" s="251">
        <v>606.12316715542511</v>
      </c>
      <c r="L63" s="251">
        <v>560.60869565217388</v>
      </c>
      <c r="M63" s="251">
        <v>533.26354679802944</v>
      </c>
      <c r="N63" s="251">
        <v>533.87809917355366</v>
      </c>
      <c r="O63" s="251">
        <v>500.55757575757576</v>
      </c>
    </row>
    <row r="64" spans="3:37">
      <c r="C64" s="25">
        <v>0.27083333333333298</v>
      </c>
      <c r="D64" s="251">
        <v>407.64043115720966</v>
      </c>
      <c r="E64" s="251">
        <v>496.54022988505744</v>
      </c>
      <c r="F64" s="251">
        <v>477.18502673796803</v>
      </c>
      <c r="G64" s="251">
        <v>499.27339901477836</v>
      </c>
      <c r="H64" s="251">
        <v>522.25623678646934</v>
      </c>
      <c r="I64" s="251">
        <v>554.41297208538583</v>
      </c>
      <c r="J64" s="251">
        <v>615.56363636363642</v>
      </c>
      <c r="K64" s="251">
        <v>606.12316715542511</v>
      </c>
      <c r="L64" s="251">
        <v>560.60869565217388</v>
      </c>
      <c r="M64" s="251">
        <v>533.26354679802944</v>
      </c>
      <c r="N64" s="251">
        <v>533.87809917355366</v>
      </c>
      <c r="O64" s="251">
        <v>500.55757575757576</v>
      </c>
    </row>
    <row r="65" spans="3:15">
      <c r="C65" s="25">
        <v>0.29166666666666702</v>
      </c>
      <c r="D65" s="251">
        <v>407.64043115720966</v>
      </c>
      <c r="E65" s="251">
        <v>496.54022988505744</v>
      </c>
      <c r="F65" s="251">
        <v>477.18502673796803</v>
      </c>
      <c r="G65" s="251">
        <v>499.27339901477836</v>
      </c>
      <c r="H65" s="251">
        <v>522.25623678646934</v>
      </c>
      <c r="I65" s="251">
        <v>554.41297208538583</v>
      </c>
      <c r="J65" s="251">
        <v>615.56363636363642</v>
      </c>
      <c r="K65" s="251">
        <v>606.12316715542511</v>
      </c>
      <c r="L65" s="251">
        <v>560.60869565217388</v>
      </c>
      <c r="M65" s="251">
        <v>533.26354679802944</v>
      </c>
      <c r="N65" s="251">
        <v>533.87809917355366</v>
      </c>
      <c r="O65" s="251">
        <v>500.55757575757576</v>
      </c>
    </row>
    <row r="66" spans="3:15">
      <c r="C66" s="25">
        <v>0.3125</v>
      </c>
      <c r="D66" s="252" t="e">
        <f>D10</f>
        <v>#DIV/0!</v>
      </c>
      <c r="E66" s="252" t="e">
        <f t="shared" ref="E66:O66" si="35">E10</f>
        <v>#DIV/0!</v>
      </c>
      <c r="F66" s="252" t="e">
        <f t="shared" si="35"/>
        <v>#DIV/0!</v>
      </c>
      <c r="G66" s="252" t="e">
        <f t="shared" si="35"/>
        <v>#DIV/0!</v>
      </c>
      <c r="H66" s="252" t="e">
        <f t="shared" si="35"/>
        <v>#DIV/0!</v>
      </c>
      <c r="I66" s="252" t="e">
        <f t="shared" si="35"/>
        <v>#DIV/0!</v>
      </c>
      <c r="J66" s="252" t="e">
        <f t="shared" si="35"/>
        <v>#DIV/0!</v>
      </c>
      <c r="K66" s="252" t="e">
        <f t="shared" si="35"/>
        <v>#DIV/0!</v>
      </c>
      <c r="L66" s="252" t="e">
        <f t="shared" si="35"/>
        <v>#DIV/0!</v>
      </c>
      <c r="M66" s="252" t="e">
        <f t="shared" si="35"/>
        <v>#DIV/0!</v>
      </c>
      <c r="N66" s="252" t="e">
        <f t="shared" si="35"/>
        <v>#DIV/0!</v>
      </c>
      <c r="O66" s="252" t="e">
        <f t="shared" si="35"/>
        <v>#DIV/0!</v>
      </c>
    </row>
    <row r="67" spans="3:15">
      <c r="C67" s="25">
        <v>0.33333333333333298</v>
      </c>
      <c r="D67" s="252">
        <v>810.22222222222217</v>
      </c>
      <c r="E67" s="252">
        <v>802.22222222222217</v>
      </c>
      <c r="F67" s="252">
        <v>810.43478260869563</v>
      </c>
      <c r="G67" s="252">
        <v>879.6</v>
      </c>
      <c r="H67" s="252">
        <v>908.72727272727275</v>
      </c>
      <c r="I67" s="252">
        <v>1031.1111111111111</v>
      </c>
      <c r="J67" s="252">
        <v>1055.7575757575758</v>
      </c>
      <c r="K67" s="252">
        <v>1031.304347826087</v>
      </c>
      <c r="L67" s="252">
        <v>975.23809523809518</v>
      </c>
      <c r="M67" s="252">
        <v>861.2</v>
      </c>
      <c r="N67" s="252">
        <v>894.5454545454545</v>
      </c>
      <c r="O67" s="252">
        <v>841.81818181818187</v>
      </c>
    </row>
    <row r="68" spans="3:15">
      <c r="C68" s="25">
        <v>0.35416666666666702</v>
      </c>
      <c r="D68" s="252">
        <v>810.22222222222217</v>
      </c>
      <c r="E68" s="252">
        <v>802.22222222222217</v>
      </c>
      <c r="F68" s="252">
        <v>810.43478260869563</v>
      </c>
      <c r="G68" s="252">
        <v>879.6</v>
      </c>
      <c r="H68" s="252">
        <v>908.72727272727275</v>
      </c>
      <c r="I68" s="252">
        <v>1031.1111111111111</v>
      </c>
      <c r="J68" s="252">
        <v>1055.7575757575758</v>
      </c>
      <c r="K68" s="252">
        <v>1031.304347826087</v>
      </c>
      <c r="L68" s="252">
        <v>975.23809523809518</v>
      </c>
      <c r="M68" s="252">
        <v>861.2</v>
      </c>
      <c r="N68" s="252">
        <v>894.5454545454545</v>
      </c>
      <c r="O68" s="252">
        <v>841.81818181818187</v>
      </c>
    </row>
    <row r="69" spans="3:15">
      <c r="C69" s="25">
        <v>0.375</v>
      </c>
      <c r="D69" s="252">
        <v>810.22222222222217</v>
      </c>
      <c r="E69" s="252">
        <v>802.22222222222217</v>
      </c>
      <c r="F69" s="252">
        <v>810.43478260869563</v>
      </c>
      <c r="G69" s="252">
        <v>879.6</v>
      </c>
      <c r="H69" s="252">
        <v>908.72727272727275</v>
      </c>
      <c r="I69" s="252">
        <v>1031.1111111111111</v>
      </c>
      <c r="J69" s="252">
        <v>1055.7575757575758</v>
      </c>
      <c r="K69" s="252">
        <v>1031.304347826087</v>
      </c>
      <c r="L69" s="252">
        <v>975.23809523809518</v>
      </c>
      <c r="M69" s="252">
        <v>861.2</v>
      </c>
      <c r="N69" s="252">
        <v>894.5454545454545</v>
      </c>
      <c r="O69" s="252">
        <v>841.81818181818187</v>
      </c>
    </row>
    <row r="70" spans="3:15">
      <c r="C70" s="25">
        <v>0.39583333333333298</v>
      </c>
      <c r="D70" s="252">
        <v>810.22222222222217</v>
      </c>
      <c r="E70" s="252">
        <v>802.22222222222217</v>
      </c>
      <c r="F70" s="252">
        <v>810.43478260869563</v>
      </c>
      <c r="G70" s="252">
        <v>879.6</v>
      </c>
      <c r="H70" s="252">
        <v>908.72727272727275</v>
      </c>
      <c r="I70" s="252">
        <v>1031.1111111111111</v>
      </c>
      <c r="J70" s="252">
        <v>1055.7575757575758</v>
      </c>
      <c r="K70" s="252">
        <v>1031.304347826087</v>
      </c>
      <c r="L70" s="252">
        <v>975.23809523809518</v>
      </c>
      <c r="M70" s="252">
        <v>861.2</v>
      </c>
      <c r="N70" s="252">
        <v>894.5454545454545</v>
      </c>
      <c r="O70" s="252">
        <v>841.81818181818187</v>
      </c>
    </row>
    <row r="71" spans="3:15">
      <c r="C71" s="25">
        <v>0.41666666666666702</v>
      </c>
      <c r="D71" s="252">
        <v>810.22222222222217</v>
      </c>
      <c r="E71" s="252">
        <v>802.22222222222217</v>
      </c>
      <c r="F71" s="252">
        <v>810.43478260869563</v>
      </c>
      <c r="G71" s="252">
        <v>879.6</v>
      </c>
      <c r="H71" s="252">
        <v>908.72727272727275</v>
      </c>
      <c r="I71" s="252">
        <v>1031.1111111111111</v>
      </c>
      <c r="J71" s="252">
        <v>1055.7575757575758</v>
      </c>
      <c r="K71" s="252">
        <v>1031.304347826087</v>
      </c>
      <c r="L71" s="252">
        <v>975.23809523809518</v>
      </c>
      <c r="M71" s="252">
        <v>861.2</v>
      </c>
      <c r="N71" s="252">
        <v>894.5454545454545</v>
      </c>
      <c r="O71" s="252">
        <v>841.81818181818187</v>
      </c>
    </row>
    <row r="72" spans="3:15">
      <c r="C72" s="25">
        <v>0.4375</v>
      </c>
      <c r="D72" s="252">
        <v>810.22222222222217</v>
      </c>
      <c r="E72" s="252">
        <v>802.22222222222217</v>
      </c>
      <c r="F72" s="252">
        <v>810.43478260869563</v>
      </c>
      <c r="G72" s="252">
        <v>879.6</v>
      </c>
      <c r="H72" s="252">
        <v>908.72727272727275</v>
      </c>
      <c r="I72" s="252">
        <v>1031.1111111111111</v>
      </c>
      <c r="J72" s="252">
        <v>1055.7575757575758</v>
      </c>
      <c r="K72" s="252">
        <v>1031.304347826087</v>
      </c>
      <c r="L72" s="252">
        <v>975.23809523809518</v>
      </c>
      <c r="M72" s="252">
        <v>861.2</v>
      </c>
      <c r="N72" s="252">
        <v>894.5454545454545</v>
      </c>
      <c r="O72" s="252">
        <v>841.81818181818187</v>
      </c>
    </row>
    <row r="73" spans="3:15">
      <c r="C73" s="25">
        <v>0.45833333333333298</v>
      </c>
      <c r="D73" s="252">
        <v>810.22222222222217</v>
      </c>
      <c r="E73" s="252">
        <v>802.22222222222217</v>
      </c>
      <c r="F73" s="252">
        <v>810.43478260869563</v>
      </c>
      <c r="G73" s="252">
        <v>879.6</v>
      </c>
      <c r="H73" s="252">
        <v>908.72727272727275</v>
      </c>
      <c r="I73" s="252">
        <v>1031.1111111111111</v>
      </c>
      <c r="J73" s="252">
        <v>1055.7575757575758</v>
      </c>
      <c r="K73" s="252">
        <v>1031.304347826087</v>
      </c>
      <c r="L73" s="252">
        <v>975.23809523809518</v>
      </c>
      <c r="M73" s="252">
        <v>861.2</v>
      </c>
      <c r="N73" s="252">
        <v>894.5454545454545</v>
      </c>
      <c r="O73" s="252">
        <v>841.81818181818187</v>
      </c>
    </row>
    <row r="74" spans="3:15">
      <c r="C74" s="25">
        <v>0.47916666666666702</v>
      </c>
      <c r="D74" s="252">
        <v>810.22222222222217</v>
      </c>
      <c r="E74" s="252">
        <v>802.22222222222217</v>
      </c>
      <c r="F74" s="252">
        <v>810.43478260869563</v>
      </c>
      <c r="G74" s="252">
        <v>879.6</v>
      </c>
      <c r="H74" s="252">
        <v>908.72727272727275</v>
      </c>
      <c r="I74" s="252">
        <v>1031.1111111111111</v>
      </c>
      <c r="J74" s="252">
        <v>1055.7575757575758</v>
      </c>
      <c r="K74" s="252">
        <v>1031.304347826087</v>
      </c>
      <c r="L74" s="252">
        <v>975.23809523809518</v>
      </c>
      <c r="M74" s="252">
        <v>861.2</v>
      </c>
      <c r="N74" s="252">
        <v>894.5454545454545</v>
      </c>
      <c r="O74" s="252">
        <v>841.81818181818187</v>
      </c>
    </row>
    <row r="75" spans="3:15">
      <c r="C75" s="25">
        <v>0.5</v>
      </c>
      <c r="D75" s="252">
        <v>810.22222222222217</v>
      </c>
      <c r="E75" s="252">
        <v>802.22222222222217</v>
      </c>
      <c r="F75" s="252">
        <v>810.43478260869563</v>
      </c>
      <c r="G75" s="252">
        <v>879.6</v>
      </c>
      <c r="H75" s="252">
        <v>908.72727272727275</v>
      </c>
      <c r="I75" s="252">
        <v>1031.1111111111111</v>
      </c>
      <c r="J75" s="252">
        <v>1055.7575757575758</v>
      </c>
      <c r="K75" s="252">
        <v>1031.304347826087</v>
      </c>
      <c r="L75" s="252">
        <v>975.23809523809518</v>
      </c>
      <c r="M75" s="252">
        <v>861.2</v>
      </c>
      <c r="N75" s="252">
        <v>894.5454545454545</v>
      </c>
      <c r="O75" s="252">
        <v>841.81818181818187</v>
      </c>
    </row>
    <row r="76" spans="3:15">
      <c r="C76" s="25">
        <v>0.52083333333333304</v>
      </c>
      <c r="D76" s="252">
        <v>810.22222222222217</v>
      </c>
      <c r="E76" s="252">
        <v>802.22222222222217</v>
      </c>
      <c r="F76" s="252">
        <v>810.43478260869563</v>
      </c>
      <c r="G76" s="252">
        <v>879.6</v>
      </c>
      <c r="H76" s="252">
        <v>908.72727272727275</v>
      </c>
      <c r="I76" s="252">
        <v>1031.1111111111111</v>
      </c>
      <c r="J76" s="252">
        <v>1055.7575757575758</v>
      </c>
      <c r="K76" s="252">
        <v>1031.304347826087</v>
      </c>
      <c r="L76" s="252">
        <v>975.23809523809518</v>
      </c>
      <c r="M76" s="252">
        <v>861.2</v>
      </c>
      <c r="N76" s="252">
        <v>894.5454545454545</v>
      </c>
      <c r="O76" s="252">
        <v>841.81818181818187</v>
      </c>
    </row>
    <row r="77" spans="3:15">
      <c r="C77" s="25">
        <v>0.54166666666666696</v>
      </c>
      <c r="D77" s="252">
        <v>810.22222222222217</v>
      </c>
      <c r="E77" s="252">
        <v>802.22222222222217</v>
      </c>
      <c r="F77" s="252">
        <v>810.43478260869563</v>
      </c>
      <c r="G77" s="252">
        <v>879.6</v>
      </c>
      <c r="H77" s="252">
        <v>908.72727272727275</v>
      </c>
      <c r="I77" s="252">
        <v>1031.1111111111111</v>
      </c>
      <c r="J77" s="252">
        <v>1055.7575757575758</v>
      </c>
      <c r="K77" s="252">
        <v>1031.304347826087</v>
      </c>
      <c r="L77" s="252">
        <v>975.23809523809518</v>
      </c>
      <c r="M77" s="252">
        <v>861.2</v>
      </c>
      <c r="N77" s="252">
        <v>894.5454545454545</v>
      </c>
      <c r="O77" s="252">
        <v>841.81818181818187</v>
      </c>
    </row>
    <row r="78" spans="3:15">
      <c r="C78" s="25">
        <v>0.5625</v>
      </c>
      <c r="D78" s="252">
        <v>810.22222222222217</v>
      </c>
      <c r="E78" s="252">
        <v>802.22222222222217</v>
      </c>
      <c r="F78" s="252">
        <v>810.43478260869563</v>
      </c>
      <c r="G78" s="252">
        <v>879.6</v>
      </c>
      <c r="H78" s="252">
        <v>908.72727272727275</v>
      </c>
      <c r="I78" s="252">
        <v>1031.1111111111111</v>
      </c>
      <c r="J78" s="252">
        <v>1055.7575757575758</v>
      </c>
      <c r="K78" s="252">
        <v>1031.304347826087</v>
      </c>
      <c r="L78" s="252">
        <v>975.23809523809518</v>
      </c>
      <c r="M78" s="252">
        <v>861.2</v>
      </c>
      <c r="N78" s="252">
        <v>894.5454545454545</v>
      </c>
      <c r="O78" s="252">
        <v>841.81818181818187</v>
      </c>
    </row>
    <row r="79" spans="3:15">
      <c r="C79" s="25">
        <v>0.58333333333333304</v>
      </c>
      <c r="D79" s="252">
        <v>810.22222222222217</v>
      </c>
      <c r="E79" s="252">
        <v>802.22222222222217</v>
      </c>
      <c r="F79" s="252">
        <v>810.43478260869563</v>
      </c>
      <c r="G79" s="252">
        <v>879.6</v>
      </c>
      <c r="H79" s="252">
        <v>908.72727272727275</v>
      </c>
      <c r="I79" s="252">
        <v>1031.1111111111111</v>
      </c>
      <c r="J79" s="252">
        <v>1055.7575757575758</v>
      </c>
      <c r="K79" s="252">
        <v>1031.304347826087</v>
      </c>
      <c r="L79" s="252">
        <v>975.23809523809518</v>
      </c>
      <c r="M79" s="252">
        <v>861.2</v>
      </c>
      <c r="N79" s="252">
        <v>894.5454545454545</v>
      </c>
      <c r="O79" s="252">
        <v>841.81818181818187</v>
      </c>
    </row>
    <row r="80" spans="3:15">
      <c r="C80" s="25">
        <v>0.60416666666666696</v>
      </c>
      <c r="D80" s="252">
        <v>810.22222222222217</v>
      </c>
      <c r="E80" s="252">
        <v>802.22222222222217</v>
      </c>
      <c r="F80" s="252">
        <v>810.43478260869563</v>
      </c>
      <c r="G80" s="252">
        <v>879.6</v>
      </c>
      <c r="H80" s="252">
        <v>908.72727272727275</v>
      </c>
      <c r="I80" s="252">
        <v>1031.1111111111111</v>
      </c>
      <c r="J80" s="252">
        <v>1055.7575757575758</v>
      </c>
      <c r="K80" s="252">
        <v>1031.304347826087</v>
      </c>
      <c r="L80" s="252">
        <v>975.23809523809518</v>
      </c>
      <c r="M80" s="252">
        <v>861.2</v>
      </c>
      <c r="N80" s="252">
        <v>894.5454545454545</v>
      </c>
      <c r="O80" s="252">
        <v>841.81818181818187</v>
      </c>
    </row>
    <row r="81" spans="3:15">
      <c r="C81" s="25">
        <v>0.625</v>
      </c>
      <c r="D81" s="252">
        <v>810.22222222222217</v>
      </c>
      <c r="E81" s="252">
        <v>802.22222222222217</v>
      </c>
      <c r="F81" s="252">
        <v>810.43478260869563</v>
      </c>
      <c r="G81" s="252">
        <v>879.6</v>
      </c>
      <c r="H81" s="252">
        <v>908.72727272727275</v>
      </c>
      <c r="I81" s="252">
        <v>1031.1111111111111</v>
      </c>
      <c r="J81" s="252">
        <v>1055.7575757575758</v>
      </c>
      <c r="K81" s="252">
        <v>1031.304347826087</v>
      </c>
      <c r="L81" s="252">
        <v>975.23809523809518</v>
      </c>
      <c r="M81" s="252">
        <v>861.2</v>
      </c>
      <c r="N81" s="252">
        <v>894.5454545454545</v>
      </c>
      <c r="O81" s="252">
        <v>841.81818181818187</v>
      </c>
    </row>
    <row r="82" spans="3:15">
      <c r="C82" s="25">
        <v>0.64583333333333304</v>
      </c>
      <c r="D82" s="252">
        <v>810.22222222222217</v>
      </c>
      <c r="E82" s="252">
        <v>802.22222222222217</v>
      </c>
      <c r="F82" s="252">
        <v>810.43478260869563</v>
      </c>
      <c r="G82" s="252">
        <v>879.6</v>
      </c>
      <c r="H82" s="252">
        <v>908.72727272727275</v>
      </c>
      <c r="I82" s="252">
        <v>1031.1111111111111</v>
      </c>
      <c r="J82" s="252">
        <v>1055.7575757575758</v>
      </c>
      <c r="K82" s="252">
        <v>1031.304347826087</v>
      </c>
      <c r="L82" s="252">
        <v>975.23809523809518</v>
      </c>
      <c r="M82" s="252">
        <v>861.2</v>
      </c>
      <c r="N82" s="252">
        <v>894.5454545454545</v>
      </c>
      <c r="O82" s="252">
        <v>841.81818181818187</v>
      </c>
    </row>
    <row r="83" spans="3:15">
      <c r="C83" s="25">
        <v>0.66666666666666696</v>
      </c>
      <c r="D83" s="252">
        <v>810.22222222222217</v>
      </c>
      <c r="E83" s="252">
        <v>802.22222222222217</v>
      </c>
      <c r="F83" s="252">
        <v>810.43478260869563</v>
      </c>
      <c r="G83" s="252">
        <v>879.6</v>
      </c>
      <c r="H83" s="252">
        <v>908.72727272727275</v>
      </c>
      <c r="I83" s="252">
        <v>1031.1111111111111</v>
      </c>
      <c r="J83" s="252">
        <v>1055.7575757575758</v>
      </c>
      <c r="K83" s="252">
        <v>1031.304347826087</v>
      </c>
      <c r="L83" s="252">
        <v>975.23809523809518</v>
      </c>
      <c r="M83" s="252">
        <v>861.2</v>
      </c>
      <c r="N83" s="252">
        <v>894.5454545454545</v>
      </c>
      <c r="O83" s="252">
        <v>841.81818181818187</v>
      </c>
    </row>
    <row r="84" spans="3:15">
      <c r="C84" s="25">
        <v>0.6875</v>
      </c>
      <c r="D84" s="252">
        <v>810.22222222222217</v>
      </c>
      <c r="E84" s="252">
        <v>802.22222222222217</v>
      </c>
      <c r="F84" s="252">
        <v>810.43478260869563</v>
      </c>
      <c r="G84" s="252">
        <v>879.6</v>
      </c>
      <c r="H84" s="252">
        <v>908.72727272727275</v>
      </c>
      <c r="I84" s="252">
        <v>1031.1111111111111</v>
      </c>
      <c r="J84" s="252">
        <v>1055.7575757575758</v>
      </c>
      <c r="K84" s="252">
        <v>1031.304347826087</v>
      </c>
      <c r="L84" s="252">
        <v>975.23809523809518</v>
      </c>
      <c r="M84" s="252">
        <v>861.2</v>
      </c>
      <c r="N84" s="252">
        <v>894.5454545454545</v>
      </c>
      <c r="O84" s="252">
        <v>841.81818181818187</v>
      </c>
    </row>
    <row r="85" spans="3:15">
      <c r="C85" s="25">
        <v>0.70833333333333304</v>
      </c>
      <c r="D85" s="252">
        <v>810.22222222222217</v>
      </c>
      <c r="E85" s="252">
        <v>802.22222222222217</v>
      </c>
      <c r="F85" s="252">
        <v>810.43478260869563</v>
      </c>
      <c r="G85" s="252">
        <v>879.6</v>
      </c>
      <c r="H85" s="252">
        <v>908.72727272727275</v>
      </c>
      <c r="I85" s="252">
        <v>1031.1111111111111</v>
      </c>
      <c r="J85" s="252">
        <v>1055.7575757575758</v>
      </c>
      <c r="K85" s="252">
        <v>1031.304347826087</v>
      </c>
      <c r="L85" s="252">
        <v>975.23809523809518</v>
      </c>
      <c r="M85" s="252">
        <v>861.2</v>
      </c>
      <c r="N85" s="252">
        <v>894.5454545454545</v>
      </c>
      <c r="O85" s="252">
        <v>841.81818181818187</v>
      </c>
    </row>
    <row r="86" spans="3:15">
      <c r="C86" s="25">
        <v>0.72916666666666696</v>
      </c>
      <c r="D86" s="252">
        <v>810.22222222222217</v>
      </c>
      <c r="E86" s="252">
        <v>802.22222222222217</v>
      </c>
      <c r="F86" s="252">
        <v>810.43478260869563</v>
      </c>
      <c r="G86" s="252">
        <v>879.6</v>
      </c>
      <c r="H86" s="252">
        <v>908.72727272727275</v>
      </c>
      <c r="I86" s="252">
        <v>1031.1111111111111</v>
      </c>
      <c r="J86" s="252">
        <v>1055.7575757575758</v>
      </c>
      <c r="K86" s="252">
        <v>1031.304347826087</v>
      </c>
      <c r="L86" s="252">
        <v>975.23809523809518</v>
      </c>
      <c r="M86" s="252">
        <v>861.2</v>
      </c>
      <c r="N86" s="252">
        <v>894.5454545454545</v>
      </c>
      <c r="O86" s="252">
        <v>841.81818181818187</v>
      </c>
    </row>
    <row r="87" spans="3:15">
      <c r="C87" s="25">
        <v>0.75</v>
      </c>
      <c r="D87" s="252">
        <v>810.22222222222217</v>
      </c>
      <c r="E87" s="252">
        <v>802.22222222222217</v>
      </c>
      <c r="F87" s="252">
        <v>810.43478260869563</v>
      </c>
      <c r="G87" s="252">
        <v>879.6</v>
      </c>
      <c r="H87" s="252">
        <v>908.72727272727275</v>
      </c>
      <c r="I87" s="252">
        <v>1031.1111111111111</v>
      </c>
      <c r="J87" s="252">
        <v>1055.7575757575758</v>
      </c>
      <c r="K87" s="252">
        <v>1031.304347826087</v>
      </c>
      <c r="L87" s="252">
        <v>975.23809523809518</v>
      </c>
      <c r="M87" s="252">
        <v>861.2</v>
      </c>
      <c r="N87" s="252">
        <v>894.5454545454545</v>
      </c>
      <c r="O87" s="252">
        <v>841.81818181818187</v>
      </c>
    </row>
    <row r="88" spans="3:15">
      <c r="C88" s="25">
        <v>0.77083333333333304</v>
      </c>
      <c r="D88" s="252">
        <v>810.22222222222217</v>
      </c>
      <c r="E88" s="252">
        <v>802.22222222222217</v>
      </c>
      <c r="F88" s="252">
        <v>810.43478260869563</v>
      </c>
      <c r="G88" s="252">
        <v>879.6</v>
      </c>
      <c r="H88" s="252">
        <v>908.72727272727275</v>
      </c>
      <c r="I88" s="252">
        <v>1031.1111111111111</v>
      </c>
      <c r="J88" s="252">
        <v>1055.7575757575758</v>
      </c>
      <c r="K88" s="252">
        <v>1031.304347826087</v>
      </c>
      <c r="L88" s="252">
        <v>975.23809523809518</v>
      </c>
      <c r="M88" s="252">
        <v>861.2</v>
      </c>
      <c r="N88" s="252">
        <v>894.5454545454545</v>
      </c>
      <c r="O88" s="252">
        <v>841.81818181818187</v>
      </c>
    </row>
    <row r="89" spans="3:15">
      <c r="C89" s="25">
        <v>0.79166666666666696</v>
      </c>
      <c r="D89" s="252">
        <v>810.22222222222217</v>
      </c>
      <c r="E89" s="252">
        <v>802.22222222222217</v>
      </c>
      <c r="F89" s="252">
        <v>810.43478260869563</v>
      </c>
      <c r="G89" s="252">
        <v>879.6</v>
      </c>
      <c r="H89" s="252">
        <v>908.72727272727275</v>
      </c>
      <c r="I89" s="252">
        <v>1031.1111111111111</v>
      </c>
      <c r="J89" s="252">
        <v>1055.7575757575758</v>
      </c>
      <c r="K89" s="252">
        <v>1031.304347826087</v>
      </c>
      <c r="L89" s="252">
        <v>975.23809523809518</v>
      </c>
      <c r="M89" s="252">
        <v>861.2</v>
      </c>
      <c r="N89" s="252">
        <v>894.5454545454545</v>
      </c>
      <c r="O89" s="252">
        <v>841.81818181818187</v>
      </c>
    </row>
    <row r="90" spans="3:15">
      <c r="C90" s="25">
        <v>0.8125</v>
      </c>
      <c r="D90" s="252">
        <v>810.22222222222217</v>
      </c>
      <c r="E90" s="252">
        <v>802.22222222222217</v>
      </c>
      <c r="F90" s="252">
        <v>810.43478260869563</v>
      </c>
      <c r="G90" s="252">
        <v>879.6</v>
      </c>
      <c r="H90" s="252">
        <v>908.72727272727275</v>
      </c>
      <c r="I90" s="252">
        <v>1031.1111111111111</v>
      </c>
      <c r="J90" s="252">
        <v>1055.7575757575758</v>
      </c>
      <c r="K90" s="252">
        <v>1031.304347826087</v>
      </c>
      <c r="L90" s="252">
        <v>975.23809523809518</v>
      </c>
      <c r="M90" s="252">
        <v>861.2</v>
      </c>
      <c r="N90" s="252">
        <v>894.5454545454545</v>
      </c>
      <c r="O90" s="252">
        <v>841.81818181818187</v>
      </c>
    </row>
    <row r="91" spans="3:15">
      <c r="C91" s="25">
        <v>0.83333333333333304</v>
      </c>
      <c r="D91" s="252">
        <v>810.22222222222217</v>
      </c>
      <c r="E91" s="252">
        <v>802.22222222222217</v>
      </c>
      <c r="F91" s="252">
        <v>810.43478260869563</v>
      </c>
      <c r="G91" s="252">
        <v>879.6</v>
      </c>
      <c r="H91" s="252">
        <v>908.72727272727275</v>
      </c>
      <c r="I91" s="252">
        <v>1031.1111111111111</v>
      </c>
      <c r="J91" s="252">
        <v>1055.7575757575758</v>
      </c>
      <c r="K91" s="252">
        <v>1031.304347826087</v>
      </c>
      <c r="L91" s="252">
        <v>975.23809523809518</v>
      </c>
      <c r="M91" s="252">
        <v>861.2</v>
      </c>
      <c r="N91" s="252">
        <v>894.5454545454545</v>
      </c>
      <c r="O91" s="252">
        <v>841.81818181818187</v>
      </c>
    </row>
    <row r="92" spans="3:15">
      <c r="C92" s="25">
        <v>0.85416666666666696</v>
      </c>
      <c r="D92" s="252">
        <v>810.22222222222217</v>
      </c>
      <c r="E92" s="252">
        <v>802.22222222222217</v>
      </c>
      <c r="F92" s="252">
        <v>810.43478260869563</v>
      </c>
      <c r="G92" s="252">
        <v>879.6</v>
      </c>
      <c r="H92" s="252">
        <v>908.72727272727275</v>
      </c>
      <c r="I92" s="252">
        <v>1031.1111111111111</v>
      </c>
      <c r="J92" s="252">
        <v>1055.7575757575758</v>
      </c>
      <c r="K92" s="252">
        <v>1031.304347826087</v>
      </c>
      <c r="L92" s="252">
        <v>975.23809523809518</v>
      </c>
      <c r="M92" s="252">
        <v>861.2</v>
      </c>
      <c r="N92" s="252">
        <v>894.5454545454545</v>
      </c>
      <c r="O92" s="252">
        <v>841.81818181818187</v>
      </c>
    </row>
    <row r="93" spans="3:15">
      <c r="C93" s="25">
        <v>0.875</v>
      </c>
      <c r="D93" s="252">
        <v>810.22222222222217</v>
      </c>
      <c r="E93" s="252">
        <v>802.22222222222217</v>
      </c>
      <c r="F93" s="252">
        <v>810.43478260869563</v>
      </c>
      <c r="G93" s="252">
        <v>879.6</v>
      </c>
      <c r="H93" s="252">
        <v>908.72727272727275</v>
      </c>
      <c r="I93" s="252">
        <v>1031.1111111111111</v>
      </c>
      <c r="J93" s="252">
        <v>1055.7575757575758</v>
      </c>
      <c r="K93" s="252">
        <v>1031.304347826087</v>
      </c>
      <c r="L93" s="252">
        <v>975.23809523809518</v>
      </c>
      <c r="M93" s="252">
        <v>861.2</v>
      </c>
      <c r="N93" s="252">
        <v>894.5454545454545</v>
      </c>
      <c r="O93" s="252">
        <v>841.81818181818187</v>
      </c>
    </row>
    <row r="94" spans="3:15">
      <c r="C94" s="25">
        <v>0.89583333333333304</v>
      </c>
      <c r="D94" s="252">
        <v>810.22222222222217</v>
      </c>
      <c r="E94" s="252">
        <v>802.22222222222217</v>
      </c>
      <c r="F94" s="252">
        <v>810.43478260869563</v>
      </c>
      <c r="G94" s="252">
        <v>879.6</v>
      </c>
      <c r="H94" s="252">
        <v>908.72727272727275</v>
      </c>
      <c r="I94" s="252">
        <v>1031.1111111111111</v>
      </c>
      <c r="J94" s="252">
        <v>1055.7575757575758</v>
      </c>
      <c r="K94" s="252">
        <v>1031.304347826087</v>
      </c>
      <c r="L94" s="252">
        <v>975.23809523809518</v>
      </c>
      <c r="M94" s="252">
        <v>861.2</v>
      </c>
      <c r="N94" s="252">
        <v>894.5454545454545</v>
      </c>
      <c r="O94" s="252">
        <v>841.81818181818187</v>
      </c>
    </row>
    <row r="95" spans="3:15">
      <c r="C95" s="25">
        <v>0.91666666666666696</v>
      </c>
      <c r="D95" s="252">
        <v>810.22222222222217</v>
      </c>
      <c r="E95" s="252">
        <v>802.22222222222217</v>
      </c>
      <c r="F95" s="252">
        <v>810.43478260869563</v>
      </c>
      <c r="G95" s="252">
        <v>879.6</v>
      </c>
      <c r="H95" s="252">
        <v>908.72727272727275</v>
      </c>
      <c r="I95" s="252">
        <v>1031.1111111111111</v>
      </c>
      <c r="J95" s="252">
        <v>1055.7575757575758</v>
      </c>
      <c r="K95" s="252">
        <v>1031.304347826087</v>
      </c>
      <c r="L95" s="252">
        <v>975.23809523809518</v>
      </c>
      <c r="M95" s="252">
        <v>861.2</v>
      </c>
      <c r="N95" s="252">
        <v>894.5454545454545</v>
      </c>
      <c r="O95" s="252">
        <v>841.81818181818187</v>
      </c>
    </row>
    <row r="96" spans="3:15">
      <c r="C96" s="25">
        <v>0.9375</v>
      </c>
      <c r="D96" s="251">
        <v>407.64043115720966</v>
      </c>
      <c r="E96" s="251">
        <v>496.54022988505744</v>
      </c>
      <c r="F96" s="251">
        <v>477.18502673796803</v>
      </c>
      <c r="G96" s="251">
        <v>499.27339901477836</v>
      </c>
      <c r="H96" s="251">
        <v>522.25623678646934</v>
      </c>
      <c r="I96" s="251">
        <v>554.41297208538583</v>
      </c>
      <c r="J96" s="251">
        <v>615.56363636363642</v>
      </c>
      <c r="K96" s="251">
        <v>606.12316715542511</v>
      </c>
      <c r="L96" s="251">
        <v>560.60869565217388</v>
      </c>
      <c r="M96" s="251">
        <v>533.26354679802944</v>
      </c>
      <c r="N96" s="251">
        <v>533.87809917355366</v>
      </c>
      <c r="O96" s="251">
        <v>500.55757575757576</v>
      </c>
    </row>
    <row r="97" spans="3:15">
      <c r="C97" s="25">
        <v>0.95833333333333304</v>
      </c>
      <c r="D97" s="251">
        <v>407.64043115720966</v>
      </c>
      <c r="E97" s="251">
        <v>496.54022988505744</v>
      </c>
      <c r="F97" s="251">
        <v>477.18502673796803</v>
      </c>
      <c r="G97" s="251">
        <v>499.27339901477836</v>
      </c>
      <c r="H97" s="251">
        <v>522.25623678646934</v>
      </c>
      <c r="I97" s="251">
        <v>554.41297208538583</v>
      </c>
      <c r="J97" s="251">
        <v>615.56363636363642</v>
      </c>
      <c r="K97" s="251">
        <v>606.12316715542511</v>
      </c>
      <c r="L97" s="251">
        <v>560.60869565217388</v>
      </c>
      <c r="M97" s="251">
        <v>533.26354679802944</v>
      </c>
      <c r="N97" s="251">
        <v>533.87809917355366</v>
      </c>
      <c r="O97" s="251">
        <v>500.55757575757576</v>
      </c>
    </row>
    <row r="98" spans="3:15">
      <c r="C98" s="25">
        <v>0.97916666666666696</v>
      </c>
      <c r="D98" s="251">
        <v>407.64043115720966</v>
      </c>
      <c r="E98" s="251">
        <v>496.54022988505744</v>
      </c>
      <c r="F98" s="251">
        <v>477.18502673796803</v>
      </c>
      <c r="G98" s="251">
        <v>499.27339901477836</v>
      </c>
      <c r="H98" s="251">
        <v>522.25623678646934</v>
      </c>
      <c r="I98" s="251">
        <v>554.41297208538583</v>
      </c>
      <c r="J98" s="251">
        <v>615.56363636363642</v>
      </c>
      <c r="K98" s="251">
        <v>606.12316715542511</v>
      </c>
      <c r="L98" s="251">
        <v>560.60869565217388</v>
      </c>
      <c r="M98" s="251">
        <v>533.26354679802944</v>
      </c>
      <c r="N98" s="251">
        <v>533.87809917355366</v>
      </c>
      <c r="O98" s="251">
        <v>500.55757575757576</v>
      </c>
    </row>
    <row r="99" spans="3:15"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</sheetData>
  <mergeCells count="9">
    <mergeCell ref="U1:Z1"/>
    <mergeCell ref="AC3:AE3"/>
    <mergeCell ref="AF3:AH3"/>
    <mergeCell ref="B15:B22"/>
    <mergeCell ref="B13:B14"/>
    <mergeCell ref="U3:W3"/>
    <mergeCell ref="X3:Z3"/>
    <mergeCell ref="B4:B8"/>
    <mergeCell ref="B9:B12"/>
  </mergeCells>
  <phoneticPr fontId="4" type="noConversion"/>
  <conditionalFormatting sqref="U10:Z57 AC58:AH61">
    <cfRule type="cellIs" dxfId="12" priority="1" stopIfTrue="1" operator="equal">
      <formula>1</formula>
    </cfRule>
    <cfRule type="cellIs" dxfId="11" priority="2" stopIfTrue="1" operator="equal">
      <formula>2</formula>
    </cfRule>
    <cfRule type="cellIs" dxfId="10" priority="3" stopIfTrue="1" operator="equal">
      <formula>3</formula>
    </cfRule>
  </conditionalFormatting>
  <conditionalFormatting sqref="Q9">
    <cfRule type="cellIs" dxfId="9" priority="4" stopIfTrue="1" operator="notEqual">
      <formula>$AC$5</formula>
    </cfRule>
  </conditionalFormatting>
  <pageMargins left="0.75" right="0.75" top="1" bottom="1" header="0.5" footer="0.5"/>
  <pageSetup orientation="portrait" horizontalDpi="200" verticalDpi="200"/>
  <headerFooter alignWithMargins="0"/>
  <cellWatches>
    <cellWatch r="U10"/>
  </cellWatch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AO3654"/>
  <sheetViews>
    <sheetView zoomScaleNormal="100" workbookViewId="0">
      <selection activeCell="I27" sqref="I27"/>
    </sheetView>
  </sheetViews>
  <sheetFormatPr defaultColWidth="8.625" defaultRowHeight="12.75"/>
  <cols>
    <col min="1" max="1" width="12.375" customWidth="1"/>
    <col min="2" max="2" width="7.375" customWidth="1"/>
    <col min="3" max="3" width="6" style="39" bestFit="1" customWidth="1"/>
    <col min="4" max="4" width="6.5" style="39" customWidth="1"/>
    <col min="5" max="5" width="10.5" customWidth="1"/>
    <col min="6" max="6" width="8.375" customWidth="1"/>
    <col min="7" max="7" width="8.125" customWidth="1"/>
    <col min="8" max="8" width="5.5" style="120" customWidth="1"/>
    <col min="9" max="11" width="6.125" style="120" bestFit="1" customWidth="1"/>
    <col min="12" max="14" width="5.125" style="120" customWidth="1"/>
    <col min="15" max="15" width="3.5" customWidth="1"/>
    <col min="16" max="16" width="10.5" bestFit="1" customWidth="1"/>
    <col min="17" max="17" width="10.5" customWidth="1"/>
    <col min="18" max="18" width="9.5" bestFit="1" customWidth="1"/>
    <col min="19" max="19" width="9.375" customWidth="1"/>
    <col min="20" max="20" width="10.5" bestFit="1" customWidth="1"/>
    <col min="21" max="21" width="10.5" customWidth="1"/>
    <col min="22" max="22" width="9.5" bestFit="1" customWidth="1"/>
    <col min="23" max="23" width="9" customWidth="1"/>
    <col min="24" max="24" width="10.5" bestFit="1" customWidth="1"/>
    <col min="25" max="25" width="10.5" customWidth="1"/>
    <col min="26" max="26" width="9.5" bestFit="1" customWidth="1"/>
    <col min="27" max="27" width="9" customWidth="1"/>
    <col min="28" max="28" width="10.125" customWidth="1"/>
    <col min="29" max="29" width="7.875" bestFit="1" customWidth="1"/>
    <col min="30" max="30" width="9.5" bestFit="1" customWidth="1"/>
    <col min="31" max="31" width="9.375" customWidth="1"/>
    <col min="32" max="32" width="10.5" customWidth="1"/>
    <col min="33" max="33" width="7.875" bestFit="1" customWidth="1"/>
    <col min="34" max="34" width="9.5" bestFit="1" customWidth="1"/>
    <col min="35" max="35" width="8.875" customWidth="1"/>
    <col min="36" max="36" width="10.125" customWidth="1"/>
    <col min="37" max="37" width="7.875" bestFit="1" customWidth="1"/>
    <col min="38" max="38" width="9.5" bestFit="1" customWidth="1"/>
    <col min="39" max="39" width="9.375" customWidth="1"/>
    <col min="40" max="41" width="6.625" customWidth="1"/>
  </cols>
  <sheetData>
    <row r="1" spans="1:41" ht="9.9499999999999993" customHeight="1" thickBot="1"/>
    <row r="2" spans="1:41">
      <c r="A2" s="1" t="s">
        <v>88</v>
      </c>
      <c r="B2" t="s">
        <v>87</v>
      </c>
      <c r="C2" s="39" t="s">
        <v>89</v>
      </c>
      <c r="D2" s="39" t="s">
        <v>90</v>
      </c>
      <c r="E2" t="s">
        <v>91</v>
      </c>
      <c r="F2" t="s">
        <v>92</v>
      </c>
      <c r="G2" t="s">
        <v>93</v>
      </c>
      <c r="H2" s="121"/>
      <c r="I2" s="753" t="s">
        <v>298</v>
      </c>
      <c r="J2" s="753"/>
      <c r="K2" s="753"/>
      <c r="L2" s="751" t="s">
        <v>333</v>
      </c>
      <c r="M2" s="751"/>
      <c r="N2" s="752"/>
      <c r="P2" s="55" t="s">
        <v>91</v>
      </c>
      <c r="Q2" s="56" t="s">
        <v>93</v>
      </c>
      <c r="R2" s="56" t="s">
        <v>87</v>
      </c>
      <c r="S2" s="57" t="s">
        <v>87</v>
      </c>
      <c r="T2" s="55" t="s">
        <v>91</v>
      </c>
      <c r="U2" s="56" t="s">
        <v>93</v>
      </c>
      <c r="V2" s="56" t="s">
        <v>87</v>
      </c>
      <c r="W2" s="57" t="s">
        <v>87</v>
      </c>
      <c r="X2" s="55" t="s">
        <v>91</v>
      </c>
      <c r="Y2" s="56" t="s">
        <v>93</v>
      </c>
      <c r="Z2" s="56" t="s">
        <v>87</v>
      </c>
      <c r="AA2" s="57" t="s">
        <v>87</v>
      </c>
      <c r="AB2" s="55" t="s">
        <v>91</v>
      </c>
      <c r="AC2" s="56" t="s">
        <v>93</v>
      </c>
      <c r="AD2" s="56" t="s">
        <v>87</v>
      </c>
      <c r="AE2" s="57" t="s">
        <v>87</v>
      </c>
      <c r="AF2" s="55" t="s">
        <v>91</v>
      </c>
      <c r="AG2" s="56" t="s">
        <v>93</v>
      </c>
      <c r="AH2" s="56" t="s">
        <v>87</v>
      </c>
      <c r="AI2" s="57" t="s">
        <v>87</v>
      </c>
      <c r="AJ2" s="55" t="s">
        <v>91</v>
      </c>
      <c r="AK2" s="56" t="s">
        <v>93</v>
      </c>
      <c r="AL2" s="56" t="s">
        <v>87</v>
      </c>
      <c r="AM2" s="57" t="s">
        <v>87</v>
      </c>
      <c r="AN2" s="535" t="s">
        <v>20</v>
      </c>
      <c r="AO2" s="535" t="s">
        <v>21</v>
      </c>
    </row>
    <row r="3" spans="1:41" ht="13.5" thickBot="1">
      <c r="A3" s="26">
        <v>40179</v>
      </c>
      <c r="B3" s="39">
        <f>A3</f>
        <v>40179</v>
      </c>
      <c r="C3" s="39">
        <f t="shared" ref="C3:C66" si="0">MONTH(A3)</f>
        <v>1</v>
      </c>
      <c r="D3" s="39">
        <f>YEAR(A3)</f>
        <v>2010</v>
      </c>
      <c r="E3" t="s">
        <v>2</v>
      </c>
      <c r="F3">
        <f t="shared" ref="F3:F66" si="1">WEEKDAY(A3)</f>
        <v>6</v>
      </c>
      <c r="G3" t="s">
        <v>13</v>
      </c>
      <c r="H3" s="446" t="s">
        <v>332</v>
      </c>
      <c r="I3" s="516" t="s">
        <v>94</v>
      </c>
      <c r="J3" s="516" t="s">
        <v>95</v>
      </c>
      <c r="K3" s="516" t="s">
        <v>96</v>
      </c>
      <c r="L3" s="515" t="s">
        <v>8</v>
      </c>
      <c r="M3" s="515" t="s">
        <v>0</v>
      </c>
      <c r="N3" s="564" t="s">
        <v>13</v>
      </c>
      <c r="P3" s="58" t="s">
        <v>1</v>
      </c>
      <c r="Q3" s="62" t="s">
        <v>8</v>
      </c>
      <c r="R3" s="61" t="str">
        <f>"&gt;="&amp;$AN3</f>
        <v>&gt;=0</v>
      </c>
      <c r="S3" s="63" t="str">
        <f>"&lt;="&amp;$AO3</f>
        <v>&lt;=0</v>
      </c>
      <c r="T3" s="58" t="s">
        <v>1</v>
      </c>
      <c r="U3" s="52" t="s">
        <v>0</v>
      </c>
      <c r="V3" s="61" t="str">
        <f>"&gt;="&amp;$AN3</f>
        <v>&gt;=0</v>
      </c>
      <c r="W3" s="63" t="str">
        <f>"&lt;="&amp;$AO3</f>
        <v>&lt;=0</v>
      </c>
      <c r="X3" s="58" t="s">
        <v>1</v>
      </c>
      <c r="Y3" s="52" t="s">
        <v>13</v>
      </c>
      <c r="Z3" s="61" t="str">
        <f>"&gt;="&amp;$AN3</f>
        <v>&gt;=0</v>
      </c>
      <c r="AA3" s="63" t="str">
        <f>"&lt;="&amp;$AO3</f>
        <v>&lt;=0</v>
      </c>
      <c r="AB3" s="181" t="s">
        <v>333</v>
      </c>
      <c r="AC3" s="62" t="str">
        <f>$L$3</f>
        <v>週間</v>
      </c>
      <c r="AD3" s="61" t="str">
        <f>"&gt;="&amp;$AN3</f>
        <v>&gt;=0</v>
      </c>
      <c r="AE3" s="63" t="str">
        <f>"&lt;="&amp;$AO3</f>
        <v>&lt;=0</v>
      </c>
      <c r="AF3" s="181" t="s">
        <v>333</v>
      </c>
      <c r="AG3" s="62" t="str">
        <f>$M$3</f>
        <v>週六</v>
      </c>
      <c r="AH3" s="61" t="str">
        <f>"&gt;="&amp;$AN3</f>
        <v>&gt;=0</v>
      </c>
      <c r="AI3" s="63" t="str">
        <f>"&lt;="&amp;$AO3</f>
        <v>&lt;=0</v>
      </c>
      <c r="AJ3" s="181" t="s">
        <v>333</v>
      </c>
      <c r="AK3" s="62" t="str">
        <f>$N$3</f>
        <v>假日</v>
      </c>
      <c r="AL3" s="61" t="str">
        <f>"&gt;="&amp;$AN3</f>
        <v>&gt;=0</v>
      </c>
      <c r="AM3" s="63" t="str">
        <f>"&lt;="&amp;$AO3</f>
        <v>&lt;=0</v>
      </c>
      <c r="AN3" s="534">
        <f>'電力分析(年)'!D15</f>
        <v>0</v>
      </c>
      <c r="AO3" s="534">
        <f>'電力分析(年)'!D16</f>
        <v>0</v>
      </c>
    </row>
    <row r="4" spans="1:41">
      <c r="A4" s="26">
        <v>40180</v>
      </c>
      <c r="B4" s="39">
        <f t="shared" ref="B4:B67" si="2">A4</f>
        <v>40180</v>
      </c>
      <c r="C4" s="39">
        <f t="shared" si="0"/>
        <v>1</v>
      </c>
      <c r="D4" s="39">
        <f t="shared" ref="D4:D67" si="3">YEAR(A4)</f>
        <v>2010</v>
      </c>
      <c r="E4" t="s">
        <v>2</v>
      </c>
      <c r="F4">
        <f t="shared" si="1"/>
        <v>7</v>
      </c>
      <c r="G4" t="s">
        <v>0</v>
      </c>
      <c r="H4" s="122">
        <v>8</v>
      </c>
      <c r="I4" s="525">
        <f>DCOUNT($A$2:$G$3654,"weekday",P2:S3)</f>
        <v>0</v>
      </c>
      <c r="J4" s="525">
        <f>DCOUNT($A$2:$G$3654,"weekday",T2:W3)</f>
        <v>0</v>
      </c>
      <c r="K4" s="525">
        <f>DCOUNT($A$2:$G$3654,"weekday",X2:AA3)</f>
        <v>0</v>
      </c>
      <c r="L4" s="525">
        <f>DCOUNT($A$2:$G$3654,"weekday",AB2:AE3)</f>
        <v>0</v>
      </c>
      <c r="M4" s="525">
        <f>DCOUNT($A$2:$G$3654,"weekday",AF2:AI3)</f>
        <v>0</v>
      </c>
      <c r="N4" s="526">
        <f>DCOUNT($A$2:$G$3654,"weekday",AJ2:AM3)</f>
        <v>0</v>
      </c>
      <c r="P4" s="55" t="s">
        <v>91</v>
      </c>
      <c r="Q4" s="56" t="s">
        <v>93</v>
      </c>
      <c r="R4" s="56" t="s">
        <v>87</v>
      </c>
      <c r="S4" s="57" t="s">
        <v>87</v>
      </c>
      <c r="T4" s="55" t="s">
        <v>91</v>
      </c>
      <c r="U4" s="56" t="s">
        <v>93</v>
      </c>
      <c r="V4" s="56" t="s">
        <v>87</v>
      </c>
      <c r="W4" s="57" t="s">
        <v>87</v>
      </c>
      <c r="X4" s="55" t="s">
        <v>91</v>
      </c>
      <c r="Y4" s="56" t="s">
        <v>93</v>
      </c>
      <c r="Z4" s="56" t="s">
        <v>87</v>
      </c>
      <c r="AA4" s="57" t="s">
        <v>87</v>
      </c>
      <c r="AB4" s="55" t="s">
        <v>91</v>
      </c>
      <c r="AC4" s="56" t="s">
        <v>93</v>
      </c>
      <c r="AD4" s="56" t="s">
        <v>87</v>
      </c>
      <c r="AE4" s="57" t="s">
        <v>87</v>
      </c>
      <c r="AF4" s="55" t="s">
        <v>91</v>
      </c>
      <c r="AG4" s="56" t="s">
        <v>93</v>
      </c>
      <c r="AH4" s="56" t="s">
        <v>87</v>
      </c>
      <c r="AI4" s="57" t="s">
        <v>87</v>
      </c>
      <c r="AJ4" s="55" t="s">
        <v>91</v>
      </c>
      <c r="AK4" s="56" t="s">
        <v>93</v>
      </c>
      <c r="AL4" s="56" t="s">
        <v>87</v>
      </c>
      <c r="AM4" s="57" t="s">
        <v>87</v>
      </c>
      <c r="AN4" s="534">
        <f>'電力分析(年)'!E15</f>
        <v>0</v>
      </c>
      <c r="AO4" s="534">
        <f>'電力分析(年)'!E16</f>
        <v>0</v>
      </c>
    </row>
    <row r="5" spans="1:41" ht="13.5" thickBot="1">
      <c r="A5" s="26">
        <v>40181</v>
      </c>
      <c r="B5" s="39">
        <f t="shared" si="2"/>
        <v>40181</v>
      </c>
      <c r="C5" s="39">
        <f t="shared" si="0"/>
        <v>1</v>
      </c>
      <c r="D5" s="39">
        <f t="shared" si="3"/>
        <v>2010</v>
      </c>
      <c r="E5" t="s">
        <v>2</v>
      </c>
      <c r="F5">
        <f t="shared" si="1"/>
        <v>1</v>
      </c>
      <c r="G5" t="s">
        <v>13</v>
      </c>
      <c r="H5" s="122">
        <v>9</v>
      </c>
      <c r="I5" s="525">
        <f>DCOUNT($A$2:$G$3654,"weekday",P4:S5)</f>
        <v>0</v>
      </c>
      <c r="J5" s="525">
        <f>DCOUNT($A$2:$G$3654,"weekday",T4:W5)</f>
        <v>0</v>
      </c>
      <c r="K5" s="525">
        <f>DCOUNT($A$2:$G$3654,"weekday",X4:AA5)</f>
        <v>0</v>
      </c>
      <c r="L5" s="525">
        <f>DCOUNT($A$2:$G$3654,"weekday",AB4:AE5)</f>
        <v>0</v>
      </c>
      <c r="M5" s="525">
        <f>DCOUNT($A$2:$G$3654,"weekday",AF4:AI5)</f>
        <v>0</v>
      </c>
      <c r="N5" s="526">
        <f>DCOUNT($A$2:$G$3654,"weekday",AJ4:AM5)</f>
        <v>0</v>
      </c>
      <c r="P5" s="58" t="s">
        <v>1</v>
      </c>
      <c r="Q5" s="62" t="s">
        <v>8</v>
      </c>
      <c r="R5" s="61" t="str">
        <f>"&gt;="&amp;$AN4</f>
        <v>&gt;=0</v>
      </c>
      <c r="S5" s="63" t="str">
        <f>"&lt;="&amp;$AO4</f>
        <v>&lt;=0</v>
      </c>
      <c r="T5" s="58" t="s">
        <v>1</v>
      </c>
      <c r="U5" s="52" t="s">
        <v>0</v>
      </c>
      <c r="V5" s="61" t="str">
        <f>"&gt;="&amp;$AN4</f>
        <v>&gt;=0</v>
      </c>
      <c r="W5" s="63" t="str">
        <f>"&lt;="&amp;$AO4</f>
        <v>&lt;=0</v>
      </c>
      <c r="X5" s="58" t="s">
        <v>1</v>
      </c>
      <c r="Y5" s="52" t="s">
        <v>13</v>
      </c>
      <c r="Z5" s="61" t="str">
        <f>"&gt;="&amp;$AN4</f>
        <v>&gt;=0</v>
      </c>
      <c r="AA5" s="63" t="str">
        <f>"&lt;="&amp;$AO4</f>
        <v>&lt;=0</v>
      </c>
      <c r="AB5" s="181" t="s">
        <v>333</v>
      </c>
      <c r="AC5" s="62" t="str">
        <f>$L$3</f>
        <v>週間</v>
      </c>
      <c r="AD5" s="61" t="str">
        <f>"&gt;="&amp;$AN4</f>
        <v>&gt;=0</v>
      </c>
      <c r="AE5" s="63" t="str">
        <f>"&lt;="&amp;$AO4</f>
        <v>&lt;=0</v>
      </c>
      <c r="AF5" s="181" t="s">
        <v>333</v>
      </c>
      <c r="AG5" s="62" t="str">
        <f>$M$3</f>
        <v>週六</v>
      </c>
      <c r="AH5" s="61" t="str">
        <f>"&gt;="&amp;$AN4</f>
        <v>&gt;=0</v>
      </c>
      <c r="AI5" s="63" t="str">
        <f>"&lt;="&amp;$AO4</f>
        <v>&lt;=0</v>
      </c>
      <c r="AJ5" s="181" t="s">
        <v>333</v>
      </c>
      <c r="AK5" s="62" t="str">
        <f>$N$3</f>
        <v>假日</v>
      </c>
      <c r="AL5" s="61" t="str">
        <f>"&gt;="&amp;$AN4</f>
        <v>&gt;=0</v>
      </c>
      <c r="AM5" s="63" t="str">
        <f>"&lt;="&amp;$AO4</f>
        <v>&lt;=0</v>
      </c>
      <c r="AN5" s="534">
        <f>'電力分析(年)'!F15</f>
        <v>0</v>
      </c>
      <c r="AO5" s="534">
        <f>'電力分析(年)'!F16</f>
        <v>0</v>
      </c>
    </row>
    <row r="6" spans="1:41">
      <c r="A6" s="26">
        <v>40182</v>
      </c>
      <c r="B6" s="39">
        <f t="shared" si="2"/>
        <v>40182</v>
      </c>
      <c r="C6" s="39">
        <f t="shared" si="0"/>
        <v>1</v>
      </c>
      <c r="D6" s="39">
        <f t="shared" si="3"/>
        <v>2010</v>
      </c>
      <c r="E6" t="s">
        <v>2</v>
      </c>
      <c r="F6">
        <f t="shared" si="1"/>
        <v>2</v>
      </c>
      <c r="G6" t="s">
        <v>8</v>
      </c>
      <c r="H6" s="122">
        <v>10</v>
      </c>
      <c r="I6" s="525">
        <f>DCOUNT($A$2:$G$3654,"weekday",P6:S7)</f>
        <v>0</v>
      </c>
      <c r="J6" s="525">
        <f>DCOUNT($A$2:$G$3654,"weekday",T6:W7)</f>
        <v>0</v>
      </c>
      <c r="K6" s="525">
        <f>DCOUNT($A$2:$G$3654,"weekday",X6:AA7)</f>
        <v>0</v>
      </c>
      <c r="L6" s="525">
        <f>DCOUNT($A$2:$G$3654,"weekday",AB6:AE7)</f>
        <v>0</v>
      </c>
      <c r="M6" s="525">
        <f>DCOUNT($A$2:$G$3654,"weekday",AF6:AI7)</f>
        <v>0</v>
      </c>
      <c r="N6" s="526">
        <f>DCOUNT($A$2:$G$3654,"weekday",AJ6:AM7)</f>
        <v>0</v>
      </c>
      <c r="P6" s="55" t="s">
        <v>91</v>
      </c>
      <c r="Q6" s="56" t="s">
        <v>93</v>
      </c>
      <c r="R6" s="56" t="s">
        <v>87</v>
      </c>
      <c r="S6" s="57" t="s">
        <v>87</v>
      </c>
      <c r="T6" s="55" t="s">
        <v>91</v>
      </c>
      <c r="U6" s="56" t="s">
        <v>93</v>
      </c>
      <c r="V6" s="56" t="s">
        <v>87</v>
      </c>
      <c r="W6" s="57" t="s">
        <v>87</v>
      </c>
      <c r="X6" s="55" t="s">
        <v>91</v>
      </c>
      <c r="Y6" s="56" t="s">
        <v>93</v>
      </c>
      <c r="Z6" s="56" t="s">
        <v>87</v>
      </c>
      <c r="AA6" s="57" t="s">
        <v>87</v>
      </c>
      <c r="AB6" s="55" t="s">
        <v>91</v>
      </c>
      <c r="AC6" s="56" t="s">
        <v>93</v>
      </c>
      <c r="AD6" s="56" t="s">
        <v>87</v>
      </c>
      <c r="AE6" s="57" t="s">
        <v>87</v>
      </c>
      <c r="AF6" s="55" t="s">
        <v>91</v>
      </c>
      <c r="AG6" s="56" t="s">
        <v>93</v>
      </c>
      <c r="AH6" s="56" t="s">
        <v>87</v>
      </c>
      <c r="AI6" s="57" t="s">
        <v>87</v>
      </c>
      <c r="AJ6" s="55" t="s">
        <v>91</v>
      </c>
      <c r="AK6" s="56" t="s">
        <v>93</v>
      </c>
      <c r="AL6" s="56" t="s">
        <v>87</v>
      </c>
      <c r="AM6" s="57" t="s">
        <v>87</v>
      </c>
      <c r="AN6" s="534">
        <f>'電力分析(年)'!G15</f>
        <v>0</v>
      </c>
      <c r="AO6" s="534">
        <f>'電力分析(年)'!G16</f>
        <v>0</v>
      </c>
    </row>
    <row r="7" spans="1:41" ht="13.5" thickBot="1">
      <c r="A7" s="26">
        <v>40183</v>
      </c>
      <c r="B7" s="39">
        <f t="shared" si="2"/>
        <v>40183</v>
      </c>
      <c r="C7" s="39">
        <f t="shared" si="0"/>
        <v>1</v>
      </c>
      <c r="D7" s="39">
        <f t="shared" si="3"/>
        <v>2010</v>
      </c>
      <c r="E7" t="s">
        <v>2</v>
      </c>
      <c r="F7">
        <f t="shared" si="1"/>
        <v>3</v>
      </c>
      <c r="G7" t="s">
        <v>8</v>
      </c>
      <c r="H7" s="122">
        <v>11</v>
      </c>
      <c r="I7" s="525">
        <f>DCOUNT($A$2:$G$3654,"weekday",P8:S9)</f>
        <v>0</v>
      </c>
      <c r="J7" s="525">
        <f>DCOUNT($A$2:$G$3654,"weekday",T8:W9)</f>
        <v>0</v>
      </c>
      <c r="K7" s="525">
        <f>DCOUNT($A$2:$G$3654,"weekday",X8:AA9)</f>
        <v>0</v>
      </c>
      <c r="L7" s="525">
        <f>DCOUNT($A$2:$G$3654,"weekday",AB8:AE9)</f>
        <v>0</v>
      </c>
      <c r="M7" s="525">
        <f>DCOUNT($A$2:$G$3654,"weekday",AF8:AI9)</f>
        <v>0</v>
      </c>
      <c r="N7" s="526">
        <f>DCOUNT($A$2:$G$3654,"weekday",AJ8:AM9)</f>
        <v>0</v>
      </c>
      <c r="P7" s="58" t="s">
        <v>1</v>
      </c>
      <c r="Q7" s="52" t="s">
        <v>8</v>
      </c>
      <c r="R7" s="61" t="str">
        <f>"&gt;="&amp;$AN5</f>
        <v>&gt;=0</v>
      </c>
      <c r="S7" s="63" t="str">
        <f>"&lt;="&amp;$AO5</f>
        <v>&lt;=0</v>
      </c>
      <c r="T7" s="58" t="s">
        <v>1</v>
      </c>
      <c r="U7" s="52" t="s">
        <v>0</v>
      </c>
      <c r="V7" s="61" t="str">
        <f>"&gt;="&amp;$AN5</f>
        <v>&gt;=0</v>
      </c>
      <c r="W7" s="63" t="str">
        <f>"&lt;="&amp;$AO5</f>
        <v>&lt;=0</v>
      </c>
      <c r="X7" s="58" t="s">
        <v>1</v>
      </c>
      <c r="Y7" s="52" t="s">
        <v>13</v>
      </c>
      <c r="Z7" s="61" t="str">
        <f>"&gt;="&amp;$AN5</f>
        <v>&gt;=0</v>
      </c>
      <c r="AA7" s="63" t="str">
        <f>"&lt;="&amp;$AO5</f>
        <v>&lt;=0</v>
      </c>
      <c r="AB7" s="181" t="s">
        <v>333</v>
      </c>
      <c r="AC7" s="62" t="str">
        <f>$L$3</f>
        <v>週間</v>
      </c>
      <c r="AD7" s="61" t="str">
        <f>"&gt;="&amp;$AN5</f>
        <v>&gt;=0</v>
      </c>
      <c r="AE7" s="63" t="str">
        <f>"&lt;="&amp;$AO5</f>
        <v>&lt;=0</v>
      </c>
      <c r="AF7" s="181" t="s">
        <v>333</v>
      </c>
      <c r="AG7" s="62" t="str">
        <f>$M$3</f>
        <v>週六</v>
      </c>
      <c r="AH7" s="61" t="str">
        <f>"&gt;="&amp;$AN5</f>
        <v>&gt;=0</v>
      </c>
      <c r="AI7" s="63" t="str">
        <f>"&lt;="&amp;$AO5</f>
        <v>&lt;=0</v>
      </c>
      <c r="AJ7" s="181" t="s">
        <v>333</v>
      </c>
      <c r="AK7" s="62" t="str">
        <f>$N$3</f>
        <v>假日</v>
      </c>
      <c r="AL7" s="61" t="str">
        <f>"&gt;="&amp;$AN5</f>
        <v>&gt;=0</v>
      </c>
      <c r="AM7" s="63" t="str">
        <f>"&lt;="&amp;$AO5</f>
        <v>&lt;=0</v>
      </c>
      <c r="AN7" s="534">
        <f>'電力分析(年)'!H15</f>
        <v>0</v>
      </c>
      <c r="AO7" s="534">
        <f>'電力分析(年)'!H16</f>
        <v>0</v>
      </c>
    </row>
    <row r="8" spans="1:41">
      <c r="A8" s="26">
        <v>40184</v>
      </c>
      <c r="B8" s="39">
        <f t="shared" si="2"/>
        <v>40184</v>
      </c>
      <c r="C8" s="39">
        <f t="shared" si="0"/>
        <v>1</v>
      </c>
      <c r="D8" s="39">
        <f t="shared" si="3"/>
        <v>2010</v>
      </c>
      <c r="E8" t="s">
        <v>2</v>
      </c>
      <c r="F8">
        <f t="shared" si="1"/>
        <v>4</v>
      </c>
      <c r="G8" t="s">
        <v>8</v>
      </c>
      <c r="H8" s="122">
        <v>12</v>
      </c>
      <c r="I8" s="525">
        <f>DCOUNT($A$2:$G$3654,"weekday",P10:S11)</f>
        <v>0</v>
      </c>
      <c r="J8" s="525">
        <f>DCOUNT($A$2:$G$3654,"weekday",T10:W11)</f>
        <v>0</v>
      </c>
      <c r="K8" s="525">
        <f>DCOUNT($A$2:$G$3654,"weekday",X10:AA11)</f>
        <v>0</v>
      </c>
      <c r="L8" s="525">
        <f>DCOUNT($A$2:$G$3654,"weekday",AB10:AE11)</f>
        <v>0</v>
      </c>
      <c r="M8" s="525">
        <f>DCOUNT($A$2:$G$3654,"weekday",AF10:AI11)</f>
        <v>0</v>
      </c>
      <c r="N8" s="526">
        <f>DCOUNT($A$2:$G$3654,"weekday",AJ10:AM11)</f>
        <v>0</v>
      </c>
      <c r="P8" s="55" t="s">
        <v>91</v>
      </c>
      <c r="Q8" s="56" t="s">
        <v>93</v>
      </c>
      <c r="R8" s="56" t="s">
        <v>87</v>
      </c>
      <c r="S8" s="57" t="s">
        <v>87</v>
      </c>
      <c r="T8" s="55" t="s">
        <v>91</v>
      </c>
      <c r="U8" s="56" t="s">
        <v>93</v>
      </c>
      <c r="V8" s="56" t="s">
        <v>87</v>
      </c>
      <c r="W8" s="57" t="s">
        <v>87</v>
      </c>
      <c r="X8" s="55" t="s">
        <v>91</v>
      </c>
      <c r="Y8" s="56" t="s">
        <v>93</v>
      </c>
      <c r="Z8" s="56" t="s">
        <v>87</v>
      </c>
      <c r="AA8" s="57" t="s">
        <v>87</v>
      </c>
      <c r="AB8" s="55" t="s">
        <v>91</v>
      </c>
      <c r="AC8" s="56" t="s">
        <v>93</v>
      </c>
      <c r="AD8" s="56" t="s">
        <v>87</v>
      </c>
      <c r="AE8" s="57" t="s">
        <v>87</v>
      </c>
      <c r="AF8" s="55" t="s">
        <v>91</v>
      </c>
      <c r="AG8" s="56" t="s">
        <v>93</v>
      </c>
      <c r="AH8" s="56" t="s">
        <v>87</v>
      </c>
      <c r="AI8" s="57" t="s">
        <v>87</v>
      </c>
      <c r="AJ8" s="55" t="s">
        <v>91</v>
      </c>
      <c r="AK8" s="56" t="s">
        <v>93</v>
      </c>
      <c r="AL8" s="56" t="s">
        <v>87</v>
      </c>
      <c r="AM8" s="57" t="s">
        <v>87</v>
      </c>
      <c r="AN8" s="534">
        <f>'電力分析(年)'!I15</f>
        <v>0</v>
      </c>
      <c r="AO8" s="534">
        <f>'電力分析(年)'!I16</f>
        <v>0</v>
      </c>
    </row>
    <row r="9" spans="1:41" ht="13.5" thickBot="1">
      <c r="A9" s="26">
        <v>40185</v>
      </c>
      <c r="B9" s="39">
        <f t="shared" si="2"/>
        <v>40185</v>
      </c>
      <c r="C9" s="39">
        <f t="shared" si="0"/>
        <v>1</v>
      </c>
      <c r="D9" s="39">
        <f t="shared" si="3"/>
        <v>2010</v>
      </c>
      <c r="E9" t="s">
        <v>2</v>
      </c>
      <c r="F9">
        <f t="shared" si="1"/>
        <v>5</v>
      </c>
      <c r="G9" t="s">
        <v>8</v>
      </c>
      <c r="H9" s="122">
        <v>1</v>
      </c>
      <c r="I9" s="525">
        <f>DCOUNT($A$2:$G$3654,"weekday",P12:S13)</f>
        <v>0</v>
      </c>
      <c r="J9" s="525">
        <f>DCOUNT($A$2:$G$3654,"weekday",T12:W13)</f>
        <v>0</v>
      </c>
      <c r="K9" s="525">
        <f>DCOUNT($A$2:$G$3654,"weekday",X12:AA13)</f>
        <v>0</v>
      </c>
      <c r="L9" s="525">
        <f>DCOUNT($A$2:$G$3654,"weekday",AB12:AE13)</f>
        <v>0</v>
      </c>
      <c r="M9" s="525">
        <f>DCOUNT($A$2:$G$3654,"weekday",AF12:AI13)</f>
        <v>0</v>
      </c>
      <c r="N9" s="526">
        <f>DCOUNT($A$2:$G$3654,"weekday",AJ12:AM13)</f>
        <v>0</v>
      </c>
      <c r="P9" s="58" t="s">
        <v>1</v>
      </c>
      <c r="Q9" s="52" t="s">
        <v>8</v>
      </c>
      <c r="R9" s="61" t="str">
        <f>"&gt;="&amp;$AN6</f>
        <v>&gt;=0</v>
      </c>
      <c r="S9" s="63" t="str">
        <f>"&lt;="&amp;$AO6</f>
        <v>&lt;=0</v>
      </c>
      <c r="T9" s="58" t="s">
        <v>1</v>
      </c>
      <c r="U9" s="52" t="s">
        <v>0</v>
      </c>
      <c r="V9" s="61" t="str">
        <f>"&gt;="&amp;$AN6</f>
        <v>&gt;=0</v>
      </c>
      <c r="W9" s="63" t="str">
        <f>"&lt;="&amp;$AO6</f>
        <v>&lt;=0</v>
      </c>
      <c r="X9" s="58" t="s">
        <v>1</v>
      </c>
      <c r="Y9" s="52" t="s">
        <v>13</v>
      </c>
      <c r="Z9" s="61" t="str">
        <f>"&gt;="&amp;$AN6</f>
        <v>&gt;=0</v>
      </c>
      <c r="AA9" s="63" t="str">
        <f>"&lt;="&amp;$AO6</f>
        <v>&lt;=0</v>
      </c>
      <c r="AB9" s="181" t="s">
        <v>333</v>
      </c>
      <c r="AC9" s="62" t="str">
        <f>$L$3</f>
        <v>週間</v>
      </c>
      <c r="AD9" s="61" t="str">
        <f>"&gt;="&amp;$AN6</f>
        <v>&gt;=0</v>
      </c>
      <c r="AE9" s="63" t="str">
        <f>"&lt;="&amp;$AO6</f>
        <v>&lt;=0</v>
      </c>
      <c r="AF9" s="181" t="s">
        <v>333</v>
      </c>
      <c r="AG9" s="62" t="str">
        <f>$M$3</f>
        <v>週六</v>
      </c>
      <c r="AH9" s="61" t="str">
        <f>"&gt;="&amp;$AN6</f>
        <v>&gt;=0</v>
      </c>
      <c r="AI9" s="63" t="str">
        <f>"&lt;="&amp;$AO6</f>
        <v>&lt;=0</v>
      </c>
      <c r="AJ9" s="181" t="s">
        <v>333</v>
      </c>
      <c r="AK9" s="62" t="str">
        <f>$N$3</f>
        <v>假日</v>
      </c>
      <c r="AL9" s="61" t="str">
        <f>"&gt;="&amp;$AN6</f>
        <v>&gt;=0</v>
      </c>
      <c r="AM9" s="63" t="str">
        <f>"&lt;="&amp;$AO6</f>
        <v>&lt;=0</v>
      </c>
      <c r="AN9" s="534">
        <f>'電力分析(年)'!J15</f>
        <v>0</v>
      </c>
      <c r="AO9" s="534">
        <f>'電力分析(年)'!J16</f>
        <v>0</v>
      </c>
    </row>
    <row r="10" spans="1:41">
      <c r="A10" s="26">
        <v>40186</v>
      </c>
      <c r="B10" s="39">
        <f t="shared" si="2"/>
        <v>40186</v>
      </c>
      <c r="C10" s="39">
        <f t="shared" si="0"/>
        <v>1</v>
      </c>
      <c r="D10" s="39">
        <f t="shared" si="3"/>
        <v>2010</v>
      </c>
      <c r="E10" t="s">
        <v>2</v>
      </c>
      <c r="F10">
        <f t="shared" si="1"/>
        <v>6</v>
      </c>
      <c r="G10" t="s">
        <v>8</v>
      </c>
      <c r="H10" s="122">
        <v>2</v>
      </c>
      <c r="I10" s="525">
        <f>DCOUNT($A$2:$G$3654,"weekday",P14:S15)</f>
        <v>0</v>
      </c>
      <c r="J10" s="525">
        <f>DCOUNT($A$2:$G$3654,"weekday",T14:W15)</f>
        <v>0</v>
      </c>
      <c r="K10" s="525">
        <f>DCOUNT($A$2:$G$3654,"weekday",X14:AA15)</f>
        <v>0</v>
      </c>
      <c r="L10" s="525">
        <f>DCOUNT($A$2:$G$3654,"weekday",AB14:AE15)</f>
        <v>0</v>
      </c>
      <c r="M10" s="525">
        <f>DCOUNT($A$2:$G$3654,"weekday",AF14:AI15)</f>
        <v>0</v>
      </c>
      <c r="N10" s="526">
        <f>DCOUNT($A$2:$G$3654,"weekday",AJ14:AM15)</f>
        <v>0</v>
      </c>
      <c r="P10" s="55" t="s">
        <v>91</v>
      </c>
      <c r="Q10" s="56" t="s">
        <v>93</v>
      </c>
      <c r="R10" s="56" t="s">
        <v>87</v>
      </c>
      <c r="S10" s="57" t="s">
        <v>87</v>
      </c>
      <c r="T10" s="55" t="s">
        <v>91</v>
      </c>
      <c r="U10" s="56" t="s">
        <v>93</v>
      </c>
      <c r="V10" s="56" t="s">
        <v>87</v>
      </c>
      <c r="W10" s="57" t="s">
        <v>87</v>
      </c>
      <c r="X10" s="55" t="s">
        <v>91</v>
      </c>
      <c r="Y10" s="56" t="s">
        <v>93</v>
      </c>
      <c r="Z10" s="56" t="s">
        <v>87</v>
      </c>
      <c r="AA10" s="57" t="s">
        <v>87</v>
      </c>
      <c r="AB10" s="55" t="s">
        <v>91</v>
      </c>
      <c r="AC10" s="56" t="s">
        <v>93</v>
      </c>
      <c r="AD10" s="56" t="s">
        <v>87</v>
      </c>
      <c r="AE10" s="57" t="s">
        <v>87</v>
      </c>
      <c r="AF10" s="55" t="s">
        <v>91</v>
      </c>
      <c r="AG10" s="56" t="s">
        <v>93</v>
      </c>
      <c r="AH10" s="56" t="s">
        <v>87</v>
      </c>
      <c r="AI10" s="57" t="s">
        <v>87</v>
      </c>
      <c r="AJ10" s="55" t="s">
        <v>91</v>
      </c>
      <c r="AK10" s="56" t="s">
        <v>93</v>
      </c>
      <c r="AL10" s="56" t="s">
        <v>87</v>
      </c>
      <c r="AM10" s="57" t="s">
        <v>87</v>
      </c>
      <c r="AN10" s="534">
        <f>'電力分析(年)'!K15</f>
        <v>0</v>
      </c>
      <c r="AO10" s="534">
        <f>'電力分析(年)'!K16</f>
        <v>0</v>
      </c>
    </row>
    <row r="11" spans="1:41" ht="13.5" thickBot="1">
      <c r="A11" s="26">
        <v>40187</v>
      </c>
      <c r="B11" s="39">
        <f t="shared" si="2"/>
        <v>40187</v>
      </c>
      <c r="C11" s="39">
        <f t="shared" si="0"/>
        <v>1</v>
      </c>
      <c r="D11" s="39">
        <f t="shared" si="3"/>
        <v>2010</v>
      </c>
      <c r="E11" t="s">
        <v>2</v>
      </c>
      <c r="F11">
        <f t="shared" si="1"/>
        <v>7</v>
      </c>
      <c r="G11" t="s">
        <v>0</v>
      </c>
      <c r="H11" s="122">
        <v>3</v>
      </c>
      <c r="I11" s="525">
        <f>DCOUNT($A$2:$G$3654,"weekday",P16:S17)</f>
        <v>0</v>
      </c>
      <c r="J11" s="525">
        <f>DCOUNT($A$2:$G$3654,"weekday",T16:W17)</f>
        <v>0</v>
      </c>
      <c r="K11" s="525">
        <f>DCOUNT($A$2:$G$3654,"weekday",X16:AA17)</f>
        <v>0</v>
      </c>
      <c r="L11" s="525">
        <f>DCOUNT($A$2:$G$3654,"weekday",AB16:AE17)</f>
        <v>0</v>
      </c>
      <c r="M11" s="525">
        <f>DCOUNT($A$2:$G$3654,"weekday",AF16:AI17)</f>
        <v>0</v>
      </c>
      <c r="N11" s="526">
        <f>DCOUNT($A$2:$G$3654,"weekday",AJ16:AM17)</f>
        <v>0</v>
      </c>
      <c r="P11" s="58" t="s">
        <v>1</v>
      </c>
      <c r="Q11" s="52" t="s">
        <v>8</v>
      </c>
      <c r="R11" s="61" t="str">
        <f>"&gt;="&amp;$AN7</f>
        <v>&gt;=0</v>
      </c>
      <c r="S11" s="63" t="str">
        <f>"&lt;="&amp;$AO7</f>
        <v>&lt;=0</v>
      </c>
      <c r="T11" s="58" t="s">
        <v>1</v>
      </c>
      <c r="U11" s="52" t="s">
        <v>0</v>
      </c>
      <c r="V11" s="61" t="str">
        <f>"&gt;="&amp;$AN7</f>
        <v>&gt;=0</v>
      </c>
      <c r="W11" s="63" t="str">
        <f>"&lt;="&amp;$AO7</f>
        <v>&lt;=0</v>
      </c>
      <c r="X11" s="58" t="s">
        <v>1</v>
      </c>
      <c r="Y11" s="52" t="s">
        <v>13</v>
      </c>
      <c r="Z11" s="61" t="str">
        <f>"&gt;="&amp;$AN7</f>
        <v>&gt;=0</v>
      </c>
      <c r="AA11" s="63" t="str">
        <f>"&lt;="&amp;$AO7</f>
        <v>&lt;=0</v>
      </c>
      <c r="AB11" s="181" t="s">
        <v>333</v>
      </c>
      <c r="AC11" s="62" t="str">
        <f>$L$3</f>
        <v>週間</v>
      </c>
      <c r="AD11" s="61" t="str">
        <f>"&gt;="&amp;$AN7</f>
        <v>&gt;=0</v>
      </c>
      <c r="AE11" s="63" t="str">
        <f>"&lt;="&amp;$AO7</f>
        <v>&lt;=0</v>
      </c>
      <c r="AF11" s="181" t="s">
        <v>333</v>
      </c>
      <c r="AG11" s="62" t="str">
        <f>$M$3</f>
        <v>週六</v>
      </c>
      <c r="AH11" s="61" t="str">
        <f>"&gt;="&amp;$AN7</f>
        <v>&gt;=0</v>
      </c>
      <c r="AI11" s="63" t="str">
        <f>"&lt;="&amp;$AO7</f>
        <v>&lt;=0</v>
      </c>
      <c r="AJ11" s="181" t="s">
        <v>333</v>
      </c>
      <c r="AK11" s="62" t="str">
        <f>$N$3</f>
        <v>假日</v>
      </c>
      <c r="AL11" s="61" t="str">
        <f>"&gt;="&amp;$AN7</f>
        <v>&gt;=0</v>
      </c>
      <c r="AM11" s="63" t="str">
        <f>"&lt;="&amp;$AO7</f>
        <v>&lt;=0</v>
      </c>
      <c r="AN11" s="534">
        <f>'電力分析(年)'!L15</f>
        <v>0</v>
      </c>
      <c r="AO11" s="534">
        <f>'電力分析(年)'!L16</f>
        <v>0</v>
      </c>
    </row>
    <row r="12" spans="1:41">
      <c r="A12" s="26">
        <v>40188</v>
      </c>
      <c r="B12" s="39">
        <f t="shared" si="2"/>
        <v>40188</v>
      </c>
      <c r="C12" s="39">
        <f t="shared" si="0"/>
        <v>1</v>
      </c>
      <c r="D12" s="39">
        <f t="shared" si="3"/>
        <v>2010</v>
      </c>
      <c r="E12" t="s">
        <v>2</v>
      </c>
      <c r="F12">
        <f t="shared" si="1"/>
        <v>1</v>
      </c>
      <c r="G12" t="s">
        <v>13</v>
      </c>
      <c r="H12" s="122">
        <v>4</v>
      </c>
      <c r="I12" s="525">
        <f>DCOUNT($A$2:$G$3654,"weekday",P18:S19)</f>
        <v>0</v>
      </c>
      <c r="J12" s="525">
        <f>DCOUNT($A$2:$G$3654,"weekday",T18:W19)</f>
        <v>0</v>
      </c>
      <c r="K12" s="525">
        <f>DCOUNT($A$2:$G$3654,"weekday",X18:AA19)</f>
        <v>0</v>
      </c>
      <c r="L12" s="525">
        <f>DCOUNT($A$2:$G$3654,"weekday",AB18:AE19)</f>
        <v>0</v>
      </c>
      <c r="M12" s="525">
        <f>DCOUNT($A$2:$G$3654,"weekday",AF18:AI19)</f>
        <v>0</v>
      </c>
      <c r="N12" s="526">
        <f>DCOUNT($A$2:$G$3654,"weekday",AJ18:AM19)</f>
        <v>0</v>
      </c>
      <c r="P12" s="55" t="s">
        <v>91</v>
      </c>
      <c r="Q12" s="56" t="s">
        <v>93</v>
      </c>
      <c r="R12" s="56" t="s">
        <v>87</v>
      </c>
      <c r="S12" s="57" t="s">
        <v>87</v>
      </c>
      <c r="T12" s="55" t="s">
        <v>91</v>
      </c>
      <c r="U12" s="56" t="s">
        <v>93</v>
      </c>
      <c r="V12" s="56" t="s">
        <v>87</v>
      </c>
      <c r="W12" s="57" t="s">
        <v>87</v>
      </c>
      <c r="X12" s="55" t="s">
        <v>91</v>
      </c>
      <c r="Y12" s="56" t="s">
        <v>93</v>
      </c>
      <c r="Z12" s="56" t="s">
        <v>87</v>
      </c>
      <c r="AA12" s="57" t="s">
        <v>87</v>
      </c>
      <c r="AB12" s="55" t="s">
        <v>91</v>
      </c>
      <c r="AC12" s="56" t="s">
        <v>93</v>
      </c>
      <c r="AD12" s="56" t="s">
        <v>87</v>
      </c>
      <c r="AE12" s="57" t="s">
        <v>87</v>
      </c>
      <c r="AF12" s="55" t="s">
        <v>91</v>
      </c>
      <c r="AG12" s="56" t="s">
        <v>93</v>
      </c>
      <c r="AH12" s="56" t="s">
        <v>87</v>
      </c>
      <c r="AI12" s="57" t="s">
        <v>87</v>
      </c>
      <c r="AJ12" s="55" t="s">
        <v>91</v>
      </c>
      <c r="AK12" s="56" t="s">
        <v>93</v>
      </c>
      <c r="AL12" s="56" t="s">
        <v>87</v>
      </c>
      <c r="AM12" s="57" t="s">
        <v>87</v>
      </c>
      <c r="AN12" s="534">
        <f>'電力分析(年)'!M15</f>
        <v>0</v>
      </c>
      <c r="AO12" s="534">
        <f>'電力分析(年)'!M16</f>
        <v>0</v>
      </c>
    </row>
    <row r="13" spans="1:41" ht="13.5" thickBot="1">
      <c r="A13" s="26">
        <v>40189</v>
      </c>
      <c r="B13" s="39">
        <f t="shared" si="2"/>
        <v>40189</v>
      </c>
      <c r="C13" s="39">
        <f t="shared" si="0"/>
        <v>1</v>
      </c>
      <c r="D13" s="39">
        <f t="shared" si="3"/>
        <v>2010</v>
      </c>
      <c r="E13" t="s">
        <v>2</v>
      </c>
      <c r="F13">
        <f t="shared" si="1"/>
        <v>2</v>
      </c>
      <c r="G13" t="s">
        <v>8</v>
      </c>
      <c r="H13" s="122">
        <v>5</v>
      </c>
      <c r="I13" s="525">
        <f>DCOUNT($A$2:$G$3654,"weekday",P20:S21)</f>
        <v>0</v>
      </c>
      <c r="J13" s="525">
        <f>DCOUNT($A$2:$G$3654,"weekday",T20:W21)</f>
        <v>0</v>
      </c>
      <c r="K13" s="525">
        <f>DCOUNT($A$2:$G$3654,"weekday",X20:AA21)</f>
        <v>0</v>
      </c>
      <c r="L13" s="525">
        <f>DCOUNT($A$2:$G$3654,"weekday",AB20:AE21)</f>
        <v>0</v>
      </c>
      <c r="M13" s="525">
        <f>DCOUNT($A$2:$G$3654,"weekday",AF20:AI21)</f>
        <v>0</v>
      </c>
      <c r="N13" s="526">
        <f>DCOUNT($A$2:$G$3654,"weekday",AJ20:AM21)</f>
        <v>0</v>
      </c>
      <c r="P13" s="58" t="s">
        <v>1</v>
      </c>
      <c r="Q13" s="52" t="s">
        <v>8</v>
      </c>
      <c r="R13" s="61" t="str">
        <f>"&gt;="&amp;$AN8</f>
        <v>&gt;=0</v>
      </c>
      <c r="S13" s="63" t="str">
        <f>"&lt;="&amp;$AO8</f>
        <v>&lt;=0</v>
      </c>
      <c r="T13" s="52" t="s">
        <v>1</v>
      </c>
      <c r="U13" s="52" t="s">
        <v>0</v>
      </c>
      <c r="V13" s="61" t="str">
        <f>"&gt;="&amp;$AN8</f>
        <v>&gt;=0</v>
      </c>
      <c r="W13" s="63" t="str">
        <f>"&lt;="&amp;$AO8</f>
        <v>&lt;=0</v>
      </c>
      <c r="X13" s="52" t="s">
        <v>1</v>
      </c>
      <c r="Y13" s="52" t="s">
        <v>13</v>
      </c>
      <c r="Z13" s="61" t="str">
        <f>"&gt;="&amp;$AN8</f>
        <v>&gt;=0</v>
      </c>
      <c r="AA13" s="63" t="str">
        <f>"&lt;="&amp;$AO8</f>
        <v>&lt;=0</v>
      </c>
      <c r="AB13" s="181" t="s">
        <v>333</v>
      </c>
      <c r="AC13" s="62" t="str">
        <f>$L$3</f>
        <v>週間</v>
      </c>
      <c r="AD13" s="61" t="str">
        <f>"&gt;="&amp;$AN8</f>
        <v>&gt;=0</v>
      </c>
      <c r="AE13" s="63" t="str">
        <f>"&lt;="&amp;$AO8</f>
        <v>&lt;=0</v>
      </c>
      <c r="AF13" s="181" t="s">
        <v>333</v>
      </c>
      <c r="AG13" s="62" t="str">
        <f>$M$3</f>
        <v>週六</v>
      </c>
      <c r="AH13" s="61" t="str">
        <f>"&gt;="&amp;$AN8</f>
        <v>&gt;=0</v>
      </c>
      <c r="AI13" s="63" t="str">
        <f>"&lt;="&amp;$AO8</f>
        <v>&lt;=0</v>
      </c>
      <c r="AJ13" s="181" t="s">
        <v>333</v>
      </c>
      <c r="AK13" s="62" t="str">
        <f>$N$3</f>
        <v>假日</v>
      </c>
      <c r="AL13" s="61" t="str">
        <f>"&gt;="&amp;$AN8</f>
        <v>&gt;=0</v>
      </c>
      <c r="AM13" s="63" t="str">
        <f>"&lt;="&amp;$AO8</f>
        <v>&lt;=0</v>
      </c>
      <c r="AN13" s="534">
        <f>'電力分析(年)'!N15</f>
        <v>0</v>
      </c>
      <c r="AO13" s="534">
        <f>'電力分析(年)'!N16</f>
        <v>0</v>
      </c>
    </row>
    <row r="14" spans="1:41">
      <c r="A14" s="26">
        <v>40190</v>
      </c>
      <c r="B14" s="39">
        <f t="shared" si="2"/>
        <v>40190</v>
      </c>
      <c r="C14" s="39">
        <f t="shared" si="0"/>
        <v>1</v>
      </c>
      <c r="D14" s="39">
        <f t="shared" si="3"/>
        <v>2010</v>
      </c>
      <c r="E14" t="s">
        <v>2</v>
      </c>
      <c r="F14">
        <f t="shared" si="1"/>
        <v>3</v>
      </c>
      <c r="G14" t="s">
        <v>8</v>
      </c>
      <c r="H14" s="122">
        <v>6</v>
      </c>
      <c r="I14" s="525">
        <f>DCOUNT($A$2:$G$3654,"weekday",P22:S23)</f>
        <v>0</v>
      </c>
      <c r="J14" s="525">
        <f>DCOUNT($A$2:$G$3654,"weekday",T22:W23)</f>
        <v>0</v>
      </c>
      <c r="K14" s="525">
        <f>DCOUNT($A$2:$G$3654,"weekday",X22:AA23)</f>
        <v>0</v>
      </c>
      <c r="L14" s="525">
        <f>DCOUNT($A$2:$G$3654,"weekday",AB22:AE23)</f>
        <v>0</v>
      </c>
      <c r="M14" s="525">
        <f>DCOUNT($A$2:$G$3654,"weekday",AF22:AI23)</f>
        <v>0</v>
      </c>
      <c r="N14" s="526">
        <f>DCOUNT($A$2:$G$3654,"weekday",AJ22:AM23)</f>
        <v>0</v>
      </c>
      <c r="P14" s="55" t="s">
        <v>91</v>
      </c>
      <c r="Q14" s="56" t="s">
        <v>93</v>
      </c>
      <c r="R14" s="56" t="s">
        <v>87</v>
      </c>
      <c r="S14" s="57" t="s">
        <v>87</v>
      </c>
      <c r="T14" s="55" t="s">
        <v>91</v>
      </c>
      <c r="U14" s="56" t="s">
        <v>93</v>
      </c>
      <c r="V14" s="56" t="s">
        <v>87</v>
      </c>
      <c r="W14" s="57" t="s">
        <v>87</v>
      </c>
      <c r="X14" s="55" t="s">
        <v>91</v>
      </c>
      <c r="Y14" s="56" t="s">
        <v>93</v>
      </c>
      <c r="Z14" s="56" t="s">
        <v>87</v>
      </c>
      <c r="AA14" s="57" t="s">
        <v>87</v>
      </c>
      <c r="AB14" s="55" t="s">
        <v>91</v>
      </c>
      <c r="AC14" s="56" t="s">
        <v>93</v>
      </c>
      <c r="AD14" s="56" t="s">
        <v>87</v>
      </c>
      <c r="AE14" s="57" t="s">
        <v>87</v>
      </c>
      <c r="AF14" s="55" t="s">
        <v>91</v>
      </c>
      <c r="AG14" s="56" t="s">
        <v>93</v>
      </c>
      <c r="AH14" s="56" t="s">
        <v>87</v>
      </c>
      <c r="AI14" s="57" t="s">
        <v>87</v>
      </c>
      <c r="AJ14" s="55" t="s">
        <v>91</v>
      </c>
      <c r="AK14" s="56" t="s">
        <v>93</v>
      </c>
      <c r="AL14" s="56" t="s">
        <v>87</v>
      </c>
      <c r="AM14" s="57" t="s">
        <v>87</v>
      </c>
      <c r="AN14" s="534">
        <f>'電力分析(年)'!O15</f>
        <v>0</v>
      </c>
      <c r="AO14" s="534">
        <f>'電力分析(年)'!O16</f>
        <v>0</v>
      </c>
    </row>
    <row r="15" spans="1:41" ht="13.5" thickBot="1">
      <c r="A15" s="26">
        <v>40191</v>
      </c>
      <c r="B15" s="39">
        <f t="shared" si="2"/>
        <v>40191</v>
      </c>
      <c r="C15" s="39">
        <f t="shared" si="0"/>
        <v>1</v>
      </c>
      <c r="D15" s="39">
        <f t="shared" si="3"/>
        <v>2010</v>
      </c>
      <c r="E15" t="s">
        <v>2</v>
      </c>
      <c r="F15">
        <f t="shared" si="1"/>
        <v>4</v>
      </c>
      <c r="G15" t="s">
        <v>8</v>
      </c>
      <c r="H15" s="123">
        <v>7</v>
      </c>
      <c r="I15" s="527">
        <f>DCOUNT($A$2:$G$3654,"weekday",P24:S25)</f>
        <v>0</v>
      </c>
      <c r="J15" s="527">
        <f>DCOUNT($A$2:$G$3654,"weekday",T24:W25)</f>
        <v>0</v>
      </c>
      <c r="K15" s="527">
        <f>DCOUNT($A$2:$G$3654,"weekday",X24:AA25)</f>
        <v>0</v>
      </c>
      <c r="L15" s="527">
        <f>DCOUNT($A$2:$G$3654,"weekday",AB24:AE25)</f>
        <v>0</v>
      </c>
      <c r="M15" s="527">
        <f>DCOUNT($A$2:$G$3654,"weekday",AF24:AI25)</f>
        <v>0</v>
      </c>
      <c r="N15" s="528">
        <f>DCOUNT($A$2:$G$3654,"weekday",AJ24:AM25)</f>
        <v>0</v>
      </c>
      <c r="P15" s="58" t="s">
        <v>1</v>
      </c>
      <c r="Q15" s="52" t="s">
        <v>8</v>
      </c>
      <c r="R15" s="61" t="str">
        <f>"&gt;="&amp;$AN9</f>
        <v>&gt;=0</v>
      </c>
      <c r="S15" s="63" t="str">
        <f>"&lt;="&amp;$AO9</f>
        <v>&lt;=0</v>
      </c>
      <c r="T15" s="52" t="s">
        <v>1</v>
      </c>
      <c r="U15" s="52" t="s">
        <v>0</v>
      </c>
      <c r="V15" s="61" t="str">
        <f>"&gt;="&amp;$AN9</f>
        <v>&gt;=0</v>
      </c>
      <c r="W15" s="63" t="str">
        <f>"&lt;="&amp;$AO9</f>
        <v>&lt;=0</v>
      </c>
      <c r="X15" s="52" t="s">
        <v>1</v>
      </c>
      <c r="Y15" s="52" t="s">
        <v>13</v>
      </c>
      <c r="Z15" s="61" t="str">
        <f>"&gt;="&amp;$AN9</f>
        <v>&gt;=0</v>
      </c>
      <c r="AA15" s="63" t="str">
        <f>"&lt;="&amp;$AO9</f>
        <v>&lt;=0</v>
      </c>
      <c r="AB15" s="181" t="s">
        <v>333</v>
      </c>
      <c r="AC15" s="62" t="str">
        <f>$L$3</f>
        <v>週間</v>
      </c>
      <c r="AD15" s="61" t="str">
        <f>"&gt;="&amp;$AN9</f>
        <v>&gt;=0</v>
      </c>
      <c r="AE15" s="63" t="str">
        <f>"&lt;="&amp;$AO9</f>
        <v>&lt;=0</v>
      </c>
      <c r="AF15" s="181" t="s">
        <v>333</v>
      </c>
      <c r="AG15" s="62" t="str">
        <f>$M$3</f>
        <v>週六</v>
      </c>
      <c r="AH15" s="61" t="str">
        <f>"&gt;="&amp;$AN9</f>
        <v>&gt;=0</v>
      </c>
      <c r="AI15" s="63" t="str">
        <f>"&lt;="&amp;$AO9</f>
        <v>&lt;=0</v>
      </c>
      <c r="AJ15" s="181" t="s">
        <v>333</v>
      </c>
      <c r="AK15" s="62" t="str">
        <f>$N$3</f>
        <v>假日</v>
      </c>
      <c r="AL15" s="61" t="str">
        <f>"&gt;="&amp;$AN9</f>
        <v>&gt;=0</v>
      </c>
      <c r="AM15" s="63" t="str">
        <f>"&lt;="&amp;$AO9</f>
        <v>&lt;=0</v>
      </c>
    </row>
    <row r="16" spans="1:41">
      <c r="A16" s="26">
        <v>40192</v>
      </c>
      <c r="B16" s="39">
        <f t="shared" si="2"/>
        <v>40192</v>
      </c>
      <c r="C16" s="39">
        <f t="shared" si="0"/>
        <v>1</v>
      </c>
      <c r="D16" s="39">
        <f t="shared" si="3"/>
        <v>2010</v>
      </c>
      <c r="E16" t="s">
        <v>2</v>
      </c>
      <c r="F16">
        <f t="shared" si="1"/>
        <v>5</v>
      </c>
      <c r="G16" t="s">
        <v>8</v>
      </c>
      <c r="P16" s="55" t="s">
        <v>91</v>
      </c>
      <c r="Q16" s="56" t="s">
        <v>93</v>
      </c>
      <c r="R16" s="56" t="s">
        <v>87</v>
      </c>
      <c r="S16" s="57" t="s">
        <v>87</v>
      </c>
      <c r="T16" s="55" t="s">
        <v>91</v>
      </c>
      <c r="U16" s="56" t="s">
        <v>93</v>
      </c>
      <c r="V16" s="56" t="s">
        <v>87</v>
      </c>
      <c r="W16" s="57" t="s">
        <v>87</v>
      </c>
      <c r="X16" s="55" t="s">
        <v>91</v>
      </c>
      <c r="Y16" s="56" t="s">
        <v>93</v>
      </c>
      <c r="Z16" s="56" t="s">
        <v>87</v>
      </c>
      <c r="AA16" s="57" t="s">
        <v>87</v>
      </c>
      <c r="AB16" s="55" t="s">
        <v>91</v>
      </c>
      <c r="AC16" s="56" t="s">
        <v>93</v>
      </c>
      <c r="AD16" s="56" t="s">
        <v>87</v>
      </c>
      <c r="AE16" s="57" t="s">
        <v>87</v>
      </c>
      <c r="AF16" s="55" t="s">
        <v>91</v>
      </c>
      <c r="AG16" s="56" t="s">
        <v>93</v>
      </c>
      <c r="AH16" s="56" t="s">
        <v>87</v>
      </c>
      <c r="AI16" s="57" t="s">
        <v>87</v>
      </c>
      <c r="AJ16" s="55" t="s">
        <v>91</v>
      </c>
      <c r="AK16" s="56" t="s">
        <v>93</v>
      </c>
      <c r="AL16" s="56" t="s">
        <v>87</v>
      </c>
      <c r="AM16" s="57" t="s">
        <v>87</v>
      </c>
    </row>
    <row r="17" spans="1:39" ht="13.5" thickBot="1">
      <c r="A17" s="26">
        <v>40193</v>
      </c>
      <c r="B17" s="39">
        <f t="shared" si="2"/>
        <v>40193</v>
      </c>
      <c r="C17" s="39">
        <f t="shared" si="0"/>
        <v>1</v>
      </c>
      <c r="D17" s="39">
        <f t="shared" si="3"/>
        <v>2010</v>
      </c>
      <c r="E17" t="s">
        <v>2</v>
      </c>
      <c r="F17">
        <f t="shared" si="1"/>
        <v>6</v>
      </c>
      <c r="G17" t="s">
        <v>8</v>
      </c>
      <c r="P17" s="58" t="s">
        <v>1</v>
      </c>
      <c r="Q17" s="52" t="s">
        <v>8</v>
      </c>
      <c r="R17" s="61" t="str">
        <f>"&gt;="&amp;$AN10</f>
        <v>&gt;=0</v>
      </c>
      <c r="S17" s="63" t="str">
        <f>"&lt;="&amp;$AO10</f>
        <v>&lt;=0</v>
      </c>
      <c r="T17" s="52" t="s">
        <v>1</v>
      </c>
      <c r="U17" s="52" t="s">
        <v>0</v>
      </c>
      <c r="V17" s="61" t="str">
        <f>"&gt;="&amp;$AN10</f>
        <v>&gt;=0</v>
      </c>
      <c r="W17" s="63" t="str">
        <f>"&lt;="&amp;$AO10</f>
        <v>&lt;=0</v>
      </c>
      <c r="X17" s="52" t="s">
        <v>1</v>
      </c>
      <c r="Y17" s="52" t="s">
        <v>13</v>
      </c>
      <c r="Z17" s="61" t="str">
        <f>"&gt;="&amp;$AN10</f>
        <v>&gt;=0</v>
      </c>
      <c r="AA17" s="63" t="str">
        <f>"&lt;="&amp;$AO10</f>
        <v>&lt;=0</v>
      </c>
      <c r="AB17" s="181" t="s">
        <v>333</v>
      </c>
      <c r="AC17" s="62" t="str">
        <f>$L$3</f>
        <v>週間</v>
      </c>
      <c r="AD17" s="61" t="str">
        <f>"&gt;="&amp;$AN10</f>
        <v>&gt;=0</v>
      </c>
      <c r="AE17" s="63" t="str">
        <f>"&lt;="&amp;$AO10</f>
        <v>&lt;=0</v>
      </c>
      <c r="AF17" s="181" t="s">
        <v>333</v>
      </c>
      <c r="AG17" s="62" t="str">
        <f>$M$3</f>
        <v>週六</v>
      </c>
      <c r="AH17" s="61" t="str">
        <f>"&gt;="&amp;$AN10</f>
        <v>&gt;=0</v>
      </c>
      <c r="AI17" s="63" t="str">
        <f>"&lt;="&amp;$AO10</f>
        <v>&lt;=0</v>
      </c>
      <c r="AJ17" s="181" t="s">
        <v>333</v>
      </c>
      <c r="AK17" s="62" t="str">
        <f>$N$3</f>
        <v>假日</v>
      </c>
      <c r="AL17" s="61" t="str">
        <f>"&gt;="&amp;$AN10</f>
        <v>&gt;=0</v>
      </c>
      <c r="AM17" s="63" t="str">
        <f>"&lt;="&amp;$AO10</f>
        <v>&lt;=0</v>
      </c>
    </row>
    <row r="18" spans="1:39">
      <c r="A18" s="26">
        <v>40194</v>
      </c>
      <c r="B18" s="39">
        <f t="shared" si="2"/>
        <v>40194</v>
      </c>
      <c r="C18" s="39">
        <f t="shared" si="0"/>
        <v>1</v>
      </c>
      <c r="D18" s="39">
        <f t="shared" si="3"/>
        <v>2010</v>
      </c>
      <c r="E18" t="s">
        <v>2</v>
      </c>
      <c r="F18">
        <f t="shared" si="1"/>
        <v>7</v>
      </c>
      <c r="G18" t="s">
        <v>0</v>
      </c>
      <c r="P18" s="55" t="s">
        <v>91</v>
      </c>
      <c r="Q18" s="56" t="s">
        <v>93</v>
      </c>
      <c r="R18" s="56" t="s">
        <v>87</v>
      </c>
      <c r="S18" s="57" t="s">
        <v>87</v>
      </c>
      <c r="T18" s="55" t="s">
        <v>91</v>
      </c>
      <c r="U18" s="56" t="s">
        <v>93</v>
      </c>
      <c r="V18" s="56" t="s">
        <v>87</v>
      </c>
      <c r="W18" s="57" t="s">
        <v>87</v>
      </c>
      <c r="X18" s="55" t="s">
        <v>91</v>
      </c>
      <c r="Y18" s="56" t="s">
        <v>93</v>
      </c>
      <c r="Z18" s="56" t="s">
        <v>87</v>
      </c>
      <c r="AA18" s="57" t="s">
        <v>87</v>
      </c>
      <c r="AB18" s="55" t="s">
        <v>91</v>
      </c>
      <c r="AC18" s="56" t="s">
        <v>93</v>
      </c>
      <c r="AD18" s="56" t="s">
        <v>87</v>
      </c>
      <c r="AE18" s="57" t="s">
        <v>87</v>
      </c>
      <c r="AF18" s="55" t="s">
        <v>91</v>
      </c>
      <c r="AG18" s="56" t="s">
        <v>93</v>
      </c>
      <c r="AH18" s="56" t="s">
        <v>87</v>
      </c>
      <c r="AI18" s="57" t="s">
        <v>87</v>
      </c>
      <c r="AJ18" s="55" t="s">
        <v>91</v>
      </c>
      <c r="AK18" s="56" t="s">
        <v>93</v>
      </c>
      <c r="AL18" s="56" t="s">
        <v>87</v>
      </c>
      <c r="AM18" s="57" t="s">
        <v>87</v>
      </c>
    </row>
    <row r="19" spans="1:39" ht="13.5" thickBot="1">
      <c r="A19" s="26">
        <v>40195</v>
      </c>
      <c r="B19" s="39">
        <f t="shared" si="2"/>
        <v>40195</v>
      </c>
      <c r="C19" s="39">
        <f t="shared" si="0"/>
        <v>1</v>
      </c>
      <c r="D19" s="39">
        <f t="shared" si="3"/>
        <v>2010</v>
      </c>
      <c r="E19" t="s">
        <v>2</v>
      </c>
      <c r="F19">
        <f t="shared" si="1"/>
        <v>1</v>
      </c>
      <c r="G19" t="s">
        <v>13</v>
      </c>
      <c r="P19" s="58" t="s">
        <v>1</v>
      </c>
      <c r="Q19" s="52" t="s">
        <v>8</v>
      </c>
      <c r="R19" s="61" t="str">
        <f>"&gt;="&amp;$AN11</f>
        <v>&gt;=0</v>
      </c>
      <c r="S19" s="63" t="str">
        <f>"&lt;="&amp;$AO11</f>
        <v>&lt;=0</v>
      </c>
      <c r="T19" s="52" t="s">
        <v>1</v>
      </c>
      <c r="U19" s="52" t="s">
        <v>0</v>
      </c>
      <c r="V19" s="61" t="str">
        <f>"&gt;="&amp;$AN11</f>
        <v>&gt;=0</v>
      </c>
      <c r="W19" s="63" t="str">
        <f>"&lt;="&amp;$AO11</f>
        <v>&lt;=0</v>
      </c>
      <c r="X19" s="52" t="s">
        <v>1</v>
      </c>
      <c r="Y19" s="52" t="s">
        <v>13</v>
      </c>
      <c r="Z19" s="61" t="str">
        <f>"&gt;="&amp;$AN11</f>
        <v>&gt;=0</v>
      </c>
      <c r="AA19" s="63" t="str">
        <f>"&lt;="&amp;$AO11</f>
        <v>&lt;=0</v>
      </c>
      <c r="AB19" s="181" t="s">
        <v>333</v>
      </c>
      <c r="AC19" s="62" t="str">
        <f>$L$3</f>
        <v>週間</v>
      </c>
      <c r="AD19" s="61" t="str">
        <f>"&gt;="&amp;$AN11</f>
        <v>&gt;=0</v>
      </c>
      <c r="AE19" s="63" t="str">
        <f>"&lt;="&amp;$AO11</f>
        <v>&lt;=0</v>
      </c>
      <c r="AF19" s="181" t="s">
        <v>333</v>
      </c>
      <c r="AG19" s="62" t="str">
        <f>$M$3</f>
        <v>週六</v>
      </c>
      <c r="AH19" s="61" t="str">
        <f>"&gt;="&amp;$AN11</f>
        <v>&gt;=0</v>
      </c>
      <c r="AI19" s="63" t="str">
        <f>"&lt;="&amp;$AO11</f>
        <v>&lt;=0</v>
      </c>
      <c r="AJ19" s="181" t="s">
        <v>333</v>
      </c>
      <c r="AK19" s="62" t="str">
        <f>$N$3</f>
        <v>假日</v>
      </c>
      <c r="AL19" s="61" t="str">
        <f>"&gt;="&amp;$AN11</f>
        <v>&gt;=0</v>
      </c>
      <c r="AM19" s="63" t="str">
        <f>"&lt;="&amp;$AO11</f>
        <v>&lt;=0</v>
      </c>
    </row>
    <row r="20" spans="1:39">
      <c r="A20" s="26">
        <v>40196</v>
      </c>
      <c r="B20" s="39">
        <f t="shared" si="2"/>
        <v>40196</v>
      </c>
      <c r="C20" s="39">
        <f t="shared" si="0"/>
        <v>1</v>
      </c>
      <c r="D20" s="39">
        <f t="shared" si="3"/>
        <v>2010</v>
      </c>
      <c r="E20" t="s">
        <v>2</v>
      </c>
      <c r="F20">
        <f t="shared" si="1"/>
        <v>2</v>
      </c>
      <c r="G20" t="s">
        <v>8</v>
      </c>
      <c r="P20" s="55" t="s">
        <v>91</v>
      </c>
      <c r="Q20" s="56" t="s">
        <v>93</v>
      </c>
      <c r="R20" s="56" t="s">
        <v>87</v>
      </c>
      <c r="S20" s="57" t="s">
        <v>87</v>
      </c>
      <c r="T20" s="55" t="s">
        <v>91</v>
      </c>
      <c r="U20" s="56" t="s">
        <v>93</v>
      </c>
      <c r="V20" s="56" t="s">
        <v>87</v>
      </c>
      <c r="W20" s="57" t="s">
        <v>87</v>
      </c>
      <c r="X20" s="55" t="s">
        <v>91</v>
      </c>
      <c r="Y20" s="56" t="s">
        <v>93</v>
      </c>
      <c r="Z20" s="56" t="s">
        <v>87</v>
      </c>
      <c r="AA20" s="57" t="s">
        <v>87</v>
      </c>
      <c r="AB20" s="55" t="s">
        <v>91</v>
      </c>
      <c r="AC20" s="56" t="s">
        <v>93</v>
      </c>
      <c r="AD20" s="56" t="s">
        <v>87</v>
      </c>
      <c r="AE20" s="57" t="s">
        <v>87</v>
      </c>
      <c r="AF20" s="55" t="s">
        <v>91</v>
      </c>
      <c r="AG20" s="56" t="s">
        <v>93</v>
      </c>
      <c r="AH20" s="56" t="s">
        <v>87</v>
      </c>
      <c r="AI20" s="57" t="s">
        <v>87</v>
      </c>
      <c r="AJ20" s="55" t="s">
        <v>91</v>
      </c>
      <c r="AK20" s="56" t="s">
        <v>93</v>
      </c>
      <c r="AL20" s="56" t="s">
        <v>87</v>
      </c>
      <c r="AM20" s="57" t="s">
        <v>87</v>
      </c>
    </row>
    <row r="21" spans="1:39" ht="13.5" thickBot="1">
      <c r="A21" s="26">
        <v>40197</v>
      </c>
      <c r="B21" s="39">
        <f t="shared" si="2"/>
        <v>40197</v>
      </c>
      <c r="C21" s="39">
        <f t="shared" si="0"/>
        <v>1</v>
      </c>
      <c r="D21" s="39">
        <f t="shared" si="3"/>
        <v>2010</v>
      </c>
      <c r="E21" t="s">
        <v>2</v>
      </c>
      <c r="F21">
        <f t="shared" si="1"/>
        <v>3</v>
      </c>
      <c r="G21" t="s">
        <v>8</v>
      </c>
      <c r="P21" s="58" t="s">
        <v>1</v>
      </c>
      <c r="Q21" s="52" t="s">
        <v>8</v>
      </c>
      <c r="R21" s="61" t="str">
        <f>"&gt;="&amp;$AN12</f>
        <v>&gt;=0</v>
      </c>
      <c r="S21" s="63" t="str">
        <f>"&lt;="&amp;$AO12</f>
        <v>&lt;=0</v>
      </c>
      <c r="T21" s="58" t="s">
        <v>1</v>
      </c>
      <c r="U21" s="52" t="s">
        <v>0</v>
      </c>
      <c r="V21" s="61" t="str">
        <f>"&gt;="&amp;$AN12</f>
        <v>&gt;=0</v>
      </c>
      <c r="W21" s="63" t="str">
        <f>"&lt;="&amp;$AO12</f>
        <v>&lt;=0</v>
      </c>
      <c r="X21" s="58" t="s">
        <v>1</v>
      </c>
      <c r="Y21" s="52" t="s">
        <v>13</v>
      </c>
      <c r="Z21" s="61" t="str">
        <f>"&gt;="&amp;$AN12</f>
        <v>&gt;=0</v>
      </c>
      <c r="AA21" s="63" t="str">
        <f>"&lt;="&amp;$AO12</f>
        <v>&lt;=0</v>
      </c>
      <c r="AB21" s="181" t="s">
        <v>333</v>
      </c>
      <c r="AC21" s="62" t="str">
        <f>$L$3</f>
        <v>週間</v>
      </c>
      <c r="AD21" s="61" t="str">
        <f>"&gt;="&amp;$AN12</f>
        <v>&gt;=0</v>
      </c>
      <c r="AE21" s="63" t="str">
        <f>"&lt;="&amp;$AO12</f>
        <v>&lt;=0</v>
      </c>
      <c r="AF21" s="181" t="s">
        <v>333</v>
      </c>
      <c r="AG21" s="62" t="str">
        <f>$M$3</f>
        <v>週六</v>
      </c>
      <c r="AH21" s="61" t="str">
        <f>"&gt;="&amp;$AN12</f>
        <v>&gt;=0</v>
      </c>
      <c r="AI21" s="63" t="str">
        <f>"&lt;="&amp;$AO12</f>
        <v>&lt;=0</v>
      </c>
      <c r="AJ21" s="181" t="s">
        <v>333</v>
      </c>
      <c r="AK21" s="62" t="str">
        <f>$N$3</f>
        <v>假日</v>
      </c>
      <c r="AL21" s="61" t="str">
        <f>"&gt;="&amp;$AN12</f>
        <v>&gt;=0</v>
      </c>
      <c r="AM21" s="63" t="str">
        <f>"&lt;="&amp;$AO12</f>
        <v>&lt;=0</v>
      </c>
    </row>
    <row r="22" spans="1:39">
      <c r="A22" s="26">
        <v>40198</v>
      </c>
      <c r="B22" s="39">
        <f t="shared" si="2"/>
        <v>40198</v>
      </c>
      <c r="C22" s="39">
        <f t="shared" si="0"/>
        <v>1</v>
      </c>
      <c r="D22" s="39">
        <f t="shared" si="3"/>
        <v>2010</v>
      </c>
      <c r="E22" t="s">
        <v>2</v>
      </c>
      <c r="F22">
        <f t="shared" si="1"/>
        <v>4</v>
      </c>
      <c r="G22" t="s">
        <v>8</v>
      </c>
      <c r="P22" s="55" t="s">
        <v>91</v>
      </c>
      <c r="Q22" s="56" t="s">
        <v>93</v>
      </c>
      <c r="R22" s="56" t="s">
        <v>87</v>
      </c>
      <c r="S22" s="57" t="s">
        <v>87</v>
      </c>
      <c r="T22" s="55" t="s">
        <v>91</v>
      </c>
      <c r="U22" s="56" t="s">
        <v>93</v>
      </c>
      <c r="V22" s="56" t="s">
        <v>87</v>
      </c>
      <c r="W22" s="57" t="s">
        <v>87</v>
      </c>
      <c r="X22" s="55" t="s">
        <v>91</v>
      </c>
      <c r="Y22" s="56" t="s">
        <v>93</v>
      </c>
      <c r="Z22" s="56" t="s">
        <v>87</v>
      </c>
      <c r="AA22" s="57" t="s">
        <v>87</v>
      </c>
      <c r="AB22" s="55" t="s">
        <v>91</v>
      </c>
      <c r="AC22" s="56" t="s">
        <v>93</v>
      </c>
      <c r="AD22" s="56" t="s">
        <v>87</v>
      </c>
      <c r="AE22" s="57" t="s">
        <v>87</v>
      </c>
      <c r="AF22" s="55" t="s">
        <v>91</v>
      </c>
      <c r="AG22" s="56" t="s">
        <v>93</v>
      </c>
      <c r="AH22" s="56" t="s">
        <v>87</v>
      </c>
      <c r="AI22" s="57" t="s">
        <v>87</v>
      </c>
      <c r="AJ22" s="55" t="s">
        <v>91</v>
      </c>
      <c r="AK22" s="56" t="s">
        <v>93</v>
      </c>
      <c r="AL22" s="56" t="s">
        <v>87</v>
      </c>
      <c r="AM22" s="57" t="s">
        <v>87</v>
      </c>
    </row>
    <row r="23" spans="1:39" ht="13.5" thickBot="1">
      <c r="A23" s="26">
        <v>40199</v>
      </c>
      <c r="B23" s="39">
        <f t="shared" si="2"/>
        <v>40199</v>
      </c>
      <c r="C23" s="39">
        <f t="shared" si="0"/>
        <v>1</v>
      </c>
      <c r="D23" s="39">
        <f t="shared" si="3"/>
        <v>2010</v>
      </c>
      <c r="E23" t="s">
        <v>2</v>
      </c>
      <c r="F23">
        <f t="shared" si="1"/>
        <v>5</v>
      </c>
      <c r="G23" t="s">
        <v>8</v>
      </c>
      <c r="P23" s="60" t="s">
        <v>1</v>
      </c>
      <c r="Q23" s="62" t="s">
        <v>8</v>
      </c>
      <c r="R23" s="61" t="str">
        <f>"&gt;="&amp;$AN13</f>
        <v>&gt;=0</v>
      </c>
      <c r="S23" s="63" t="str">
        <f>"&lt;="&amp;$AO13</f>
        <v>&lt;=0</v>
      </c>
      <c r="T23" s="60" t="s">
        <v>1</v>
      </c>
      <c r="U23" s="62" t="s">
        <v>0</v>
      </c>
      <c r="V23" s="61" t="str">
        <f>"&gt;="&amp;$AN13</f>
        <v>&gt;=0</v>
      </c>
      <c r="W23" s="63" t="str">
        <f>"&lt;="&amp;$AO13</f>
        <v>&lt;=0</v>
      </c>
      <c r="X23" s="60" t="s">
        <v>1</v>
      </c>
      <c r="Y23" s="62" t="s">
        <v>13</v>
      </c>
      <c r="Z23" s="61" t="str">
        <f>"&gt;="&amp;$AN13</f>
        <v>&gt;=0</v>
      </c>
      <c r="AA23" s="63" t="str">
        <f>"&lt;="&amp;$AO13</f>
        <v>&lt;=0</v>
      </c>
      <c r="AB23" s="181" t="s">
        <v>333</v>
      </c>
      <c r="AC23" s="62" t="str">
        <f>$L$3</f>
        <v>週間</v>
      </c>
      <c r="AD23" s="61" t="str">
        <f>"&gt;="&amp;$AN13</f>
        <v>&gt;=0</v>
      </c>
      <c r="AE23" s="63" t="str">
        <f>"&lt;="&amp;$AO13</f>
        <v>&lt;=0</v>
      </c>
      <c r="AF23" s="181" t="s">
        <v>333</v>
      </c>
      <c r="AG23" s="62" t="str">
        <f>$M$3</f>
        <v>週六</v>
      </c>
      <c r="AH23" s="61" t="str">
        <f>"&gt;="&amp;$AN13</f>
        <v>&gt;=0</v>
      </c>
      <c r="AI23" s="63" t="str">
        <f>"&lt;="&amp;$AO13</f>
        <v>&lt;=0</v>
      </c>
      <c r="AJ23" s="181" t="s">
        <v>333</v>
      </c>
      <c r="AK23" s="62" t="str">
        <f>$N$3</f>
        <v>假日</v>
      </c>
      <c r="AL23" s="61" t="str">
        <f>"&gt;="&amp;$AN13</f>
        <v>&gt;=0</v>
      </c>
      <c r="AM23" s="63" t="str">
        <f>"&lt;="&amp;$AO13</f>
        <v>&lt;=0</v>
      </c>
    </row>
    <row r="24" spans="1:39">
      <c r="A24" s="26">
        <v>40200</v>
      </c>
      <c r="B24" s="39">
        <f t="shared" si="2"/>
        <v>40200</v>
      </c>
      <c r="C24" s="39">
        <f t="shared" si="0"/>
        <v>1</v>
      </c>
      <c r="D24" s="39">
        <f t="shared" si="3"/>
        <v>2010</v>
      </c>
      <c r="E24" t="s">
        <v>2</v>
      </c>
      <c r="F24">
        <f t="shared" si="1"/>
        <v>6</v>
      </c>
      <c r="G24" t="s">
        <v>8</v>
      </c>
      <c r="P24" s="58" t="s">
        <v>91</v>
      </c>
      <c r="Q24" s="52" t="s">
        <v>93</v>
      </c>
      <c r="R24" s="52" t="s">
        <v>87</v>
      </c>
      <c r="S24" s="59" t="s">
        <v>87</v>
      </c>
      <c r="T24" s="58" t="s">
        <v>91</v>
      </c>
      <c r="U24" s="52" t="s">
        <v>93</v>
      </c>
      <c r="V24" s="52" t="s">
        <v>87</v>
      </c>
      <c r="W24" s="59" t="s">
        <v>87</v>
      </c>
      <c r="X24" s="58" t="s">
        <v>91</v>
      </c>
      <c r="Y24" s="52" t="s">
        <v>93</v>
      </c>
      <c r="Z24" s="52" t="s">
        <v>87</v>
      </c>
      <c r="AA24" s="59" t="s">
        <v>87</v>
      </c>
      <c r="AB24" s="55" t="s">
        <v>91</v>
      </c>
      <c r="AC24" s="52" t="s">
        <v>93</v>
      </c>
      <c r="AD24" s="52" t="s">
        <v>87</v>
      </c>
      <c r="AE24" s="59" t="s">
        <v>87</v>
      </c>
      <c r="AF24" s="55" t="s">
        <v>91</v>
      </c>
      <c r="AG24" s="52" t="s">
        <v>93</v>
      </c>
      <c r="AH24" s="52" t="s">
        <v>87</v>
      </c>
      <c r="AI24" s="59" t="s">
        <v>87</v>
      </c>
      <c r="AJ24" s="55" t="s">
        <v>91</v>
      </c>
      <c r="AK24" s="52" t="s">
        <v>93</v>
      </c>
      <c r="AL24" s="52" t="s">
        <v>87</v>
      </c>
      <c r="AM24" s="59" t="s">
        <v>87</v>
      </c>
    </row>
    <row r="25" spans="1:39" ht="13.5" thickBot="1">
      <c r="A25" s="26">
        <v>40201</v>
      </c>
      <c r="B25" s="39">
        <f t="shared" si="2"/>
        <v>40201</v>
      </c>
      <c r="C25" s="39">
        <f t="shared" si="0"/>
        <v>1</v>
      </c>
      <c r="D25" s="39">
        <f t="shared" si="3"/>
        <v>2010</v>
      </c>
      <c r="E25" t="s">
        <v>2</v>
      </c>
      <c r="F25">
        <f t="shared" si="1"/>
        <v>7</v>
      </c>
      <c r="G25" t="s">
        <v>0</v>
      </c>
      <c r="P25" s="60" t="s">
        <v>1</v>
      </c>
      <c r="Q25" s="62" t="s">
        <v>8</v>
      </c>
      <c r="R25" s="61" t="str">
        <f>"&gt;="&amp;$AN14</f>
        <v>&gt;=0</v>
      </c>
      <c r="S25" s="63" t="str">
        <f>"&lt;="&amp;$AO14</f>
        <v>&lt;=0</v>
      </c>
      <c r="T25" s="60" t="s">
        <v>1</v>
      </c>
      <c r="U25" s="62" t="s">
        <v>0</v>
      </c>
      <c r="V25" s="61" t="str">
        <f>"&gt;="&amp;$AN14</f>
        <v>&gt;=0</v>
      </c>
      <c r="W25" s="63" t="str">
        <f>"&lt;="&amp;$AO14</f>
        <v>&lt;=0</v>
      </c>
      <c r="X25" s="60" t="s">
        <v>1</v>
      </c>
      <c r="Y25" s="62" t="s">
        <v>13</v>
      </c>
      <c r="Z25" s="61" t="str">
        <f>"&gt;="&amp;$AN14</f>
        <v>&gt;=0</v>
      </c>
      <c r="AA25" s="63" t="str">
        <f>"&lt;="&amp;$AO14</f>
        <v>&lt;=0</v>
      </c>
      <c r="AB25" s="182" t="s">
        <v>333</v>
      </c>
      <c r="AC25" s="62" t="str">
        <f>$L$3</f>
        <v>週間</v>
      </c>
      <c r="AD25" s="61" t="str">
        <f>"&gt;="&amp;$AN14</f>
        <v>&gt;=0</v>
      </c>
      <c r="AE25" s="63" t="str">
        <f>"&lt;="&amp;$AO14</f>
        <v>&lt;=0</v>
      </c>
      <c r="AF25" s="182" t="s">
        <v>333</v>
      </c>
      <c r="AG25" s="62" t="str">
        <f>$M$3</f>
        <v>週六</v>
      </c>
      <c r="AH25" s="61" t="str">
        <f>"&gt;="&amp;$AN14</f>
        <v>&gt;=0</v>
      </c>
      <c r="AI25" s="63" t="str">
        <f>"&lt;="&amp;$AO14</f>
        <v>&lt;=0</v>
      </c>
      <c r="AJ25" s="182" t="s">
        <v>333</v>
      </c>
      <c r="AK25" s="62" t="str">
        <f>$N$3</f>
        <v>假日</v>
      </c>
      <c r="AL25" s="61" t="str">
        <f>"&gt;="&amp;$AN14</f>
        <v>&gt;=0</v>
      </c>
      <c r="AM25" s="63" t="str">
        <f>"&lt;="&amp;$AO14</f>
        <v>&lt;=0</v>
      </c>
    </row>
    <row r="26" spans="1:39">
      <c r="A26" s="26">
        <v>40202</v>
      </c>
      <c r="B26" s="39">
        <f t="shared" si="2"/>
        <v>40202</v>
      </c>
      <c r="C26" s="39">
        <f t="shared" si="0"/>
        <v>1</v>
      </c>
      <c r="D26" s="39">
        <f t="shared" si="3"/>
        <v>2010</v>
      </c>
      <c r="E26" t="s">
        <v>2</v>
      </c>
      <c r="F26">
        <f t="shared" si="1"/>
        <v>1</v>
      </c>
      <c r="G26" t="s">
        <v>13</v>
      </c>
    </row>
    <row r="27" spans="1:39">
      <c r="A27" s="26">
        <v>40203</v>
      </c>
      <c r="B27" s="39">
        <f t="shared" si="2"/>
        <v>40203</v>
      </c>
      <c r="C27" s="39">
        <f t="shared" si="0"/>
        <v>1</v>
      </c>
      <c r="D27" s="39">
        <f t="shared" si="3"/>
        <v>2010</v>
      </c>
      <c r="E27" t="s">
        <v>2</v>
      </c>
      <c r="F27">
        <f t="shared" si="1"/>
        <v>2</v>
      </c>
      <c r="G27" t="s">
        <v>8</v>
      </c>
    </row>
    <row r="28" spans="1:39">
      <c r="A28" s="26">
        <v>40204</v>
      </c>
      <c r="B28" s="39">
        <f t="shared" si="2"/>
        <v>40204</v>
      </c>
      <c r="C28" s="39">
        <f t="shared" si="0"/>
        <v>1</v>
      </c>
      <c r="D28" s="39">
        <f t="shared" si="3"/>
        <v>2010</v>
      </c>
      <c r="E28" t="s">
        <v>2</v>
      </c>
      <c r="F28">
        <f t="shared" si="1"/>
        <v>3</v>
      </c>
      <c r="G28" t="s">
        <v>8</v>
      </c>
    </row>
    <row r="29" spans="1:39">
      <c r="A29" s="26">
        <v>40205</v>
      </c>
      <c r="B29" s="39">
        <f t="shared" si="2"/>
        <v>40205</v>
      </c>
      <c r="C29" s="39">
        <f t="shared" si="0"/>
        <v>1</v>
      </c>
      <c r="D29" s="39">
        <f t="shared" si="3"/>
        <v>2010</v>
      </c>
      <c r="E29" t="s">
        <v>2</v>
      </c>
      <c r="F29">
        <f t="shared" si="1"/>
        <v>4</v>
      </c>
      <c r="G29" t="s">
        <v>8</v>
      </c>
    </row>
    <row r="30" spans="1:39">
      <c r="A30" s="26">
        <v>40206</v>
      </c>
      <c r="B30" s="39">
        <f t="shared" si="2"/>
        <v>40206</v>
      </c>
      <c r="C30" s="39">
        <f t="shared" si="0"/>
        <v>1</v>
      </c>
      <c r="D30" s="39">
        <f t="shared" si="3"/>
        <v>2010</v>
      </c>
      <c r="E30" t="s">
        <v>2</v>
      </c>
      <c r="F30">
        <f t="shared" si="1"/>
        <v>5</v>
      </c>
      <c r="G30" t="s">
        <v>8</v>
      </c>
    </row>
    <row r="31" spans="1:39">
      <c r="A31" s="26">
        <v>40207</v>
      </c>
      <c r="B31" s="39">
        <f t="shared" si="2"/>
        <v>40207</v>
      </c>
      <c r="C31" s="39">
        <f t="shared" si="0"/>
        <v>1</v>
      </c>
      <c r="D31" s="39">
        <f t="shared" si="3"/>
        <v>2010</v>
      </c>
      <c r="E31" t="s">
        <v>2</v>
      </c>
      <c r="F31">
        <f t="shared" si="1"/>
        <v>6</v>
      </c>
      <c r="G31" t="s">
        <v>8</v>
      </c>
    </row>
    <row r="32" spans="1:39">
      <c r="A32" s="26">
        <v>40208</v>
      </c>
      <c r="B32" s="39">
        <f t="shared" si="2"/>
        <v>40208</v>
      </c>
      <c r="C32" s="39">
        <f t="shared" si="0"/>
        <v>1</v>
      </c>
      <c r="D32" s="39">
        <f t="shared" si="3"/>
        <v>2010</v>
      </c>
      <c r="E32" t="s">
        <v>2</v>
      </c>
      <c r="F32">
        <f t="shared" si="1"/>
        <v>7</v>
      </c>
      <c r="G32" t="s">
        <v>0</v>
      </c>
    </row>
    <row r="33" spans="1:7">
      <c r="A33" s="26">
        <v>40209</v>
      </c>
      <c r="B33" s="39">
        <f t="shared" si="2"/>
        <v>40209</v>
      </c>
      <c r="C33" s="39">
        <f t="shared" si="0"/>
        <v>1</v>
      </c>
      <c r="D33" s="39">
        <f t="shared" si="3"/>
        <v>2010</v>
      </c>
      <c r="E33" t="s">
        <v>2</v>
      </c>
      <c r="F33">
        <f t="shared" si="1"/>
        <v>1</v>
      </c>
      <c r="G33" t="s">
        <v>13</v>
      </c>
    </row>
    <row r="34" spans="1:7">
      <c r="A34" s="26">
        <v>40210</v>
      </c>
      <c r="B34" s="39">
        <f t="shared" si="2"/>
        <v>40210</v>
      </c>
      <c r="C34" s="39">
        <f t="shared" si="0"/>
        <v>2</v>
      </c>
      <c r="D34" s="39">
        <f t="shared" si="3"/>
        <v>2010</v>
      </c>
      <c r="E34" t="s">
        <v>2</v>
      </c>
      <c r="F34">
        <f t="shared" si="1"/>
        <v>2</v>
      </c>
      <c r="G34" t="s">
        <v>8</v>
      </c>
    </row>
    <row r="35" spans="1:7">
      <c r="A35" s="26">
        <v>40211</v>
      </c>
      <c r="B35" s="39">
        <f t="shared" si="2"/>
        <v>40211</v>
      </c>
      <c r="C35" s="39">
        <f t="shared" si="0"/>
        <v>2</v>
      </c>
      <c r="D35" s="39">
        <f t="shared" si="3"/>
        <v>2010</v>
      </c>
      <c r="E35" t="s">
        <v>2</v>
      </c>
      <c r="F35">
        <f t="shared" si="1"/>
        <v>3</v>
      </c>
      <c r="G35" t="s">
        <v>8</v>
      </c>
    </row>
    <row r="36" spans="1:7">
      <c r="A36" s="26">
        <v>40212</v>
      </c>
      <c r="B36" s="39">
        <f t="shared" si="2"/>
        <v>40212</v>
      </c>
      <c r="C36" s="39">
        <f t="shared" si="0"/>
        <v>2</v>
      </c>
      <c r="D36" s="39">
        <f t="shared" si="3"/>
        <v>2010</v>
      </c>
      <c r="E36" t="s">
        <v>2</v>
      </c>
      <c r="F36">
        <f t="shared" si="1"/>
        <v>4</v>
      </c>
      <c r="G36" t="s">
        <v>8</v>
      </c>
    </row>
    <row r="37" spans="1:7">
      <c r="A37" s="26">
        <v>40213</v>
      </c>
      <c r="B37" s="39">
        <f t="shared" si="2"/>
        <v>40213</v>
      </c>
      <c r="C37" s="39">
        <f t="shared" si="0"/>
        <v>2</v>
      </c>
      <c r="D37" s="39">
        <f t="shared" si="3"/>
        <v>2010</v>
      </c>
      <c r="E37" t="s">
        <v>2</v>
      </c>
      <c r="F37">
        <f t="shared" si="1"/>
        <v>5</v>
      </c>
      <c r="G37" t="s">
        <v>8</v>
      </c>
    </row>
    <row r="38" spans="1:7">
      <c r="A38" s="26">
        <v>40214</v>
      </c>
      <c r="B38" s="39">
        <f t="shared" si="2"/>
        <v>40214</v>
      </c>
      <c r="C38" s="39">
        <f t="shared" si="0"/>
        <v>2</v>
      </c>
      <c r="D38" s="39">
        <f t="shared" si="3"/>
        <v>2010</v>
      </c>
      <c r="E38" t="s">
        <v>2</v>
      </c>
      <c r="F38">
        <f t="shared" si="1"/>
        <v>6</v>
      </c>
      <c r="G38" t="s">
        <v>8</v>
      </c>
    </row>
    <row r="39" spans="1:7">
      <c r="A39" s="26">
        <v>40215</v>
      </c>
      <c r="B39" s="39">
        <f t="shared" si="2"/>
        <v>40215</v>
      </c>
      <c r="C39" s="39">
        <f t="shared" si="0"/>
        <v>2</v>
      </c>
      <c r="D39" s="39">
        <f t="shared" si="3"/>
        <v>2010</v>
      </c>
      <c r="E39" t="s">
        <v>2</v>
      </c>
      <c r="F39">
        <f t="shared" si="1"/>
        <v>7</v>
      </c>
      <c r="G39" t="s">
        <v>0</v>
      </c>
    </row>
    <row r="40" spans="1:7">
      <c r="A40" s="26">
        <v>40216</v>
      </c>
      <c r="B40" s="39">
        <f t="shared" si="2"/>
        <v>40216</v>
      </c>
      <c r="C40" s="39">
        <f t="shared" si="0"/>
        <v>2</v>
      </c>
      <c r="D40" s="39">
        <f t="shared" si="3"/>
        <v>2010</v>
      </c>
      <c r="E40" t="s">
        <v>2</v>
      </c>
      <c r="F40">
        <f t="shared" si="1"/>
        <v>1</v>
      </c>
      <c r="G40" t="s">
        <v>13</v>
      </c>
    </row>
    <row r="41" spans="1:7">
      <c r="A41" s="26">
        <v>40217</v>
      </c>
      <c r="B41" s="39">
        <f t="shared" si="2"/>
        <v>40217</v>
      </c>
      <c r="C41" s="39">
        <f t="shared" si="0"/>
        <v>2</v>
      </c>
      <c r="D41" s="39">
        <f t="shared" si="3"/>
        <v>2010</v>
      </c>
      <c r="E41" t="s">
        <v>2</v>
      </c>
      <c r="F41">
        <f t="shared" si="1"/>
        <v>2</v>
      </c>
      <c r="G41" t="s">
        <v>8</v>
      </c>
    </row>
    <row r="42" spans="1:7">
      <c r="A42" s="26">
        <v>40218</v>
      </c>
      <c r="B42" s="39">
        <f t="shared" si="2"/>
        <v>40218</v>
      </c>
      <c r="C42" s="39">
        <f t="shared" si="0"/>
        <v>2</v>
      </c>
      <c r="D42" s="39">
        <f t="shared" si="3"/>
        <v>2010</v>
      </c>
      <c r="E42" t="s">
        <v>2</v>
      </c>
      <c r="F42">
        <f t="shared" si="1"/>
        <v>3</v>
      </c>
      <c r="G42" t="s">
        <v>8</v>
      </c>
    </row>
    <row r="43" spans="1:7">
      <c r="A43" s="26">
        <v>40219</v>
      </c>
      <c r="B43" s="39">
        <f t="shared" si="2"/>
        <v>40219</v>
      </c>
      <c r="C43" s="39">
        <f t="shared" si="0"/>
        <v>2</v>
      </c>
      <c r="D43" s="39">
        <f t="shared" si="3"/>
        <v>2010</v>
      </c>
      <c r="E43" t="s">
        <v>2</v>
      </c>
      <c r="F43">
        <f t="shared" si="1"/>
        <v>4</v>
      </c>
      <c r="G43" t="s">
        <v>8</v>
      </c>
    </row>
    <row r="44" spans="1:7">
      <c r="A44" s="26">
        <v>40220</v>
      </c>
      <c r="B44" s="39">
        <f t="shared" si="2"/>
        <v>40220</v>
      </c>
      <c r="C44" s="39">
        <f t="shared" si="0"/>
        <v>2</v>
      </c>
      <c r="D44" s="39">
        <f t="shared" si="3"/>
        <v>2010</v>
      </c>
      <c r="E44" t="s">
        <v>2</v>
      </c>
      <c r="F44">
        <f t="shared" si="1"/>
        <v>5</v>
      </c>
      <c r="G44" t="s">
        <v>8</v>
      </c>
    </row>
    <row r="45" spans="1:7">
      <c r="A45" s="26">
        <v>40221</v>
      </c>
      <c r="B45" s="39">
        <f t="shared" si="2"/>
        <v>40221</v>
      </c>
      <c r="C45" s="39">
        <f t="shared" si="0"/>
        <v>2</v>
      </c>
      <c r="D45" s="39">
        <f t="shared" si="3"/>
        <v>2010</v>
      </c>
      <c r="E45" t="s">
        <v>2</v>
      </c>
      <c r="F45">
        <f t="shared" si="1"/>
        <v>6</v>
      </c>
      <c r="G45" t="s">
        <v>8</v>
      </c>
    </row>
    <row r="46" spans="1:7">
      <c r="A46" s="26">
        <v>40222</v>
      </c>
      <c r="B46" s="39">
        <f t="shared" si="2"/>
        <v>40222</v>
      </c>
      <c r="C46" s="39">
        <f t="shared" si="0"/>
        <v>2</v>
      </c>
      <c r="D46" s="39">
        <f t="shared" si="3"/>
        <v>2010</v>
      </c>
      <c r="E46" t="s">
        <v>2</v>
      </c>
      <c r="F46">
        <f t="shared" si="1"/>
        <v>7</v>
      </c>
      <c r="G46" t="s">
        <v>13</v>
      </c>
    </row>
    <row r="47" spans="1:7">
      <c r="A47" s="26">
        <v>40223</v>
      </c>
      <c r="B47" s="39">
        <f t="shared" si="2"/>
        <v>40223</v>
      </c>
      <c r="C47" s="39">
        <f t="shared" si="0"/>
        <v>2</v>
      </c>
      <c r="D47" s="39">
        <f t="shared" si="3"/>
        <v>2010</v>
      </c>
      <c r="E47" t="s">
        <v>2</v>
      </c>
      <c r="F47">
        <f t="shared" si="1"/>
        <v>1</v>
      </c>
      <c r="G47" t="s">
        <v>13</v>
      </c>
    </row>
    <row r="48" spans="1:7">
      <c r="A48" s="26">
        <v>40224</v>
      </c>
      <c r="B48" s="39">
        <f t="shared" si="2"/>
        <v>40224</v>
      </c>
      <c r="C48" s="39">
        <f t="shared" si="0"/>
        <v>2</v>
      </c>
      <c r="D48" s="39">
        <f t="shared" si="3"/>
        <v>2010</v>
      </c>
      <c r="E48" t="s">
        <v>2</v>
      </c>
      <c r="F48">
        <f t="shared" si="1"/>
        <v>2</v>
      </c>
      <c r="G48" t="s">
        <v>13</v>
      </c>
    </row>
    <row r="49" spans="1:7">
      <c r="A49" s="26">
        <v>40225</v>
      </c>
      <c r="B49" s="39">
        <f t="shared" si="2"/>
        <v>40225</v>
      </c>
      <c r="C49" s="39">
        <f t="shared" si="0"/>
        <v>2</v>
      </c>
      <c r="D49" s="39">
        <f t="shared" si="3"/>
        <v>2010</v>
      </c>
      <c r="E49" t="s">
        <v>2</v>
      </c>
      <c r="F49">
        <f t="shared" si="1"/>
        <v>3</v>
      </c>
      <c r="G49" t="s">
        <v>13</v>
      </c>
    </row>
    <row r="50" spans="1:7">
      <c r="A50" s="26">
        <v>40226</v>
      </c>
      <c r="B50" s="39">
        <f t="shared" si="2"/>
        <v>40226</v>
      </c>
      <c r="C50" s="39">
        <f t="shared" si="0"/>
        <v>2</v>
      </c>
      <c r="D50" s="39">
        <f t="shared" si="3"/>
        <v>2010</v>
      </c>
      <c r="E50" t="s">
        <v>2</v>
      </c>
      <c r="F50">
        <f t="shared" si="1"/>
        <v>4</v>
      </c>
      <c r="G50" t="s">
        <v>13</v>
      </c>
    </row>
    <row r="51" spans="1:7">
      <c r="A51" s="26">
        <v>40227</v>
      </c>
      <c r="B51" s="39">
        <f t="shared" si="2"/>
        <v>40227</v>
      </c>
      <c r="C51" s="39">
        <f t="shared" si="0"/>
        <v>2</v>
      </c>
      <c r="D51" s="39">
        <f t="shared" si="3"/>
        <v>2010</v>
      </c>
      <c r="E51" t="s">
        <v>2</v>
      </c>
      <c r="F51">
        <f t="shared" si="1"/>
        <v>5</v>
      </c>
      <c r="G51" t="s">
        <v>13</v>
      </c>
    </row>
    <row r="52" spans="1:7">
      <c r="A52" s="26">
        <v>40228</v>
      </c>
      <c r="B52" s="39">
        <f t="shared" si="2"/>
        <v>40228</v>
      </c>
      <c r="C52" s="39">
        <f t="shared" si="0"/>
        <v>2</v>
      </c>
      <c r="D52" s="39">
        <f t="shared" si="3"/>
        <v>2010</v>
      </c>
      <c r="E52" t="s">
        <v>2</v>
      </c>
      <c r="F52">
        <f t="shared" si="1"/>
        <v>6</v>
      </c>
      <c r="G52" t="s">
        <v>8</v>
      </c>
    </row>
    <row r="53" spans="1:7">
      <c r="A53" s="26">
        <v>40229</v>
      </c>
      <c r="B53" s="39">
        <f t="shared" si="2"/>
        <v>40229</v>
      </c>
      <c r="C53" s="39">
        <f t="shared" si="0"/>
        <v>2</v>
      </c>
      <c r="D53" s="39">
        <f t="shared" si="3"/>
        <v>2010</v>
      </c>
      <c r="E53" t="s">
        <v>2</v>
      </c>
      <c r="F53">
        <f t="shared" si="1"/>
        <v>7</v>
      </c>
      <c r="G53" t="s">
        <v>0</v>
      </c>
    </row>
    <row r="54" spans="1:7">
      <c r="A54" s="26">
        <v>40230</v>
      </c>
      <c r="B54" s="39">
        <f t="shared" si="2"/>
        <v>40230</v>
      </c>
      <c r="C54" s="39">
        <f t="shared" si="0"/>
        <v>2</v>
      </c>
      <c r="D54" s="39">
        <f t="shared" si="3"/>
        <v>2010</v>
      </c>
      <c r="E54" t="s">
        <v>2</v>
      </c>
      <c r="F54">
        <f t="shared" si="1"/>
        <v>1</v>
      </c>
      <c r="G54" t="s">
        <v>13</v>
      </c>
    </row>
    <row r="55" spans="1:7">
      <c r="A55" s="26">
        <v>40231</v>
      </c>
      <c r="B55" s="39">
        <f t="shared" si="2"/>
        <v>40231</v>
      </c>
      <c r="C55" s="39">
        <f t="shared" si="0"/>
        <v>2</v>
      </c>
      <c r="D55" s="39">
        <f t="shared" si="3"/>
        <v>2010</v>
      </c>
      <c r="E55" t="s">
        <v>2</v>
      </c>
      <c r="F55">
        <f t="shared" si="1"/>
        <v>2</v>
      </c>
      <c r="G55" t="s">
        <v>8</v>
      </c>
    </row>
    <row r="56" spans="1:7">
      <c r="A56" s="26">
        <v>40232</v>
      </c>
      <c r="B56" s="39">
        <f t="shared" si="2"/>
        <v>40232</v>
      </c>
      <c r="C56" s="39">
        <f t="shared" si="0"/>
        <v>2</v>
      </c>
      <c r="D56" s="39">
        <f t="shared" si="3"/>
        <v>2010</v>
      </c>
      <c r="E56" t="s">
        <v>2</v>
      </c>
      <c r="F56">
        <f t="shared" si="1"/>
        <v>3</v>
      </c>
      <c r="G56" t="s">
        <v>8</v>
      </c>
    </row>
    <row r="57" spans="1:7">
      <c r="A57" s="26">
        <v>40233</v>
      </c>
      <c r="B57" s="39">
        <f t="shared" si="2"/>
        <v>40233</v>
      </c>
      <c r="C57" s="39">
        <f t="shared" si="0"/>
        <v>2</v>
      </c>
      <c r="D57" s="39">
        <f t="shared" si="3"/>
        <v>2010</v>
      </c>
      <c r="E57" t="s">
        <v>2</v>
      </c>
      <c r="F57">
        <f t="shared" si="1"/>
        <v>4</v>
      </c>
      <c r="G57" t="s">
        <v>8</v>
      </c>
    </row>
    <row r="58" spans="1:7">
      <c r="A58" s="26">
        <v>40234</v>
      </c>
      <c r="B58" s="39">
        <f t="shared" si="2"/>
        <v>40234</v>
      </c>
      <c r="C58" s="39">
        <f t="shared" si="0"/>
        <v>2</v>
      </c>
      <c r="D58" s="39">
        <f t="shared" si="3"/>
        <v>2010</v>
      </c>
      <c r="E58" t="s">
        <v>2</v>
      </c>
      <c r="F58">
        <f t="shared" si="1"/>
        <v>5</v>
      </c>
      <c r="G58" t="s">
        <v>8</v>
      </c>
    </row>
    <row r="59" spans="1:7">
      <c r="A59" s="26">
        <v>40235</v>
      </c>
      <c r="B59" s="39">
        <f t="shared" si="2"/>
        <v>40235</v>
      </c>
      <c r="C59" s="39">
        <f t="shared" si="0"/>
        <v>2</v>
      </c>
      <c r="D59" s="39">
        <f t="shared" si="3"/>
        <v>2010</v>
      </c>
      <c r="E59" t="s">
        <v>2</v>
      </c>
      <c r="F59">
        <f t="shared" si="1"/>
        <v>6</v>
      </c>
      <c r="G59" t="s">
        <v>8</v>
      </c>
    </row>
    <row r="60" spans="1:7">
      <c r="A60" s="26">
        <v>40236</v>
      </c>
      <c r="B60" s="39">
        <f t="shared" si="2"/>
        <v>40236</v>
      </c>
      <c r="C60" s="39">
        <f t="shared" si="0"/>
        <v>2</v>
      </c>
      <c r="D60" s="39">
        <f t="shared" si="3"/>
        <v>2010</v>
      </c>
      <c r="E60" t="s">
        <v>2</v>
      </c>
      <c r="F60">
        <f t="shared" si="1"/>
        <v>7</v>
      </c>
      <c r="G60" t="s">
        <v>0</v>
      </c>
    </row>
    <row r="61" spans="1:7">
      <c r="A61" s="26">
        <v>40237</v>
      </c>
      <c r="B61" s="39">
        <f t="shared" si="2"/>
        <v>40237</v>
      </c>
      <c r="C61" s="39">
        <f t="shared" si="0"/>
        <v>2</v>
      </c>
      <c r="D61" s="39">
        <f t="shared" si="3"/>
        <v>2010</v>
      </c>
      <c r="E61" t="s">
        <v>2</v>
      </c>
      <c r="F61">
        <f t="shared" si="1"/>
        <v>1</v>
      </c>
      <c r="G61" t="s">
        <v>13</v>
      </c>
    </row>
    <row r="62" spans="1:7">
      <c r="A62" s="26">
        <v>40238</v>
      </c>
      <c r="B62" s="39">
        <f t="shared" si="2"/>
        <v>40238</v>
      </c>
      <c r="C62" s="39">
        <f t="shared" si="0"/>
        <v>3</v>
      </c>
      <c r="D62" s="39">
        <f t="shared" si="3"/>
        <v>2010</v>
      </c>
      <c r="E62" t="s">
        <v>2</v>
      </c>
      <c r="F62">
        <f t="shared" si="1"/>
        <v>2</v>
      </c>
      <c r="G62" t="s">
        <v>8</v>
      </c>
    </row>
    <row r="63" spans="1:7">
      <c r="A63" s="26">
        <v>40239</v>
      </c>
      <c r="B63" s="39">
        <f t="shared" si="2"/>
        <v>40239</v>
      </c>
      <c r="C63" s="39">
        <f t="shared" si="0"/>
        <v>3</v>
      </c>
      <c r="D63" s="39">
        <f t="shared" si="3"/>
        <v>2010</v>
      </c>
      <c r="E63" t="s">
        <v>2</v>
      </c>
      <c r="F63">
        <f t="shared" si="1"/>
        <v>3</v>
      </c>
      <c r="G63" t="s">
        <v>8</v>
      </c>
    </row>
    <row r="64" spans="1:7">
      <c r="A64" s="26">
        <v>40240</v>
      </c>
      <c r="B64" s="39">
        <f t="shared" si="2"/>
        <v>40240</v>
      </c>
      <c r="C64" s="39">
        <f t="shared" si="0"/>
        <v>3</v>
      </c>
      <c r="D64" s="39">
        <f t="shared" si="3"/>
        <v>2010</v>
      </c>
      <c r="E64" t="s">
        <v>2</v>
      </c>
      <c r="F64">
        <f t="shared" si="1"/>
        <v>4</v>
      </c>
      <c r="G64" t="s">
        <v>8</v>
      </c>
    </row>
    <row r="65" spans="1:7">
      <c r="A65" s="26">
        <v>40241</v>
      </c>
      <c r="B65" s="39">
        <f t="shared" si="2"/>
        <v>40241</v>
      </c>
      <c r="C65" s="39">
        <f t="shared" si="0"/>
        <v>3</v>
      </c>
      <c r="D65" s="39">
        <f t="shared" si="3"/>
        <v>2010</v>
      </c>
      <c r="E65" t="s">
        <v>2</v>
      </c>
      <c r="F65">
        <f t="shared" si="1"/>
        <v>5</v>
      </c>
      <c r="G65" t="s">
        <v>8</v>
      </c>
    </row>
    <row r="66" spans="1:7">
      <c r="A66" s="26">
        <v>40242</v>
      </c>
      <c r="B66" s="39">
        <f t="shared" si="2"/>
        <v>40242</v>
      </c>
      <c r="C66" s="39">
        <f t="shared" si="0"/>
        <v>3</v>
      </c>
      <c r="D66" s="39">
        <f t="shared" si="3"/>
        <v>2010</v>
      </c>
      <c r="E66" t="s">
        <v>2</v>
      </c>
      <c r="F66">
        <f t="shared" si="1"/>
        <v>6</v>
      </c>
      <c r="G66" t="s">
        <v>8</v>
      </c>
    </row>
    <row r="67" spans="1:7">
      <c r="A67" s="26">
        <v>40243</v>
      </c>
      <c r="B67" s="39">
        <f t="shared" si="2"/>
        <v>40243</v>
      </c>
      <c r="C67" s="39">
        <f t="shared" ref="C67:C130" si="4">MONTH(A67)</f>
        <v>3</v>
      </c>
      <c r="D67" s="39">
        <f t="shared" si="3"/>
        <v>2010</v>
      </c>
      <c r="E67" t="s">
        <v>2</v>
      </c>
      <c r="F67">
        <f t="shared" ref="F67:F130" si="5">WEEKDAY(A67)</f>
        <v>7</v>
      </c>
      <c r="G67" t="s">
        <v>0</v>
      </c>
    </row>
    <row r="68" spans="1:7">
      <c r="A68" s="26">
        <v>40244</v>
      </c>
      <c r="B68" s="39">
        <f t="shared" ref="B68:B131" si="6">A68</f>
        <v>40244</v>
      </c>
      <c r="C68" s="39">
        <f t="shared" si="4"/>
        <v>3</v>
      </c>
      <c r="D68" s="39">
        <f t="shared" ref="D68:D131" si="7">YEAR(A68)</f>
        <v>2010</v>
      </c>
      <c r="E68" t="s">
        <v>2</v>
      </c>
      <c r="F68">
        <f t="shared" si="5"/>
        <v>1</v>
      </c>
      <c r="G68" t="s">
        <v>13</v>
      </c>
    </row>
    <row r="69" spans="1:7">
      <c r="A69" s="26">
        <v>40245</v>
      </c>
      <c r="B69" s="39">
        <f t="shared" si="6"/>
        <v>40245</v>
      </c>
      <c r="C69" s="39">
        <f t="shared" si="4"/>
        <v>3</v>
      </c>
      <c r="D69" s="39">
        <f t="shared" si="7"/>
        <v>2010</v>
      </c>
      <c r="E69" t="s">
        <v>2</v>
      </c>
      <c r="F69">
        <f t="shared" si="5"/>
        <v>2</v>
      </c>
      <c r="G69" t="s">
        <v>8</v>
      </c>
    </row>
    <row r="70" spans="1:7">
      <c r="A70" s="26">
        <v>40246</v>
      </c>
      <c r="B70" s="39">
        <f t="shared" si="6"/>
        <v>40246</v>
      </c>
      <c r="C70" s="39">
        <f t="shared" si="4"/>
        <v>3</v>
      </c>
      <c r="D70" s="39">
        <f t="shared" si="7"/>
        <v>2010</v>
      </c>
      <c r="E70" t="s">
        <v>2</v>
      </c>
      <c r="F70">
        <f t="shared" si="5"/>
        <v>3</v>
      </c>
      <c r="G70" t="s">
        <v>8</v>
      </c>
    </row>
    <row r="71" spans="1:7">
      <c r="A71" s="26">
        <v>40247</v>
      </c>
      <c r="B71" s="39">
        <f t="shared" si="6"/>
        <v>40247</v>
      </c>
      <c r="C71" s="39">
        <f t="shared" si="4"/>
        <v>3</v>
      </c>
      <c r="D71" s="39">
        <f t="shared" si="7"/>
        <v>2010</v>
      </c>
      <c r="E71" t="s">
        <v>2</v>
      </c>
      <c r="F71">
        <f t="shared" si="5"/>
        <v>4</v>
      </c>
      <c r="G71" t="s">
        <v>8</v>
      </c>
    </row>
    <row r="72" spans="1:7">
      <c r="A72" s="26">
        <v>40248</v>
      </c>
      <c r="B72" s="39">
        <f t="shared" si="6"/>
        <v>40248</v>
      </c>
      <c r="C72" s="39">
        <f t="shared" si="4"/>
        <v>3</v>
      </c>
      <c r="D72" s="39">
        <f t="shared" si="7"/>
        <v>2010</v>
      </c>
      <c r="E72" t="s">
        <v>2</v>
      </c>
      <c r="F72">
        <f t="shared" si="5"/>
        <v>5</v>
      </c>
      <c r="G72" t="s">
        <v>8</v>
      </c>
    </row>
    <row r="73" spans="1:7">
      <c r="A73" s="26">
        <v>40249</v>
      </c>
      <c r="B73" s="39">
        <f t="shared" si="6"/>
        <v>40249</v>
      </c>
      <c r="C73" s="39">
        <f t="shared" si="4"/>
        <v>3</v>
      </c>
      <c r="D73" s="39">
        <f t="shared" si="7"/>
        <v>2010</v>
      </c>
      <c r="E73" t="s">
        <v>2</v>
      </c>
      <c r="F73">
        <f t="shared" si="5"/>
        <v>6</v>
      </c>
      <c r="G73" t="s">
        <v>8</v>
      </c>
    </row>
    <row r="74" spans="1:7">
      <c r="A74" s="26">
        <v>40250</v>
      </c>
      <c r="B74" s="39">
        <f t="shared" si="6"/>
        <v>40250</v>
      </c>
      <c r="C74" s="39">
        <f t="shared" si="4"/>
        <v>3</v>
      </c>
      <c r="D74" s="39">
        <f t="shared" si="7"/>
        <v>2010</v>
      </c>
      <c r="E74" t="s">
        <v>2</v>
      </c>
      <c r="F74">
        <f t="shared" si="5"/>
        <v>7</v>
      </c>
      <c r="G74" t="s">
        <v>0</v>
      </c>
    </row>
    <row r="75" spans="1:7">
      <c r="A75" s="26">
        <v>40251</v>
      </c>
      <c r="B75" s="39">
        <f t="shared" si="6"/>
        <v>40251</v>
      </c>
      <c r="C75" s="39">
        <f t="shared" si="4"/>
        <v>3</v>
      </c>
      <c r="D75" s="39">
        <f t="shared" si="7"/>
        <v>2010</v>
      </c>
      <c r="E75" t="s">
        <v>2</v>
      </c>
      <c r="F75">
        <f t="shared" si="5"/>
        <v>1</v>
      </c>
      <c r="G75" t="s">
        <v>13</v>
      </c>
    </row>
    <row r="76" spans="1:7">
      <c r="A76" s="26">
        <v>40252</v>
      </c>
      <c r="B76" s="39">
        <f t="shared" si="6"/>
        <v>40252</v>
      </c>
      <c r="C76" s="39">
        <f t="shared" si="4"/>
        <v>3</v>
      </c>
      <c r="D76" s="39">
        <f t="shared" si="7"/>
        <v>2010</v>
      </c>
      <c r="E76" t="s">
        <v>2</v>
      </c>
      <c r="F76">
        <f t="shared" si="5"/>
        <v>2</v>
      </c>
      <c r="G76" t="s">
        <v>8</v>
      </c>
    </row>
    <row r="77" spans="1:7">
      <c r="A77" s="26">
        <v>40253</v>
      </c>
      <c r="B77" s="39">
        <f t="shared" si="6"/>
        <v>40253</v>
      </c>
      <c r="C77" s="39">
        <f t="shared" si="4"/>
        <v>3</v>
      </c>
      <c r="D77" s="39">
        <f t="shared" si="7"/>
        <v>2010</v>
      </c>
      <c r="E77" t="s">
        <v>2</v>
      </c>
      <c r="F77">
        <f t="shared" si="5"/>
        <v>3</v>
      </c>
      <c r="G77" t="s">
        <v>8</v>
      </c>
    </row>
    <row r="78" spans="1:7">
      <c r="A78" s="26">
        <v>40254</v>
      </c>
      <c r="B78" s="39">
        <f t="shared" si="6"/>
        <v>40254</v>
      </c>
      <c r="C78" s="39">
        <f t="shared" si="4"/>
        <v>3</v>
      </c>
      <c r="D78" s="39">
        <f t="shared" si="7"/>
        <v>2010</v>
      </c>
      <c r="E78" t="s">
        <v>2</v>
      </c>
      <c r="F78">
        <f t="shared" si="5"/>
        <v>4</v>
      </c>
      <c r="G78" t="s">
        <v>8</v>
      </c>
    </row>
    <row r="79" spans="1:7">
      <c r="A79" s="26">
        <v>40255</v>
      </c>
      <c r="B79" s="39">
        <f t="shared" si="6"/>
        <v>40255</v>
      </c>
      <c r="C79" s="39">
        <f t="shared" si="4"/>
        <v>3</v>
      </c>
      <c r="D79" s="39">
        <f t="shared" si="7"/>
        <v>2010</v>
      </c>
      <c r="E79" t="s">
        <v>2</v>
      </c>
      <c r="F79">
        <f t="shared" si="5"/>
        <v>5</v>
      </c>
      <c r="G79" t="s">
        <v>8</v>
      </c>
    </row>
    <row r="80" spans="1:7">
      <c r="A80" s="26">
        <v>40256</v>
      </c>
      <c r="B80" s="39">
        <f t="shared" si="6"/>
        <v>40256</v>
      </c>
      <c r="C80" s="39">
        <f t="shared" si="4"/>
        <v>3</v>
      </c>
      <c r="D80" s="39">
        <f t="shared" si="7"/>
        <v>2010</v>
      </c>
      <c r="E80" t="s">
        <v>2</v>
      </c>
      <c r="F80">
        <f t="shared" si="5"/>
        <v>6</v>
      </c>
      <c r="G80" t="s">
        <v>8</v>
      </c>
    </row>
    <row r="81" spans="1:7">
      <c r="A81" s="26">
        <v>40257</v>
      </c>
      <c r="B81" s="39">
        <f t="shared" si="6"/>
        <v>40257</v>
      </c>
      <c r="C81" s="39">
        <f t="shared" si="4"/>
        <v>3</v>
      </c>
      <c r="D81" s="39">
        <f t="shared" si="7"/>
        <v>2010</v>
      </c>
      <c r="E81" t="s">
        <v>2</v>
      </c>
      <c r="F81">
        <f t="shared" si="5"/>
        <v>7</v>
      </c>
      <c r="G81" t="s">
        <v>0</v>
      </c>
    </row>
    <row r="82" spans="1:7">
      <c r="A82" s="26">
        <v>40258</v>
      </c>
      <c r="B82" s="39">
        <f t="shared" si="6"/>
        <v>40258</v>
      </c>
      <c r="C82" s="39">
        <f t="shared" si="4"/>
        <v>3</v>
      </c>
      <c r="D82" s="39">
        <f t="shared" si="7"/>
        <v>2010</v>
      </c>
      <c r="E82" t="s">
        <v>2</v>
      </c>
      <c r="F82">
        <f t="shared" si="5"/>
        <v>1</v>
      </c>
      <c r="G82" t="s">
        <v>13</v>
      </c>
    </row>
    <row r="83" spans="1:7">
      <c r="A83" s="26">
        <v>40259</v>
      </c>
      <c r="B83" s="39">
        <f t="shared" si="6"/>
        <v>40259</v>
      </c>
      <c r="C83" s="39">
        <f t="shared" si="4"/>
        <v>3</v>
      </c>
      <c r="D83" s="39">
        <f t="shared" si="7"/>
        <v>2010</v>
      </c>
      <c r="E83" t="s">
        <v>2</v>
      </c>
      <c r="F83">
        <f t="shared" si="5"/>
        <v>2</v>
      </c>
      <c r="G83" t="s">
        <v>8</v>
      </c>
    </row>
    <row r="84" spans="1:7">
      <c r="A84" s="26">
        <v>40260</v>
      </c>
      <c r="B84" s="39">
        <f t="shared" si="6"/>
        <v>40260</v>
      </c>
      <c r="C84" s="39">
        <f t="shared" si="4"/>
        <v>3</v>
      </c>
      <c r="D84" s="39">
        <f t="shared" si="7"/>
        <v>2010</v>
      </c>
      <c r="E84" t="s">
        <v>2</v>
      </c>
      <c r="F84">
        <f t="shared" si="5"/>
        <v>3</v>
      </c>
      <c r="G84" t="s">
        <v>8</v>
      </c>
    </row>
    <row r="85" spans="1:7">
      <c r="A85" s="26">
        <v>40261</v>
      </c>
      <c r="B85" s="39">
        <f t="shared" si="6"/>
        <v>40261</v>
      </c>
      <c r="C85" s="39">
        <f t="shared" si="4"/>
        <v>3</v>
      </c>
      <c r="D85" s="39">
        <f t="shared" si="7"/>
        <v>2010</v>
      </c>
      <c r="E85" t="s">
        <v>2</v>
      </c>
      <c r="F85">
        <f t="shared" si="5"/>
        <v>4</v>
      </c>
      <c r="G85" t="s">
        <v>8</v>
      </c>
    </row>
    <row r="86" spans="1:7">
      <c r="A86" s="26">
        <v>40262</v>
      </c>
      <c r="B86" s="39">
        <f t="shared" si="6"/>
        <v>40262</v>
      </c>
      <c r="C86" s="39">
        <f t="shared" si="4"/>
        <v>3</v>
      </c>
      <c r="D86" s="39">
        <f t="shared" si="7"/>
        <v>2010</v>
      </c>
      <c r="E86" t="s">
        <v>2</v>
      </c>
      <c r="F86">
        <f t="shared" si="5"/>
        <v>5</v>
      </c>
      <c r="G86" t="s">
        <v>8</v>
      </c>
    </row>
    <row r="87" spans="1:7">
      <c r="A87" s="26">
        <v>40263</v>
      </c>
      <c r="B87" s="39">
        <f t="shared" si="6"/>
        <v>40263</v>
      </c>
      <c r="C87" s="39">
        <f t="shared" si="4"/>
        <v>3</v>
      </c>
      <c r="D87" s="39">
        <f t="shared" si="7"/>
        <v>2010</v>
      </c>
      <c r="E87" t="s">
        <v>2</v>
      </c>
      <c r="F87">
        <f t="shared" si="5"/>
        <v>6</v>
      </c>
      <c r="G87" t="s">
        <v>8</v>
      </c>
    </row>
    <row r="88" spans="1:7">
      <c r="A88" s="26">
        <v>40264</v>
      </c>
      <c r="B88" s="39">
        <f t="shared" si="6"/>
        <v>40264</v>
      </c>
      <c r="C88" s="39">
        <f t="shared" si="4"/>
        <v>3</v>
      </c>
      <c r="D88" s="39">
        <f t="shared" si="7"/>
        <v>2010</v>
      </c>
      <c r="E88" t="s">
        <v>2</v>
      </c>
      <c r="F88">
        <f t="shared" si="5"/>
        <v>7</v>
      </c>
      <c r="G88" t="s">
        <v>0</v>
      </c>
    </row>
    <row r="89" spans="1:7">
      <c r="A89" s="26">
        <v>40265</v>
      </c>
      <c r="B89" s="39">
        <f t="shared" si="6"/>
        <v>40265</v>
      </c>
      <c r="C89" s="39">
        <f t="shared" si="4"/>
        <v>3</v>
      </c>
      <c r="D89" s="39">
        <f t="shared" si="7"/>
        <v>2010</v>
      </c>
      <c r="E89" t="s">
        <v>2</v>
      </c>
      <c r="F89">
        <f t="shared" si="5"/>
        <v>1</v>
      </c>
      <c r="G89" t="s">
        <v>13</v>
      </c>
    </row>
    <row r="90" spans="1:7">
      <c r="A90" s="26">
        <v>40266</v>
      </c>
      <c r="B90" s="39">
        <f t="shared" si="6"/>
        <v>40266</v>
      </c>
      <c r="C90" s="39">
        <f t="shared" si="4"/>
        <v>3</v>
      </c>
      <c r="D90" s="39">
        <f t="shared" si="7"/>
        <v>2010</v>
      </c>
      <c r="E90" t="s">
        <v>2</v>
      </c>
      <c r="F90">
        <f t="shared" si="5"/>
        <v>2</v>
      </c>
      <c r="G90" t="s">
        <v>8</v>
      </c>
    </row>
    <row r="91" spans="1:7">
      <c r="A91" s="26">
        <v>40267</v>
      </c>
      <c r="B91" s="39">
        <f t="shared" si="6"/>
        <v>40267</v>
      </c>
      <c r="C91" s="39">
        <f t="shared" si="4"/>
        <v>3</v>
      </c>
      <c r="D91" s="39">
        <f t="shared" si="7"/>
        <v>2010</v>
      </c>
      <c r="E91" t="s">
        <v>2</v>
      </c>
      <c r="F91">
        <f t="shared" si="5"/>
        <v>3</v>
      </c>
      <c r="G91" t="s">
        <v>8</v>
      </c>
    </row>
    <row r="92" spans="1:7">
      <c r="A92" s="26">
        <v>40268</v>
      </c>
      <c r="B92" s="39">
        <f t="shared" si="6"/>
        <v>40268</v>
      </c>
      <c r="C92" s="39">
        <f t="shared" si="4"/>
        <v>3</v>
      </c>
      <c r="D92" s="39">
        <f t="shared" si="7"/>
        <v>2010</v>
      </c>
      <c r="E92" t="s">
        <v>2</v>
      </c>
      <c r="F92">
        <f t="shared" si="5"/>
        <v>4</v>
      </c>
      <c r="G92" t="s">
        <v>8</v>
      </c>
    </row>
    <row r="93" spans="1:7">
      <c r="A93" s="26">
        <v>40269</v>
      </c>
      <c r="B93" s="39">
        <f t="shared" si="6"/>
        <v>40269</v>
      </c>
      <c r="C93" s="39">
        <f t="shared" si="4"/>
        <v>4</v>
      </c>
      <c r="D93" s="39">
        <f t="shared" si="7"/>
        <v>2010</v>
      </c>
      <c r="E93" t="s">
        <v>2</v>
      </c>
      <c r="F93">
        <f t="shared" si="5"/>
        <v>5</v>
      </c>
      <c r="G93" t="s">
        <v>8</v>
      </c>
    </row>
    <row r="94" spans="1:7">
      <c r="A94" s="26">
        <v>40270</v>
      </c>
      <c r="B94" s="39">
        <f t="shared" si="6"/>
        <v>40270</v>
      </c>
      <c r="C94" s="39">
        <f t="shared" si="4"/>
        <v>4</v>
      </c>
      <c r="D94" s="39">
        <f t="shared" si="7"/>
        <v>2010</v>
      </c>
      <c r="E94" t="s">
        <v>2</v>
      </c>
      <c r="F94">
        <f t="shared" si="5"/>
        <v>6</v>
      </c>
      <c r="G94" t="s">
        <v>8</v>
      </c>
    </row>
    <row r="95" spans="1:7">
      <c r="A95" s="26">
        <v>40271</v>
      </c>
      <c r="B95" s="39">
        <f t="shared" si="6"/>
        <v>40271</v>
      </c>
      <c r="C95" s="39">
        <f t="shared" si="4"/>
        <v>4</v>
      </c>
      <c r="D95" s="39">
        <f t="shared" si="7"/>
        <v>2010</v>
      </c>
      <c r="E95" t="s">
        <v>2</v>
      </c>
      <c r="F95">
        <f t="shared" si="5"/>
        <v>7</v>
      </c>
      <c r="G95" t="s">
        <v>0</v>
      </c>
    </row>
    <row r="96" spans="1:7">
      <c r="A96" s="26">
        <v>40272</v>
      </c>
      <c r="B96" s="39">
        <f t="shared" si="6"/>
        <v>40272</v>
      </c>
      <c r="C96" s="39">
        <f t="shared" si="4"/>
        <v>4</v>
      </c>
      <c r="D96" s="39">
        <f t="shared" si="7"/>
        <v>2010</v>
      </c>
      <c r="E96" t="s">
        <v>2</v>
      </c>
      <c r="F96">
        <f t="shared" si="5"/>
        <v>1</v>
      </c>
      <c r="G96" t="s">
        <v>13</v>
      </c>
    </row>
    <row r="97" spans="1:7">
      <c r="A97" s="26">
        <v>40273</v>
      </c>
      <c r="B97" s="39">
        <f t="shared" si="6"/>
        <v>40273</v>
      </c>
      <c r="C97" s="39">
        <f t="shared" si="4"/>
        <v>4</v>
      </c>
      <c r="D97" s="39">
        <f t="shared" si="7"/>
        <v>2010</v>
      </c>
      <c r="E97" t="s">
        <v>2</v>
      </c>
      <c r="F97">
        <f t="shared" si="5"/>
        <v>2</v>
      </c>
      <c r="G97" t="s">
        <v>13</v>
      </c>
    </row>
    <row r="98" spans="1:7">
      <c r="A98" s="26">
        <v>40274</v>
      </c>
      <c r="B98" s="39">
        <f t="shared" si="6"/>
        <v>40274</v>
      </c>
      <c r="C98" s="39">
        <f t="shared" si="4"/>
        <v>4</v>
      </c>
      <c r="D98" s="39">
        <f t="shared" si="7"/>
        <v>2010</v>
      </c>
      <c r="E98" t="s">
        <v>2</v>
      </c>
      <c r="F98">
        <f t="shared" si="5"/>
        <v>3</v>
      </c>
      <c r="G98" t="s">
        <v>8</v>
      </c>
    </row>
    <row r="99" spans="1:7">
      <c r="A99" s="26">
        <v>40275</v>
      </c>
      <c r="B99" s="39">
        <f t="shared" si="6"/>
        <v>40275</v>
      </c>
      <c r="C99" s="39">
        <f t="shared" si="4"/>
        <v>4</v>
      </c>
      <c r="D99" s="39">
        <f t="shared" si="7"/>
        <v>2010</v>
      </c>
      <c r="E99" t="s">
        <v>2</v>
      </c>
      <c r="F99">
        <f t="shared" si="5"/>
        <v>4</v>
      </c>
      <c r="G99" t="s">
        <v>8</v>
      </c>
    </row>
    <row r="100" spans="1:7">
      <c r="A100" s="26">
        <v>40276</v>
      </c>
      <c r="B100" s="39">
        <f t="shared" si="6"/>
        <v>40276</v>
      </c>
      <c r="C100" s="39">
        <f t="shared" si="4"/>
        <v>4</v>
      </c>
      <c r="D100" s="39">
        <f t="shared" si="7"/>
        <v>2010</v>
      </c>
      <c r="E100" t="s">
        <v>2</v>
      </c>
      <c r="F100">
        <f t="shared" si="5"/>
        <v>5</v>
      </c>
      <c r="G100" t="s">
        <v>8</v>
      </c>
    </row>
    <row r="101" spans="1:7">
      <c r="A101" s="26">
        <v>40277</v>
      </c>
      <c r="B101" s="39">
        <f t="shared" si="6"/>
        <v>40277</v>
      </c>
      <c r="C101" s="39">
        <f t="shared" si="4"/>
        <v>4</v>
      </c>
      <c r="D101" s="39">
        <f t="shared" si="7"/>
        <v>2010</v>
      </c>
      <c r="E101" t="s">
        <v>2</v>
      </c>
      <c r="F101">
        <f t="shared" si="5"/>
        <v>6</v>
      </c>
      <c r="G101" t="s">
        <v>8</v>
      </c>
    </row>
    <row r="102" spans="1:7">
      <c r="A102" s="26">
        <v>40278</v>
      </c>
      <c r="B102" s="39">
        <f t="shared" si="6"/>
        <v>40278</v>
      </c>
      <c r="C102" s="39">
        <f t="shared" si="4"/>
        <v>4</v>
      </c>
      <c r="D102" s="39">
        <f t="shared" si="7"/>
        <v>2010</v>
      </c>
      <c r="E102" t="s">
        <v>2</v>
      </c>
      <c r="F102">
        <f t="shared" si="5"/>
        <v>7</v>
      </c>
      <c r="G102" t="s">
        <v>0</v>
      </c>
    </row>
    <row r="103" spans="1:7">
      <c r="A103" s="26">
        <v>40279</v>
      </c>
      <c r="B103" s="39">
        <f t="shared" si="6"/>
        <v>40279</v>
      </c>
      <c r="C103" s="39">
        <f t="shared" si="4"/>
        <v>4</v>
      </c>
      <c r="D103" s="39">
        <f t="shared" si="7"/>
        <v>2010</v>
      </c>
      <c r="E103" t="s">
        <v>2</v>
      </c>
      <c r="F103">
        <f t="shared" si="5"/>
        <v>1</v>
      </c>
      <c r="G103" t="s">
        <v>13</v>
      </c>
    </row>
    <row r="104" spans="1:7">
      <c r="A104" s="26">
        <v>40280</v>
      </c>
      <c r="B104" s="39">
        <f t="shared" si="6"/>
        <v>40280</v>
      </c>
      <c r="C104" s="39">
        <f t="shared" si="4"/>
        <v>4</v>
      </c>
      <c r="D104" s="39">
        <f t="shared" si="7"/>
        <v>2010</v>
      </c>
      <c r="E104" t="s">
        <v>2</v>
      </c>
      <c r="F104">
        <f t="shared" si="5"/>
        <v>2</v>
      </c>
      <c r="G104" t="s">
        <v>8</v>
      </c>
    </row>
    <row r="105" spans="1:7">
      <c r="A105" s="26">
        <v>40281</v>
      </c>
      <c r="B105" s="39">
        <f t="shared" si="6"/>
        <v>40281</v>
      </c>
      <c r="C105" s="39">
        <f t="shared" si="4"/>
        <v>4</v>
      </c>
      <c r="D105" s="39">
        <f t="shared" si="7"/>
        <v>2010</v>
      </c>
      <c r="E105" t="s">
        <v>2</v>
      </c>
      <c r="F105">
        <f t="shared" si="5"/>
        <v>3</v>
      </c>
      <c r="G105" t="s">
        <v>8</v>
      </c>
    </row>
    <row r="106" spans="1:7">
      <c r="A106" s="26">
        <v>40282</v>
      </c>
      <c r="B106" s="39">
        <f t="shared" si="6"/>
        <v>40282</v>
      </c>
      <c r="C106" s="39">
        <f t="shared" si="4"/>
        <v>4</v>
      </c>
      <c r="D106" s="39">
        <f t="shared" si="7"/>
        <v>2010</v>
      </c>
      <c r="E106" t="s">
        <v>2</v>
      </c>
      <c r="F106">
        <f t="shared" si="5"/>
        <v>4</v>
      </c>
      <c r="G106" t="s">
        <v>8</v>
      </c>
    </row>
    <row r="107" spans="1:7">
      <c r="A107" s="26">
        <v>40283</v>
      </c>
      <c r="B107" s="39">
        <f t="shared" si="6"/>
        <v>40283</v>
      </c>
      <c r="C107" s="39">
        <f t="shared" si="4"/>
        <v>4</v>
      </c>
      <c r="D107" s="39">
        <f t="shared" si="7"/>
        <v>2010</v>
      </c>
      <c r="E107" t="s">
        <v>2</v>
      </c>
      <c r="F107">
        <f t="shared" si="5"/>
        <v>5</v>
      </c>
      <c r="G107" t="s">
        <v>8</v>
      </c>
    </row>
    <row r="108" spans="1:7">
      <c r="A108" s="26">
        <v>40284</v>
      </c>
      <c r="B108" s="39">
        <f t="shared" si="6"/>
        <v>40284</v>
      </c>
      <c r="C108" s="39">
        <f t="shared" si="4"/>
        <v>4</v>
      </c>
      <c r="D108" s="39">
        <f t="shared" si="7"/>
        <v>2010</v>
      </c>
      <c r="E108" t="s">
        <v>2</v>
      </c>
      <c r="F108">
        <f t="shared" si="5"/>
        <v>6</v>
      </c>
      <c r="G108" t="s">
        <v>8</v>
      </c>
    </row>
    <row r="109" spans="1:7">
      <c r="A109" s="26">
        <v>40285</v>
      </c>
      <c r="B109" s="39">
        <f t="shared" si="6"/>
        <v>40285</v>
      </c>
      <c r="C109" s="39">
        <f t="shared" si="4"/>
        <v>4</v>
      </c>
      <c r="D109" s="39">
        <f t="shared" si="7"/>
        <v>2010</v>
      </c>
      <c r="E109" t="s">
        <v>2</v>
      </c>
      <c r="F109">
        <f t="shared" si="5"/>
        <v>7</v>
      </c>
      <c r="G109" t="s">
        <v>0</v>
      </c>
    </row>
    <row r="110" spans="1:7">
      <c r="A110" s="26">
        <v>40286</v>
      </c>
      <c r="B110" s="39">
        <f t="shared" si="6"/>
        <v>40286</v>
      </c>
      <c r="C110" s="39">
        <f t="shared" si="4"/>
        <v>4</v>
      </c>
      <c r="D110" s="39">
        <f t="shared" si="7"/>
        <v>2010</v>
      </c>
      <c r="E110" t="s">
        <v>2</v>
      </c>
      <c r="F110">
        <f t="shared" si="5"/>
        <v>1</v>
      </c>
      <c r="G110" t="s">
        <v>13</v>
      </c>
    </row>
    <row r="111" spans="1:7">
      <c r="A111" s="26">
        <v>40287</v>
      </c>
      <c r="B111" s="39">
        <f t="shared" si="6"/>
        <v>40287</v>
      </c>
      <c r="C111" s="39">
        <f t="shared" si="4"/>
        <v>4</v>
      </c>
      <c r="D111" s="39">
        <f t="shared" si="7"/>
        <v>2010</v>
      </c>
      <c r="E111" t="s">
        <v>2</v>
      </c>
      <c r="F111">
        <f t="shared" si="5"/>
        <v>2</v>
      </c>
      <c r="G111" t="s">
        <v>8</v>
      </c>
    </row>
    <row r="112" spans="1:7">
      <c r="A112" s="26">
        <v>40288</v>
      </c>
      <c r="B112" s="39">
        <f t="shared" si="6"/>
        <v>40288</v>
      </c>
      <c r="C112" s="39">
        <f t="shared" si="4"/>
        <v>4</v>
      </c>
      <c r="D112" s="39">
        <f t="shared" si="7"/>
        <v>2010</v>
      </c>
      <c r="E112" t="s">
        <v>2</v>
      </c>
      <c r="F112">
        <f t="shared" si="5"/>
        <v>3</v>
      </c>
      <c r="G112" t="s">
        <v>8</v>
      </c>
    </row>
    <row r="113" spans="1:7">
      <c r="A113" s="26">
        <v>40289</v>
      </c>
      <c r="B113" s="39">
        <f t="shared" si="6"/>
        <v>40289</v>
      </c>
      <c r="C113" s="39">
        <f t="shared" si="4"/>
        <v>4</v>
      </c>
      <c r="D113" s="39">
        <f t="shared" si="7"/>
        <v>2010</v>
      </c>
      <c r="E113" t="s">
        <v>2</v>
      </c>
      <c r="F113">
        <f t="shared" si="5"/>
        <v>4</v>
      </c>
      <c r="G113" t="s">
        <v>8</v>
      </c>
    </row>
    <row r="114" spans="1:7">
      <c r="A114" s="26">
        <v>40290</v>
      </c>
      <c r="B114" s="39">
        <f t="shared" si="6"/>
        <v>40290</v>
      </c>
      <c r="C114" s="39">
        <f t="shared" si="4"/>
        <v>4</v>
      </c>
      <c r="D114" s="39">
        <f t="shared" si="7"/>
        <v>2010</v>
      </c>
      <c r="E114" t="s">
        <v>2</v>
      </c>
      <c r="F114">
        <f t="shared" si="5"/>
        <v>5</v>
      </c>
      <c r="G114" t="s">
        <v>8</v>
      </c>
    </row>
    <row r="115" spans="1:7">
      <c r="A115" s="26">
        <v>40291</v>
      </c>
      <c r="B115" s="39">
        <f t="shared" si="6"/>
        <v>40291</v>
      </c>
      <c r="C115" s="39">
        <f t="shared" si="4"/>
        <v>4</v>
      </c>
      <c r="D115" s="39">
        <f t="shared" si="7"/>
        <v>2010</v>
      </c>
      <c r="E115" t="s">
        <v>2</v>
      </c>
      <c r="F115">
        <f t="shared" si="5"/>
        <v>6</v>
      </c>
      <c r="G115" t="s">
        <v>8</v>
      </c>
    </row>
    <row r="116" spans="1:7">
      <c r="A116" s="26">
        <v>40292</v>
      </c>
      <c r="B116" s="39">
        <f t="shared" si="6"/>
        <v>40292</v>
      </c>
      <c r="C116" s="39">
        <f t="shared" si="4"/>
        <v>4</v>
      </c>
      <c r="D116" s="39">
        <f t="shared" si="7"/>
        <v>2010</v>
      </c>
      <c r="E116" t="s">
        <v>2</v>
      </c>
      <c r="F116">
        <f t="shared" si="5"/>
        <v>7</v>
      </c>
      <c r="G116" t="s">
        <v>0</v>
      </c>
    </row>
    <row r="117" spans="1:7">
      <c r="A117" s="26">
        <v>40293</v>
      </c>
      <c r="B117" s="39">
        <f t="shared" si="6"/>
        <v>40293</v>
      </c>
      <c r="C117" s="39">
        <f t="shared" si="4"/>
        <v>4</v>
      </c>
      <c r="D117" s="39">
        <f t="shared" si="7"/>
        <v>2010</v>
      </c>
      <c r="E117" t="s">
        <v>2</v>
      </c>
      <c r="F117">
        <f t="shared" si="5"/>
        <v>1</v>
      </c>
      <c r="G117" t="s">
        <v>13</v>
      </c>
    </row>
    <row r="118" spans="1:7">
      <c r="A118" s="26">
        <v>40294</v>
      </c>
      <c r="B118" s="39">
        <f t="shared" si="6"/>
        <v>40294</v>
      </c>
      <c r="C118" s="39">
        <f t="shared" si="4"/>
        <v>4</v>
      </c>
      <c r="D118" s="39">
        <f t="shared" si="7"/>
        <v>2010</v>
      </c>
      <c r="E118" t="s">
        <v>2</v>
      </c>
      <c r="F118">
        <f t="shared" si="5"/>
        <v>2</v>
      </c>
      <c r="G118" t="s">
        <v>8</v>
      </c>
    </row>
    <row r="119" spans="1:7">
      <c r="A119" s="26">
        <v>40295</v>
      </c>
      <c r="B119" s="39">
        <f t="shared" si="6"/>
        <v>40295</v>
      </c>
      <c r="C119" s="39">
        <f t="shared" si="4"/>
        <v>4</v>
      </c>
      <c r="D119" s="39">
        <f t="shared" si="7"/>
        <v>2010</v>
      </c>
      <c r="E119" t="s">
        <v>2</v>
      </c>
      <c r="F119">
        <f t="shared" si="5"/>
        <v>3</v>
      </c>
      <c r="G119" t="s">
        <v>8</v>
      </c>
    </row>
    <row r="120" spans="1:7">
      <c r="A120" s="26">
        <v>40296</v>
      </c>
      <c r="B120" s="39">
        <f t="shared" si="6"/>
        <v>40296</v>
      </c>
      <c r="C120" s="39">
        <f t="shared" si="4"/>
        <v>4</v>
      </c>
      <c r="D120" s="39">
        <f t="shared" si="7"/>
        <v>2010</v>
      </c>
      <c r="E120" t="s">
        <v>2</v>
      </c>
      <c r="F120">
        <f t="shared" si="5"/>
        <v>4</v>
      </c>
      <c r="G120" t="s">
        <v>8</v>
      </c>
    </row>
    <row r="121" spans="1:7">
      <c r="A121" s="26">
        <v>40297</v>
      </c>
      <c r="B121" s="39">
        <f t="shared" si="6"/>
        <v>40297</v>
      </c>
      <c r="C121" s="39">
        <f t="shared" si="4"/>
        <v>4</v>
      </c>
      <c r="D121" s="39">
        <f t="shared" si="7"/>
        <v>2010</v>
      </c>
      <c r="E121" t="s">
        <v>2</v>
      </c>
      <c r="F121">
        <f t="shared" si="5"/>
        <v>5</v>
      </c>
      <c r="G121" t="s">
        <v>8</v>
      </c>
    </row>
    <row r="122" spans="1:7">
      <c r="A122" s="26">
        <v>40298</v>
      </c>
      <c r="B122" s="39">
        <f t="shared" si="6"/>
        <v>40298</v>
      </c>
      <c r="C122" s="39">
        <f t="shared" si="4"/>
        <v>4</v>
      </c>
      <c r="D122" s="39">
        <f t="shared" si="7"/>
        <v>2010</v>
      </c>
      <c r="E122" t="s">
        <v>2</v>
      </c>
      <c r="F122">
        <f t="shared" si="5"/>
        <v>6</v>
      </c>
      <c r="G122" t="s">
        <v>8</v>
      </c>
    </row>
    <row r="123" spans="1:7">
      <c r="A123" s="26">
        <v>40299</v>
      </c>
      <c r="B123" s="39">
        <f t="shared" si="6"/>
        <v>40299</v>
      </c>
      <c r="C123" s="39">
        <f t="shared" si="4"/>
        <v>5</v>
      </c>
      <c r="D123" s="39">
        <f t="shared" si="7"/>
        <v>2010</v>
      </c>
      <c r="E123" t="s">
        <v>2</v>
      </c>
      <c r="F123">
        <f t="shared" si="5"/>
        <v>7</v>
      </c>
      <c r="G123" t="s">
        <v>13</v>
      </c>
    </row>
    <row r="124" spans="1:7">
      <c r="A124" s="26">
        <v>40300</v>
      </c>
      <c r="B124" s="39">
        <f t="shared" si="6"/>
        <v>40300</v>
      </c>
      <c r="C124" s="39">
        <f t="shared" si="4"/>
        <v>5</v>
      </c>
      <c r="D124" s="39">
        <f t="shared" si="7"/>
        <v>2010</v>
      </c>
      <c r="E124" t="s">
        <v>2</v>
      </c>
      <c r="F124">
        <f t="shared" si="5"/>
        <v>1</v>
      </c>
      <c r="G124" t="s">
        <v>13</v>
      </c>
    </row>
    <row r="125" spans="1:7">
      <c r="A125" s="26">
        <v>40301</v>
      </c>
      <c r="B125" s="39">
        <f t="shared" si="6"/>
        <v>40301</v>
      </c>
      <c r="C125" s="39">
        <f t="shared" si="4"/>
        <v>5</v>
      </c>
      <c r="D125" s="39">
        <f t="shared" si="7"/>
        <v>2010</v>
      </c>
      <c r="E125" t="s">
        <v>2</v>
      </c>
      <c r="F125">
        <f t="shared" si="5"/>
        <v>2</v>
      </c>
      <c r="G125" t="s">
        <v>8</v>
      </c>
    </row>
    <row r="126" spans="1:7">
      <c r="A126" s="26">
        <v>40302</v>
      </c>
      <c r="B126" s="39">
        <f t="shared" si="6"/>
        <v>40302</v>
      </c>
      <c r="C126" s="39">
        <f t="shared" si="4"/>
        <v>5</v>
      </c>
      <c r="D126" s="39">
        <f t="shared" si="7"/>
        <v>2010</v>
      </c>
      <c r="E126" t="s">
        <v>2</v>
      </c>
      <c r="F126">
        <f t="shared" si="5"/>
        <v>3</v>
      </c>
      <c r="G126" t="s">
        <v>8</v>
      </c>
    </row>
    <row r="127" spans="1:7">
      <c r="A127" s="26">
        <v>40303</v>
      </c>
      <c r="B127" s="39">
        <f t="shared" si="6"/>
        <v>40303</v>
      </c>
      <c r="C127" s="39">
        <f t="shared" si="4"/>
        <v>5</v>
      </c>
      <c r="D127" s="39">
        <f t="shared" si="7"/>
        <v>2010</v>
      </c>
      <c r="E127" t="s">
        <v>2</v>
      </c>
      <c r="F127">
        <f t="shared" si="5"/>
        <v>4</v>
      </c>
      <c r="G127" t="s">
        <v>8</v>
      </c>
    </row>
    <row r="128" spans="1:7">
      <c r="A128" s="26">
        <v>40304</v>
      </c>
      <c r="B128" s="39">
        <f t="shared" si="6"/>
        <v>40304</v>
      </c>
      <c r="C128" s="39">
        <f t="shared" si="4"/>
        <v>5</v>
      </c>
      <c r="D128" s="39">
        <f t="shared" si="7"/>
        <v>2010</v>
      </c>
      <c r="E128" t="s">
        <v>2</v>
      </c>
      <c r="F128">
        <f t="shared" si="5"/>
        <v>5</v>
      </c>
      <c r="G128" t="s">
        <v>8</v>
      </c>
    </row>
    <row r="129" spans="1:7">
      <c r="A129" s="26">
        <v>40305</v>
      </c>
      <c r="B129" s="39">
        <f t="shared" si="6"/>
        <v>40305</v>
      </c>
      <c r="C129" s="39">
        <f t="shared" si="4"/>
        <v>5</v>
      </c>
      <c r="D129" s="39">
        <f t="shared" si="7"/>
        <v>2010</v>
      </c>
      <c r="E129" t="s">
        <v>2</v>
      </c>
      <c r="F129">
        <f t="shared" si="5"/>
        <v>6</v>
      </c>
      <c r="G129" t="s">
        <v>8</v>
      </c>
    </row>
    <row r="130" spans="1:7">
      <c r="A130" s="26">
        <v>40306</v>
      </c>
      <c r="B130" s="39">
        <f t="shared" si="6"/>
        <v>40306</v>
      </c>
      <c r="C130" s="39">
        <f t="shared" si="4"/>
        <v>5</v>
      </c>
      <c r="D130" s="39">
        <f t="shared" si="7"/>
        <v>2010</v>
      </c>
      <c r="E130" t="s">
        <v>2</v>
      </c>
      <c r="F130">
        <f t="shared" si="5"/>
        <v>7</v>
      </c>
      <c r="G130" t="s">
        <v>0</v>
      </c>
    </row>
    <row r="131" spans="1:7">
      <c r="A131" s="26">
        <v>40307</v>
      </c>
      <c r="B131" s="39">
        <f t="shared" si="6"/>
        <v>40307</v>
      </c>
      <c r="C131" s="39">
        <f t="shared" ref="C131:C194" si="8">MONTH(A131)</f>
        <v>5</v>
      </c>
      <c r="D131" s="39">
        <f t="shared" si="7"/>
        <v>2010</v>
      </c>
      <c r="E131" t="s">
        <v>2</v>
      </c>
      <c r="F131">
        <f t="shared" ref="F131:F194" si="9">WEEKDAY(A131)</f>
        <v>1</v>
      </c>
      <c r="G131" t="s">
        <v>13</v>
      </c>
    </row>
    <row r="132" spans="1:7">
      <c r="A132" s="26">
        <v>40308</v>
      </c>
      <c r="B132" s="39">
        <f t="shared" ref="B132:B195" si="10">A132</f>
        <v>40308</v>
      </c>
      <c r="C132" s="39">
        <f t="shared" si="8"/>
        <v>5</v>
      </c>
      <c r="D132" s="39">
        <f t="shared" ref="D132:D195" si="11">YEAR(A132)</f>
        <v>2010</v>
      </c>
      <c r="E132" t="s">
        <v>2</v>
      </c>
      <c r="F132">
        <f t="shared" si="9"/>
        <v>2</v>
      </c>
      <c r="G132" t="s">
        <v>8</v>
      </c>
    </row>
    <row r="133" spans="1:7">
      <c r="A133" s="26">
        <v>40309</v>
      </c>
      <c r="B133" s="39">
        <f t="shared" si="10"/>
        <v>40309</v>
      </c>
      <c r="C133" s="39">
        <f t="shared" si="8"/>
        <v>5</v>
      </c>
      <c r="D133" s="39">
        <f t="shared" si="11"/>
        <v>2010</v>
      </c>
      <c r="E133" t="s">
        <v>2</v>
      </c>
      <c r="F133">
        <f t="shared" si="9"/>
        <v>3</v>
      </c>
      <c r="G133" t="s">
        <v>8</v>
      </c>
    </row>
    <row r="134" spans="1:7">
      <c r="A134" s="26">
        <v>40310</v>
      </c>
      <c r="B134" s="39">
        <f t="shared" si="10"/>
        <v>40310</v>
      </c>
      <c r="C134" s="39">
        <f t="shared" si="8"/>
        <v>5</v>
      </c>
      <c r="D134" s="39">
        <f t="shared" si="11"/>
        <v>2010</v>
      </c>
      <c r="E134" t="s">
        <v>2</v>
      </c>
      <c r="F134">
        <f t="shared" si="9"/>
        <v>4</v>
      </c>
      <c r="G134" t="s">
        <v>8</v>
      </c>
    </row>
    <row r="135" spans="1:7">
      <c r="A135" s="26">
        <v>40311</v>
      </c>
      <c r="B135" s="39">
        <f t="shared" si="10"/>
        <v>40311</v>
      </c>
      <c r="C135" s="39">
        <f t="shared" si="8"/>
        <v>5</v>
      </c>
      <c r="D135" s="39">
        <f t="shared" si="11"/>
        <v>2010</v>
      </c>
      <c r="E135" t="s">
        <v>2</v>
      </c>
      <c r="F135">
        <f t="shared" si="9"/>
        <v>5</v>
      </c>
      <c r="G135" t="s">
        <v>8</v>
      </c>
    </row>
    <row r="136" spans="1:7">
      <c r="A136" s="26">
        <v>40312</v>
      </c>
      <c r="B136" s="39">
        <f t="shared" si="10"/>
        <v>40312</v>
      </c>
      <c r="C136" s="39">
        <f t="shared" si="8"/>
        <v>5</v>
      </c>
      <c r="D136" s="39">
        <f t="shared" si="11"/>
        <v>2010</v>
      </c>
      <c r="E136" t="s">
        <v>2</v>
      </c>
      <c r="F136">
        <f t="shared" si="9"/>
        <v>6</v>
      </c>
      <c r="G136" t="s">
        <v>8</v>
      </c>
    </row>
    <row r="137" spans="1:7">
      <c r="A137" s="26">
        <v>40313</v>
      </c>
      <c r="B137" s="39">
        <f t="shared" si="10"/>
        <v>40313</v>
      </c>
      <c r="C137" s="39">
        <f t="shared" si="8"/>
        <v>5</v>
      </c>
      <c r="D137" s="39">
        <f t="shared" si="11"/>
        <v>2010</v>
      </c>
      <c r="E137" t="s">
        <v>2</v>
      </c>
      <c r="F137">
        <f t="shared" si="9"/>
        <v>7</v>
      </c>
      <c r="G137" t="s">
        <v>0</v>
      </c>
    </row>
    <row r="138" spans="1:7">
      <c r="A138" s="26">
        <v>40314</v>
      </c>
      <c r="B138" s="39">
        <f t="shared" si="10"/>
        <v>40314</v>
      </c>
      <c r="C138" s="39">
        <f t="shared" si="8"/>
        <v>5</v>
      </c>
      <c r="D138" s="39">
        <f t="shared" si="11"/>
        <v>2010</v>
      </c>
      <c r="E138" t="s">
        <v>2</v>
      </c>
      <c r="F138">
        <f t="shared" si="9"/>
        <v>1</v>
      </c>
      <c r="G138" t="s">
        <v>13</v>
      </c>
    </row>
    <row r="139" spans="1:7">
      <c r="A139" s="26">
        <v>40315</v>
      </c>
      <c r="B139" s="39">
        <f t="shared" si="10"/>
        <v>40315</v>
      </c>
      <c r="C139" s="39">
        <f t="shared" si="8"/>
        <v>5</v>
      </c>
      <c r="D139" s="39">
        <f t="shared" si="11"/>
        <v>2010</v>
      </c>
      <c r="E139" t="s">
        <v>2</v>
      </c>
      <c r="F139">
        <f t="shared" si="9"/>
        <v>2</v>
      </c>
      <c r="G139" t="s">
        <v>8</v>
      </c>
    </row>
    <row r="140" spans="1:7">
      <c r="A140" s="26">
        <v>40316</v>
      </c>
      <c r="B140" s="39">
        <f t="shared" si="10"/>
        <v>40316</v>
      </c>
      <c r="C140" s="39">
        <f t="shared" si="8"/>
        <v>5</v>
      </c>
      <c r="D140" s="39">
        <f t="shared" si="11"/>
        <v>2010</v>
      </c>
      <c r="E140" t="s">
        <v>2</v>
      </c>
      <c r="F140">
        <f t="shared" si="9"/>
        <v>3</v>
      </c>
      <c r="G140" t="s">
        <v>8</v>
      </c>
    </row>
    <row r="141" spans="1:7">
      <c r="A141" s="26">
        <v>40317</v>
      </c>
      <c r="B141" s="39">
        <f t="shared" si="10"/>
        <v>40317</v>
      </c>
      <c r="C141" s="39">
        <f t="shared" si="8"/>
        <v>5</v>
      </c>
      <c r="D141" s="39">
        <f t="shared" si="11"/>
        <v>2010</v>
      </c>
      <c r="E141" t="s">
        <v>2</v>
      </c>
      <c r="F141">
        <f t="shared" si="9"/>
        <v>4</v>
      </c>
      <c r="G141" t="s">
        <v>8</v>
      </c>
    </row>
    <row r="142" spans="1:7">
      <c r="A142" s="26">
        <v>40318</v>
      </c>
      <c r="B142" s="39">
        <f t="shared" si="10"/>
        <v>40318</v>
      </c>
      <c r="C142" s="39">
        <f t="shared" si="8"/>
        <v>5</v>
      </c>
      <c r="D142" s="39">
        <f t="shared" si="11"/>
        <v>2010</v>
      </c>
      <c r="E142" t="s">
        <v>2</v>
      </c>
      <c r="F142">
        <f t="shared" si="9"/>
        <v>5</v>
      </c>
      <c r="G142" t="s">
        <v>8</v>
      </c>
    </row>
    <row r="143" spans="1:7">
      <c r="A143" s="26">
        <v>40319</v>
      </c>
      <c r="B143" s="39">
        <f t="shared" si="10"/>
        <v>40319</v>
      </c>
      <c r="C143" s="39">
        <f t="shared" si="8"/>
        <v>5</v>
      </c>
      <c r="D143" s="39">
        <f t="shared" si="11"/>
        <v>2010</v>
      </c>
      <c r="E143" t="s">
        <v>2</v>
      </c>
      <c r="F143">
        <f t="shared" si="9"/>
        <v>6</v>
      </c>
      <c r="G143" t="s">
        <v>8</v>
      </c>
    </row>
    <row r="144" spans="1:7">
      <c r="A144" s="26">
        <v>40320</v>
      </c>
      <c r="B144" s="39">
        <f t="shared" si="10"/>
        <v>40320</v>
      </c>
      <c r="C144" s="39">
        <f t="shared" si="8"/>
        <v>5</v>
      </c>
      <c r="D144" s="39">
        <f t="shared" si="11"/>
        <v>2010</v>
      </c>
      <c r="E144" t="s">
        <v>2</v>
      </c>
      <c r="F144">
        <f t="shared" si="9"/>
        <v>7</v>
      </c>
      <c r="G144" t="s">
        <v>0</v>
      </c>
    </row>
    <row r="145" spans="1:7">
      <c r="A145" s="26">
        <v>40321</v>
      </c>
      <c r="B145" s="39">
        <f t="shared" si="10"/>
        <v>40321</v>
      </c>
      <c r="C145" s="39">
        <f t="shared" si="8"/>
        <v>5</v>
      </c>
      <c r="D145" s="39">
        <f t="shared" si="11"/>
        <v>2010</v>
      </c>
      <c r="E145" t="s">
        <v>2</v>
      </c>
      <c r="F145">
        <f t="shared" si="9"/>
        <v>1</v>
      </c>
      <c r="G145" t="s">
        <v>13</v>
      </c>
    </row>
    <row r="146" spans="1:7">
      <c r="A146" s="26">
        <v>40322</v>
      </c>
      <c r="B146" s="39">
        <f t="shared" si="10"/>
        <v>40322</v>
      </c>
      <c r="C146" s="39">
        <f t="shared" si="8"/>
        <v>5</v>
      </c>
      <c r="D146" s="39">
        <f t="shared" si="11"/>
        <v>2010</v>
      </c>
      <c r="E146" t="s">
        <v>2</v>
      </c>
      <c r="F146">
        <f t="shared" si="9"/>
        <v>2</v>
      </c>
      <c r="G146" t="s">
        <v>8</v>
      </c>
    </row>
    <row r="147" spans="1:7">
      <c r="A147" s="26">
        <v>40323</v>
      </c>
      <c r="B147" s="39">
        <f t="shared" si="10"/>
        <v>40323</v>
      </c>
      <c r="C147" s="39">
        <f t="shared" si="8"/>
        <v>5</v>
      </c>
      <c r="D147" s="39">
        <f t="shared" si="11"/>
        <v>2010</v>
      </c>
      <c r="E147" t="s">
        <v>2</v>
      </c>
      <c r="F147">
        <f t="shared" si="9"/>
        <v>3</v>
      </c>
      <c r="G147" t="s">
        <v>8</v>
      </c>
    </row>
    <row r="148" spans="1:7">
      <c r="A148" s="26">
        <v>40324</v>
      </c>
      <c r="B148" s="39">
        <f t="shared" si="10"/>
        <v>40324</v>
      </c>
      <c r="C148" s="39">
        <f t="shared" si="8"/>
        <v>5</v>
      </c>
      <c r="D148" s="39">
        <f t="shared" si="11"/>
        <v>2010</v>
      </c>
      <c r="E148" t="s">
        <v>2</v>
      </c>
      <c r="F148">
        <f t="shared" si="9"/>
        <v>4</v>
      </c>
      <c r="G148" t="s">
        <v>8</v>
      </c>
    </row>
    <row r="149" spans="1:7">
      <c r="A149" s="26">
        <v>40325</v>
      </c>
      <c r="B149" s="39">
        <f t="shared" si="10"/>
        <v>40325</v>
      </c>
      <c r="C149" s="39">
        <f t="shared" si="8"/>
        <v>5</v>
      </c>
      <c r="D149" s="39">
        <f t="shared" si="11"/>
        <v>2010</v>
      </c>
      <c r="E149" t="s">
        <v>2</v>
      </c>
      <c r="F149">
        <f t="shared" si="9"/>
        <v>5</v>
      </c>
      <c r="G149" t="s">
        <v>8</v>
      </c>
    </row>
    <row r="150" spans="1:7">
      <c r="A150" s="26">
        <v>40326</v>
      </c>
      <c r="B150" s="39">
        <f t="shared" si="10"/>
        <v>40326</v>
      </c>
      <c r="C150" s="39">
        <f t="shared" si="8"/>
        <v>5</v>
      </c>
      <c r="D150" s="39">
        <f t="shared" si="11"/>
        <v>2010</v>
      </c>
      <c r="E150" t="s">
        <v>2</v>
      </c>
      <c r="F150">
        <f t="shared" si="9"/>
        <v>6</v>
      </c>
      <c r="G150" t="s">
        <v>8</v>
      </c>
    </row>
    <row r="151" spans="1:7">
      <c r="A151" s="26">
        <v>40327</v>
      </c>
      <c r="B151" s="39">
        <f t="shared" si="10"/>
        <v>40327</v>
      </c>
      <c r="C151" s="39">
        <f t="shared" si="8"/>
        <v>5</v>
      </c>
      <c r="D151" s="39">
        <f t="shared" si="11"/>
        <v>2010</v>
      </c>
      <c r="E151" t="s">
        <v>2</v>
      </c>
      <c r="F151">
        <f t="shared" si="9"/>
        <v>7</v>
      </c>
      <c r="G151" t="s">
        <v>0</v>
      </c>
    </row>
    <row r="152" spans="1:7">
      <c r="A152" s="26">
        <v>40328</v>
      </c>
      <c r="B152" s="39">
        <f t="shared" si="10"/>
        <v>40328</v>
      </c>
      <c r="C152" s="39">
        <f t="shared" si="8"/>
        <v>5</v>
      </c>
      <c r="D152" s="39">
        <f t="shared" si="11"/>
        <v>2010</v>
      </c>
      <c r="E152" t="s">
        <v>2</v>
      </c>
      <c r="F152">
        <f t="shared" si="9"/>
        <v>1</v>
      </c>
      <c r="G152" t="s">
        <v>13</v>
      </c>
    </row>
    <row r="153" spans="1:7">
      <c r="A153" s="26">
        <v>40329</v>
      </c>
      <c r="B153" s="39">
        <f t="shared" si="10"/>
        <v>40329</v>
      </c>
      <c r="C153" s="39">
        <f t="shared" si="8"/>
        <v>5</v>
      </c>
      <c r="D153" s="39">
        <f t="shared" si="11"/>
        <v>2010</v>
      </c>
      <c r="E153" t="s">
        <v>2</v>
      </c>
      <c r="F153">
        <f t="shared" si="9"/>
        <v>2</v>
      </c>
      <c r="G153" t="s">
        <v>8</v>
      </c>
    </row>
    <row r="154" spans="1:7">
      <c r="A154" s="26">
        <v>40330</v>
      </c>
      <c r="B154" s="39">
        <f t="shared" si="10"/>
        <v>40330</v>
      </c>
      <c r="C154" s="39">
        <f t="shared" si="8"/>
        <v>6</v>
      </c>
      <c r="D154" s="39">
        <f t="shared" si="11"/>
        <v>2010</v>
      </c>
      <c r="E154" s="26" t="s">
        <v>1</v>
      </c>
      <c r="F154">
        <f t="shared" si="9"/>
        <v>3</v>
      </c>
      <c r="G154" t="s">
        <v>8</v>
      </c>
    </row>
    <row r="155" spans="1:7">
      <c r="A155" s="26">
        <v>40331</v>
      </c>
      <c r="B155" s="39">
        <f t="shared" si="10"/>
        <v>40331</v>
      </c>
      <c r="C155" s="39">
        <f t="shared" si="8"/>
        <v>6</v>
      </c>
      <c r="D155" s="39">
        <f t="shared" si="11"/>
        <v>2010</v>
      </c>
      <c r="E155" s="26" t="s">
        <v>1</v>
      </c>
      <c r="F155">
        <f t="shared" si="9"/>
        <v>4</v>
      </c>
      <c r="G155" t="s">
        <v>8</v>
      </c>
    </row>
    <row r="156" spans="1:7">
      <c r="A156" s="26">
        <v>40332</v>
      </c>
      <c r="B156" s="39">
        <f t="shared" si="10"/>
        <v>40332</v>
      </c>
      <c r="C156" s="39">
        <f t="shared" si="8"/>
        <v>6</v>
      </c>
      <c r="D156" s="39">
        <f t="shared" si="11"/>
        <v>2010</v>
      </c>
      <c r="E156" s="26" t="s">
        <v>1</v>
      </c>
      <c r="F156">
        <f t="shared" si="9"/>
        <v>5</v>
      </c>
      <c r="G156" t="s">
        <v>8</v>
      </c>
    </row>
    <row r="157" spans="1:7">
      <c r="A157" s="26">
        <v>40333</v>
      </c>
      <c r="B157" s="39">
        <f t="shared" si="10"/>
        <v>40333</v>
      </c>
      <c r="C157" s="39">
        <f t="shared" si="8"/>
        <v>6</v>
      </c>
      <c r="D157" s="39">
        <f t="shared" si="11"/>
        <v>2010</v>
      </c>
      <c r="E157" s="26" t="s">
        <v>1</v>
      </c>
      <c r="F157">
        <f t="shared" si="9"/>
        <v>6</v>
      </c>
      <c r="G157" t="s">
        <v>8</v>
      </c>
    </row>
    <row r="158" spans="1:7">
      <c r="A158" s="26">
        <v>40334</v>
      </c>
      <c r="B158" s="39">
        <f t="shared" si="10"/>
        <v>40334</v>
      </c>
      <c r="C158" s="39">
        <f t="shared" si="8"/>
        <v>6</v>
      </c>
      <c r="D158" s="39">
        <f t="shared" si="11"/>
        <v>2010</v>
      </c>
      <c r="E158" s="26" t="s">
        <v>1</v>
      </c>
      <c r="F158">
        <f t="shared" si="9"/>
        <v>7</v>
      </c>
      <c r="G158" t="s">
        <v>0</v>
      </c>
    </row>
    <row r="159" spans="1:7">
      <c r="A159" s="26">
        <v>40335</v>
      </c>
      <c r="B159" s="39">
        <f t="shared" si="10"/>
        <v>40335</v>
      </c>
      <c r="C159" s="39">
        <f t="shared" si="8"/>
        <v>6</v>
      </c>
      <c r="D159" s="39">
        <f t="shared" si="11"/>
        <v>2010</v>
      </c>
      <c r="E159" s="26" t="s">
        <v>1</v>
      </c>
      <c r="F159">
        <f t="shared" si="9"/>
        <v>1</v>
      </c>
      <c r="G159" t="s">
        <v>13</v>
      </c>
    </row>
    <row r="160" spans="1:7">
      <c r="A160" s="26">
        <v>40336</v>
      </c>
      <c r="B160" s="39">
        <f t="shared" si="10"/>
        <v>40336</v>
      </c>
      <c r="C160" s="39">
        <f t="shared" si="8"/>
        <v>6</v>
      </c>
      <c r="D160" s="39">
        <f t="shared" si="11"/>
        <v>2010</v>
      </c>
      <c r="E160" s="26" t="s">
        <v>1</v>
      </c>
      <c r="F160">
        <f t="shared" si="9"/>
        <v>2</v>
      </c>
      <c r="G160" t="s">
        <v>8</v>
      </c>
    </row>
    <row r="161" spans="1:7">
      <c r="A161" s="26">
        <v>40337</v>
      </c>
      <c r="B161" s="39">
        <f t="shared" si="10"/>
        <v>40337</v>
      </c>
      <c r="C161" s="39">
        <f t="shared" si="8"/>
        <v>6</v>
      </c>
      <c r="D161" s="39">
        <f t="shared" si="11"/>
        <v>2010</v>
      </c>
      <c r="E161" s="26" t="s">
        <v>1</v>
      </c>
      <c r="F161">
        <f t="shared" si="9"/>
        <v>3</v>
      </c>
      <c r="G161" t="s">
        <v>8</v>
      </c>
    </row>
    <row r="162" spans="1:7">
      <c r="A162" s="26">
        <v>40338</v>
      </c>
      <c r="B162" s="39">
        <f t="shared" si="10"/>
        <v>40338</v>
      </c>
      <c r="C162" s="39">
        <f t="shared" si="8"/>
        <v>6</v>
      </c>
      <c r="D162" s="39">
        <f t="shared" si="11"/>
        <v>2010</v>
      </c>
      <c r="E162" s="26" t="s">
        <v>1</v>
      </c>
      <c r="F162">
        <f t="shared" si="9"/>
        <v>4</v>
      </c>
      <c r="G162" t="s">
        <v>8</v>
      </c>
    </row>
    <row r="163" spans="1:7">
      <c r="A163" s="26">
        <v>40339</v>
      </c>
      <c r="B163" s="39">
        <f t="shared" si="10"/>
        <v>40339</v>
      </c>
      <c r="C163" s="39">
        <f t="shared" si="8"/>
        <v>6</v>
      </c>
      <c r="D163" s="39">
        <f t="shared" si="11"/>
        <v>2010</v>
      </c>
      <c r="E163" s="26" t="s">
        <v>1</v>
      </c>
      <c r="F163">
        <f t="shared" si="9"/>
        <v>5</v>
      </c>
      <c r="G163" t="s">
        <v>8</v>
      </c>
    </row>
    <row r="164" spans="1:7">
      <c r="A164" s="26">
        <v>40340</v>
      </c>
      <c r="B164" s="39">
        <f t="shared" si="10"/>
        <v>40340</v>
      </c>
      <c r="C164" s="39">
        <f t="shared" si="8"/>
        <v>6</v>
      </c>
      <c r="D164" s="39">
        <f t="shared" si="11"/>
        <v>2010</v>
      </c>
      <c r="E164" s="26" t="s">
        <v>1</v>
      </c>
      <c r="F164">
        <f t="shared" si="9"/>
        <v>6</v>
      </c>
      <c r="G164" t="s">
        <v>8</v>
      </c>
    </row>
    <row r="165" spans="1:7">
      <c r="A165" s="26">
        <v>40341</v>
      </c>
      <c r="B165" s="39">
        <f t="shared" si="10"/>
        <v>40341</v>
      </c>
      <c r="C165" s="39">
        <f t="shared" si="8"/>
        <v>6</v>
      </c>
      <c r="D165" s="39">
        <f t="shared" si="11"/>
        <v>2010</v>
      </c>
      <c r="E165" s="26" t="s">
        <v>1</v>
      </c>
      <c r="F165">
        <f t="shared" si="9"/>
        <v>7</v>
      </c>
      <c r="G165" t="s">
        <v>0</v>
      </c>
    </row>
    <row r="166" spans="1:7">
      <c r="A166" s="26">
        <v>40342</v>
      </c>
      <c r="B166" s="39">
        <f t="shared" si="10"/>
        <v>40342</v>
      </c>
      <c r="C166" s="39">
        <f t="shared" si="8"/>
        <v>6</v>
      </c>
      <c r="D166" s="39">
        <f t="shared" si="11"/>
        <v>2010</v>
      </c>
      <c r="E166" s="26" t="s">
        <v>1</v>
      </c>
      <c r="F166">
        <f t="shared" si="9"/>
        <v>1</v>
      </c>
      <c r="G166" t="s">
        <v>13</v>
      </c>
    </row>
    <row r="167" spans="1:7">
      <c r="A167" s="26">
        <v>40343</v>
      </c>
      <c r="B167" s="39">
        <f t="shared" si="10"/>
        <v>40343</v>
      </c>
      <c r="C167" s="39">
        <f t="shared" si="8"/>
        <v>6</v>
      </c>
      <c r="D167" s="39">
        <f t="shared" si="11"/>
        <v>2010</v>
      </c>
      <c r="E167" s="26" t="s">
        <v>1</v>
      </c>
      <c r="F167">
        <f t="shared" si="9"/>
        <v>2</v>
      </c>
      <c r="G167" t="s">
        <v>8</v>
      </c>
    </row>
    <row r="168" spans="1:7">
      <c r="A168" s="26">
        <v>40344</v>
      </c>
      <c r="B168" s="39">
        <f t="shared" si="10"/>
        <v>40344</v>
      </c>
      <c r="C168" s="39">
        <f t="shared" si="8"/>
        <v>6</v>
      </c>
      <c r="D168" s="39">
        <f t="shared" si="11"/>
        <v>2010</v>
      </c>
      <c r="E168" s="26" t="s">
        <v>1</v>
      </c>
      <c r="F168">
        <f t="shared" si="9"/>
        <v>3</v>
      </c>
      <c r="G168" t="s">
        <v>8</v>
      </c>
    </row>
    <row r="169" spans="1:7">
      <c r="A169" s="26">
        <v>40345</v>
      </c>
      <c r="B169" s="39">
        <f t="shared" si="10"/>
        <v>40345</v>
      </c>
      <c r="C169" s="39">
        <f t="shared" si="8"/>
        <v>6</v>
      </c>
      <c r="D169" s="39">
        <f t="shared" si="11"/>
        <v>2010</v>
      </c>
      <c r="E169" s="26" t="s">
        <v>1</v>
      </c>
      <c r="F169">
        <f t="shared" si="9"/>
        <v>4</v>
      </c>
      <c r="G169" t="s">
        <v>13</v>
      </c>
    </row>
    <row r="170" spans="1:7">
      <c r="A170" s="26">
        <v>40346</v>
      </c>
      <c r="B170" s="39">
        <f t="shared" si="10"/>
        <v>40346</v>
      </c>
      <c r="C170" s="39">
        <f t="shared" si="8"/>
        <v>6</v>
      </c>
      <c r="D170" s="39">
        <f t="shared" si="11"/>
        <v>2010</v>
      </c>
      <c r="E170" s="26" t="s">
        <v>1</v>
      </c>
      <c r="F170">
        <f t="shared" si="9"/>
        <v>5</v>
      </c>
      <c r="G170" t="s">
        <v>8</v>
      </c>
    </row>
    <row r="171" spans="1:7">
      <c r="A171" s="26">
        <v>40347</v>
      </c>
      <c r="B171" s="39">
        <f t="shared" si="10"/>
        <v>40347</v>
      </c>
      <c r="C171" s="39">
        <f t="shared" si="8"/>
        <v>6</v>
      </c>
      <c r="D171" s="39">
        <f t="shared" si="11"/>
        <v>2010</v>
      </c>
      <c r="E171" s="26" t="s">
        <v>1</v>
      </c>
      <c r="F171">
        <f t="shared" si="9"/>
        <v>6</v>
      </c>
      <c r="G171" t="s">
        <v>8</v>
      </c>
    </row>
    <row r="172" spans="1:7">
      <c r="A172" s="26">
        <v>40348</v>
      </c>
      <c r="B172" s="39">
        <f t="shared" si="10"/>
        <v>40348</v>
      </c>
      <c r="C172" s="39">
        <f t="shared" si="8"/>
        <v>6</v>
      </c>
      <c r="D172" s="39">
        <f t="shared" si="11"/>
        <v>2010</v>
      </c>
      <c r="E172" s="26" t="s">
        <v>1</v>
      </c>
      <c r="F172">
        <f t="shared" si="9"/>
        <v>7</v>
      </c>
      <c r="G172" t="s">
        <v>0</v>
      </c>
    </row>
    <row r="173" spans="1:7">
      <c r="A173" s="26">
        <v>40349</v>
      </c>
      <c r="B173" s="39">
        <f t="shared" si="10"/>
        <v>40349</v>
      </c>
      <c r="C173" s="39">
        <f t="shared" si="8"/>
        <v>6</v>
      </c>
      <c r="D173" s="39">
        <f t="shared" si="11"/>
        <v>2010</v>
      </c>
      <c r="E173" s="26" t="s">
        <v>1</v>
      </c>
      <c r="F173">
        <f t="shared" si="9"/>
        <v>1</v>
      </c>
      <c r="G173" t="s">
        <v>13</v>
      </c>
    </row>
    <row r="174" spans="1:7">
      <c r="A174" s="26">
        <v>40350</v>
      </c>
      <c r="B174" s="39">
        <f t="shared" si="10"/>
        <v>40350</v>
      </c>
      <c r="C174" s="39">
        <f t="shared" si="8"/>
        <v>6</v>
      </c>
      <c r="D174" s="39">
        <f t="shared" si="11"/>
        <v>2010</v>
      </c>
      <c r="E174" s="26" t="s">
        <v>1</v>
      </c>
      <c r="F174">
        <f t="shared" si="9"/>
        <v>2</v>
      </c>
      <c r="G174" t="s">
        <v>8</v>
      </c>
    </row>
    <row r="175" spans="1:7">
      <c r="A175" s="26">
        <v>40351</v>
      </c>
      <c r="B175" s="39">
        <f t="shared" si="10"/>
        <v>40351</v>
      </c>
      <c r="C175" s="39">
        <f t="shared" si="8"/>
        <v>6</v>
      </c>
      <c r="D175" s="39">
        <f t="shared" si="11"/>
        <v>2010</v>
      </c>
      <c r="E175" s="26" t="s">
        <v>1</v>
      </c>
      <c r="F175">
        <f t="shared" si="9"/>
        <v>3</v>
      </c>
      <c r="G175" t="s">
        <v>8</v>
      </c>
    </row>
    <row r="176" spans="1:7">
      <c r="A176" s="26">
        <v>40352</v>
      </c>
      <c r="B176" s="39">
        <f t="shared" si="10"/>
        <v>40352</v>
      </c>
      <c r="C176" s="39">
        <f t="shared" si="8"/>
        <v>6</v>
      </c>
      <c r="D176" s="39">
        <f t="shared" si="11"/>
        <v>2010</v>
      </c>
      <c r="E176" s="26" t="s">
        <v>1</v>
      </c>
      <c r="F176">
        <f t="shared" si="9"/>
        <v>4</v>
      </c>
      <c r="G176" t="s">
        <v>8</v>
      </c>
    </row>
    <row r="177" spans="1:7">
      <c r="A177" s="26">
        <v>40353</v>
      </c>
      <c r="B177" s="39">
        <f t="shared" si="10"/>
        <v>40353</v>
      </c>
      <c r="C177" s="39">
        <f t="shared" si="8"/>
        <v>6</v>
      </c>
      <c r="D177" s="39">
        <f t="shared" si="11"/>
        <v>2010</v>
      </c>
      <c r="E177" s="26" t="s">
        <v>1</v>
      </c>
      <c r="F177">
        <f t="shared" si="9"/>
        <v>5</v>
      </c>
      <c r="G177" t="s">
        <v>8</v>
      </c>
    </row>
    <row r="178" spans="1:7">
      <c r="A178" s="26">
        <v>40354</v>
      </c>
      <c r="B178" s="39">
        <f t="shared" si="10"/>
        <v>40354</v>
      </c>
      <c r="C178" s="39">
        <f t="shared" si="8"/>
        <v>6</v>
      </c>
      <c r="D178" s="39">
        <f t="shared" si="11"/>
        <v>2010</v>
      </c>
      <c r="E178" s="26" t="s">
        <v>1</v>
      </c>
      <c r="F178">
        <f t="shared" si="9"/>
        <v>6</v>
      </c>
      <c r="G178" t="s">
        <v>8</v>
      </c>
    </row>
    <row r="179" spans="1:7">
      <c r="A179" s="26">
        <v>40355</v>
      </c>
      <c r="B179" s="39">
        <f t="shared" si="10"/>
        <v>40355</v>
      </c>
      <c r="C179" s="39">
        <f t="shared" si="8"/>
        <v>6</v>
      </c>
      <c r="D179" s="39">
        <f t="shared" si="11"/>
        <v>2010</v>
      </c>
      <c r="E179" s="26" t="s">
        <v>1</v>
      </c>
      <c r="F179">
        <f t="shared" si="9"/>
        <v>7</v>
      </c>
      <c r="G179" t="s">
        <v>0</v>
      </c>
    </row>
    <row r="180" spans="1:7">
      <c r="A180" s="26">
        <v>40356</v>
      </c>
      <c r="B180" s="39">
        <f t="shared" si="10"/>
        <v>40356</v>
      </c>
      <c r="C180" s="39">
        <f t="shared" si="8"/>
        <v>6</v>
      </c>
      <c r="D180" s="39">
        <f t="shared" si="11"/>
        <v>2010</v>
      </c>
      <c r="E180" s="26" t="s">
        <v>1</v>
      </c>
      <c r="F180">
        <f t="shared" si="9"/>
        <v>1</v>
      </c>
      <c r="G180" t="s">
        <v>13</v>
      </c>
    </row>
    <row r="181" spans="1:7">
      <c r="A181" s="26">
        <v>40357</v>
      </c>
      <c r="B181" s="39">
        <f t="shared" si="10"/>
        <v>40357</v>
      </c>
      <c r="C181" s="39">
        <f t="shared" si="8"/>
        <v>6</v>
      </c>
      <c r="D181" s="39">
        <f t="shared" si="11"/>
        <v>2010</v>
      </c>
      <c r="E181" s="26" t="s">
        <v>1</v>
      </c>
      <c r="F181">
        <f t="shared" si="9"/>
        <v>2</v>
      </c>
      <c r="G181" t="s">
        <v>8</v>
      </c>
    </row>
    <row r="182" spans="1:7">
      <c r="A182" s="26">
        <v>40358</v>
      </c>
      <c r="B182" s="39">
        <f t="shared" si="10"/>
        <v>40358</v>
      </c>
      <c r="C182" s="39">
        <f t="shared" si="8"/>
        <v>6</v>
      </c>
      <c r="D182" s="39">
        <f t="shared" si="11"/>
        <v>2010</v>
      </c>
      <c r="E182" s="26" t="s">
        <v>1</v>
      </c>
      <c r="F182">
        <f t="shared" si="9"/>
        <v>3</v>
      </c>
      <c r="G182" t="s">
        <v>8</v>
      </c>
    </row>
    <row r="183" spans="1:7">
      <c r="A183" s="26">
        <v>40359</v>
      </c>
      <c r="B183" s="39">
        <f t="shared" si="10"/>
        <v>40359</v>
      </c>
      <c r="C183" s="39">
        <f t="shared" si="8"/>
        <v>6</v>
      </c>
      <c r="D183" s="39">
        <f t="shared" si="11"/>
        <v>2010</v>
      </c>
      <c r="E183" s="26" t="s">
        <v>1</v>
      </c>
      <c r="F183">
        <f t="shared" si="9"/>
        <v>4</v>
      </c>
      <c r="G183" t="s">
        <v>8</v>
      </c>
    </row>
    <row r="184" spans="1:7">
      <c r="A184" s="26">
        <v>40360</v>
      </c>
      <c r="B184" s="39">
        <f t="shared" si="10"/>
        <v>40360</v>
      </c>
      <c r="C184" s="39">
        <f t="shared" si="8"/>
        <v>7</v>
      </c>
      <c r="D184" s="39">
        <f t="shared" si="11"/>
        <v>2010</v>
      </c>
      <c r="E184" s="26" t="s">
        <v>1</v>
      </c>
      <c r="F184">
        <f t="shared" si="9"/>
        <v>5</v>
      </c>
      <c r="G184" t="s">
        <v>8</v>
      </c>
    </row>
    <row r="185" spans="1:7">
      <c r="A185" s="26">
        <v>40361</v>
      </c>
      <c r="B185" s="39">
        <f t="shared" si="10"/>
        <v>40361</v>
      </c>
      <c r="C185" s="39">
        <f t="shared" si="8"/>
        <v>7</v>
      </c>
      <c r="D185" s="39">
        <f t="shared" si="11"/>
        <v>2010</v>
      </c>
      <c r="E185" s="26" t="s">
        <v>1</v>
      </c>
      <c r="F185">
        <f t="shared" si="9"/>
        <v>6</v>
      </c>
      <c r="G185" t="s">
        <v>8</v>
      </c>
    </row>
    <row r="186" spans="1:7">
      <c r="A186" s="26">
        <v>40362</v>
      </c>
      <c r="B186" s="39">
        <f t="shared" si="10"/>
        <v>40362</v>
      </c>
      <c r="C186" s="39">
        <f t="shared" si="8"/>
        <v>7</v>
      </c>
      <c r="D186" s="39">
        <f t="shared" si="11"/>
        <v>2010</v>
      </c>
      <c r="E186" s="26" t="s">
        <v>1</v>
      </c>
      <c r="F186">
        <f t="shared" si="9"/>
        <v>7</v>
      </c>
      <c r="G186" t="s">
        <v>0</v>
      </c>
    </row>
    <row r="187" spans="1:7">
      <c r="A187" s="26">
        <v>40363</v>
      </c>
      <c r="B187" s="39">
        <f t="shared" si="10"/>
        <v>40363</v>
      </c>
      <c r="C187" s="39">
        <f t="shared" si="8"/>
        <v>7</v>
      </c>
      <c r="D187" s="39">
        <f t="shared" si="11"/>
        <v>2010</v>
      </c>
      <c r="E187" s="26" t="s">
        <v>1</v>
      </c>
      <c r="F187">
        <f t="shared" si="9"/>
        <v>1</v>
      </c>
      <c r="G187" t="s">
        <v>13</v>
      </c>
    </row>
    <row r="188" spans="1:7">
      <c r="A188" s="26">
        <v>40364</v>
      </c>
      <c r="B188" s="39">
        <f t="shared" si="10"/>
        <v>40364</v>
      </c>
      <c r="C188" s="39">
        <f t="shared" si="8"/>
        <v>7</v>
      </c>
      <c r="D188" s="39">
        <f t="shared" si="11"/>
        <v>2010</v>
      </c>
      <c r="E188" s="26" t="s">
        <v>1</v>
      </c>
      <c r="F188">
        <f t="shared" si="9"/>
        <v>2</v>
      </c>
      <c r="G188" t="s">
        <v>8</v>
      </c>
    </row>
    <row r="189" spans="1:7">
      <c r="A189" s="26">
        <v>40365</v>
      </c>
      <c r="B189" s="39">
        <f t="shared" si="10"/>
        <v>40365</v>
      </c>
      <c r="C189" s="39">
        <f t="shared" si="8"/>
        <v>7</v>
      </c>
      <c r="D189" s="39">
        <f t="shared" si="11"/>
        <v>2010</v>
      </c>
      <c r="E189" s="26" t="s">
        <v>1</v>
      </c>
      <c r="F189">
        <f t="shared" si="9"/>
        <v>3</v>
      </c>
      <c r="G189" t="s">
        <v>8</v>
      </c>
    </row>
    <row r="190" spans="1:7">
      <c r="A190" s="26">
        <v>40366</v>
      </c>
      <c r="B190" s="39">
        <f t="shared" si="10"/>
        <v>40366</v>
      </c>
      <c r="C190" s="39">
        <f t="shared" si="8"/>
        <v>7</v>
      </c>
      <c r="D190" s="39">
        <f t="shared" si="11"/>
        <v>2010</v>
      </c>
      <c r="E190" s="26" t="s">
        <v>1</v>
      </c>
      <c r="F190">
        <f t="shared" si="9"/>
        <v>4</v>
      </c>
      <c r="G190" t="s">
        <v>8</v>
      </c>
    </row>
    <row r="191" spans="1:7">
      <c r="A191" s="26">
        <v>40367</v>
      </c>
      <c r="B191" s="39">
        <f t="shared" si="10"/>
        <v>40367</v>
      </c>
      <c r="C191" s="39">
        <f t="shared" si="8"/>
        <v>7</v>
      </c>
      <c r="D191" s="39">
        <f t="shared" si="11"/>
        <v>2010</v>
      </c>
      <c r="E191" s="26" t="s">
        <v>1</v>
      </c>
      <c r="F191">
        <f t="shared" si="9"/>
        <v>5</v>
      </c>
      <c r="G191" t="s">
        <v>8</v>
      </c>
    </row>
    <row r="192" spans="1:7">
      <c r="A192" s="26">
        <v>40368</v>
      </c>
      <c r="B192" s="39">
        <f t="shared" si="10"/>
        <v>40368</v>
      </c>
      <c r="C192" s="39">
        <f t="shared" si="8"/>
        <v>7</v>
      </c>
      <c r="D192" s="39">
        <f t="shared" si="11"/>
        <v>2010</v>
      </c>
      <c r="E192" s="26" t="s">
        <v>1</v>
      </c>
      <c r="F192">
        <f t="shared" si="9"/>
        <v>6</v>
      </c>
      <c r="G192" t="s">
        <v>8</v>
      </c>
    </row>
    <row r="193" spans="1:7">
      <c r="A193" s="26">
        <v>40369</v>
      </c>
      <c r="B193" s="39">
        <f t="shared" si="10"/>
        <v>40369</v>
      </c>
      <c r="C193" s="39">
        <f t="shared" si="8"/>
        <v>7</v>
      </c>
      <c r="D193" s="39">
        <f t="shared" si="11"/>
        <v>2010</v>
      </c>
      <c r="E193" s="26" t="s">
        <v>1</v>
      </c>
      <c r="F193">
        <f t="shared" si="9"/>
        <v>7</v>
      </c>
      <c r="G193" t="s">
        <v>0</v>
      </c>
    </row>
    <row r="194" spans="1:7">
      <c r="A194" s="26">
        <v>40370</v>
      </c>
      <c r="B194" s="39">
        <f t="shared" si="10"/>
        <v>40370</v>
      </c>
      <c r="C194" s="39">
        <f t="shared" si="8"/>
        <v>7</v>
      </c>
      <c r="D194" s="39">
        <f t="shared" si="11"/>
        <v>2010</v>
      </c>
      <c r="E194" s="26" t="s">
        <v>1</v>
      </c>
      <c r="F194">
        <f t="shared" si="9"/>
        <v>1</v>
      </c>
      <c r="G194" t="s">
        <v>13</v>
      </c>
    </row>
    <row r="195" spans="1:7">
      <c r="A195" s="26">
        <v>40371</v>
      </c>
      <c r="B195" s="39">
        <f t="shared" si="10"/>
        <v>40371</v>
      </c>
      <c r="C195" s="39">
        <f t="shared" ref="C195:C258" si="12">MONTH(A195)</f>
        <v>7</v>
      </c>
      <c r="D195" s="39">
        <f t="shared" si="11"/>
        <v>2010</v>
      </c>
      <c r="E195" s="26" t="s">
        <v>1</v>
      </c>
      <c r="F195">
        <f t="shared" ref="F195:F258" si="13">WEEKDAY(A195)</f>
        <v>2</v>
      </c>
      <c r="G195" t="s">
        <v>8</v>
      </c>
    </row>
    <row r="196" spans="1:7">
      <c r="A196" s="26">
        <v>40372</v>
      </c>
      <c r="B196" s="39">
        <f t="shared" ref="B196:B259" si="14">A196</f>
        <v>40372</v>
      </c>
      <c r="C196" s="39">
        <f t="shared" si="12"/>
        <v>7</v>
      </c>
      <c r="D196" s="39">
        <f t="shared" ref="D196:D259" si="15">YEAR(A196)</f>
        <v>2010</v>
      </c>
      <c r="E196" s="26" t="s">
        <v>1</v>
      </c>
      <c r="F196">
        <f t="shared" si="13"/>
        <v>3</v>
      </c>
      <c r="G196" t="s">
        <v>8</v>
      </c>
    </row>
    <row r="197" spans="1:7">
      <c r="A197" s="26">
        <v>40373</v>
      </c>
      <c r="B197" s="39">
        <f t="shared" si="14"/>
        <v>40373</v>
      </c>
      <c r="C197" s="39">
        <f t="shared" si="12"/>
        <v>7</v>
      </c>
      <c r="D197" s="39">
        <f t="shared" si="15"/>
        <v>2010</v>
      </c>
      <c r="E197" s="26" t="s">
        <v>1</v>
      </c>
      <c r="F197">
        <f t="shared" si="13"/>
        <v>4</v>
      </c>
      <c r="G197" t="s">
        <v>8</v>
      </c>
    </row>
    <row r="198" spans="1:7">
      <c r="A198" s="26">
        <v>40374</v>
      </c>
      <c r="B198" s="39">
        <f t="shared" si="14"/>
        <v>40374</v>
      </c>
      <c r="C198" s="39">
        <f t="shared" si="12"/>
        <v>7</v>
      </c>
      <c r="D198" s="39">
        <f t="shared" si="15"/>
        <v>2010</v>
      </c>
      <c r="E198" s="26" t="s">
        <v>1</v>
      </c>
      <c r="F198">
        <f t="shared" si="13"/>
        <v>5</v>
      </c>
      <c r="G198" t="s">
        <v>8</v>
      </c>
    </row>
    <row r="199" spans="1:7">
      <c r="A199" s="26">
        <v>40375</v>
      </c>
      <c r="B199" s="39">
        <f t="shared" si="14"/>
        <v>40375</v>
      </c>
      <c r="C199" s="39">
        <f t="shared" si="12"/>
        <v>7</v>
      </c>
      <c r="D199" s="39">
        <f t="shared" si="15"/>
        <v>2010</v>
      </c>
      <c r="E199" s="26" t="s">
        <v>1</v>
      </c>
      <c r="F199">
        <f t="shared" si="13"/>
        <v>6</v>
      </c>
      <c r="G199" t="s">
        <v>8</v>
      </c>
    </row>
    <row r="200" spans="1:7">
      <c r="A200" s="26">
        <v>40376</v>
      </c>
      <c r="B200" s="39">
        <f t="shared" si="14"/>
        <v>40376</v>
      </c>
      <c r="C200" s="39">
        <f t="shared" si="12"/>
        <v>7</v>
      </c>
      <c r="D200" s="39">
        <f t="shared" si="15"/>
        <v>2010</v>
      </c>
      <c r="E200" s="26" t="s">
        <v>1</v>
      </c>
      <c r="F200">
        <f t="shared" si="13"/>
        <v>7</v>
      </c>
      <c r="G200" t="s">
        <v>0</v>
      </c>
    </row>
    <row r="201" spans="1:7">
      <c r="A201" s="26">
        <v>40377</v>
      </c>
      <c r="B201" s="39">
        <f t="shared" si="14"/>
        <v>40377</v>
      </c>
      <c r="C201" s="39">
        <f t="shared" si="12"/>
        <v>7</v>
      </c>
      <c r="D201" s="39">
        <f t="shared" si="15"/>
        <v>2010</v>
      </c>
      <c r="E201" s="26" t="s">
        <v>1</v>
      </c>
      <c r="F201">
        <f t="shared" si="13"/>
        <v>1</v>
      </c>
      <c r="G201" t="s">
        <v>13</v>
      </c>
    </row>
    <row r="202" spans="1:7">
      <c r="A202" s="26">
        <v>40378</v>
      </c>
      <c r="B202" s="39">
        <f t="shared" si="14"/>
        <v>40378</v>
      </c>
      <c r="C202" s="39">
        <f t="shared" si="12"/>
        <v>7</v>
      </c>
      <c r="D202" s="39">
        <f t="shared" si="15"/>
        <v>2010</v>
      </c>
      <c r="E202" s="26" t="s">
        <v>1</v>
      </c>
      <c r="F202">
        <f t="shared" si="13"/>
        <v>2</v>
      </c>
      <c r="G202" t="s">
        <v>8</v>
      </c>
    </row>
    <row r="203" spans="1:7">
      <c r="A203" s="26">
        <v>40379</v>
      </c>
      <c r="B203" s="39">
        <f t="shared" si="14"/>
        <v>40379</v>
      </c>
      <c r="C203" s="39">
        <f t="shared" si="12"/>
        <v>7</v>
      </c>
      <c r="D203" s="39">
        <f t="shared" si="15"/>
        <v>2010</v>
      </c>
      <c r="E203" s="26" t="s">
        <v>1</v>
      </c>
      <c r="F203">
        <f t="shared" si="13"/>
        <v>3</v>
      </c>
      <c r="G203" t="s">
        <v>8</v>
      </c>
    </row>
    <row r="204" spans="1:7">
      <c r="A204" s="26">
        <v>40380</v>
      </c>
      <c r="B204" s="39">
        <f t="shared" si="14"/>
        <v>40380</v>
      </c>
      <c r="C204" s="39">
        <f t="shared" si="12"/>
        <v>7</v>
      </c>
      <c r="D204" s="39">
        <f t="shared" si="15"/>
        <v>2010</v>
      </c>
      <c r="E204" s="26" t="s">
        <v>1</v>
      </c>
      <c r="F204">
        <f t="shared" si="13"/>
        <v>4</v>
      </c>
      <c r="G204" t="s">
        <v>8</v>
      </c>
    </row>
    <row r="205" spans="1:7">
      <c r="A205" s="26">
        <v>40381</v>
      </c>
      <c r="B205" s="39">
        <f t="shared" si="14"/>
        <v>40381</v>
      </c>
      <c r="C205" s="39">
        <f t="shared" si="12"/>
        <v>7</v>
      </c>
      <c r="D205" s="39">
        <f t="shared" si="15"/>
        <v>2010</v>
      </c>
      <c r="E205" s="26" t="s">
        <v>1</v>
      </c>
      <c r="F205">
        <f t="shared" si="13"/>
        <v>5</v>
      </c>
      <c r="G205" t="s">
        <v>8</v>
      </c>
    </row>
    <row r="206" spans="1:7">
      <c r="A206" s="26">
        <v>40382</v>
      </c>
      <c r="B206" s="39">
        <f t="shared" si="14"/>
        <v>40382</v>
      </c>
      <c r="C206" s="39">
        <f t="shared" si="12"/>
        <v>7</v>
      </c>
      <c r="D206" s="39">
        <f t="shared" si="15"/>
        <v>2010</v>
      </c>
      <c r="E206" s="26" t="s">
        <v>1</v>
      </c>
      <c r="F206">
        <f t="shared" si="13"/>
        <v>6</v>
      </c>
      <c r="G206" t="s">
        <v>8</v>
      </c>
    </row>
    <row r="207" spans="1:7">
      <c r="A207" s="26">
        <v>40383</v>
      </c>
      <c r="B207" s="39">
        <f t="shared" si="14"/>
        <v>40383</v>
      </c>
      <c r="C207" s="39">
        <f t="shared" si="12"/>
        <v>7</v>
      </c>
      <c r="D207" s="39">
        <f t="shared" si="15"/>
        <v>2010</v>
      </c>
      <c r="E207" s="26" t="s">
        <v>1</v>
      </c>
      <c r="F207">
        <f t="shared" si="13"/>
        <v>7</v>
      </c>
      <c r="G207" t="s">
        <v>0</v>
      </c>
    </row>
    <row r="208" spans="1:7">
      <c r="A208" s="26">
        <v>40384</v>
      </c>
      <c r="B208" s="39">
        <f t="shared" si="14"/>
        <v>40384</v>
      </c>
      <c r="C208" s="39">
        <f t="shared" si="12"/>
        <v>7</v>
      </c>
      <c r="D208" s="39">
        <f t="shared" si="15"/>
        <v>2010</v>
      </c>
      <c r="E208" s="26" t="s">
        <v>1</v>
      </c>
      <c r="F208">
        <f t="shared" si="13"/>
        <v>1</v>
      </c>
      <c r="G208" t="s">
        <v>13</v>
      </c>
    </row>
    <row r="209" spans="1:7">
      <c r="A209" s="26">
        <v>40385</v>
      </c>
      <c r="B209" s="39">
        <f t="shared" si="14"/>
        <v>40385</v>
      </c>
      <c r="C209" s="39">
        <f t="shared" si="12"/>
        <v>7</v>
      </c>
      <c r="D209" s="39">
        <f t="shared" si="15"/>
        <v>2010</v>
      </c>
      <c r="E209" s="26" t="s">
        <v>1</v>
      </c>
      <c r="F209">
        <f t="shared" si="13"/>
        <v>2</v>
      </c>
      <c r="G209" t="s">
        <v>8</v>
      </c>
    </row>
    <row r="210" spans="1:7">
      <c r="A210" s="26">
        <v>40386</v>
      </c>
      <c r="B210" s="39">
        <f t="shared" si="14"/>
        <v>40386</v>
      </c>
      <c r="C210" s="39">
        <f t="shared" si="12"/>
        <v>7</v>
      </c>
      <c r="D210" s="39">
        <f t="shared" si="15"/>
        <v>2010</v>
      </c>
      <c r="E210" s="26" t="s">
        <v>1</v>
      </c>
      <c r="F210">
        <f t="shared" si="13"/>
        <v>3</v>
      </c>
      <c r="G210" t="s">
        <v>8</v>
      </c>
    </row>
    <row r="211" spans="1:7">
      <c r="A211" s="26">
        <v>40387</v>
      </c>
      <c r="B211" s="39">
        <f t="shared" si="14"/>
        <v>40387</v>
      </c>
      <c r="C211" s="39">
        <f t="shared" si="12"/>
        <v>7</v>
      </c>
      <c r="D211" s="39">
        <f t="shared" si="15"/>
        <v>2010</v>
      </c>
      <c r="E211" s="26" t="s">
        <v>1</v>
      </c>
      <c r="F211">
        <f t="shared" si="13"/>
        <v>4</v>
      </c>
      <c r="G211" t="s">
        <v>8</v>
      </c>
    </row>
    <row r="212" spans="1:7">
      <c r="A212" s="26">
        <v>40388</v>
      </c>
      <c r="B212" s="39">
        <f t="shared" si="14"/>
        <v>40388</v>
      </c>
      <c r="C212" s="39">
        <f t="shared" si="12"/>
        <v>7</v>
      </c>
      <c r="D212" s="39">
        <f t="shared" si="15"/>
        <v>2010</v>
      </c>
      <c r="E212" s="26" t="s">
        <v>1</v>
      </c>
      <c r="F212">
        <f t="shared" si="13"/>
        <v>5</v>
      </c>
      <c r="G212" t="s">
        <v>8</v>
      </c>
    </row>
    <row r="213" spans="1:7">
      <c r="A213" s="26">
        <v>40389</v>
      </c>
      <c r="B213" s="39">
        <f t="shared" si="14"/>
        <v>40389</v>
      </c>
      <c r="C213" s="39">
        <f t="shared" si="12"/>
        <v>7</v>
      </c>
      <c r="D213" s="39">
        <f t="shared" si="15"/>
        <v>2010</v>
      </c>
      <c r="E213" s="26" t="s">
        <v>1</v>
      </c>
      <c r="F213">
        <f t="shared" si="13"/>
        <v>6</v>
      </c>
      <c r="G213" t="s">
        <v>8</v>
      </c>
    </row>
    <row r="214" spans="1:7">
      <c r="A214" s="26">
        <v>40390</v>
      </c>
      <c r="B214" s="39">
        <f t="shared" si="14"/>
        <v>40390</v>
      </c>
      <c r="C214" s="39">
        <f t="shared" si="12"/>
        <v>7</v>
      </c>
      <c r="D214" s="39">
        <f t="shared" si="15"/>
        <v>2010</v>
      </c>
      <c r="E214" s="26" t="s">
        <v>1</v>
      </c>
      <c r="F214">
        <f t="shared" si="13"/>
        <v>7</v>
      </c>
      <c r="G214" t="s">
        <v>0</v>
      </c>
    </row>
    <row r="215" spans="1:7">
      <c r="A215" s="26">
        <v>40391</v>
      </c>
      <c r="B215" s="39">
        <f t="shared" si="14"/>
        <v>40391</v>
      </c>
      <c r="C215" s="39">
        <f t="shared" si="12"/>
        <v>8</v>
      </c>
      <c r="D215" s="39">
        <f t="shared" si="15"/>
        <v>2010</v>
      </c>
      <c r="E215" s="26" t="s">
        <v>1</v>
      </c>
      <c r="F215">
        <f t="shared" si="13"/>
        <v>1</v>
      </c>
      <c r="G215" t="s">
        <v>13</v>
      </c>
    </row>
    <row r="216" spans="1:7">
      <c r="A216" s="26">
        <v>40392</v>
      </c>
      <c r="B216" s="39">
        <f t="shared" si="14"/>
        <v>40392</v>
      </c>
      <c r="C216" s="39">
        <f t="shared" si="12"/>
        <v>8</v>
      </c>
      <c r="D216" s="39">
        <f t="shared" si="15"/>
        <v>2010</v>
      </c>
      <c r="E216" s="26" t="s">
        <v>1</v>
      </c>
      <c r="F216">
        <f t="shared" si="13"/>
        <v>2</v>
      </c>
      <c r="G216" t="s">
        <v>8</v>
      </c>
    </row>
    <row r="217" spans="1:7">
      <c r="A217" s="26">
        <v>40393</v>
      </c>
      <c r="B217" s="39">
        <f t="shared" si="14"/>
        <v>40393</v>
      </c>
      <c r="C217" s="39">
        <f t="shared" si="12"/>
        <v>8</v>
      </c>
      <c r="D217" s="39">
        <f t="shared" si="15"/>
        <v>2010</v>
      </c>
      <c r="E217" s="26" t="s">
        <v>1</v>
      </c>
      <c r="F217">
        <f t="shared" si="13"/>
        <v>3</v>
      </c>
      <c r="G217" t="s">
        <v>8</v>
      </c>
    </row>
    <row r="218" spans="1:7">
      <c r="A218" s="26">
        <v>40394</v>
      </c>
      <c r="B218" s="39">
        <f t="shared" si="14"/>
        <v>40394</v>
      </c>
      <c r="C218" s="39">
        <f t="shared" si="12"/>
        <v>8</v>
      </c>
      <c r="D218" s="39">
        <f t="shared" si="15"/>
        <v>2010</v>
      </c>
      <c r="E218" s="26" t="s">
        <v>1</v>
      </c>
      <c r="F218">
        <f t="shared" si="13"/>
        <v>4</v>
      </c>
      <c r="G218" t="s">
        <v>8</v>
      </c>
    </row>
    <row r="219" spans="1:7">
      <c r="A219" s="26">
        <v>40395</v>
      </c>
      <c r="B219" s="39">
        <f t="shared" si="14"/>
        <v>40395</v>
      </c>
      <c r="C219" s="39">
        <f t="shared" si="12"/>
        <v>8</v>
      </c>
      <c r="D219" s="39">
        <f t="shared" si="15"/>
        <v>2010</v>
      </c>
      <c r="E219" s="26" t="s">
        <v>1</v>
      </c>
      <c r="F219">
        <f t="shared" si="13"/>
        <v>5</v>
      </c>
      <c r="G219" t="s">
        <v>8</v>
      </c>
    </row>
    <row r="220" spans="1:7">
      <c r="A220" s="26">
        <v>40396</v>
      </c>
      <c r="B220" s="39">
        <f t="shared" si="14"/>
        <v>40396</v>
      </c>
      <c r="C220" s="39">
        <f t="shared" si="12"/>
        <v>8</v>
      </c>
      <c r="D220" s="39">
        <f t="shared" si="15"/>
        <v>2010</v>
      </c>
      <c r="E220" s="26" t="s">
        <v>1</v>
      </c>
      <c r="F220">
        <f t="shared" si="13"/>
        <v>6</v>
      </c>
      <c r="G220" t="s">
        <v>8</v>
      </c>
    </row>
    <row r="221" spans="1:7">
      <c r="A221" s="26">
        <v>40397</v>
      </c>
      <c r="B221" s="39">
        <f t="shared" si="14"/>
        <v>40397</v>
      </c>
      <c r="C221" s="39">
        <f t="shared" si="12"/>
        <v>8</v>
      </c>
      <c r="D221" s="39">
        <f t="shared" si="15"/>
        <v>2010</v>
      </c>
      <c r="E221" s="26" t="s">
        <v>1</v>
      </c>
      <c r="F221">
        <f t="shared" si="13"/>
        <v>7</v>
      </c>
      <c r="G221" t="s">
        <v>0</v>
      </c>
    </row>
    <row r="222" spans="1:7">
      <c r="A222" s="26">
        <v>40398</v>
      </c>
      <c r="B222" s="39">
        <f t="shared" si="14"/>
        <v>40398</v>
      </c>
      <c r="C222" s="39">
        <f t="shared" si="12"/>
        <v>8</v>
      </c>
      <c r="D222" s="39">
        <f t="shared" si="15"/>
        <v>2010</v>
      </c>
      <c r="E222" s="26" t="s">
        <v>1</v>
      </c>
      <c r="F222">
        <f t="shared" si="13"/>
        <v>1</v>
      </c>
      <c r="G222" t="s">
        <v>13</v>
      </c>
    </row>
    <row r="223" spans="1:7">
      <c r="A223" s="26">
        <v>40399</v>
      </c>
      <c r="B223" s="39">
        <f t="shared" si="14"/>
        <v>40399</v>
      </c>
      <c r="C223" s="39">
        <f t="shared" si="12"/>
        <v>8</v>
      </c>
      <c r="D223" s="39">
        <f t="shared" si="15"/>
        <v>2010</v>
      </c>
      <c r="E223" s="26" t="s">
        <v>1</v>
      </c>
      <c r="F223">
        <f t="shared" si="13"/>
        <v>2</v>
      </c>
      <c r="G223" t="s">
        <v>8</v>
      </c>
    </row>
    <row r="224" spans="1:7">
      <c r="A224" s="26">
        <v>40400</v>
      </c>
      <c r="B224" s="39">
        <f t="shared" si="14"/>
        <v>40400</v>
      </c>
      <c r="C224" s="39">
        <f t="shared" si="12"/>
        <v>8</v>
      </c>
      <c r="D224" s="39">
        <f t="shared" si="15"/>
        <v>2010</v>
      </c>
      <c r="E224" s="26" t="s">
        <v>1</v>
      </c>
      <c r="F224">
        <f t="shared" si="13"/>
        <v>3</v>
      </c>
      <c r="G224" t="s">
        <v>8</v>
      </c>
    </row>
    <row r="225" spans="1:7">
      <c r="A225" s="26">
        <v>40401</v>
      </c>
      <c r="B225" s="39">
        <f t="shared" si="14"/>
        <v>40401</v>
      </c>
      <c r="C225" s="39">
        <f t="shared" si="12"/>
        <v>8</v>
      </c>
      <c r="D225" s="39">
        <f t="shared" si="15"/>
        <v>2010</v>
      </c>
      <c r="E225" s="26" t="s">
        <v>1</v>
      </c>
      <c r="F225">
        <f t="shared" si="13"/>
        <v>4</v>
      </c>
      <c r="G225" t="s">
        <v>8</v>
      </c>
    </row>
    <row r="226" spans="1:7">
      <c r="A226" s="26">
        <v>40402</v>
      </c>
      <c r="B226" s="39">
        <f t="shared" si="14"/>
        <v>40402</v>
      </c>
      <c r="C226" s="39">
        <f t="shared" si="12"/>
        <v>8</v>
      </c>
      <c r="D226" s="39">
        <f t="shared" si="15"/>
        <v>2010</v>
      </c>
      <c r="E226" s="26" t="s">
        <v>1</v>
      </c>
      <c r="F226">
        <f t="shared" si="13"/>
        <v>5</v>
      </c>
      <c r="G226" t="s">
        <v>8</v>
      </c>
    </row>
    <row r="227" spans="1:7">
      <c r="A227" s="26">
        <v>40403</v>
      </c>
      <c r="B227" s="39">
        <f t="shared" si="14"/>
        <v>40403</v>
      </c>
      <c r="C227" s="39">
        <f t="shared" si="12"/>
        <v>8</v>
      </c>
      <c r="D227" s="39">
        <f t="shared" si="15"/>
        <v>2010</v>
      </c>
      <c r="E227" s="26" t="s">
        <v>1</v>
      </c>
      <c r="F227">
        <f t="shared" si="13"/>
        <v>6</v>
      </c>
      <c r="G227" t="s">
        <v>8</v>
      </c>
    </row>
    <row r="228" spans="1:7">
      <c r="A228" s="26">
        <v>40404</v>
      </c>
      <c r="B228" s="39">
        <f t="shared" si="14"/>
        <v>40404</v>
      </c>
      <c r="C228" s="39">
        <f t="shared" si="12"/>
        <v>8</v>
      </c>
      <c r="D228" s="39">
        <f t="shared" si="15"/>
        <v>2010</v>
      </c>
      <c r="E228" s="26" t="s">
        <v>1</v>
      </c>
      <c r="F228">
        <f t="shared" si="13"/>
        <v>7</v>
      </c>
      <c r="G228" t="s">
        <v>0</v>
      </c>
    </row>
    <row r="229" spans="1:7">
      <c r="A229" s="26">
        <v>40405</v>
      </c>
      <c r="B229" s="39">
        <f t="shared" si="14"/>
        <v>40405</v>
      </c>
      <c r="C229" s="39">
        <f t="shared" si="12"/>
        <v>8</v>
      </c>
      <c r="D229" s="39">
        <f t="shared" si="15"/>
        <v>2010</v>
      </c>
      <c r="E229" s="26" t="s">
        <v>1</v>
      </c>
      <c r="F229">
        <f t="shared" si="13"/>
        <v>1</v>
      </c>
      <c r="G229" t="s">
        <v>13</v>
      </c>
    </row>
    <row r="230" spans="1:7">
      <c r="A230" s="26">
        <v>40406</v>
      </c>
      <c r="B230" s="39">
        <f t="shared" si="14"/>
        <v>40406</v>
      </c>
      <c r="C230" s="39">
        <f t="shared" si="12"/>
        <v>8</v>
      </c>
      <c r="D230" s="39">
        <f t="shared" si="15"/>
        <v>2010</v>
      </c>
      <c r="E230" s="26" t="s">
        <v>1</v>
      </c>
      <c r="F230">
        <f t="shared" si="13"/>
        <v>2</v>
      </c>
      <c r="G230" t="s">
        <v>8</v>
      </c>
    </row>
    <row r="231" spans="1:7">
      <c r="A231" s="26">
        <v>40407</v>
      </c>
      <c r="B231" s="39">
        <f t="shared" si="14"/>
        <v>40407</v>
      </c>
      <c r="C231" s="39">
        <f t="shared" si="12"/>
        <v>8</v>
      </c>
      <c r="D231" s="39">
        <f t="shared" si="15"/>
        <v>2010</v>
      </c>
      <c r="E231" s="26" t="s">
        <v>1</v>
      </c>
      <c r="F231">
        <f t="shared" si="13"/>
        <v>3</v>
      </c>
      <c r="G231" t="s">
        <v>8</v>
      </c>
    </row>
    <row r="232" spans="1:7">
      <c r="A232" s="26">
        <v>40408</v>
      </c>
      <c r="B232" s="39">
        <f t="shared" si="14"/>
        <v>40408</v>
      </c>
      <c r="C232" s="39">
        <f t="shared" si="12"/>
        <v>8</v>
      </c>
      <c r="D232" s="39">
        <f t="shared" si="15"/>
        <v>2010</v>
      </c>
      <c r="E232" s="26" t="s">
        <v>1</v>
      </c>
      <c r="F232">
        <f t="shared" si="13"/>
        <v>4</v>
      </c>
      <c r="G232" t="s">
        <v>8</v>
      </c>
    </row>
    <row r="233" spans="1:7">
      <c r="A233" s="26">
        <v>40409</v>
      </c>
      <c r="B233" s="39">
        <f t="shared" si="14"/>
        <v>40409</v>
      </c>
      <c r="C233" s="39">
        <f t="shared" si="12"/>
        <v>8</v>
      </c>
      <c r="D233" s="39">
        <f t="shared" si="15"/>
        <v>2010</v>
      </c>
      <c r="E233" s="26" t="s">
        <v>1</v>
      </c>
      <c r="F233">
        <f t="shared" si="13"/>
        <v>5</v>
      </c>
      <c r="G233" t="s">
        <v>8</v>
      </c>
    </row>
    <row r="234" spans="1:7">
      <c r="A234" s="26">
        <v>40410</v>
      </c>
      <c r="B234" s="39">
        <f t="shared" si="14"/>
        <v>40410</v>
      </c>
      <c r="C234" s="39">
        <f t="shared" si="12"/>
        <v>8</v>
      </c>
      <c r="D234" s="39">
        <f t="shared" si="15"/>
        <v>2010</v>
      </c>
      <c r="E234" s="26" t="s">
        <v>1</v>
      </c>
      <c r="F234">
        <f t="shared" si="13"/>
        <v>6</v>
      </c>
      <c r="G234" t="s">
        <v>8</v>
      </c>
    </row>
    <row r="235" spans="1:7">
      <c r="A235" s="26">
        <v>40411</v>
      </c>
      <c r="B235" s="39">
        <f t="shared" si="14"/>
        <v>40411</v>
      </c>
      <c r="C235" s="39">
        <f t="shared" si="12"/>
        <v>8</v>
      </c>
      <c r="D235" s="39">
        <f t="shared" si="15"/>
        <v>2010</v>
      </c>
      <c r="E235" s="26" t="s">
        <v>1</v>
      </c>
      <c r="F235">
        <f t="shared" si="13"/>
        <v>7</v>
      </c>
      <c r="G235" t="s">
        <v>0</v>
      </c>
    </row>
    <row r="236" spans="1:7">
      <c r="A236" s="26">
        <v>40412</v>
      </c>
      <c r="B236" s="39">
        <f t="shared" si="14"/>
        <v>40412</v>
      </c>
      <c r="C236" s="39">
        <f t="shared" si="12"/>
        <v>8</v>
      </c>
      <c r="D236" s="39">
        <f t="shared" si="15"/>
        <v>2010</v>
      </c>
      <c r="E236" s="26" t="s">
        <v>1</v>
      </c>
      <c r="F236">
        <f t="shared" si="13"/>
        <v>1</v>
      </c>
      <c r="G236" t="s">
        <v>13</v>
      </c>
    </row>
    <row r="237" spans="1:7">
      <c r="A237" s="26">
        <v>40413</v>
      </c>
      <c r="B237" s="39">
        <f t="shared" si="14"/>
        <v>40413</v>
      </c>
      <c r="C237" s="39">
        <f t="shared" si="12"/>
        <v>8</v>
      </c>
      <c r="D237" s="39">
        <f t="shared" si="15"/>
        <v>2010</v>
      </c>
      <c r="E237" s="26" t="s">
        <v>1</v>
      </c>
      <c r="F237">
        <f t="shared" si="13"/>
        <v>2</v>
      </c>
      <c r="G237" t="s">
        <v>8</v>
      </c>
    </row>
    <row r="238" spans="1:7">
      <c r="A238" s="26">
        <v>40414</v>
      </c>
      <c r="B238" s="39">
        <f t="shared" si="14"/>
        <v>40414</v>
      </c>
      <c r="C238" s="39">
        <f t="shared" si="12"/>
        <v>8</v>
      </c>
      <c r="D238" s="39">
        <f t="shared" si="15"/>
        <v>2010</v>
      </c>
      <c r="E238" s="26" t="s">
        <v>1</v>
      </c>
      <c r="F238">
        <f t="shared" si="13"/>
        <v>3</v>
      </c>
      <c r="G238" t="s">
        <v>8</v>
      </c>
    </row>
    <row r="239" spans="1:7">
      <c r="A239" s="26">
        <v>40415</v>
      </c>
      <c r="B239" s="39">
        <f t="shared" si="14"/>
        <v>40415</v>
      </c>
      <c r="C239" s="39">
        <f t="shared" si="12"/>
        <v>8</v>
      </c>
      <c r="D239" s="39">
        <f t="shared" si="15"/>
        <v>2010</v>
      </c>
      <c r="E239" s="26" t="s">
        <v>1</v>
      </c>
      <c r="F239">
        <f t="shared" si="13"/>
        <v>4</v>
      </c>
      <c r="G239" t="s">
        <v>8</v>
      </c>
    </row>
    <row r="240" spans="1:7">
      <c r="A240" s="26">
        <v>40416</v>
      </c>
      <c r="B240" s="39">
        <f t="shared" si="14"/>
        <v>40416</v>
      </c>
      <c r="C240" s="39">
        <f t="shared" si="12"/>
        <v>8</v>
      </c>
      <c r="D240" s="39">
        <f t="shared" si="15"/>
        <v>2010</v>
      </c>
      <c r="E240" s="26" t="s">
        <v>1</v>
      </c>
      <c r="F240">
        <f t="shared" si="13"/>
        <v>5</v>
      </c>
      <c r="G240" t="s">
        <v>8</v>
      </c>
    </row>
    <row r="241" spans="1:7">
      <c r="A241" s="26">
        <v>40417</v>
      </c>
      <c r="B241" s="39">
        <f t="shared" si="14"/>
        <v>40417</v>
      </c>
      <c r="C241" s="39">
        <f t="shared" si="12"/>
        <v>8</v>
      </c>
      <c r="D241" s="39">
        <f t="shared" si="15"/>
        <v>2010</v>
      </c>
      <c r="E241" s="26" t="s">
        <v>1</v>
      </c>
      <c r="F241">
        <f t="shared" si="13"/>
        <v>6</v>
      </c>
      <c r="G241" t="s">
        <v>8</v>
      </c>
    </row>
    <row r="242" spans="1:7">
      <c r="A242" s="26">
        <v>40418</v>
      </c>
      <c r="B242" s="39">
        <f t="shared" si="14"/>
        <v>40418</v>
      </c>
      <c r="C242" s="39">
        <f t="shared" si="12"/>
        <v>8</v>
      </c>
      <c r="D242" s="39">
        <f t="shared" si="15"/>
        <v>2010</v>
      </c>
      <c r="E242" s="26" t="s">
        <v>1</v>
      </c>
      <c r="F242">
        <f t="shared" si="13"/>
        <v>7</v>
      </c>
      <c r="G242" t="s">
        <v>0</v>
      </c>
    </row>
    <row r="243" spans="1:7">
      <c r="A243" s="26">
        <v>40419</v>
      </c>
      <c r="B243" s="39">
        <f t="shared" si="14"/>
        <v>40419</v>
      </c>
      <c r="C243" s="39">
        <f t="shared" si="12"/>
        <v>8</v>
      </c>
      <c r="D243" s="39">
        <f t="shared" si="15"/>
        <v>2010</v>
      </c>
      <c r="E243" s="26" t="s">
        <v>1</v>
      </c>
      <c r="F243">
        <f t="shared" si="13"/>
        <v>1</v>
      </c>
      <c r="G243" t="s">
        <v>13</v>
      </c>
    </row>
    <row r="244" spans="1:7">
      <c r="A244" s="26">
        <v>40420</v>
      </c>
      <c r="B244" s="39">
        <f t="shared" si="14"/>
        <v>40420</v>
      </c>
      <c r="C244" s="39">
        <f t="shared" si="12"/>
        <v>8</v>
      </c>
      <c r="D244" s="39">
        <f t="shared" si="15"/>
        <v>2010</v>
      </c>
      <c r="E244" s="26" t="s">
        <v>1</v>
      </c>
      <c r="F244">
        <f t="shared" si="13"/>
        <v>2</v>
      </c>
      <c r="G244" t="s">
        <v>8</v>
      </c>
    </row>
    <row r="245" spans="1:7">
      <c r="A245" s="26">
        <v>40421</v>
      </c>
      <c r="B245" s="39">
        <f t="shared" si="14"/>
        <v>40421</v>
      </c>
      <c r="C245" s="39">
        <f t="shared" si="12"/>
        <v>8</v>
      </c>
      <c r="D245" s="39">
        <f t="shared" si="15"/>
        <v>2010</v>
      </c>
      <c r="E245" s="26" t="s">
        <v>1</v>
      </c>
      <c r="F245">
        <f t="shared" si="13"/>
        <v>3</v>
      </c>
      <c r="G245" t="s">
        <v>8</v>
      </c>
    </row>
    <row r="246" spans="1:7">
      <c r="A246" s="26">
        <v>40422</v>
      </c>
      <c r="B246" s="39">
        <f t="shared" si="14"/>
        <v>40422</v>
      </c>
      <c r="C246" s="39">
        <f t="shared" si="12"/>
        <v>9</v>
      </c>
      <c r="D246" s="39">
        <f t="shared" si="15"/>
        <v>2010</v>
      </c>
      <c r="E246" s="26" t="s">
        <v>1</v>
      </c>
      <c r="F246">
        <f t="shared" si="13"/>
        <v>4</v>
      </c>
      <c r="G246" t="s">
        <v>8</v>
      </c>
    </row>
    <row r="247" spans="1:7">
      <c r="A247" s="26">
        <v>40423</v>
      </c>
      <c r="B247" s="39">
        <f t="shared" si="14"/>
        <v>40423</v>
      </c>
      <c r="C247" s="39">
        <f t="shared" si="12"/>
        <v>9</v>
      </c>
      <c r="D247" s="39">
        <f t="shared" si="15"/>
        <v>2010</v>
      </c>
      <c r="E247" s="26" t="s">
        <v>1</v>
      </c>
      <c r="F247">
        <f t="shared" si="13"/>
        <v>5</v>
      </c>
      <c r="G247" t="s">
        <v>8</v>
      </c>
    </row>
    <row r="248" spans="1:7">
      <c r="A248" s="26">
        <v>40424</v>
      </c>
      <c r="B248" s="39">
        <f t="shared" si="14"/>
        <v>40424</v>
      </c>
      <c r="C248" s="39">
        <f t="shared" si="12"/>
        <v>9</v>
      </c>
      <c r="D248" s="39">
        <f t="shared" si="15"/>
        <v>2010</v>
      </c>
      <c r="E248" s="26" t="s">
        <v>1</v>
      </c>
      <c r="F248">
        <f t="shared" si="13"/>
        <v>6</v>
      </c>
      <c r="G248" t="s">
        <v>8</v>
      </c>
    </row>
    <row r="249" spans="1:7">
      <c r="A249" s="26">
        <v>40425</v>
      </c>
      <c r="B249" s="39">
        <f t="shared" si="14"/>
        <v>40425</v>
      </c>
      <c r="C249" s="39">
        <f t="shared" si="12"/>
        <v>9</v>
      </c>
      <c r="D249" s="39">
        <f t="shared" si="15"/>
        <v>2010</v>
      </c>
      <c r="E249" s="26" t="s">
        <v>1</v>
      </c>
      <c r="F249">
        <f t="shared" si="13"/>
        <v>7</v>
      </c>
      <c r="G249" t="s">
        <v>0</v>
      </c>
    </row>
    <row r="250" spans="1:7">
      <c r="A250" s="26">
        <v>40426</v>
      </c>
      <c r="B250" s="39">
        <f t="shared" si="14"/>
        <v>40426</v>
      </c>
      <c r="C250" s="39">
        <f t="shared" si="12"/>
        <v>9</v>
      </c>
      <c r="D250" s="39">
        <f t="shared" si="15"/>
        <v>2010</v>
      </c>
      <c r="E250" s="26" t="s">
        <v>1</v>
      </c>
      <c r="F250">
        <f t="shared" si="13"/>
        <v>1</v>
      </c>
      <c r="G250" t="s">
        <v>13</v>
      </c>
    </row>
    <row r="251" spans="1:7">
      <c r="A251" s="26">
        <v>40427</v>
      </c>
      <c r="B251" s="39">
        <f t="shared" si="14"/>
        <v>40427</v>
      </c>
      <c r="C251" s="39">
        <f t="shared" si="12"/>
        <v>9</v>
      </c>
      <c r="D251" s="39">
        <f t="shared" si="15"/>
        <v>2010</v>
      </c>
      <c r="E251" s="26" t="s">
        <v>1</v>
      </c>
      <c r="F251">
        <f t="shared" si="13"/>
        <v>2</v>
      </c>
      <c r="G251" t="s">
        <v>8</v>
      </c>
    </row>
    <row r="252" spans="1:7">
      <c r="A252" s="26">
        <v>40428</v>
      </c>
      <c r="B252" s="39">
        <f t="shared" si="14"/>
        <v>40428</v>
      </c>
      <c r="C252" s="39">
        <f t="shared" si="12"/>
        <v>9</v>
      </c>
      <c r="D252" s="39">
        <f t="shared" si="15"/>
        <v>2010</v>
      </c>
      <c r="E252" s="26" t="s">
        <v>1</v>
      </c>
      <c r="F252">
        <f t="shared" si="13"/>
        <v>3</v>
      </c>
      <c r="G252" t="s">
        <v>8</v>
      </c>
    </row>
    <row r="253" spans="1:7">
      <c r="A253" s="26">
        <v>40429</v>
      </c>
      <c r="B253" s="39">
        <f t="shared" si="14"/>
        <v>40429</v>
      </c>
      <c r="C253" s="39">
        <f t="shared" si="12"/>
        <v>9</v>
      </c>
      <c r="D253" s="39">
        <f t="shared" si="15"/>
        <v>2010</v>
      </c>
      <c r="E253" s="26" t="s">
        <v>1</v>
      </c>
      <c r="F253">
        <f t="shared" si="13"/>
        <v>4</v>
      </c>
      <c r="G253" t="s">
        <v>8</v>
      </c>
    </row>
    <row r="254" spans="1:7">
      <c r="A254" s="26">
        <v>40430</v>
      </c>
      <c r="B254" s="39">
        <f t="shared" si="14"/>
        <v>40430</v>
      </c>
      <c r="C254" s="39">
        <f t="shared" si="12"/>
        <v>9</v>
      </c>
      <c r="D254" s="39">
        <f t="shared" si="15"/>
        <v>2010</v>
      </c>
      <c r="E254" s="26" t="s">
        <v>1</v>
      </c>
      <c r="F254">
        <f t="shared" si="13"/>
        <v>5</v>
      </c>
      <c r="G254" t="s">
        <v>8</v>
      </c>
    </row>
    <row r="255" spans="1:7">
      <c r="A255" s="26">
        <v>40431</v>
      </c>
      <c r="B255" s="39">
        <f t="shared" si="14"/>
        <v>40431</v>
      </c>
      <c r="C255" s="39">
        <f t="shared" si="12"/>
        <v>9</v>
      </c>
      <c r="D255" s="39">
        <f t="shared" si="15"/>
        <v>2010</v>
      </c>
      <c r="E255" s="26" t="s">
        <v>1</v>
      </c>
      <c r="F255">
        <f t="shared" si="13"/>
        <v>6</v>
      </c>
      <c r="G255" t="s">
        <v>8</v>
      </c>
    </row>
    <row r="256" spans="1:7">
      <c r="A256" s="26">
        <v>40432</v>
      </c>
      <c r="B256" s="39">
        <f t="shared" si="14"/>
        <v>40432</v>
      </c>
      <c r="C256" s="39">
        <f t="shared" si="12"/>
        <v>9</v>
      </c>
      <c r="D256" s="39">
        <f t="shared" si="15"/>
        <v>2010</v>
      </c>
      <c r="E256" s="26" t="s">
        <v>1</v>
      </c>
      <c r="F256">
        <f t="shared" si="13"/>
        <v>7</v>
      </c>
      <c r="G256" t="s">
        <v>0</v>
      </c>
    </row>
    <row r="257" spans="1:7">
      <c r="A257" s="26">
        <v>40433</v>
      </c>
      <c r="B257" s="39">
        <f t="shared" si="14"/>
        <v>40433</v>
      </c>
      <c r="C257" s="39">
        <f t="shared" si="12"/>
        <v>9</v>
      </c>
      <c r="D257" s="39">
        <f t="shared" si="15"/>
        <v>2010</v>
      </c>
      <c r="E257" s="26" t="s">
        <v>1</v>
      </c>
      <c r="F257">
        <f t="shared" si="13"/>
        <v>1</v>
      </c>
      <c r="G257" t="s">
        <v>13</v>
      </c>
    </row>
    <row r="258" spans="1:7">
      <c r="A258" s="26">
        <v>40434</v>
      </c>
      <c r="B258" s="39">
        <f t="shared" si="14"/>
        <v>40434</v>
      </c>
      <c r="C258" s="39">
        <f t="shared" si="12"/>
        <v>9</v>
      </c>
      <c r="D258" s="39">
        <f t="shared" si="15"/>
        <v>2010</v>
      </c>
      <c r="E258" s="26" t="s">
        <v>1</v>
      </c>
      <c r="F258">
        <f t="shared" si="13"/>
        <v>2</v>
      </c>
      <c r="G258" t="s">
        <v>8</v>
      </c>
    </row>
    <row r="259" spans="1:7">
      <c r="A259" s="26">
        <v>40435</v>
      </c>
      <c r="B259" s="39">
        <f t="shared" si="14"/>
        <v>40435</v>
      </c>
      <c r="C259" s="39">
        <f t="shared" ref="C259:C322" si="16">MONTH(A259)</f>
        <v>9</v>
      </c>
      <c r="D259" s="39">
        <f t="shared" si="15"/>
        <v>2010</v>
      </c>
      <c r="E259" s="26" t="s">
        <v>1</v>
      </c>
      <c r="F259">
        <f t="shared" ref="F259:F322" si="17">WEEKDAY(A259)</f>
        <v>3</v>
      </c>
      <c r="G259" t="s">
        <v>8</v>
      </c>
    </row>
    <row r="260" spans="1:7">
      <c r="A260" s="26">
        <v>40436</v>
      </c>
      <c r="B260" s="39">
        <f t="shared" ref="B260:B323" si="18">A260</f>
        <v>40436</v>
      </c>
      <c r="C260" s="39">
        <f t="shared" si="16"/>
        <v>9</v>
      </c>
      <c r="D260" s="39">
        <f t="shared" ref="D260:D323" si="19">YEAR(A260)</f>
        <v>2010</v>
      </c>
      <c r="E260" s="26" t="s">
        <v>1</v>
      </c>
      <c r="F260">
        <f t="shared" si="17"/>
        <v>4</v>
      </c>
      <c r="G260" t="s">
        <v>8</v>
      </c>
    </row>
    <row r="261" spans="1:7">
      <c r="A261" s="26">
        <v>40437</v>
      </c>
      <c r="B261" s="39">
        <f t="shared" si="18"/>
        <v>40437</v>
      </c>
      <c r="C261" s="39">
        <f t="shared" si="16"/>
        <v>9</v>
      </c>
      <c r="D261" s="39">
        <f t="shared" si="19"/>
        <v>2010</v>
      </c>
      <c r="E261" s="26" t="s">
        <v>1</v>
      </c>
      <c r="F261">
        <f t="shared" si="17"/>
        <v>5</v>
      </c>
      <c r="G261" t="s">
        <v>8</v>
      </c>
    </row>
    <row r="262" spans="1:7">
      <c r="A262" s="26">
        <v>40438</v>
      </c>
      <c r="B262" s="39">
        <f t="shared" si="18"/>
        <v>40438</v>
      </c>
      <c r="C262" s="39">
        <f t="shared" si="16"/>
        <v>9</v>
      </c>
      <c r="D262" s="39">
        <f t="shared" si="19"/>
        <v>2010</v>
      </c>
      <c r="E262" s="26" t="s">
        <v>1</v>
      </c>
      <c r="F262">
        <f t="shared" si="17"/>
        <v>6</v>
      </c>
      <c r="G262" t="s">
        <v>8</v>
      </c>
    </row>
    <row r="263" spans="1:7">
      <c r="A263" s="26">
        <v>40439</v>
      </c>
      <c r="B263" s="39">
        <f t="shared" si="18"/>
        <v>40439</v>
      </c>
      <c r="C263" s="39">
        <f t="shared" si="16"/>
        <v>9</v>
      </c>
      <c r="D263" s="39">
        <f t="shared" si="19"/>
        <v>2010</v>
      </c>
      <c r="E263" s="26" t="s">
        <v>1</v>
      </c>
      <c r="F263">
        <f t="shared" si="17"/>
        <v>7</v>
      </c>
      <c r="G263" t="s">
        <v>0</v>
      </c>
    </row>
    <row r="264" spans="1:7">
      <c r="A264" s="26">
        <v>40440</v>
      </c>
      <c r="B264" s="39">
        <f t="shared" si="18"/>
        <v>40440</v>
      </c>
      <c r="C264" s="39">
        <f t="shared" si="16"/>
        <v>9</v>
      </c>
      <c r="D264" s="39">
        <f t="shared" si="19"/>
        <v>2010</v>
      </c>
      <c r="E264" s="26" t="s">
        <v>1</v>
      </c>
      <c r="F264">
        <f t="shared" si="17"/>
        <v>1</v>
      </c>
      <c r="G264" t="s">
        <v>13</v>
      </c>
    </row>
    <row r="265" spans="1:7">
      <c r="A265" s="26">
        <v>40441</v>
      </c>
      <c r="B265" s="39">
        <f t="shared" si="18"/>
        <v>40441</v>
      </c>
      <c r="C265" s="39">
        <f t="shared" si="16"/>
        <v>9</v>
      </c>
      <c r="D265" s="39">
        <f t="shared" si="19"/>
        <v>2010</v>
      </c>
      <c r="E265" s="26" t="s">
        <v>1</v>
      </c>
      <c r="F265">
        <f t="shared" si="17"/>
        <v>2</v>
      </c>
      <c r="G265" t="s">
        <v>8</v>
      </c>
    </row>
    <row r="266" spans="1:7">
      <c r="A266" s="26">
        <v>40442</v>
      </c>
      <c r="B266" s="39">
        <f t="shared" si="18"/>
        <v>40442</v>
      </c>
      <c r="C266" s="39">
        <f t="shared" si="16"/>
        <v>9</v>
      </c>
      <c r="D266" s="39">
        <f t="shared" si="19"/>
        <v>2010</v>
      </c>
      <c r="E266" s="26" t="s">
        <v>1</v>
      </c>
      <c r="F266">
        <f t="shared" si="17"/>
        <v>3</v>
      </c>
      <c r="G266" t="s">
        <v>8</v>
      </c>
    </row>
    <row r="267" spans="1:7">
      <c r="A267" s="26">
        <v>40443</v>
      </c>
      <c r="B267" s="39">
        <f t="shared" si="18"/>
        <v>40443</v>
      </c>
      <c r="C267" s="39">
        <f t="shared" si="16"/>
        <v>9</v>
      </c>
      <c r="D267" s="39">
        <f t="shared" si="19"/>
        <v>2010</v>
      </c>
      <c r="E267" s="26" t="s">
        <v>1</v>
      </c>
      <c r="F267">
        <f t="shared" si="17"/>
        <v>4</v>
      </c>
      <c r="G267" t="s">
        <v>13</v>
      </c>
    </row>
    <row r="268" spans="1:7">
      <c r="A268" s="26">
        <v>40444</v>
      </c>
      <c r="B268" s="39">
        <f t="shared" si="18"/>
        <v>40444</v>
      </c>
      <c r="C268" s="39">
        <f t="shared" si="16"/>
        <v>9</v>
      </c>
      <c r="D268" s="39">
        <f t="shared" si="19"/>
        <v>2010</v>
      </c>
      <c r="E268" s="26" t="s">
        <v>1</v>
      </c>
      <c r="F268">
        <f t="shared" si="17"/>
        <v>5</v>
      </c>
      <c r="G268" t="s">
        <v>8</v>
      </c>
    </row>
    <row r="269" spans="1:7">
      <c r="A269" s="26">
        <v>40445</v>
      </c>
      <c r="B269" s="39">
        <f t="shared" si="18"/>
        <v>40445</v>
      </c>
      <c r="C269" s="39">
        <f t="shared" si="16"/>
        <v>9</v>
      </c>
      <c r="D269" s="39">
        <f t="shared" si="19"/>
        <v>2010</v>
      </c>
      <c r="E269" s="26" t="s">
        <v>1</v>
      </c>
      <c r="F269">
        <f t="shared" si="17"/>
        <v>6</v>
      </c>
      <c r="G269" t="s">
        <v>8</v>
      </c>
    </row>
    <row r="270" spans="1:7">
      <c r="A270" s="26">
        <v>40446</v>
      </c>
      <c r="B270" s="39">
        <f t="shared" si="18"/>
        <v>40446</v>
      </c>
      <c r="C270" s="39">
        <f t="shared" si="16"/>
        <v>9</v>
      </c>
      <c r="D270" s="39">
        <f t="shared" si="19"/>
        <v>2010</v>
      </c>
      <c r="E270" s="26" t="s">
        <v>1</v>
      </c>
      <c r="F270">
        <f t="shared" si="17"/>
        <v>7</v>
      </c>
      <c r="G270" t="s">
        <v>0</v>
      </c>
    </row>
    <row r="271" spans="1:7">
      <c r="A271" s="26">
        <v>40447</v>
      </c>
      <c r="B271" s="39">
        <f t="shared" si="18"/>
        <v>40447</v>
      </c>
      <c r="C271" s="39">
        <f t="shared" si="16"/>
        <v>9</v>
      </c>
      <c r="D271" s="39">
        <f t="shared" si="19"/>
        <v>2010</v>
      </c>
      <c r="E271" s="26" t="s">
        <v>1</v>
      </c>
      <c r="F271">
        <f t="shared" si="17"/>
        <v>1</v>
      </c>
      <c r="G271" t="s">
        <v>13</v>
      </c>
    </row>
    <row r="272" spans="1:7">
      <c r="A272" s="26">
        <v>40448</v>
      </c>
      <c r="B272" s="39">
        <f t="shared" si="18"/>
        <v>40448</v>
      </c>
      <c r="C272" s="39">
        <f t="shared" si="16"/>
        <v>9</v>
      </c>
      <c r="D272" s="39">
        <f t="shared" si="19"/>
        <v>2010</v>
      </c>
      <c r="E272" s="26" t="s">
        <v>1</v>
      </c>
      <c r="F272">
        <f t="shared" si="17"/>
        <v>2</v>
      </c>
      <c r="G272" t="s">
        <v>8</v>
      </c>
    </row>
    <row r="273" spans="1:7">
      <c r="A273" s="26">
        <v>40449</v>
      </c>
      <c r="B273" s="39">
        <f t="shared" si="18"/>
        <v>40449</v>
      </c>
      <c r="C273" s="39">
        <f t="shared" si="16"/>
        <v>9</v>
      </c>
      <c r="D273" s="39">
        <f t="shared" si="19"/>
        <v>2010</v>
      </c>
      <c r="E273" s="26" t="s">
        <v>1</v>
      </c>
      <c r="F273">
        <f t="shared" si="17"/>
        <v>3</v>
      </c>
      <c r="G273" t="s">
        <v>8</v>
      </c>
    </row>
    <row r="274" spans="1:7">
      <c r="A274" s="26">
        <v>40450</v>
      </c>
      <c r="B274" s="39">
        <f t="shared" si="18"/>
        <v>40450</v>
      </c>
      <c r="C274" s="39">
        <f t="shared" si="16"/>
        <v>9</v>
      </c>
      <c r="D274" s="39">
        <f t="shared" si="19"/>
        <v>2010</v>
      </c>
      <c r="E274" s="26" t="s">
        <v>1</v>
      </c>
      <c r="F274">
        <f t="shared" si="17"/>
        <v>4</v>
      </c>
      <c r="G274" t="s">
        <v>8</v>
      </c>
    </row>
    <row r="275" spans="1:7">
      <c r="A275" s="26">
        <v>40451</v>
      </c>
      <c r="B275" s="39">
        <f t="shared" si="18"/>
        <v>40451</v>
      </c>
      <c r="C275" s="39">
        <f t="shared" si="16"/>
        <v>9</v>
      </c>
      <c r="D275" s="39">
        <f t="shared" si="19"/>
        <v>2010</v>
      </c>
      <c r="E275" s="26" t="s">
        <v>1</v>
      </c>
      <c r="F275">
        <f t="shared" si="17"/>
        <v>5</v>
      </c>
      <c r="G275" t="s">
        <v>8</v>
      </c>
    </row>
    <row r="276" spans="1:7">
      <c r="A276" s="26">
        <v>40452</v>
      </c>
      <c r="B276" s="39">
        <f t="shared" si="18"/>
        <v>40452</v>
      </c>
      <c r="C276" s="39">
        <f t="shared" si="16"/>
        <v>10</v>
      </c>
      <c r="D276" s="39">
        <f t="shared" si="19"/>
        <v>2010</v>
      </c>
      <c r="E276" t="s">
        <v>2</v>
      </c>
      <c r="F276">
        <f t="shared" si="17"/>
        <v>6</v>
      </c>
      <c r="G276" t="s">
        <v>8</v>
      </c>
    </row>
    <row r="277" spans="1:7">
      <c r="A277" s="26">
        <v>40453</v>
      </c>
      <c r="B277" s="39">
        <f t="shared" si="18"/>
        <v>40453</v>
      </c>
      <c r="C277" s="39">
        <f t="shared" si="16"/>
        <v>10</v>
      </c>
      <c r="D277" s="39">
        <f t="shared" si="19"/>
        <v>2010</v>
      </c>
      <c r="E277" t="s">
        <v>2</v>
      </c>
      <c r="F277">
        <f t="shared" si="17"/>
        <v>7</v>
      </c>
      <c r="G277" t="s">
        <v>0</v>
      </c>
    </row>
    <row r="278" spans="1:7">
      <c r="A278" s="26">
        <v>40454</v>
      </c>
      <c r="B278" s="39">
        <f t="shared" si="18"/>
        <v>40454</v>
      </c>
      <c r="C278" s="39">
        <f t="shared" si="16"/>
        <v>10</v>
      </c>
      <c r="D278" s="39">
        <f t="shared" si="19"/>
        <v>2010</v>
      </c>
      <c r="E278" t="s">
        <v>2</v>
      </c>
      <c r="F278">
        <f t="shared" si="17"/>
        <v>1</v>
      </c>
      <c r="G278" t="s">
        <v>13</v>
      </c>
    </row>
    <row r="279" spans="1:7">
      <c r="A279" s="26">
        <v>40455</v>
      </c>
      <c r="B279" s="39">
        <f t="shared" si="18"/>
        <v>40455</v>
      </c>
      <c r="C279" s="39">
        <f t="shared" si="16"/>
        <v>10</v>
      </c>
      <c r="D279" s="39">
        <f t="shared" si="19"/>
        <v>2010</v>
      </c>
      <c r="E279" t="s">
        <v>2</v>
      </c>
      <c r="F279">
        <f t="shared" si="17"/>
        <v>2</v>
      </c>
      <c r="G279" t="s">
        <v>8</v>
      </c>
    </row>
    <row r="280" spans="1:7">
      <c r="A280" s="26">
        <v>40456</v>
      </c>
      <c r="B280" s="39">
        <f t="shared" si="18"/>
        <v>40456</v>
      </c>
      <c r="C280" s="39">
        <f t="shared" si="16"/>
        <v>10</v>
      </c>
      <c r="D280" s="39">
        <f t="shared" si="19"/>
        <v>2010</v>
      </c>
      <c r="E280" t="s">
        <v>2</v>
      </c>
      <c r="F280">
        <f t="shared" si="17"/>
        <v>3</v>
      </c>
      <c r="G280" t="s">
        <v>8</v>
      </c>
    </row>
    <row r="281" spans="1:7">
      <c r="A281" s="26">
        <v>40457</v>
      </c>
      <c r="B281" s="39">
        <f t="shared" si="18"/>
        <v>40457</v>
      </c>
      <c r="C281" s="39">
        <f t="shared" si="16"/>
        <v>10</v>
      </c>
      <c r="D281" s="39">
        <f t="shared" si="19"/>
        <v>2010</v>
      </c>
      <c r="E281" t="s">
        <v>2</v>
      </c>
      <c r="F281">
        <f t="shared" si="17"/>
        <v>4</v>
      </c>
      <c r="G281" t="s">
        <v>8</v>
      </c>
    </row>
    <row r="282" spans="1:7">
      <c r="A282" s="26">
        <v>40458</v>
      </c>
      <c r="B282" s="39">
        <f t="shared" si="18"/>
        <v>40458</v>
      </c>
      <c r="C282" s="39">
        <f t="shared" si="16"/>
        <v>10</v>
      </c>
      <c r="D282" s="39">
        <f t="shared" si="19"/>
        <v>2010</v>
      </c>
      <c r="E282" t="s">
        <v>2</v>
      </c>
      <c r="F282">
        <f t="shared" si="17"/>
        <v>5</v>
      </c>
      <c r="G282" t="s">
        <v>8</v>
      </c>
    </row>
    <row r="283" spans="1:7">
      <c r="A283" s="26">
        <v>40459</v>
      </c>
      <c r="B283" s="39">
        <f t="shared" si="18"/>
        <v>40459</v>
      </c>
      <c r="C283" s="39">
        <f t="shared" si="16"/>
        <v>10</v>
      </c>
      <c r="D283" s="39">
        <f t="shared" si="19"/>
        <v>2010</v>
      </c>
      <c r="E283" t="s">
        <v>2</v>
      </c>
      <c r="F283">
        <f t="shared" si="17"/>
        <v>6</v>
      </c>
      <c r="G283" t="s">
        <v>8</v>
      </c>
    </row>
    <row r="284" spans="1:7">
      <c r="A284" s="26">
        <v>40460</v>
      </c>
      <c r="B284" s="39">
        <f t="shared" si="18"/>
        <v>40460</v>
      </c>
      <c r="C284" s="39">
        <f t="shared" si="16"/>
        <v>10</v>
      </c>
      <c r="D284" s="39">
        <f t="shared" si="19"/>
        <v>2010</v>
      </c>
      <c r="E284" t="s">
        <v>2</v>
      </c>
      <c r="F284">
        <f t="shared" si="17"/>
        <v>7</v>
      </c>
      <c r="G284" t="s">
        <v>0</v>
      </c>
    </row>
    <row r="285" spans="1:7">
      <c r="A285" s="26">
        <v>40461</v>
      </c>
      <c r="B285" s="39">
        <f t="shared" si="18"/>
        <v>40461</v>
      </c>
      <c r="C285" s="39">
        <f t="shared" si="16"/>
        <v>10</v>
      </c>
      <c r="D285" s="39">
        <f t="shared" si="19"/>
        <v>2010</v>
      </c>
      <c r="E285" t="s">
        <v>2</v>
      </c>
      <c r="F285">
        <f t="shared" si="17"/>
        <v>1</v>
      </c>
      <c r="G285" t="s">
        <v>13</v>
      </c>
    </row>
    <row r="286" spans="1:7">
      <c r="A286" s="26">
        <v>40462</v>
      </c>
      <c r="B286" s="39">
        <f t="shared" si="18"/>
        <v>40462</v>
      </c>
      <c r="C286" s="39">
        <f t="shared" si="16"/>
        <v>10</v>
      </c>
      <c r="D286" s="39">
        <f t="shared" si="19"/>
        <v>2010</v>
      </c>
      <c r="E286" t="s">
        <v>2</v>
      </c>
      <c r="F286">
        <f t="shared" si="17"/>
        <v>2</v>
      </c>
      <c r="G286" t="s">
        <v>8</v>
      </c>
    </row>
    <row r="287" spans="1:7">
      <c r="A287" s="26">
        <v>40463</v>
      </c>
      <c r="B287" s="39">
        <f t="shared" si="18"/>
        <v>40463</v>
      </c>
      <c r="C287" s="39">
        <f t="shared" si="16"/>
        <v>10</v>
      </c>
      <c r="D287" s="39">
        <f t="shared" si="19"/>
        <v>2010</v>
      </c>
      <c r="E287" t="s">
        <v>2</v>
      </c>
      <c r="F287">
        <f t="shared" si="17"/>
        <v>3</v>
      </c>
      <c r="G287" t="s">
        <v>8</v>
      </c>
    </row>
    <row r="288" spans="1:7">
      <c r="A288" s="26">
        <v>40464</v>
      </c>
      <c r="B288" s="39">
        <f t="shared" si="18"/>
        <v>40464</v>
      </c>
      <c r="C288" s="39">
        <f t="shared" si="16"/>
        <v>10</v>
      </c>
      <c r="D288" s="39">
        <f t="shared" si="19"/>
        <v>2010</v>
      </c>
      <c r="E288" t="s">
        <v>2</v>
      </c>
      <c r="F288">
        <f t="shared" si="17"/>
        <v>4</v>
      </c>
      <c r="G288" t="s">
        <v>8</v>
      </c>
    </row>
    <row r="289" spans="1:7">
      <c r="A289" s="26">
        <v>40465</v>
      </c>
      <c r="B289" s="39">
        <f t="shared" si="18"/>
        <v>40465</v>
      </c>
      <c r="C289" s="39">
        <f t="shared" si="16"/>
        <v>10</v>
      </c>
      <c r="D289" s="39">
        <f t="shared" si="19"/>
        <v>2010</v>
      </c>
      <c r="E289" t="s">
        <v>2</v>
      </c>
      <c r="F289">
        <f t="shared" si="17"/>
        <v>5</v>
      </c>
      <c r="G289" t="s">
        <v>8</v>
      </c>
    </row>
    <row r="290" spans="1:7">
      <c r="A290" s="26">
        <v>40466</v>
      </c>
      <c r="B290" s="39">
        <f t="shared" si="18"/>
        <v>40466</v>
      </c>
      <c r="C290" s="39">
        <f t="shared" si="16"/>
        <v>10</v>
      </c>
      <c r="D290" s="39">
        <f t="shared" si="19"/>
        <v>2010</v>
      </c>
      <c r="E290" t="s">
        <v>2</v>
      </c>
      <c r="F290">
        <f t="shared" si="17"/>
        <v>6</v>
      </c>
      <c r="G290" t="s">
        <v>8</v>
      </c>
    </row>
    <row r="291" spans="1:7">
      <c r="A291" s="26">
        <v>40467</v>
      </c>
      <c r="B291" s="39">
        <f t="shared" si="18"/>
        <v>40467</v>
      </c>
      <c r="C291" s="39">
        <f t="shared" si="16"/>
        <v>10</v>
      </c>
      <c r="D291" s="39">
        <f t="shared" si="19"/>
        <v>2010</v>
      </c>
      <c r="E291" t="s">
        <v>2</v>
      </c>
      <c r="F291">
        <f t="shared" si="17"/>
        <v>7</v>
      </c>
      <c r="G291" t="s">
        <v>0</v>
      </c>
    </row>
    <row r="292" spans="1:7">
      <c r="A292" s="26">
        <v>40468</v>
      </c>
      <c r="B292" s="39">
        <f t="shared" si="18"/>
        <v>40468</v>
      </c>
      <c r="C292" s="39">
        <f t="shared" si="16"/>
        <v>10</v>
      </c>
      <c r="D292" s="39">
        <f t="shared" si="19"/>
        <v>2010</v>
      </c>
      <c r="E292" t="s">
        <v>2</v>
      </c>
      <c r="F292">
        <f t="shared" si="17"/>
        <v>1</v>
      </c>
      <c r="G292" t="s">
        <v>13</v>
      </c>
    </row>
    <row r="293" spans="1:7">
      <c r="A293" s="26">
        <v>40469</v>
      </c>
      <c r="B293" s="39">
        <f t="shared" si="18"/>
        <v>40469</v>
      </c>
      <c r="C293" s="39">
        <f t="shared" si="16"/>
        <v>10</v>
      </c>
      <c r="D293" s="39">
        <f t="shared" si="19"/>
        <v>2010</v>
      </c>
      <c r="E293" t="s">
        <v>2</v>
      </c>
      <c r="F293">
        <f t="shared" si="17"/>
        <v>2</v>
      </c>
      <c r="G293" t="s">
        <v>8</v>
      </c>
    </row>
    <row r="294" spans="1:7">
      <c r="A294" s="26">
        <v>40470</v>
      </c>
      <c r="B294" s="39">
        <f t="shared" si="18"/>
        <v>40470</v>
      </c>
      <c r="C294" s="39">
        <f t="shared" si="16"/>
        <v>10</v>
      </c>
      <c r="D294" s="39">
        <f t="shared" si="19"/>
        <v>2010</v>
      </c>
      <c r="E294" t="s">
        <v>2</v>
      </c>
      <c r="F294">
        <f t="shared" si="17"/>
        <v>3</v>
      </c>
      <c r="G294" t="s">
        <v>8</v>
      </c>
    </row>
    <row r="295" spans="1:7">
      <c r="A295" s="26">
        <v>40471</v>
      </c>
      <c r="B295" s="39">
        <f t="shared" si="18"/>
        <v>40471</v>
      </c>
      <c r="C295" s="39">
        <f t="shared" si="16"/>
        <v>10</v>
      </c>
      <c r="D295" s="39">
        <f t="shared" si="19"/>
        <v>2010</v>
      </c>
      <c r="E295" t="s">
        <v>2</v>
      </c>
      <c r="F295">
        <f t="shared" si="17"/>
        <v>4</v>
      </c>
      <c r="G295" t="s">
        <v>8</v>
      </c>
    </row>
    <row r="296" spans="1:7">
      <c r="A296" s="26">
        <v>40472</v>
      </c>
      <c r="B296" s="39">
        <f t="shared" si="18"/>
        <v>40472</v>
      </c>
      <c r="C296" s="39">
        <f t="shared" si="16"/>
        <v>10</v>
      </c>
      <c r="D296" s="39">
        <f t="shared" si="19"/>
        <v>2010</v>
      </c>
      <c r="E296" t="s">
        <v>2</v>
      </c>
      <c r="F296">
        <f t="shared" si="17"/>
        <v>5</v>
      </c>
      <c r="G296" t="s">
        <v>8</v>
      </c>
    </row>
    <row r="297" spans="1:7">
      <c r="A297" s="26">
        <v>40473</v>
      </c>
      <c r="B297" s="39">
        <f t="shared" si="18"/>
        <v>40473</v>
      </c>
      <c r="C297" s="39">
        <f t="shared" si="16"/>
        <v>10</v>
      </c>
      <c r="D297" s="39">
        <f t="shared" si="19"/>
        <v>2010</v>
      </c>
      <c r="E297" t="s">
        <v>2</v>
      </c>
      <c r="F297">
        <f t="shared" si="17"/>
        <v>6</v>
      </c>
      <c r="G297" t="s">
        <v>8</v>
      </c>
    </row>
    <row r="298" spans="1:7">
      <c r="A298" s="26">
        <v>40474</v>
      </c>
      <c r="B298" s="39">
        <f t="shared" si="18"/>
        <v>40474</v>
      </c>
      <c r="C298" s="39">
        <f t="shared" si="16"/>
        <v>10</v>
      </c>
      <c r="D298" s="39">
        <f t="shared" si="19"/>
        <v>2010</v>
      </c>
      <c r="E298" t="s">
        <v>2</v>
      </c>
      <c r="F298">
        <f t="shared" si="17"/>
        <v>7</v>
      </c>
      <c r="G298" t="s">
        <v>0</v>
      </c>
    </row>
    <row r="299" spans="1:7">
      <c r="A299" s="26">
        <v>40475</v>
      </c>
      <c r="B299" s="39">
        <f t="shared" si="18"/>
        <v>40475</v>
      </c>
      <c r="C299" s="39">
        <f t="shared" si="16"/>
        <v>10</v>
      </c>
      <c r="D299" s="39">
        <f t="shared" si="19"/>
        <v>2010</v>
      </c>
      <c r="E299" t="s">
        <v>2</v>
      </c>
      <c r="F299">
        <f t="shared" si="17"/>
        <v>1</v>
      </c>
      <c r="G299" t="s">
        <v>13</v>
      </c>
    </row>
    <row r="300" spans="1:7">
      <c r="A300" s="26">
        <v>40476</v>
      </c>
      <c r="B300" s="39">
        <f t="shared" si="18"/>
        <v>40476</v>
      </c>
      <c r="C300" s="39">
        <f t="shared" si="16"/>
        <v>10</v>
      </c>
      <c r="D300" s="39">
        <f t="shared" si="19"/>
        <v>2010</v>
      </c>
      <c r="E300" t="s">
        <v>2</v>
      </c>
      <c r="F300">
        <f t="shared" si="17"/>
        <v>2</v>
      </c>
      <c r="G300" t="s">
        <v>8</v>
      </c>
    </row>
    <row r="301" spans="1:7">
      <c r="A301" s="26">
        <v>40477</v>
      </c>
      <c r="B301" s="39">
        <f t="shared" si="18"/>
        <v>40477</v>
      </c>
      <c r="C301" s="39">
        <f t="shared" si="16"/>
        <v>10</v>
      </c>
      <c r="D301" s="39">
        <f t="shared" si="19"/>
        <v>2010</v>
      </c>
      <c r="E301" t="s">
        <v>2</v>
      </c>
      <c r="F301">
        <f t="shared" si="17"/>
        <v>3</v>
      </c>
      <c r="G301" t="s">
        <v>8</v>
      </c>
    </row>
    <row r="302" spans="1:7">
      <c r="A302" s="26">
        <v>40478</v>
      </c>
      <c r="B302" s="39">
        <f t="shared" si="18"/>
        <v>40478</v>
      </c>
      <c r="C302" s="39">
        <f t="shared" si="16"/>
        <v>10</v>
      </c>
      <c r="D302" s="39">
        <f t="shared" si="19"/>
        <v>2010</v>
      </c>
      <c r="E302" t="s">
        <v>2</v>
      </c>
      <c r="F302">
        <f t="shared" si="17"/>
        <v>4</v>
      </c>
      <c r="G302" t="s">
        <v>8</v>
      </c>
    </row>
    <row r="303" spans="1:7">
      <c r="A303" s="26">
        <v>40479</v>
      </c>
      <c r="B303" s="39">
        <f t="shared" si="18"/>
        <v>40479</v>
      </c>
      <c r="C303" s="39">
        <f t="shared" si="16"/>
        <v>10</v>
      </c>
      <c r="D303" s="39">
        <f t="shared" si="19"/>
        <v>2010</v>
      </c>
      <c r="E303" t="s">
        <v>2</v>
      </c>
      <c r="F303">
        <f t="shared" si="17"/>
        <v>5</v>
      </c>
      <c r="G303" t="s">
        <v>8</v>
      </c>
    </row>
    <row r="304" spans="1:7">
      <c r="A304" s="26">
        <v>40480</v>
      </c>
      <c r="B304" s="39">
        <f t="shared" si="18"/>
        <v>40480</v>
      </c>
      <c r="C304" s="39">
        <f t="shared" si="16"/>
        <v>10</v>
      </c>
      <c r="D304" s="39">
        <f t="shared" si="19"/>
        <v>2010</v>
      </c>
      <c r="E304" t="s">
        <v>2</v>
      </c>
      <c r="F304">
        <f t="shared" si="17"/>
        <v>6</v>
      </c>
      <c r="G304" t="s">
        <v>8</v>
      </c>
    </row>
    <row r="305" spans="1:7">
      <c r="A305" s="26">
        <v>40481</v>
      </c>
      <c r="B305" s="39">
        <f t="shared" si="18"/>
        <v>40481</v>
      </c>
      <c r="C305" s="39">
        <f t="shared" si="16"/>
        <v>10</v>
      </c>
      <c r="D305" s="39">
        <f t="shared" si="19"/>
        <v>2010</v>
      </c>
      <c r="E305" t="s">
        <v>2</v>
      </c>
      <c r="F305">
        <f t="shared" si="17"/>
        <v>7</v>
      </c>
      <c r="G305" t="s">
        <v>0</v>
      </c>
    </row>
    <row r="306" spans="1:7">
      <c r="A306" s="26">
        <v>40482</v>
      </c>
      <c r="B306" s="39">
        <f t="shared" si="18"/>
        <v>40482</v>
      </c>
      <c r="C306" s="39">
        <f t="shared" si="16"/>
        <v>10</v>
      </c>
      <c r="D306" s="39">
        <f t="shared" si="19"/>
        <v>2010</v>
      </c>
      <c r="E306" t="s">
        <v>2</v>
      </c>
      <c r="F306">
        <f t="shared" si="17"/>
        <v>1</v>
      </c>
      <c r="G306" t="s">
        <v>13</v>
      </c>
    </row>
    <row r="307" spans="1:7">
      <c r="A307" s="26">
        <v>40483</v>
      </c>
      <c r="B307" s="39">
        <f t="shared" si="18"/>
        <v>40483</v>
      </c>
      <c r="C307" s="39">
        <f t="shared" si="16"/>
        <v>11</v>
      </c>
      <c r="D307" s="39">
        <f t="shared" si="19"/>
        <v>2010</v>
      </c>
      <c r="E307" t="s">
        <v>2</v>
      </c>
      <c r="F307">
        <f t="shared" si="17"/>
        <v>2</v>
      </c>
      <c r="G307" t="s">
        <v>8</v>
      </c>
    </row>
    <row r="308" spans="1:7">
      <c r="A308" s="26">
        <v>40484</v>
      </c>
      <c r="B308" s="39">
        <f t="shared" si="18"/>
        <v>40484</v>
      </c>
      <c r="C308" s="39">
        <f t="shared" si="16"/>
        <v>11</v>
      </c>
      <c r="D308" s="39">
        <f t="shared" si="19"/>
        <v>2010</v>
      </c>
      <c r="E308" t="s">
        <v>2</v>
      </c>
      <c r="F308">
        <f t="shared" si="17"/>
        <v>3</v>
      </c>
      <c r="G308" t="s">
        <v>8</v>
      </c>
    </row>
    <row r="309" spans="1:7">
      <c r="A309" s="26">
        <v>40485</v>
      </c>
      <c r="B309" s="39">
        <f t="shared" si="18"/>
        <v>40485</v>
      </c>
      <c r="C309" s="39">
        <f t="shared" si="16"/>
        <v>11</v>
      </c>
      <c r="D309" s="39">
        <f t="shared" si="19"/>
        <v>2010</v>
      </c>
      <c r="E309" t="s">
        <v>2</v>
      </c>
      <c r="F309">
        <f t="shared" si="17"/>
        <v>4</v>
      </c>
      <c r="G309" t="s">
        <v>8</v>
      </c>
    </row>
    <row r="310" spans="1:7">
      <c r="A310" s="26">
        <v>40486</v>
      </c>
      <c r="B310" s="39">
        <f t="shared" si="18"/>
        <v>40486</v>
      </c>
      <c r="C310" s="39">
        <f t="shared" si="16"/>
        <v>11</v>
      </c>
      <c r="D310" s="39">
        <f t="shared" si="19"/>
        <v>2010</v>
      </c>
      <c r="E310" t="s">
        <v>2</v>
      </c>
      <c r="F310">
        <f t="shared" si="17"/>
        <v>5</v>
      </c>
      <c r="G310" t="s">
        <v>8</v>
      </c>
    </row>
    <row r="311" spans="1:7">
      <c r="A311" s="26">
        <v>40487</v>
      </c>
      <c r="B311" s="39">
        <f t="shared" si="18"/>
        <v>40487</v>
      </c>
      <c r="C311" s="39">
        <f t="shared" si="16"/>
        <v>11</v>
      </c>
      <c r="D311" s="39">
        <f t="shared" si="19"/>
        <v>2010</v>
      </c>
      <c r="E311" t="s">
        <v>2</v>
      </c>
      <c r="F311">
        <f t="shared" si="17"/>
        <v>6</v>
      </c>
      <c r="G311" t="s">
        <v>8</v>
      </c>
    </row>
    <row r="312" spans="1:7">
      <c r="A312" s="26">
        <v>40488</v>
      </c>
      <c r="B312" s="39">
        <f t="shared" si="18"/>
        <v>40488</v>
      </c>
      <c r="C312" s="39">
        <f t="shared" si="16"/>
        <v>11</v>
      </c>
      <c r="D312" s="39">
        <f t="shared" si="19"/>
        <v>2010</v>
      </c>
      <c r="E312" t="s">
        <v>2</v>
      </c>
      <c r="F312">
        <f t="shared" si="17"/>
        <v>7</v>
      </c>
      <c r="G312" t="s">
        <v>0</v>
      </c>
    </row>
    <row r="313" spans="1:7">
      <c r="A313" s="26">
        <v>40489</v>
      </c>
      <c r="B313" s="39">
        <f t="shared" si="18"/>
        <v>40489</v>
      </c>
      <c r="C313" s="39">
        <f t="shared" si="16"/>
        <v>11</v>
      </c>
      <c r="D313" s="39">
        <f t="shared" si="19"/>
        <v>2010</v>
      </c>
      <c r="E313" t="s">
        <v>2</v>
      </c>
      <c r="F313">
        <f t="shared" si="17"/>
        <v>1</v>
      </c>
      <c r="G313" t="s">
        <v>13</v>
      </c>
    </row>
    <row r="314" spans="1:7">
      <c r="A314" s="26">
        <v>40490</v>
      </c>
      <c r="B314" s="39">
        <f t="shared" si="18"/>
        <v>40490</v>
      </c>
      <c r="C314" s="39">
        <f t="shared" si="16"/>
        <v>11</v>
      </c>
      <c r="D314" s="39">
        <f t="shared" si="19"/>
        <v>2010</v>
      </c>
      <c r="E314" t="s">
        <v>2</v>
      </c>
      <c r="F314">
        <f t="shared" si="17"/>
        <v>2</v>
      </c>
      <c r="G314" t="s">
        <v>8</v>
      </c>
    </row>
    <row r="315" spans="1:7">
      <c r="A315" s="26">
        <v>40491</v>
      </c>
      <c r="B315" s="39">
        <f t="shared" si="18"/>
        <v>40491</v>
      </c>
      <c r="C315" s="39">
        <f t="shared" si="16"/>
        <v>11</v>
      </c>
      <c r="D315" s="39">
        <f t="shared" si="19"/>
        <v>2010</v>
      </c>
      <c r="E315" t="s">
        <v>2</v>
      </c>
      <c r="F315">
        <f t="shared" si="17"/>
        <v>3</v>
      </c>
      <c r="G315" t="s">
        <v>8</v>
      </c>
    </row>
    <row r="316" spans="1:7">
      <c r="A316" s="26">
        <v>40492</v>
      </c>
      <c r="B316" s="39">
        <f t="shared" si="18"/>
        <v>40492</v>
      </c>
      <c r="C316" s="39">
        <f t="shared" si="16"/>
        <v>11</v>
      </c>
      <c r="D316" s="39">
        <f t="shared" si="19"/>
        <v>2010</v>
      </c>
      <c r="E316" t="s">
        <v>2</v>
      </c>
      <c r="F316">
        <f t="shared" si="17"/>
        <v>4</v>
      </c>
      <c r="G316" t="s">
        <v>8</v>
      </c>
    </row>
    <row r="317" spans="1:7">
      <c r="A317" s="26">
        <v>40493</v>
      </c>
      <c r="B317" s="39">
        <f t="shared" si="18"/>
        <v>40493</v>
      </c>
      <c r="C317" s="39">
        <f t="shared" si="16"/>
        <v>11</v>
      </c>
      <c r="D317" s="39">
        <f t="shared" si="19"/>
        <v>2010</v>
      </c>
      <c r="E317" t="s">
        <v>2</v>
      </c>
      <c r="F317">
        <f t="shared" si="17"/>
        <v>5</v>
      </c>
      <c r="G317" t="s">
        <v>8</v>
      </c>
    </row>
    <row r="318" spans="1:7">
      <c r="A318" s="26">
        <v>40494</v>
      </c>
      <c r="B318" s="39">
        <f t="shared" si="18"/>
        <v>40494</v>
      </c>
      <c r="C318" s="39">
        <f t="shared" si="16"/>
        <v>11</v>
      </c>
      <c r="D318" s="39">
        <f t="shared" si="19"/>
        <v>2010</v>
      </c>
      <c r="E318" t="s">
        <v>2</v>
      </c>
      <c r="F318">
        <f t="shared" si="17"/>
        <v>6</v>
      </c>
      <c r="G318" t="s">
        <v>8</v>
      </c>
    </row>
    <row r="319" spans="1:7">
      <c r="A319" s="26">
        <v>40495</v>
      </c>
      <c r="B319" s="39">
        <f t="shared" si="18"/>
        <v>40495</v>
      </c>
      <c r="C319" s="39">
        <f t="shared" si="16"/>
        <v>11</v>
      </c>
      <c r="D319" s="39">
        <f t="shared" si="19"/>
        <v>2010</v>
      </c>
      <c r="E319" t="s">
        <v>2</v>
      </c>
      <c r="F319">
        <f t="shared" si="17"/>
        <v>7</v>
      </c>
      <c r="G319" t="s">
        <v>0</v>
      </c>
    </row>
    <row r="320" spans="1:7">
      <c r="A320" s="26">
        <v>40496</v>
      </c>
      <c r="B320" s="39">
        <f t="shared" si="18"/>
        <v>40496</v>
      </c>
      <c r="C320" s="39">
        <f t="shared" si="16"/>
        <v>11</v>
      </c>
      <c r="D320" s="39">
        <f t="shared" si="19"/>
        <v>2010</v>
      </c>
      <c r="E320" t="s">
        <v>2</v>
      </c>
      <c r="F320">
        <f t="shared" si="17"/>
        <v>1</v>
      </c>
      <c r="G320" t="s">
        <v>13</v>
      </c>
    </row>
    <row r="321" spans="1:7">
      <c r="A321" s="26">
        <v>40497</v>
      </c>
      <c r="B321" s="39">
        <f t="shared" si="18"/>
        <v>40497</v>
      </c>
      <c r="C321" s="39">
        <f t="shared" si="16"/>
        <v>11</v>
      </c>
      <c r="D321" s="39">
        <f t="shared" si="19"/>
        <v>2010</v>
      </c>
      <c r="E321" t="s">
        <v>2</v>
      </c>
      <c r="F321">
        <f t="shared" si="17"/>
        <v>2</v>
      </c>
      <c r="G321" t="s">
        <v>8</v>
      </c>
    </row>
    <row r="322" spans="1:7">
      <c r="A322" s="26">
        <v>40498</v>
      </c>
      <c r="B322" s="39">
        <f t="shared" si="18"/>
        <v>40498</v>
      </c>
      <c r="C322" s="39">
        <f t="shared" si="16"/>
        <v>11</v>
      </c>
      <c r="D322" s="39">
        <f t="shared" si="19"/>
        <v>2010</v>
      </c>
      <c r="E322" t="s">
        <v>2</v>
      </c>
      <c r="F322">
        <f t="shared" si="17"/>
        <v>3</v>
      </c>
      <c r="G322" t="s">
        <v>8</v>
      </c>
    </row>
    <row r="323" spans="1:7">
      <c r="A323" s="26">
        <v>40499</v>
      </c>
      <c r="B323" s="39">
        <f t="shared" si="18"/>
        <v>40499</v>
      </c>
      <c r="C323" s="39">
        <f t="shared" ref="C323:C386" si="20">MONTH(A323)</f>
        <v>11</v>
      </c>
      <c r="D323" s="39">
        <f t="shared" si="19"/>
        <v>2010</v>
      </c>
      <c r="E323" t="s">
        <v>2</v>
      </c>
      <c r="F323">
        <f t="shared" ref="F323:F386" si="21">WEEKDAY(A323)</f>
        <v>4</v>
      </c>
      <c r="G323" t="s">
        <v>8</v>
      </c>
    </row>
    <row r="324" spans="1:7">
      <c r="A324" s="26">
        <v>40500</v>
      </c>
      <c r="B324" s="39">
        <f t="shared" ref="B324:B387" si="22">A324</f>
        <v>40500</v>
      </c>
      <c r="C324" s="39">
        <f t="shared" si="20"/>
        <v>11</v>
      </c>
      <c r="D324" s="39">
        <f t="shared" ref="D324:D387" si="23">YEAR(A324)</f>
        <v>2010</v>
      </c>
      <c r="E324" t="s">
        <v>2</v>
      </c>
      <c r="F324">
        <f t="shared" si="21"/>
        <v>5</v>
      </c>
      <c r="G324" t="s">
        <v>8</v>
      </c>
    </row>
    <row r="325" spans="1:7">
      <c r="A325" s="26">
        <v>40501</v>
      </c>
      <c r="B325" s="39">
        <f t="shared" si="22"/>
        <v>40501</v>
      </c>
      <c r="C325" s="39">
        <f t="shared" si="20"/>
        <v>11</v>
      </c>
      <c r="D325" s="39">
        <f t="shared" si="23"/>
        <v>2010</v>
      </c>
      <c r="E325" t="s">
        <v>2</v>
      </c>
      <c r="F325">
        <f t="shared" si="21"/>
        <v>6</v>
      </c>
      <c r="G325" t="s">
        <v>8</v>
      </c>
    </row>
    <row r="326" spans="1:7">
      <c r="A326" s="26">
        <v>40502</v>
      </c>
      <c r="B326" s="39">
        <f t="shared" si="22"/>
        <v>40502</v>
      </c>
      <c r="C326" s="39">
        <f t="shared" si="20"/>
        <v>11</v>
      </c>
      <c r="D326" s="39">
        <f t="shared" si="23"/>
        <v>2010</v>
      </c>
      <c r="E326" t="s">
        <v>2</v>
      </c>
      <c r="F326">
        <f t="shared" si="21"/>
        <v>7</v>
      </c>
      <c r="G326" t="s">
        <v>0</v>
      </c>
    </row>
    <row r="327" spans="1:7">
      <c r="A327" s="26">
        <v>40503</v>
      </c>
      <c r="B327" s="39">
        <f t="shared" si="22"/>
        <v>40503</v>
      </c>
      <c r="C327" s="39">
        <f t="shared" si="20"/>
        <v>11</v>
      </c>
      <c r="D327" s="39">
        <f t="shared" si="23"/>
        <v>2010</v>
      </c>
      <c r="E327" t="s">
        <v>2</v>
      </c>
      <c r="F327">
        <f t="shared" si="21"/>
        <v>1</v>
      </c>
      <c r="G327" t="s">
        <v>13</v>
      </c>
    </row>
    <row r="328" spans="1:7">
      <c r="A328" s="26">
        <v>40504</v>
      </c>
      <c r="B328" s="39">
        <f t="shared" si="22"/>
        <v>40504</v>
      </c>
      <c r="C328" s="39">
        <f t="shared" si="20"/>
        <v>11</v>
      </c>
      <c r="D328" s="39">
        <f t="shared" si="23"/>
        <v>2010</v>
      </c>
      <c r="E328" t="s">
        <v>2</v>
      </c>
      <c r="F328">
        <f t="shared" si="21"/>
        <v>2</v>
      </c>
      <c r="G328" t="s">
        <v>8</v>
      </c>
    </row>
    <row r="329" spans="1:7">
      <c r="A329" s="26">
        <v>40505</v>
      </c>
      <c r="B329" s="39">
        <f t="shared" si="22"/>
        <v>40505</v>
      </c>
      <c r="C329" s="39">
        <f t="shared" si="20"/>
        <v>11</v>
      </c>
      <c r="D329" s="39">
        <f t="shared" si="23"/>
        <v>2010</v>
      </c>
      <c r="E329" t="s">
        <v>2</v>
      </c>
      <c r="F329">
        <f t="shared" si="21"/>
        <v>3</v>
      </c>
      <c r="G329" t="s">
        <v>8</v>
      </c>
    </row>
    <row r="330" spans="1:7">
      <c r="A330" s="26">
        <v>40506</v>
      </c>
      <c r="B330" s="39">
        <f t="shared" si="22"/>
        <v>40506</v>
      </c>
      <c r="C330" s="39">
        <f t="shared" si="20"/>
        <v>11</v>
      </c>
      <c r="D330" s="39">
        <f t="shared" si="23"/>
        <v>2010</v>
      </c>
      <c r="E330" t="s">
        <v>2</v>
      </c>
      <c r="F330">
        <f t="shared" si="21"/>
        <v>4</v>
      </c>
      <c r="G330" t="s">
        <v>8</v>
      </c>
    </row>
    <row r="331" spans="1:7">
      <c r="A331" s="26">
        <v>40507</v>
      </c>
      <c r="B331" s="39">
        <f t="shared" si="22"/>
        <v>40507</v>
      </c>
      <c r="C331" s="39">
        <f t="shared" si="20"/>
        <v>11</v>
      </c>
      <c r="D331" s="39">
        <f t="shared" si="23"/>
        <v>2010</v>
      </c>
      <c r="E331" t="s">
        <v>2</v>
      </c>
      <c r="F331">
        <f t="shared" si="21"/>
        <v>5</v>
      </c>
      <c r="G331" t="s">
        <v>8</v>
      </c>
    </row>
    <row r="332" spans="1:7">
      <c r="A332" s="26">
        <v>40508</v>
      </c>
      <c r="B332" s="39">
        <f t="shared" si="22"/>
        <v>40508</v>
      </c>
      <c r="C332" s="39">
        <f t="shared" si="20"/>
        <v>11</v>
      </c>
      <c r="D332" s="39">
        <f t="shared" si="23"/>
        <v>2010</v>
      </c>
      <c r="E332" t="s">
        <v>2</v>
      </c>
      <c r="F332">
        <f t="shared" si="21"/>
        <v>6</v>
      </c>
      <c r="G332" t="s">
        <v>8</v>
      </c>
    </row>
    <row r="333" spans="1:7">
      <c r="A333" s="26">
        <v>40509</v>
      </c>
      <c r="B333" s="39">
        <f t="shared" si="22"/>
        <v>40509</v>
      </c>
      <c r="C333" s="39">
        <f t="shared" si="20"/>
        <v>11</v>
      </c>
      <c r="D333" s="39">
        <f t="shared" si="23"/>
        <v>2010</v>
      </c>
      <c r="E333" t="s">
        <v>2</v>
      </c>
      <c r="F333">
        <f t="shared" si="21"/>
        <v>7</v>
      </c>
      <c r="G333" t="s">
        <v>0</v>
      </c>
    </row>
    <row r="334" spans="1:7">
      <c r="A334" s="26">
        <v>40510</v>
      </c>
      <c r="B334" s="39">
        <f t="shared" si="22"/>
        <v>40510</v>
      </c>
      <c r="C334" s="39">
        <f t="shared" si="20"/>
        <v>11</v>
      </c>
      <c r="D334" s="39">
        <f t="shared" si="23"/>
        <v>2010</v>
      </c>
      <c r="E334" t="s">
        <v>2</v>
      </c>
      <c r="F334">
        <f t="shared" si="21"/>
        <v>1</v>
      </c>
      <c r="G334" t="s">
        <v>13</v>
      </c>
    </row>
    <row r="335" spans="1:7">
      <c r="A335" s="26">
        <v>40511</v>
      </c>
      <c r="B335" s="39">
        <f t="shared" si="22"/>
        <v>40511</v>
      </c>
      <c r="C335" s="39">
        <f t="shared" si="20"/>
        <v>11</v>
      </c>
      <c r="D335" s="39">
        <f t="shared" si="23"/>
        <v>2010</v>
      </c>
      <c r="E335" t="s">
        <v>2</v>
      </c>
      <c r="F335">
        <f t="shared" si="21"/>
        <v>2</v>
      </c>
      <c r="G335" t="s">
        <v>8</v>
      </c>
    </row>
    <row r="336" spans="1:7">
      <c r="A336" s="26">
        <v>40512</v>
      </c>
      <c r="B336" s="39">
        <f t="shared" si="22"/>
        <v>40512</v>
      </c>
      <c r="C336" s="39">
        <f t="shared" si="20"/>
        <v>11</v>
      </c>
      <c r="D336" s="39">
        <f t="shared" si="23"/>
        <v>2010</v>
      </c>
      <c r="E336" t="s">
        <v>2</v>
      </c>
      <c r="F336">
        <f t="shared" si="21"/>
        <v>3</v>
      </c>
      <c r="G336" t="s">
        <v>8</v>
      </c>
    </row>
    <row r="337" spans="1:7">
      <c r="A337" s="26">
        <v>40513</v>
      </c>
      <c r="B337" s="39">
        <f t="shared" si="22"/>
        <v>40513</v>
      </c>
      <c r="C337" s="39">
        <f t="shared" si="20"/>
        <v>12</v>
      </c>
      <c r="D337" s="39">
        <f t="shared" si="23"/>
        <v>2010</v>
      </c>
      <c r="E337" t="s">
        <v>2</v>
      </c>
      <c r="F337">
        <f t="shared" si="21"/>
        <v>4</v>
      </c>
      <c r="G337" t="s">
        <v>8</v>
      </c>
    </row>
    <row r="338" spans="1:7">
      <c r="A338" s="26">
        <v>40514</v>
      </c>
      <c r="B338" s="39">
        <f t="shared" si="22"/>
        <v>40514</v>
      </c>
      <c r="C338" s="39">
        <f t="shared" si="20"/>
        <v>12</v>
      </c>
      <c r="D338" s="39">
        <f t="shared" si="23"/>
        <v>2010</v>
      </c>
      <c r="E338" t="s">
        <v>2</v>
      </c>
      <c r="F338">
        <f t="shared" si="21"/>
        <v>5</v>
      </c>
      <c r="G338" t="s">
        <v>8</v>
      </c>
    </row>
    <row r="339" spans="1:7">
      <c r="A339" s="26">
        <v>40515</v>
      </c>
      <c r="B339" s="39">
        <f t="shared" si="22"/>
        <v>40515</v>
      </c>
      <c r="C339" s="39">
        <f t="shared" si="20"/>
        <v>12</v>
      </c>
      <c r="D339" s="39">
        <f t="shared" si="23"/>
        <v>2010</v>
      </c>
      <c r="E339" t="s">
        <v>2</v>
      </c>
      <c r="F339">
        <f t="shared" si="21"/>
        <v>6</v>
      </c>
      <c r="G339" t="s">
        <v>8</v>
      </c>
    </row>
    <row r="340" spans="1:7">
      <c r="A340" s="26">
        <v>40516</v>
      </c>
      <c r="B340" s="39">
        <f t="shared" si="22"/>
        <v>40516</v>
      </c>
      <c r="C340" s="39">
        <f t="shared" si="20"/>
        <v>12</v>
      </c>
      <c r="D340" s="39">
        <f t="shared" si="23"/>
        <v>2010</v>
      </c>
      <c r="E340" t="s">
        <v>2</v>
      </c>
      <c r="F340">
        <f t="shared" si="21"/>
        <v>7</v>
      </c>
      <c r="G340" t="s">
        <v>0</v>
      </c>
    </row>
    <row r="341" spans="1:7">
      <c r="A341" s="26">
        <v>40517</v>
      </c>
      <c r="B341" s="39">
        <f t="shared" si="22"/>
        <v>40517</v>
      </c>
      <c r="C341" s="39">
        <f t="shared" si="20"/>
        <v>12</v>
      </c>
      <c r="D341" s="39">
        <f t="shared" si="23"/>
        <v>2010</v>
      </c>
      <c r="E341" t="s">
        <v>2</v>
      </c>
      <c r="F341">
        <f t="shared" si="21"/>
        <v>1</v>
      </c>
      <c r="G341" t="s">
        <v>13</v>
      </c>
    </row>
    <row r="342" spans="1:7">
      <c r="A342" s="26">
        <v>40518</v>
      </c>
      <c r="B342" s="39">
        <f t="shared" si="22"/>
        <v>40518</v>
      </c>
      <c r="C342" s="39">
        <f t="shared" si="20"/>
        <v>12</v>
      </c>
      <c r="D342" s="39">
        <f t="shared" si="23"/>
        <v>2010</v>
      </c>
      <c r="E342" t="s">
        <v>2</v>
      </c>
      <c r="F342">
        <f t="shared" si="21"/>
        <v>2</v>
      </c>
      <c r="G342" t="s">
        <v>8</v>
      </c>
    </row>
    <row r="343" spans="1:7">
      <c r="A343" s="26">
        <v>40519</v>
      </c>
      <c r="B343" s="39">
        <f t="shared" si="22"/>
        <v>40519</v>
      </c>
      <c r="C343" s="39">
        <f t="shared" si="20"/>
        <v>12</v>
      </c>
      <c r="D343" s="39">
        <f t="shared" si="23"/>
        <v>2010</v>
      </c>
      <c r="E343" t="s">
        <v>2</v>
      </c>
      <c r="F343">
        <f t="shared" si="21"/>
        <v>3</v>
      </c>
      <c r="G343" t="s">
        <v>8</v>
      </c>
    </row>
    <row r="344" spans="1:7">
      <c r="A344" s="26">
        <v>40520</v>
      </c>
      <c r="B344" s="39">
        <f t="shared" si="22"/>
        <v>40520</v>
      </c>
      <c r="C344" s="39">
        <f t="shared" si="20"/>
        <v>12</v>
      </c>
      <c r="D344" s="39">
        <f t="shared" si="23"/>
        <v>2010</v>
      </c>
      <c r="E344" t="s">
        <v>2</v>
      </c>
      <c r="F344">
        <f t="shared" si="21"/>
        <v>4</v>
      </c>
      <c r="G344" t="s">
        <v>8</v>
      </c>
    </row>
    <row r="345" spans="1:7">
      <c r="A345" s="26">
        <v>40521</v>
      </c>
      <c r="B345" s="39">
        <f t="shared" si="22"/>
        <v>40521</v>
      </c>
      <c r="C345" s="39">
        <f t="shared" si="20"/>
        <v>12</v>
      </c>
      <c r="D345" s="39">
        <f t="shared" si="23"/>
        <v>2010</v>
      </c>
      <c r="E345" t="s">
        <v>2</v>
      </c>
      <c r="F345">
        <f t="shared" si="21"/>
        <v>5</v>
      </c>
      <c r="G345" t="s">
        <v>8</v>
      </c>
    </row>
    <row r="346" spans="1:7">
      <c r="A346" s="26">
        <v>40522</v>
      </c>
      <c r="B346" s="39">
        <f t="shared" si="22"/>
        <v>40522</v>
      </c>
      <c r="C346" s="39">
        <f t="shared" si="20"/>
        <v>12</v>
      </c>
      <c r="D346" s="39">
        <f t="shared" si="23"/>
        <v>2010</v>
      </c>
      <c r="E346" t="s">
        <v>2</v>
      </c>
      <c r="F346">
        <f t="shared" si="21"/>
        <v>6</v>
      </c>
      <c r="G346" t="s">
        <v>8</v>
      </c>
    </row>
    <row r="347" spans="1:7">
      <c r="A347" s="26">
        <v>40523</v>
      </c>
      <c r="B347" s="39">
        <f t="shared" si="22"/>
        <v>40523</v>
      </c>
      <c r="C347" s="39">
        <f t="shared" si="20"/>
        <v>12</v>
      </c>
      <c r="D347" s="39">
        <f t="shared" si="23"/>
        <v>2010</v>
      </c>
      <c r="E347" t="s">
        <v>2</v>
      </c>
      <c r="F347">
        <f t="shared" si="21"/>
        <v>7</v>
      </c>
      <c r="G347" t="s">
        <v>0</v>
      </c>
    </row>
    <row r="348" spans="1:7">
      <c r="A348" s="26">
        <v>40524</v>
      </c>
      <c r="B348" s="39">
        <f t="shared" si="22"/>
        <v>40524</v>
      </c>
      <c r="C348" s="39">
        <f t="shared" si="20"/>
        <v>12</v>
      </c>
      <c r="D348" s="39">
        <f t="shared" si="23"/>
        <v>2010</v>
      </c>
      <c r="E348" t="s">
        <v>2</v>
      </c>
      <c r="F348">
        <f t="shared" si="21"/>
        <v>1</v>
      </c>
      <c r="G348" t="s">
        <v>13</v>
      </c>
    </row>
    <row r="349" spans="1:7">
      <c r="A349" s="26">
        <v>40525</v>
      </c>
      <c r="B349" s="39">
        <f t="shared" si="22"/>
        <v>40525</v>
      </c>
      <c r="C349" s="39">
        <f t="shared" si="20"/>
        <v>12</v>
      </c>
      <c r="D349" s="39">
        <f t="shared" si="23"/>
        <v>2010</v>
      </c>
      <c r="E349" t="s">
        <v>2</v>
      </c>
      <c r="F349">
        <f t="shared" si="21"/>
        <v>2</v>
      </c>
      <c r="G349" t="s">
        <v>8</v>
      </c>
    </row>
    <row r="350" spans="1:7">
      <c r="A350" s="26">
        <v>40526</v>
      </c>
      <c r="B350" s="39">
        <f t="shared" si="22"/>
        <v>40526</v>
      </c>
      <c r="C350" s="39">
        <f t="shared" si="20"/>
        <v>12</v>
      </c>
      <c r="D350" s="39">
        <f t="shared" si="23"/>
        <v>2010</v>
      </c>
      <c r="E350" t="s">
        <v>2</v>
      </c>
      <c r="F350">
        <f t="shared" si="21"/>
        <v>3</v>
      </c>
      <c r="G350" t="s">
        <v>8</v>
      </c>
    </row>
    <row r="351" spans="1:7">
      <c r="A351" s="26">
        <v>40527</v>
      </c>
      <c r="B351" s="39">
        <f t="shared" si="22"/>
        <v>40527</v>
      </c>
      <c r="C351" s="39">
        <f t="shared" si="20"/>
        <v>12</v>
      </c>
      <c r="D351" s="39">
        <f t="shared" si="23"/>
        <v>2010</v>
      </c>
      <c r="E351" t="s">
        <v>2</v>
      </c>
      <c r="F351">
        <f t="shared" si="21"/>
        <v>4</v>
      </c>
      <c r="G351" t="s">
        <v>8</v>
      </c>
    </row>
    <row r="352" spans="1:7">
      <c r="A352" s="26">
        <v>40528</v>
      </c>
      <c r="B352" s="39">
        <f t="shared" si="22"/>
        <v>40528</v>
      </c>
      <c r="C352" s="39">
        <f t="shared" si="20"/>
        <v>12</v>
      </c>
      <c r="D352" s="39">
        <f t="shared" si="23"/>
        <v>2010</v>
      </c>
      <c r="E352" t="s">
        <v>2</v>
      </c>
      <c r="F352">
        <f t="shared" si="21"/>
        <v>5</v>
      </c>
      <c r="G352" t="s">
        <v>8</v>
      </c>
    </row>
    <row r="353" spans="1:7">
      <c r="A353" s="26">
        <v>40529</v>
      </c>
      <c r="B353" s="39">
        <f t="shared" si="22"/>
        <v>40529</v>
      </c>
      <c r="C353" s="39">
        <f t="shared" si="20"/>
        <v>12</v>
      </c>
      <c r="D353" s="39">
        <f t="shared" si="23"/>
        <v>2010</v>
      </c>
      <c r="E353" t="s">
        <v>2</v>
      </c>
      <c r="F353">
        <f t="shared" si="21"/>
        <v>6</v>
      </c>
      <c r="G353" t="s">
        <v>8</v>
      </c>
    </row>
    <row r="354" spans="1:7">
      <c r="A354" s="26">
        <v>40530</v>
      </c>
      <c r="B354" s="39">
        <f t="shared" si="22"/>
        <v>40530</v>
      </c>
      <c r="C354" s="39">
        <f t="shared" si="20"/>
        <v>12</v>
      </c>
      <c r="D354" s="39">
        <f t="shared" si="23"/>
        <v>2010</v>
      </c>
      <c r="E354" t="s">
        <v>2</v>
      </c>
      <c r="F354">
        <f t="shared" si="21"/>
        <v>7</v>
      </c>
      <c r="G354" t="s">
        <v>0</v>
      </c>
    </row>
    <row r="355" spans="1:7">
      <c r="A355" s="26">
        <v>40531</v>
      </c>
      <c r="B355" s="39">
        <f t="shared" si="22"/>
        <v>40531</v>
      </c>
      <c r="C355" s="39">
        <f t="shared" si="20"/>
        <v>12</v>
      </c>
      <c r="D355" s="39">
        <f t="shared" si="23"/>
        <v>2010</v>
      </c>
      <c r="E355" t="s">
        <v>2</v>
      </c>
      <c r="F355">
        <f t="shared" si="21"/>
        <v>1</v>
      </c>
      <c r="G355" t="s">
        <v>13</v>
      </c>
    </row>
    <row r="356" spans="1:7">
      <c r="A356" s="26">
        <v>40532</v>
      </c>
      <c r="B356" s="39">
        <f t="shared" si="22"/>
        <v>40532</v>
      </c>
      <c r="C356" s="39">
        <f t="shared" si="20"/>
        <v>12</v>
      </c>
      <c r="D356" s="39">
        <f t="shared" si="23"/>
        <v>2010</v>
      </c>
      <c r="E356" t="s">
        <v>2</v>
      </c>
      <c r="F356">
        <f t="shared" si="21"/>
        <v>2</v>
      </c>
      <c r="G356" t="s">
        <v>8</v>
      </c>
    </row>
    <row r="357" spans="1:7">
      <c r="A357" s="26">
        <v>40533</v>
      </c>
      <c r="B357" s="39">
        <f t="shared" si="22"/>
        <v>40533</v>
      </c>
      <c r="C357" s="39">
        <f t="shared" si="20"/>
        <v>12</v>
      </c>
      <c r="D357" s="39">
        <f t="shared" si="23"/>
        <v>2010</v>
      </c>
      <c r="E357" t="s">
        <v>2</v>
      </c>
      <c r="F357">
        <f t="shared" si="21"/>
        <v>3</v>
      </c>
      <c r="G357" t="s">
        <v>8</v>
      </c>
    </row>
    <row r="358" spans="1:7">
      <c r="A358" s="26">
        <v>40534</v>
      </c>
      <c r="B358" s="39">
        <f t="shared" si="22"/>
        <v>40534</v>
      </c>
      <c r="C358" s="39">
        <f t="shared" si="20"/>
        <v>12</v>
      </c>
      <c r="D358" s="39">
        <f t="shared" si="23"/>
        <v>2010</v>
      </c>
      <c r="E358" t="s">
        <v>2</v>
      </c>
      <c r="F358">
        <f t="shared" si="21"/>
        <v>4</v>
      </c>
      <c r="G358" t="s">
        <v>8</v>
      </c>
    </row>
    <row r="359" spans="1:7">
      <c r="A359" s="26">
        <v>40535</v>
      </c>
      <c r="B359" s="39">
        <f t="shared" si="22"/>
        <v>40535</v>
      </c>
      <c r="C359" s="39">
        <f t="shared" si="20"/>
        <v>12</v>
      </c>
      <c r="D359" s="39">
        <f t="shared" si="23"/>
        <v>2010</v>
      </c>
      <c r="E359" t="s">
        <v>2</v>
      </c>
      <c r="F359">
        <f t="shared" si="21"/>
        <v>5</v>
      </c>
      <c r="G359" t="s">
        <v>8</v>
      </c>
    </row>
    <row r="360" spans="1:7">
      <c r="A360" s="26">
        <v>40536</v>
      </c>
      <c r="B360" s="39">
        <f t="shared" si="22"/>
        <v>40536</v>
      </c>
      <c r="C360" s="39">
        <f t="shared" si="20"/>
        <v>12</v>
      </c>
      <c r="D360" s="39">
        <f t="shared" si="23"/>
        <v>2010</v>
      </c>
      <c r="E360" t="s">
        <v>2</v>
      </c>
      <c r="F360">
        <f t="shared" si="21"/>
        <v>6</v>
      </c>
      <c r="G360" t="s">
        <v>8</v>
      </c>
    </row>
    <row r="361" spans="1:7">
      <c r="A361" s="26">
        <v>40537</v>
      </c>
      <c r="B361" s="39">
        <f t="shared" si="22"/>
        <v>40537</v>
      </c>
      <c r="C361" s="39">
        <f t="shared" si="20"/>
        <v>12</v>
      </c>
      <c r="D361" s="39">
        <f t="shared" si="23"/>
        <v>2010</v>
      </c>
      <c r="E361" t="s">
        <v>2</v>
      </c>
      <c r="F361">
        <f t="shared" si="21"/>
        <v>7</v>
      </c>
      <c r="G361" t="s">
        <v>0</v>
      </c>
    </row>
    <row r="362" spans="1:7">
      <c r="A362" s="26">
        <v>40538</v>
      </c>
      <c r="B362" s="39">
        <f t="shared" si="22"/>
        <v>40538</v>
      </c>
      <c r="C362" s="39">
        <f t="shared" si="20"/>
        <v>12</v>
      </c>
      <c r="D362" s="39">
        <f t="shared" si="23"/>
        <v>2010</v>
      </c>
      <c r="E362" t="s">
        <v>2</v>
      </c>
      <c r="F362">
        <f t="shared" si="21"/>
        <v>1</v>
      </c>
      <c r="G362" t="s">
        <v>13</v>
      </c>
    </row>
    <row r="363" spans="1:7">
      <c r="A363" s="26">
        <v>40539</v>
      </c>
      <c r="B363" s="39">
        <f t="shared" si="22"/>
        <v>40539</v>
      </c>
      <c r="C363" s="39">
        <f t="shared" si="20"/>
        <v>12</v>
      </c>
      <c r="D363" s="39">
        <f t="shared" si="23"/>
        <v>2010</v>
      </c>
      <c r="E363" t="s">
        <v>2</v>
      </c>
      <c r="F363">
        <f t="shared" si="21"/>
        <v>2</v>
      </c>
      <c r="G363" t="s">
        <v>8</v>
      </c>
    </row>
    <row r="364" spans="1:7">
      <c r="A364" s="26">
        <v>40540</v>
      </c>
      <c r="B364" s="39">
        <f t="shared" si="22"/>
        <v>40540</v>
      </c>
      <c r="C364" s="39">
        <f t="shared" si="20"/>
        <v>12</v>
      </c>
      <c r="D364" s="39">
        <f t="shared" si="23"/>
        <v>2010</v>
      </c>
      <c r="E364" t="s">
        <v>2</v>
      </c>
      <c r="F364">
        <f t="shared" si="21"/>
        <v>3</v>
      </c>
      <c r="G364" t="s">
        <v>8</v>
      </c>
    </row>
    <row r="365" spans="1:7">
      <c r="A365" s="26">
        <v>40541</v>
      </c>
      <c r="B365" s="39">
        <f t="shared" si="22"/>
        <v>40541</v>
      </c>
      <c r="C365" s="39">
        <f t="shared" si="20"/>
        <v>12</v>
      </c>
      <c r="D365" s="39">
        <f t="shared" si="23"/>
        <v>2010</v>
      </c>
      <c r="E365" t="s">
        <v>2</v>
      </c>
      <c r="F365">
        <f t="shared" si="21"/>
        <v>4</v>
      </c>
      <c r="G365" t="s">
        <v>8</v>
      </c>
    </row>
    <row r="366" spans="1:7">
      <c r="A366" s="26">
        <v>40542</v>
      </c>
      <c r="B366" s="39">
        <f t="shared" si="22"/>
        <v>40542</v>
      </c>
      <c r="C366" s="39">
        <f t="shared" si="20"/>
        <v>12</v>
      </c>
      <c r="D366" s="39">
        <f t="shared" si="23"/>
        <v>2010</v>
      </c>
      <c r="E366" t="s">
        <v>2</v>
      </c>
      <c r="F366">
        <f t="shared" si="21"/>
        <v>5</v>
      </c>
      <c r="G366" t="s">
        <v>8</v>
      </c>
    </row>
    <row r="367" spans="1:7">
      <c r="A367" s="26">
        <v>40543</v>
      </c>
      <c r="B367" s="39">
        <f t="shared" si="22"/>
        <v>40543</v>
      </c>
      <c r="C367" s="39">
        <f t="shared" si="20"/>
        <v>12</v>
      </c>
      <c r="D367" s="39">
        <f t="shared" si="23"/>
        <v>2010</v>
      </c>
      <c r="E367" t="s">
        <v>2</v>
      </c>
      <c r="F367">
        <f t="shared" si="21"/>
        <v>6</v>
      </c>
      <c r="G367" t="s">
        <v>8</v>
      </c>
    </row>
    <row r="368" spans="1:7">
      <c r="A368" s="26">
        <v>40544</v>
      </c>
      <c r="B368" s="39">
        <f t="shared" si="22"/>
        <v>40544</v>
      </c>
      <c r="C368" s="48">
        <f t="shared" si="20"/>
        <v>1</v>
      </c>
      <c r="D368" s="39">
        <f t="shared" si="23"/>
        <v>2011</v>
      </c>
      <c r="E368" s="26" t="s">
        <v>2</v>
      </c>
      <c r="F368">
        <f t="shared" si="21"/>
        <v>7</v>
      </c>
      <c r="G368" t="s">
        <v>13</v>
      </c>
    </row>
    <row r="369" spans="1:7">
      <c r="A369" s="26">
        <v>40545</v>
      </c>
      <c r="B369" s="39">
        <f t="shared" si="22"/>
        <v>40545</v>
      </c>
      <c r="C369" s="48">
        <f t="shared" si="20"/>
        <v>1</v>
      </c>
      <c r="D369" s="39">
        <f t="shared" si="23"/>
        <v>2011</v>
      </c>
      <c r="E369" s="26" t="s">
        <v>2</v>
      </c>
      <c r="F369">
        <f t="shared" si="21"/>
        <v>1</v>
      </c>
      <c r="G369" t="s">
        <v>13</v>
      </c>
    </row>
    <row r="370" spans="1:7">
      <c r="A370" s="26">
        <v>40546</v>
      </c>
      <c r="B370" s="39">
        <f t="shared" si="22"/>
        <v>40546</v>
      </c>
      <c r="C370" s="48">
        <f t="shared" si="20"/>
        <v>1</v>
      </c>
      <c r="D370" s="39">
        <f t="shared" si="23"/>
        <v>2011</v>
      </c>
      <c r="E370" s="26" t="s">
        <v>2</v>
      </c>
      <c r="F370">
        <f t="shared" si="21"/>
        <v>2</v>
      </c>
      <c r="G370" t="s">
        <v>8</v>
      </c>
    </row>
    <row r="371" spans="1:7">
      <c r="A371" s="26">
        <v>40547</v>
      </c>
      <c r="B371" s="39">
        <f t="shared" si="22"/>
        <v>40547</v>
      </c>
      <c r="C371" s="48">
        <f t="shared" si="20"/>
        <v>1</v>
      </c>
      <c r="D371" s="39">
        <f t="shared" si="23"/>
        <v>2011</v>
      </c>
      <c r="E371" s="26" t="s">
        <v>2</v>
      </c>
      <c r="F371">
        <f t="shared" si="21"/>
        <v>3</v>
      </c>
      <c r="G371" t="s">
        <v>8</v>
      </c>
    </row>
    <row r="372" spans="1:7">
      <c r="A372" s="26">
        <v>40548</v>
      </c>
      <c r="B372" s="39">
        <f t="shared" si="22"/>
        <v>40548</v>
      </c>
      <c r="C372" s="48">
        <f t="shared" si="20"/>
        <v>1</v>
      </c>
      <c r="D372" s="39">
        <f t="shared" si="23"/>
        <v>2011</v>
      </c>
      <c r="E372" s="26" t="s">
        <v>2</v>
      </c>
      <c r="F372">
        <f t="shared" si="21"/>
        <v>4</v>
      </c>
      <c r="G372" t="s">
        <v>8</v>
      </c>
    </row>
    <row r="373" spans="1:7">
      <c r="A373" s="26">
        <v>40549</v>
      </c>
      <c r="B373" s="39">
        <f t="shared" si="22"/>
        <v>40549</v>
      </c>
      <c r="C373" s="48">
        <f t="shared" si="20"/>
        <v>1</v>
      </c>
      <c r="D373" s="39">
        <f t="shared" si="23"/>
        <v>2011</v>
      </c>
      <c r="E373" s="26" t="s">
        <v>2</v>
      </c>
      <c r="F373">
        <f t="shared" si="21"/>
        <v>5</v>
      </c>
      <c r="G373" t="s">
        <v>8</v>
      </c>
    </row>
    <row r="374" spans="1:7">
      <c r="A374" s="26">
        <v>40550</v>
      </c>
      <c r="B374" s="39">
        <f t="shared" si="22"/>
        <v>40550</v>
      </c>
      <c r="C374" s="48">
        <f t="shared" si="20"/>
        <v>1</v>
      </c>
      <c r="D374" s="39">
        <f t="shared" si="23"/>
        <v>2011</v>
      </c>
      <c r="E374" s="26" t="s">
        <v>2</v>
      </c>
      <c r="F374">
        <f t="shared" si="21"/>
        <v>6</v>
      </c>
      <c r="G374" t="s">
        <v>8</v>
      </c>
    </row>
    <row r="375" spans="1:7">
      <c r="A375" s="26">
        <v>40551</v>
      </c>
      <c r="B375" s="39">
        <f t="shared" si="22"/>
        <v>40551</v>
      </c>
      <c r="C375" s="48">
        <f t="shared" si="20"/>
        <v>1</v>
      </c>
      <c r="D375" s="39">
        <f t="shared" si="23"/>
        <v>2011</v>
      </c>
      <c r="E375" s="26" t="s">
        <v>2</v>
      </c>
      <c r="F375">
        <f t="shared" si="21"/>
        <v>7</v>
      </c>
      <c r="G375" t="s">
        <v>0</v>
      </c>
    </row>
    <row r="376" spans="1:7">
      <c r="A376" s="26">
        <v>40552</v>
      </c>
      <c r="B376" s="39">
        <f t="shared" si="22"/>
        <v>40552</v>
      </c>
      <c r="C376" s="48">
        <f t="shared" si="20"/>
        <v>1</v>
      </c>
      <c r="D376" s="39">
        <f t="shared" si="23"/>
        <v>2011</v>
      </c>
      <c r="E376" s="26" t="s">
        <v>2</v>
      </c>
      <c r="F376">
        <f t="shared" si="21"/>
        <v>1</v>
      </c>
      <c r="G376" t="s">
        <v>13</v>
      </c>
    </row>
    <row r="377" spans="1:7">
      <c r="A377" s="26">
        <v>40553</v>
      </c>
      <c r="B377" s="39">
        <f t="shared" si="22"/>
        <v>40553</v>
      </c>
      <c r="C377" s="48">
        <f t="shared" si="20"/>
        <v>1</v>
      </c>
      <c r="D377" s="39">
        <f t="shared" si="23"/>
        <v>2011</v>
      </c>
      <c r="E377" s="26" t="s">
        <v>2</v>
      </c>
      <c r="F377">
        <f t="shared" si="21"/>
        <v>2</v>
      </c>
      <c r="G377" t="s">
        <v>8</v>
      </c>
    </row>
    <row r="378" spans="1:7">
      <c r="A378" s="26">
        <v>40554</v>
      </c>
      <c r="B378" s="39">
        <f t="shared" si="22"/>
        <v>40554</v>
      </c>
      <c r="C378" s="48">
        <f t="shared" si="20"/>
        <v>1</v>
      </c>
      <c r="D378" s="39">
        <f t="shared" si="23"/>
        <v>2011</v>
      </c>
      <c r="E378" s="26" t="s">
        <v>2</v>
      </c>
      <c r="F378">
        <f t="shared" si="21"/>
        <v>3</v>
      </c>
      <c r="G378" t="s">
        <v>8</v>
      </c>
    </row>
    <row r="379" spans="1:7">
      <c r="A379" s="26">
        <v>40555</v>
      </c>
      <c r="B379" s="39">
        <f t="shared" si="22"/>
        <v>40555</v>
      </c>
      <c r="C379" s="48">
        <f t="shared" si="20"/>
        <v>1</v>
      </c>
      <c r="D379" s="39">
        <f t="shared" si="23"/>
        <v>2011</v>
      </c>
      <c r="E379" s="26" t="s">
        <v>2</v>
      </c>
      <c r="F379">
        <f t="shared" si="21"/>
        <v>4</v>
      </c>
      <c r="G379" t="s">
        <v>8</v>
      </c>
    </row>
    <row r="380" spans="1:7">
      <c r="A380" s="26">
        <v>40556</v>
      </c>
      <c r="B380" s="39">
        <f t="shared" si="22"/>
        <v>40556</v>
      </c>
      <c r="C380" s="48">
        <f t="shared" si="20"/>
        <v>1</v>
      </c>
      <c r="D380" s="39">
        <f t="shared" si="23"/>
        <v>2011</v>
      </c>
      <c r="E380" s="26" t="s">
        <v>2</v>
      </c>
      <c r="F380">
        <f t="shared" si="21"/>
        <v>5</v>
      </c>
      <c r="G380" t="s">
        <v>8</v>
      </c>
    </row>
    <row r="381" spans="1:7">
      <c r="A381" s="26">
        <v>40557</v>
      </c>
      <c r="B381" s="39">
        <f t="shared" si="22"/>
        <v>40557</v>
      </c>
      <c r="C381" s="48">
        <f t="shared" si="20"/>
        <v>1</v>
      </c>
      <c r="D381" s="39">
        <f t="shared" si="23"/>
        <v>2011</v>
      </c>
      <c r="E381" s="26" t="s">
        <v>2</v>
      </c>
      <c r="F381">
        <f t="shared" si="21"/>
        <v>6</v>
      </c>
      <c r="G381" t="s">
        <v>8</v>
      </c>
    </row>
    <row r="382" spans="1:7">
      <c r="A382" s="26">
        <v>40558</v>
      </c>
      <c r="B382" s="39">
        <f t="shared" si="22"/>
        <v>40558</v>
      </c>
      <c r="C382" s="48">
        <f t="shared" si="20"/>
        <v>1</v>
      </c>
      <c r="D382" s="39">
        <f t="shared" si="23"/>
        <v>2011</v>
      </c>
      <c r="E382" s="26" t="s">
        <v>2</v>
      </c>
      <c r="F382">
        <f t="shared" si="21"/>
        <v>7</v>
      </c>
      <c r="G382" t="s">
        <v>0</v>
      </c>
    </row>
    <row r="383" spans="1:7">
      <c r="A383" s="26">
        <v>40559</v>
      </c>
      <c r="B383" s="39">
        <f t="shared" si="22"/>
        <v>40559</v>
      </c>
      <c r="C383" s="48">
        <f t="shared" si="20"/>
        <v>1</v>
      </c>
      <c r="D383" s="39">
        <f t="shared" si="23"/>
        <v>2011</v>
      </c>
      <c r="E383" s="26" t="s">
        <v>2</v>
      </c>
      <c r="F383">
        <f t="shared" si="21"/>
        <v>1</v>
      </c>
      <c r="G383" t="s">
        <v>13</v>
      </c>
    </row>
    <row r="384" spans="1:7">
      <c r="A384" s="26">
        <v>40560</v>
      </c>
      <c r="B384" s="39">
        <f t="shared" si="22"/>
        <v>40560</v>
      </c>
      <c r="C384" s="48">
        <f t="shared" si="20"/>
        <v>1</v>
      </c>
      <c r="D384" s="39">
        <f t="shared" si="23"/>
        <v>2011</v>
      </c>
      <c r="E384" s="26" t="s">
        <v>2</v>
      </c>
      <c r="F384">
        <f t="shared" si="21"/>
        <v>2</v>
      </c>
      <c r="G384" t="s">
        <v>8</v>
      </c>
    </row>
    <row r="385" spans="1:7">
      <c r="A385" s="26">
        <v>40561</v>
      </c>
      <c r="B385" s="39">
        <f t="shared" si="22"/>
        <v>40561</v>
      </c>
      <c r="C385" s="48">
        <f t="shared" si="20"/>
        <v>1</v>
      </c>
      <c r="D385" s="39">
        <f t="shared" si="23"/>
        <v>2011</v>
      </c>
      <c r="E385" s="26" t="s">
        <v>2</v>
      </c>
      <c r="F385">
        <f t="shared" si="21"/>
        <v>3</v>
      </c>
      <c r="G385" t="s">
        <v>8</v>
      </c>
    </row>
    <row r="386" spans="1:7">
      <c r="A386" s="26">
        <v>40562</v>
      </c>
      <c r="B386" s="39">
        <f t="shared" si="22"/>
        <v>40562</v>
      </c>
      <c r="C386" s="48">
        <f t="shared" si="20"/>
        <v>1</v>
      </c>
      <c r="D386" s="39">
        <f t="shared" si="23"/>
        <v>2011</v>
      </c>
      <c r="E386" s="26" t="s">
        <v>2</v>
      </c>
      <c r="F386">
        <f t="shared" si="21"/>
        <v>4</v>
      </c>
      <c r="G386" t="s">
        <v>8</v>
      </c>
    </row>
    <row r="387" spans="1:7">
      <c r="A387" s="26">
        <v>40563</v>
      </c>
      <c r="B387" s="39">
        <f t="shared" si="22"/>
        <v>40563</v>
      </c>
      <c r="C387" s="48">
        <f t="shared" ref="C387:C450" si="24">MONTH(A387)</f>
        <v>1</v>
      </c>
      <c r="D387" s="39">
        <f t="shared" si="23"/>
        <v>2011</v>
      </c>
      <c r="E387" s="26" t="s">
        <v>2</v>
      </c>
      <c r="F387">
        <f t="shared" ref="F387:F450" si="25">WEEKDAY(A387)</f>
        <v>5</v>
      </c>
      <c r="G387" t="s">
        <v>8</v>
      </c>
    </row>
    <row r="388" spans="1:7">
      <c r="A388" s="26">
        <v>40564</v>
      </c>
      <c r="B388" s="39">
        <f t="shared" ref="B388:B451" si="26">A388</f>
        <v>40564</v>
      </c>
      <c r="C388" s="48">
        <f t="shared" si="24"/>
        <v>1</v>
      </c>
      <c r="D388" s="39">
        <f t="shared" ref="D388:D451" si="27">YEAR(A388)</f>
        <v>2011</v>
      </c>
      <c r="E388" s="26" t="s">
        <v>2</v>
      </c>
      <c r="F388">
        <f t="shared" si="25"/>
        <v>6</v>
      </c>
      <c r="G388" t="s">
        <v>8</v>
      </c>
    </row>
    <row r="389" spans="1:7">
      <c r="A389" s="26">
        <v>40565</v>
      </c>
      <c r="B389" s="39">
        <f t="shared" si="26"/>
        <v>40565</v>
      </c>
      <c r="C389" s="48">
        <f t="shared" si="24"/>
        <v>1</v>
      </c>
      <c r="D389" s="39">
        <f t="shared" si="27"/>
        <v>2011</v>
      </c>
      <c r="E389" s="26" t="s">
        <v>2</v>
      </c>
      <c r="F389">
        <f t="shared" si="25"/>
        <v>7</v>
      </c>
      <c r="G389" t="s">
        <v>0</v>
      </c>
    </row>
    <row r="390" spans="1:7">
      <c r="A390" s="26">
        <v>40566</v>
      </c>
      <c r="B390" s="39">
        <f t="shared" si="26"/>
        <v>40566</v>
      </c>
      <c r="C390" s="48">
        <f t="shared" si="24"/>
        <v>1</v>
      </c>
      <c r="D390" s="39">
        <f t="shared" si="27"/>
        <v>2011</v>
      </c>
      <c r="E390" s="26" t="s">
        <v>2</v>
      </c>
      <c r="F390">
        <f t="shared" si="25"/>
        <v>1</v>
      </c>
      <c r="G390" t="s">
        <v>13</v>
      </c>
    </row>
    <row r="391" spans="1:7">
      <c r="A391" s="26">
        <v>40567</v>
      </c>
      <c r="B391" s="39">
        <f t="shared" si="26"/>
        <v>40567</v>
      </c>
      <c r="C391" s="48">
        <f t="shared" si="24"/>
        <v>1</v>
      </c>
      <c r="D391" s="39">
        <f t="shared" si="27"/>
        <v>2011</v>
      </c>
      <c r="E391" s="26" t="s">
        <v>2</v>
      </c>
      <c r="F391">
        <f t="shared" si="25"/>
        <v>2</v>
      </c>
      <c r="G391" t="s">
        <v>8</v>
      </c>
    </row>
    <row r="392" spans="1:7">
      <c r="A392" s="26">
        <v>40568</v>
      </c>
      <c r="B392" s="39">
        <f t="shared" si="26"/>
        <v>40568</v>
      </c>
      <c r="C392" s="48">
        <f t="shared" si="24"/>
        <v>1</v>
      </c>
      <c r="D392" s="39">
        <f t="shared" si="27"/>
        <v>2011</v>
      </c>
      <c r="E392" s="26" t="s">
        <v>2</v>
      </c>
      <c r="F392">
        <f t="shared" si="25"/>
        <v>3</v>
      </c>
      <c r="G392" t="s">
        <v>8</v>
      </c>
    </row>
    <row r="393" spans="1:7">
      <c r="A393" s="26">
        <v>40569</v>
      </c>
      <c r="B393" s="39">
        <f t="shared" si="26"/>
        <v>40569</v>
      </c>
      <c r="C393" s="48">
        <f t="shared" si="24"/>
        <v>1</v>
      </c>
      <c r="D393" s="39">
        <f t="shared" si="27"/>
        <v>2011</v>
      </c>
      <c r="E393" s="26" t="s">
        <v>2</v>
      </c>
      <c r="F393">
        <f t="shared" si="25"/>
        <v>4</v>
      </c>
      <c r="G393" t="s">
        <v>8</v>
      </c>
    </row>
    <row r="394" spans="1:7">
      <c r="A394" s="26">
        <v>40570</v>
      </c>
      <c r="B394" s="39">
        <f t="shared" si="26"/>
        <v>40570</v>
      </c>
      <c r="C394" s="48">
        <f t="shared" si="24"/>
        <v>1</v>
      </c>
      <c r="D394" s="39">
        <f t="shared" si="27"/>
        <v>2011</v>
      </c>
      <c r="E394" s="26" t="s">
        <v>2</v>
      </c>
      <c r="F394">
        <f t="shared" si="25"/>
        <v>5</v>
      </c>
      <c r="G394" t="s">
        <v>8</v>
      </c>
    </row>
    <row r="395" spans="1:7">
      <c r="A395" s="26">
        <v>40571</v>
      </c>
      <c r="B395" s="39">
        <f t="shared" si="26"/>
        <v>40571</v>
      </c>
      <c r="C395" s="48">
        <f t="shared" si="24"/>
        <v>1</v>
      </c>
      <c r="D395" s="39">
        <f t="shared" si="27"/>
        <v>2011</v>
      </c>
      <c r="E395" s="26" t="s">
        <v>2</v>
      </c>
      <c r="F395">
        <f t="shared" si="25"/>
        <v>6</v>
      </c>
      <c r="G395" t="s">
        <v>8</v>
      </c>
    </row>
    <row r="396" spans="1:7">
      <c r="A396" s="26">
        <v>40572</v>
      </c>
      <c r="B396" s="39">
        <f t="shared" si="26"/>
        <v>40572</v>
      </c>
      <c r="C396" s="48">
        <f t="shared" si="24"/>
        <v>1</v>
      </c>
      <c r="D396" s="39">
        <f t="shared" si="27"/>
        <v>2011</v>
      </c>
      <c r="E396" s="26" t="s">
        <v>2</v>
      </c>
      <c r="F396">
        <f t="shared" si="25"/>
        <v>7</v>
      </c>
      <c r="G396" t="s">
        <v>0</v>
      </c>
    </row>
    <row r="397" spans="1:7">
      <c r="A397" s="26">
        <v>40573</v>
      </c>
      <c r="B397" s="39">
        <f t="shared" si="26"/>
        <v>40573</v>
      </c>
      <c r="C397" s="48">
        <f t="shared" si="24"/>
        <v>1</v>
      </c>
      <c r="D397" s="39">
        <f t="shared" si="27"/>
        <v>2011</v>
      </c>
      <c r="E397" s="26" t="s">
        <v>2</v>
      </c>
      <c r="F397">
        <f t="shared" si="25"/>
        <v>1</v>
      </c>
      <c r="G397" t="s">
        <v>13</v>
      </c>
    </row>
    <row r="398" spans="1:7">
      <c r="A398" s="26">
        <v>40574</v>
      </c>
      <c r="B398" s="39">
        <f t="shared" si="26"/>
        <v>40574</v>
      </c>
      <c r="C398" s="48">
        <f t="shared" si="24"/>
        <v>1</v>
      </c>
      <c r="D398" s="39">
        <f t="shared" si="27"/>
        <v>2011</v>
      </c>
      <c r="E398" s="26" t="s">
        <v>2</v>
      </c>
      <c r="F398">
        <f t="shared" si="25"/>
        <v>2</v>
      </c>
      <c r="G398" t="s">
        <v>8</v>
      </c>
    </row>
    <row r="399" spans="1:7">
      <c r="A399" s="26">
        <v>40575</v>
      </c>
      <c r="B399" s="39">
        <f t="shared" si="26"/>
        <v>40575</v>
      </c>
      <c r="C399" s="48">
        <f t="shared" si="24"/>
        <v>2</v>
      </c>
      <c r="D399" s="39">
        <f t="shared" si="27"/>
        <v>2011</v>
      </c>
      <c r="E399" s="26" t="s">
        <v>2</v>
      </c>
      <c r="F399">
        <f t="shared" si="25"/>
        <v>3</v>
      </c>
      <c r="G399" t="s">
        <v>8</v>
      </c>
    </row>
    <row r="400" spans="1:7">
      <c r="A400" s="26">
        <v>40576</v>
      </c>
      <c r="B400" s="39">
        <f t="shared" si="26"/>
        <v>40576</v>
      </c>
      <c r="C400" s="48">
        <f t="shared" si="24"/>
        <v>2</v>
      </c>
      <c r="D400" s="39">
        <f t="shared" si="27"/>
        <v>2011</v>
      </c>
      <c r="E400" s="26" t="s">
        <v>2</v>
      </c>
      <c r="F400">
        <f t="shared" si="25"/>
        <v>4</v>
      </c>
      <c r="G400" t="s">
        <v>13</v>
      </c>
    </row>
    <row r="401" spans="1:7">
      <c r="A401" s="26">
        <v>40577</v>
      </c>
      <c r="B401" s="39">
        <f t="shared" si="26"/>
        <v>40577</v>
      </c>
      <c r="C401" s="48">
        <f t="shared" si="24"/>
        <v>2</v>
      </c>
      <c r="D401" s="39">
        <f t="shared" si="27"/>
        <v>2011</v>
      </c>
      <c r="E401" s="26" t="s">
        <v>2</v>
      </c>
      <c r="F401">
        <f t="shared" si="25"/>
        <v>5</v>
      </c>
      <c r="G401" t="s">
        <v>13</v>
      </c>
    </row>
    <row r="402" spans="1:7">
      <c r="A402" s="26">
        <v>40578</v>
      </c>
      <c r="B402" s="39">
        <f t="shared" si="26"/>
        <v>40578</v>
      </c>
      <c r="C402" s="48">
        <f t="shared" si="24"/>
        <v>2</v>
      </c>
      <c r="D402" s="39">
        <f t="shared" si="27"/>
        <v>2011</v>
      </c>
      <c r="E402" s="26" t="s">
        <v>2</v>
      </c>
      <c r="F402">
        <f t="shared" si="25"/>
        <v>6</v>
      </c>
      <c r="G402" t="s">
        <v>13</v>
      </c>
    </row>
    <row r="403" spans="1:7">
      <c r="A403" s="26">
        <v>40579</v>
      </c>
      <c r="B403" s="39">
        <f t="shared" si="26"/>
        <v>40579</v>
      </c>
      <c r="C403" s="48">
        <f t="shared" si="24"/>
        <v>2</v>
      </c>
      <c r="D403" s="39">
        <f t="shared" si="27"/>
        <v>2011</v>
      </c>
      <c r="E403" s="26" t="s">
        <v>2</v>
      </c>
      <c r="F403">
        <f t="shared" si="25"/>
        <v>7</v>
      </c>
      <c r="G403" t="s">
        <v>13</v>
      </c>
    </row>
    <row r="404" spans="1:7">
      <c r="A404" s="26">
        <v>40580</v>
      </c>
      <c r="B404" s="39">
        <f t="shared" si="26"/>
        <v>40580</v>
      </c>
      <c r="C404" s="48">
        <f t="shared" si="24"/>
        <v>2</v>
      </c>
      <c r="D404" s="39">
        <f t="shared" si="27"/>
        <v>2011</v>
      </c>
      <c r="E404" s="26" t="s">
        <v>2</v>
      </c>
      <c r="F404">
        <f t="shared" si="25"/>
        <v>1</v>
      </c>
      <c r="G404" t="s">
        <v>13</v>
      </c>
    </row>
    <row r="405" spans="1:7">
      <c r="A405" s="26">
        <v>40581</v>
      </c>
      <c r="B405" s="39">
        <f t="shared" si="26"/>
        <v>40581</v>
      </c>
      <c r="C405" s="48">
        <f t="shared" si="24"/>
        <v>2</v>
      </c>
      <c r="D405" s="39">
        <f t="shared" si="27"/>
        <v>2011</v>
      </c>
      <c r="E405" s="26" t="s">
        <v>2</v>
      </c>
      <c r="F405">
        <f t="shared" si="25"/>
        <v>2</v>
      </c>
      <c r="G405" t="s">
        <v>13</v>
      </c>
    </row>
    <row r="406" spans="1:7">
      <c r="A406" s="26">
        <v>40582</v>
      </c>
      <c r="B406" s="39">
        <f t="shared" si="26"/>
        <v>40582</v>
      </c>
      <c r="C406" s="48">
        <f t="shared" si="24"/>
        <v>2</v>
      </c>
      <c r="D406" s="39">
        <f t="shared" si="27"/>
        <v>2011</v>
      </c>
      <c r="E406" s="26" t="s">
        <v>2</v>
      </c>
      <c r="F406">
        <f t="shared" si="25"/>
        <v>3</v>
      </c>
      <c r="G406" t="s">
        <v>8</v>
      </c>
    </row>
    <row r="407" spans="1:7">
      <c r="A407" s="26">
        <v>40583</v>
      </c>
      <c r="B407" s="39">
        <f t="shared" si="26"/>
        <v>40583</v>
      </c>
      <c r="C407" s="48">
        <f t="shared" si="24"/>
        <v>2</v>
      </c>
      <c r="D407" s="39">
        <f t="shared" si="27"/>
        <v>2011</v>
      </c>
      <c r="E407" s="26" t="s">
        <v>2</v>
      </c>
      <c r="F407">
        <f t="shared" si="25"/>
        <v>4</v>
      </c>
      <c r="G407" t="s">
        <v>8</v>
      </c>
    </row>
    <row r="408" spans="1:7">
      <c r="A408" s="26">
        <v>40584</v>
      </c>
      <c r="B408" s="39">
        <f t="shared" si="26"/>
        <v>40584</v>
      </c>
      <c r="C408" s="48">
        <f t="shared" si="24"/>
        <v>2</v>
      </c>
      <c r="D408" s="39">
        <f t="shared" si="27"/>
        <v>2011</v>
      </c>
      <c r="E408" s="26" t="s">
        <v>2</v>
      </c>
      <c r="F408">
        <f t="shared" si="25"/>
        <v>5</v>
      </c>
      <c r="G408" t="s">
        <v>8</v>
      </c>
    </row>
    <row r="409" spans="1:7">
      <c r="A409" s="26">
        <v>40585</v>
      </c>
      <c r="B409" s="39">
        <f t="shared" si="26"/>
        <v>40585</v>
      </c>
      <c r="C409" s="48">
        <f t="shared" si="24"/>
        <v>2</v>
      </c>
      <c r="D409" s="39">
        <f t="shared" si="27"/>
        <v>2011</v>
      </c>
      <c r="E409" s="26" t="s">
        <v>2</v>
      </c>
      <c r="F409">
        <f t="shared" si="25"/>
        <v>6</v>
      </c>
      <c r="G409" t="s">
        <v>8</v>
      </c>
    </row>
    <row r="410" spans="1:7">
      <c r="A410" s="26">
        <v>40586</v>
      </c>
      <c r="B410" s="39">
        <f t="shared" si="26"/>
        <v>40586</v>
      </c>
      <c r="C410" s="48">
        <f t="shared" si="24"/>
        <v>2</v>
      </c>
      <c r="D410" s="39">
        <f t="shared" si="27"/>
        <v>2011</v>
      </c>
      <c r="E410" s="26" t="s">
        <v>2</v>
      </c>
      <c r="F410">
        <f t="shared" si="25"/>
        <v>7</v>
      </c>
      <c r="G410" t="s">
        <v>0</v>
      </c>
    </row>
    <row r="411" spans="1:7">
      <c r="A411" s="26">
        <v>40587</v>
      </c>
      <c r="B411" s="39">
        <f t="shared" si="26"/>
        <v>40587</v>
      </c>
      <c r="C411" s="48">
        <f t="shared" si="24"/>
        <v>2</v>
      </c>
      <c r="D411" s="39">
        <f t="shared" si="27"/>
        <v>2011</v>
      </c>
      <c r="E411" s="26" t="s">
        <v>2</v>
      </c>
      <c r="F411">
        <f t="shared" si="25"/>
        <v>1</v>
      </c>
      <c r="G411" t="s">
        <v>13</v>
      </c>
    </row>
    <row r="412" spans="1:7">
      <c r="A412" s="26">
        <v>40588</v>
      </c>
      <c r="B412" s="39">
        <f t="shared" si="26"/>
        <v>40588</v>
      </c>
      <c r="C412" s="48">
        <f t="shared" si="24"/>
        <v>2</v>
      </c>
      <c r="D412" s="39">
        <f t="shared" si="27"/>
        <v>2011</v>
      </c>
      <c r="E412" s="26" t="s">
        <v>2</v>
      </c>
      <c r="F412">
        <f t="shared" si="25"/>
        <v>2</v>
      </c>
      <c r="G412" t="s">
        <v>8</v>
      </c>
    </row>
    <row r="413" spans="1:7">
      <c r="A413" s="26">
        <v>40589</v>
      </c>
      <c r="B413" s="39">
        <f t="shared" si="26"/>
        <v>40589</v>
      </c>
      <c r="C413" s="48">
        <f t="shared" si="24"/>
        <v>2</v>
      </c>
      <c r="D413" s="39">
        <f t="shared" si="27"/>
        <v>2011</v>
      </c>
      <c r="E413" s="26" t="s">
        <v>2</v>
      </c>
      <c r="F413">
        <f t="shared" si="25"/>
        <v>3</v>
      </c>
      <c r="G413" t="s">
        <v>8</v>
      </c>
    </row>
    <row r="414" spans="1:7">
      <c r="A414" s="26">
        <v>40590</v>
      </c>
      <c r="B414" s="39">
        <f t="shared" si="26"/>
        <v>40590</v>
      </c>
      <c r="C414" s="48">
        <f t="shared" si="24"/>
        <v>2</v>
      </c>
      <c r="D414" s="39">
        <f t="shared" si="27"/>
        <v>2011</v>
      </c>
      <c r="E414" s="26" t="s">
        <v>2</v>
      </c>
      <c r="F414">
        <f t="shared" si="25"/>
        <v>4</v>
      </c>
      <c r="G414" t="s">
        <v>8</v>
      </c>
    </row>
    <row r="415" spans="1:7">
      <c r="A415" s="26">
        <v>40591</v>
      </c>
      <c r="B415" s="39">
        <f t="shared" si="26"/>
        <v>40591</v>
      </c>
      <c r="C415" s="48">
        <f t="shared" si="24"/>
        <v>2</v>
      </c>
      <c r="D415" s="39">
        <f t="shared" si="27"/>
        <v>2011</v>
      </c>
      <c r="E415" s="26" t="s">
        <v>2</v>
      </c>
      <c r="F415">
        <f t="shared" si="25"/>
        <v>5</v>
      </c>
      <c r="G415" t="s">
        <v>8</v>
      </c>
    </row>
    <row r="416" spans="1:7">
      <c r="A416" s="26">
        <v>40592</v>
      </c>
      <c r="B416" s="39">
        <f t="shared" si="26"/>
        <v>40592</v>
      </c>
      <c r="C416" s="48">
        <f t="shared" si="24"/>
        <v>2</v>
      </c>
      <c r="D416" s="39">
        <f t="shared" si="27"/>
        <v>2011</v>
      </c>
      <c r="E416" s="26" t="s">
        <v>2</v>
      </c>
      <c r="F416">
        <f t="shared" si="25"/>
        <v>6</v>
      </c>
      <c r="G416" t="s">
        <v>8</v>
      </c>
    </row>
    <row r="417" spans="1:7">
      <c r="A417" s="26">
        <v>40593</v>
      </c>
      <c r="B417" s="39">
        <f t="shared" si="26"/>
        <v>40593</v>
      </c>
      <c r="C417" s="48">
        <f t="shared" si="24"/>
        <v>2</v>
      </c>
      <c r="D417" s="39">
        <f t="shared" si="27"/>
        <v>2011</v>
      </c>
      <c r="E417" s="26" t="s">
        <v>2</v>
      </c>
      <c r="F417">
        <f t="shared" si="25"/>
        <v>7</v>
      </c>
      <c r="G417" t="s">
        <v>0</v>
      </c>
    </row>
    <row r="418" spans="1:7">
      <c r="A418" s="26">
        <v>40594</v>
      </c>
      <c r="B418" s="39">
        <f t="shared" si="26"/>
        <v>40594</v>
      </c>
      <c r="C418" s="48">
        <f t="shared" si="24"/>
        <v>2</v>
      </c>
      <c r="D418" s="39">
        <f t="shared" si="27"/>
        <v>2011</v>
      </c>
      <c r="E418" s="26" t="s">
        <v>2</v>
      </c>
      <c r="F418">
        <f t="shared" si="25"/>
        <v>1</v>
      </c>
      <c r="G418" t="s">
        <v>13</v>
      </c>
    </row>
    <row r="419" spans="1:7">
      <c r="A419" s="26">
        <v>40595</v>
      </c>
      <c r="B419" s="39">
        <f t="shared" si="26"/>
        <v>40595</v>
      </c>
      <c r="C419" s="48">
        <f t="shared" si="24"/>
        <v>2</v>
      </c>
      <c r="D419" s="39">
        <f t="shared" si="27"/>
        <v>2011</v>
      </c>
      <c r="E419" s="26" t="s">
        <v>2</v>
      </c>
      <c r="F419">
        <f t="shared" si="25"/>
        <v>2</v>
      </c>
      <c r="G419" t="s">
        <v>8</v>
      </c>
    </row>
    <row r="420" spans="1:7">
      <c r="A420" s="26">
        <v>40596</v>
      </c>
      <c r="B420" s="39">
        <f t="shared" si="26"/>
        <v>40596</v>
      </c>
      <c r="C420" s="48">
        <f t="shared" si="24"/>
        <v>2</v>
      </c>
      <c r="D420" s="39">
        <f t="shared" si="27"/>
        <v>2011</v>
      </c>
      <c r="E420" s="26" t="s">
        <v>2</v>
      </c>
      <c r="F420">
        <f t="shared" si="25"/>
        <v>3</v>
      </c>
      <c r="G420" t="s">
        <v>8</v>
      </c>
    </row>
    <row r="421" spans="1:7">
      <c r="A421" s="26">
        <v>40597</v>
      </c>
      <c r="B421" s="39">
        <f t="shared" si="26"/>
        <v>40597</v>
      </c>
      <c r="C421" s="48">
        <f t="shared" si="24"/>
        <v>2</v>
      </c>
      <c r="D421" s="39">
        <f t="shared" si="27"/>
        <v>2011</v>
      </c>
      <c r="E421" s="26" t="s">
        <v>2</v>
      </c>
      <c r="F421">
        <f t="shared" si="25"/>
        <v>4</v>
      </c>
      <c r="G421" t="s">
        <v>8</v>
      </c>
    </row>
    <row r="422" spans="1:7">
      <c r="A422" s="26">
        <v>40598</v>
      </c>
      <c r="B422" s="39">
        <f t="shared" si="26"/>
        <v>40598</v>
      </c>
      <c r="C422" s="48">
        <f t="shared" si="24"/>
        <v>2</v>
      </c>
      <c r="D422" s="39">
        <f t="shared" si="27"/>
        <v>2011</v>
      </c>
      <c r="E422" s="26" t="s">
        <v>2</v>
      </c>
      <c r="F422">
        <f t="shared" si="25"/>
        <v>5</v>
      </c>
      <c r="G422" t="s">
        <v>8</v>
      </c>
    </row>
    <row r="423" spans="1:7">
      <c r="A423" s="26">
        <v>40599</v>
      </c>
      <c r="B423" s="39">
        <f t="shared" si="26"/>
        <v>40599</v>
      </c>
      <c r="C423" s="48">
        <f t="shared" si="24"/>
        <v>2</v>
      </c>
      <c r="D423" s="39">
        <f t="shared" si="27"/>
        <v>2011</v>
      </c>
      <c r="E423" s="26" t="s">
        <v>2</v>
      </c>
      <c r="F423">
        <f t="shared" si="25"/>
        <v>6</v>
      </c>
      <c r="G423" t="s">
        <v>8</v>
      </c>
    </row>
    <row r="424" spans="1:7">
      <c r="A424" s="26">
        <v>40600</v>
      </c>
      <c r="B424" s="39">
        <f t="shared" si="26"/>
        <v>40600</v>
      </c>
      <c r="C424" s="48">
        <f t="shared" si="24"/>
        <v>2</v>
      </c>
      <c r="D424" s="39">
        <f t="shared" si="27"/>
        <v>2011</v>
      </c>
      <c r="E424" s="26" t="s">
        <v>2</v>
      </c>
      <c r="F424">
        <f t="shared" si="25"/>
        <v>7</v>
      </c>
      <c r="G424" t="s">
        <v>0</v>
      </c>
    </row>
    <row r="425" spans="1:7">
      <c r="A425" s="26">
        <v>40601</v>
      </c>
      <c r="B425" s="39">
        <f t="shared" si="26"/>
        <v>40601</v>
      </c>
      <c r="C425" s="48">
        <f t="shared" si="24"/>
        <v>2</v>
      </c>
      <c r="D425" s="39">
        <f t="shared" si="27"/>
        <v>2011</v>
      </c>
      <c r="E425" s="26" t="s">
        <v>2</v>
      </c>
      <c r="F425">
        <f t="shared" si="25"/>
        <v>1</v>
      </c>
      <c r="G425" t="s">
        <v>13</v>
      </c>
    </row>
    <row r="426" spans="1:7">
      <c r="A426" s="26">
        <v>40602</v>
      </c>
      <c r="B426" s="39">
        <f t="shared" si="26"/>
        <v>40602</v>
      </c>
      <c r="C426" s="48">
        <f t="shared" si="24"/>
        <v>2</v>
      </c>
      <c r="D426" s="39">
        <f t="shared" si="27"/>
        <v>2011</v>
      </c>
      <c r="E426" s="26" t="s">
        <v>2</v>
      </c>
      <c r="F426">
        <f t="shared" si="25"/>
        <v>2</v>
      </c>
      <c r="G426" t="s">
        <v>13</v>
      </c>
    </row>
    <row r="427" spans="1:7">
      <c r="A427" s="26">
        <v>40603</v>
      </c>
      <c r="B427" s="39">
        <f t="shared" si="26"/>
        <v>40603</v>
      </c>
      <c r="C427" s="48">
        <f t="shared" si="24"/>
        <v>3</v>
      </c>
      <c r="D427" s="39">
        <f t="shared" si="27"/>
        <v>2011</v>
      </c>
      <c r="E427" s="26" t="s">
        <v>2</v>
      </c>
      <c r="F427">
        <f t="shared" si="25"/>
        <v>3</v>
      </c>
      <c r="G427" t="s">
        <v>8</v>
      </c>
    </row>
    <row r="428" spans="1:7">
      <c r="A428" s="26">
        <v>40604</v>
      </c>
      <c r="B428" s="39">
        <f t="shared" si="26"/>
        <v>40604</v>
      </c>
      <c r="C428" s="48">
        <f t="shared" si="24"/>
        <v>3</v>
      </c>
      <c r="D428" s="39">
        <f t="shared" si="27"/>
        <v>2011</v>
      </c>
      <c r="E428" s="26" t="s">
        <v>2</v>
      </c>
      <c r="F428">
        <f t="shared" si="25"/>
        <v>4</v>
      </c>
      <c r="G428" t="s">
        <v>8</v>
      </c>
    </row>
    <row r="429" spans="1:7">
      <c r="A429" s="26">
        <v>40605</v>
      </c>
      <c r="B429" s="39">
        <f t="shared" si="26"/>
        <v>40605</v>
      </c>
      <c r="C429" s="48">
        <f t="shared" si="24"/>
        <v>3</v>
      </c>
      <c r="D429" s="39">
        <f t="shared" si="27"/>
        <v>2011</v>
      </c>
      <c r="E429" s="26" t="s">
        <v>2</v>
      </c>
      <c r="F429">
        <f t="shared" si="25"/>
        <v>5</v>
      </c>
      <c r="G429" t="s">
        <v>8</v>
      </c>
    </row>
    <row r="430" spans="1:7">
      <c r="A430" s="26">
        <v>40606</v>
      </c>
      <c r="B430" s="39">
        <f t="shared" si="26"/>
        <v>40606</v>
      </c>
      <c r="C430" s="48">
        <f t="shared" si="24"/>
        <v>3</v>
      </c>
      <c r="D430" s="39">
        <f t="shared" si="27"/>
        <v>2011</v>
      </c>
      <c r="E430" s="26" t="s">
        <v>2</v>
      </c>
      <c r="F430">
        <f t="shared" si="25"/>
        <v>6</v>
      </c>
      <c r="G430" t="s">
        <v>8</v>
      </c>
    </row>
    <row r="431" spans="1:7">
      <c r="A431" s="26">
        <v>40607</v>
      </c>
      <c r="B431" s="39">
        <f t="shared" si="26"/>
        <v>40607</v>
      </c>
      <c r="C431" s="48">
        <f t="shared" si="24"/>
        <v>3</v>
      </c>
      <c r="D431" s="39">
        <f t="shared" si="27"/>
        <v>2011</v>
      </c>
      <c r="E431" s="26" t="s">
        <v>2</v>
      </c>
      <c r="F431">
        <f t="shared" si="25"/>
        <v>7</v>
      </c>
      <c r="G431" t="s">
        <v>0</v>
      </c>
    </row>
    <row r="432" spans="1:7">
      <c r="A432" s="26">
        <v>40608</v>
      </c>
      <c r="B432" s="39">
        <f t="shared" si="26"/>
        <v>40608</v>
      </c>
      <c r="C432" s="48">
        <f t="shared" si="24"/>
        <v>3</v>
      </c>
      <c r="D432" s="39">
        <f t="shared" si="27"/>
        <v>2011</v>
      </c>
      <c r="E432" s="26" t="s">
        <v>2</v>
      </c>
      <c r="F432">
        <f t="shared" si="25"/>
        <v>1</v>
      </c>
      <c r="G432" t="s">
        <v>13</v>
      </c>
    </row>
    <row r="433" spans="1:7">
      <c r="A433" s="26">
        <v>40609</v>
      </c>
      <c r="B433" s="39">
        <f t="shared" si="26"/>
        <v>40609</v>
      </c>
      <c r="C433" s="48">
        <f t="shared" si="24"/>
        <v>3</v>
      </c>
      <c r="D433" s="39">
        <f t="shared" si="27"/>
        <v>2011</v>
      </c>
      <c r="E433" s="26" t="s">
        <v>2</v>
      </c>
      <c r="F433">
        <f t="shared" si="25"/>
        <v>2</v>
      </c>
      <c r="G433" t="s">
        <v>8</v>
      </c>
    </row>
    <row r="434" spans="1:7">
      <c r="A434" s="26">
        <v>40610</v>
      </c>
      <c r="B434" s="39">
        <f t="shared" si="26"/>
        <v>40610</v>
      </c>
      <c r="C434" s="48">
        <f t="shared" si="24"/>
        <v>3</v>
      </c>
      <c r="D434" s="39">
        <f t="shared" si="27"/>
        <v>2011</v>
      </c>
      <c r="E434" s="26" t="s">
        <v>2</v>
      </c>
      <c r="F434">
        <f t="shared" si="25"/>
        <v>3</v>
      </c>
      <c r="G434" t="s">
        <v>8</v>
      </c>
    </row>
    <row r="435" spans="1:7">
      <c r="A435" s="26">
        <v>40611</v>
      </c>
      <c r="B435" s="39">
        <f t="shared" si="26"/>
        <v>40611</v>
      </c>
      <c r="C435" s="48">
        <f t="shared" si="24"/>
        <v>3</v>
      </c>
      <c r="D435" s="39">
        <f t="shared" si="27"/>
        <v>2011</v>
      </c>
      <c r="E435" s="26" t="s">
        <v>2</v>
      </c>
      <c r="F435">
        <f t="shared" si="25"/>
        <v>4</v>
      </c>
      <c r="G435" t="s">
        <v>8</v>
      </c>
    </row>
    <row r="436" spans="1:7">
      <c r="A436" s="26">
        <v>40612</v>
      </c>
      <c r="B436" s="39">
        <f t="shared" si="26"/>
        <v>40612</v>
      </c>
      <c r="C436" s="48">
        <f t="shared" si="24"/>
        <v>3</v>
      </c>
      <c r="D436" s="39">
        <f t="shared" si="27"/>
        <v>2011</v>
      </c>
      <c r="E436" s="26" t="s">
        <v>2</v>
      </c>
      <c r="F436">
        <f t="shared" si="25"/>
        <v>5</v>
      </c>
      <c r="G436" t="s">
        <v>8</v>
      </c>
    </row>
    <row r="437" spans="1:7">
      <c r="A437" s="26">
        <v>40613</v>
      </c>
      <c r="B437" s="39">
        <f t="shared" si="26"/>
        <v>40613</v>
      </c>
      <c r="C437" s="48">
        <f t="shared" si="24"/>
        <v>3</v>
      </c>
      <c r="D437" s="39">
        <f t="shared" si="27"/>
        <v>2011</v>
      </c>
      <c r="E437" s="26" t="s">
        <v>2</v>
      </c>
      <c r="F437">
        <f t="shared" si="25"/>
        <v>6</v>
      </c>
      <c r="G437" t="s">
        <v>8</v>
      </c>
    </row>
    <row r="438" spans="1:7">
      <c r="A438" s="26">
        <v>40614</v>
      </c>
      <c r="B438" s="39">
        <f t="shared" si="26"/>
        <v>40614</v>
      </c>
      <c r="C438" s="48">
        <f t="shared" si="24"/>
        <v>3</v>
      </c>
      <c r="D438" s="39">
        <f t="shared" si="27"/>
        <v>2011</v>
      </c>
      <c r="E438" s="26" t="s">
        <v>2</v>
      </c>
      <c r="F438">
        <f t="shared" si="25"/>
        <v>7</v>
      </c>
      <c r="G438" t="s">
        <v>0</v>
      </c>
    </row>
    <row r="439" spans="1:7">
      <c r="A439" s="26">
        <v>40615</v>
      </c>
      <c r="B439" s="39">
        <f t="shared" si="26"/>
        <v>40615</v>
      </c>
      <c r="C439" s="48">
        <f t="shared" si="24"/>
        <v>3</v>
      </c>
      <c r="D439" s="39">
        <f t="shared" si="27"/>
        <v>2011</v>
      </c>
      <c r="E439" s="26" t="s">
        <v>2</v>
      </c>
      <c r="F439">
        <f t="shared" si="25"/>
        <v>1</v>
      </c>
      <c r="G439" t="s">
        <v>13</v>
      </c>
    </row>
    <row r="440" spans="1:7">
      <c r="A440" s="26">
        <v>40616</v>
      </c>
      <c r="B440" s="39">
        <f t="shared" si="26"/>
        <v>40616</v>
      </c>
      <c r="C440" s="48">
        <f t="shared" si="24"/>
        <v>3</v>
      </c>
      <c r="D440" s="39">
        <f t="shared" si="27"/>
        <v>2011</v>
      </c>
      <c r="E440" s="26" t="s">
        <v>2</v>
      </c>
      <c r="F440">
        <f t="shared" si="25"/>
        <v>2</v>
      </c>
      <c r="G440" t="s">
        <v>8</v>
      </c>
    </row>
    <row r="441" spans="1:7">
      <c r="A441" s="26">
        <v>40617</v>
      </c>
      <c r="B441" s="39">
        <f t="shared" si="26"/>
        <v>40617</v>
      </c>
      <c r="C441" s="48">
        <f t="shared" si="24"/>
        <v>3</v>
      </c>
      <c r="D441" s="39">
        <f t="shared" si="27"/>
        <v>2011</v>
      </c>
      <c r="E441" s="26" t="s">
        <v>2</v>
      </c>
      <c r="F441">
        <f t="shared" si="25"/>
        <v>3</v>
      </c>
      <c r="G441" t="s">
        <v>8</v>
      </c>
    </row>
    <row r="442" spans="1:7">
      <c r="A442" s="26">
        <v>40618</v>
      </c>
      <c r="B442" s="39">
        <f t="shared" si="26"/>
        <v>40618</v>
      </c>
      <c r="C442" s="48">
        <f t="shared" si="24"/>
        <v>3</v>
      </c>
      <c r="D442" s="39">
        <f t="shared" si="27"/>
        <v>2011</v>
      </c>
      <c r="E442" s="26" t="s">
        <v>2</v>
      </c>
      <c r="F442">
        <f t="shared" si="25"/>
        <v>4</v>
      </c>
      <c r="G442" t="s">
        <v>8</v>
      </c>
    </row>
    <row r="443" spans="1:7">
      <c r="A443" s="26">
        <v>40619</v>
      </c>
      <c r="B443" s="39">
        <f t="shared" si="26"/>
        <v>40619</v>
      </c>
      <c r="C443" s="48">
        <f t="shared" si="24"/>
        <v>3</v>
      </c>
      <c r="D443" s="39">
        <f t="shared" si="27"/>
        <v>2011</v>
      </c>
      <c r="E443" s="26" t="s">
        <v>2</v>
      </c>
      <c r="F443">
        <f t="shared" si="25"/>
        <v>5</v>
      </c>
      <c r="G443" t="s">
        <v>8</v>
      </c>
    </row>
    <row r="444" spans="1:7">
      <c r="A444" s="26">
        <v>40620</v>
      </c>
      <c r="B444" s="39">
        <f t="shared" si="26"/>
        <v>40620</v>
      </c>
      <c r="C444" s="48">
        <f t="shared" si="24"/>
        <v>3</v>
      </c>
      <c r="D444" s="39">
        <f t="shared" si="27"/>
        <v>2011</v>
      </c>
      <c r="E444" s="26" t="s">
        <v>2</v>
      </c>
      <c r="F444">
        <f t="shared" si="25"/>
        <v>6</v>
      </c>
      <c r="G444" t="s">
        <v>8</v>
      </c>
    </row>
    <row r="445" spans="1:7">
      <c r="A445" s="26">
        <v>40621</v>
      </c>
      <c r="B445" s="39">
        <f t="shared" si="26"/>
        <v>40621</v>
      </c>
      <c r="C445" s="48">
        <f t="shared" si="24"/>
        <v>3</v>
      </c>
      <c r="D445" s="39">
        <f t="shared" si="27"/>
        <v>2011</v>
      </c>
      <c r="E445" s="26" t="s">
        <v>2</v>
      </c>
      <c r="F445">
        <f t="shared" si="25"/>
        <v>7</v>
      </c>
      <c r="G445" t="s">
        <v>0</v>
      </c>
    </row>
    <row r="446" spans="1:7">
      <c r="A446" s="26">
        <v>40622</v>
      </c>
      <c r="B446" s="39">
        <f t="shared" si="26"/>
        <v>40622</v>
      </c>
      <c r="C446" s="48">
        <f t="shared" si="24"/>
        <v>3</v>
      </c>
      <c r="D446" s="39">
        <f t="shared" si="27"/>
        <v>2011</v>
      </c>
      <c r="E446" s="26" t="s">
        <v>2</v>
      </c>
      <c r="F446">
        <f t="shared" si="25"/>
        <v>1</v>
      </c>
      <c r="G446" t="s">
        <v>13</v>
      </c>
    </row>
    <row r="447" spans="1:7">
      <c r="A447" s="26">
        <v>40623</v>
      </c>
      <c r="B447" s="39">
        <f t="shared" si="26"/>
        <v>40623</v>
      </c>
      <c r="C447" s="48">
        <f t="shared" si="24"/>
        <v>3</v>
      </c>
      <c r="D447" s="39">
        <f t="shared" si="27"/>
        <v>2011</v>
      </c>
      <c r="E447" s="26" t="s">
        <v>2</v>
      </c>
      <c r="F447">
        <f t="shared" si="25"/>
        <v>2</v>
      </c>
      <c r="G447" t="s">
        <v>8</v>
      </c>
    </row>
    <row r="448" spans="1:7">
      <c r="A448" s="26">
        <v>40624</v>
      </c>
      <c r="B448" s="39">
        <f t="shared" si="26"/>
        <v>40624</v>
      </c>
      <c r="C448" s="48">
        <f t="shared" si="24"/>
        <v>3</v>
      </c>
      <c r="D448" s="39">
        <f t="shared" si="27"/>
        <v>2011</v>
      </c>
      <c r="E448" s="26" t="s">
        <v>2</v>
      </c>
      <c r="F448">
        <f t="shared" si="25"/>
        <v>3</v>
      </c>
      <c r="G448" t="s">
        <v>8</v>
      </c>
    </row>
    <row r="449" spans="1:7">
      <c r="A449" s="26">
        <v>40625</v>
      </c>
      <c r="B449" s="39">
        <f t="shared" si="26"/>
        <v>40625</v>
      </c>
      <c r="C449" s="48">
        <f t="shared" si="24"/>
        <v>3</v>
      </c>
      <c r="D449" s="39">
        <f t="shared" si="27"/>
        <v>2011</v>
      </c>
      <c r="E449" s="26" t="s">
        <v>2</v>
      </c>
      <c r="F449">
        <f t="shared" si="25"/>
        <v>4</v>
      </c>
      <c r="G449" t="s">
        <v>8</v>
      </c>
    </row>
    <row r="450" spans="1:7">
      <c r="A450" s="26">
        <v>40626</v>
      </c>
      <c r="B450" s="39">
        <f t="shared" si="26"/>
        <v>40626</v>
      </c>
      <c r="C450" s="48">
        <f t="shared" si="24"/>
        <v>3</v>
      </c>
      <c r="D450" s="39">
        <f t="shared" si="27"/>
        <v>2011</v>
      </c>
      <c r="E450" s="26" t="s">
        <v>2</v>
      </c>
      <c r="F450">
        <f t="shared" si="25"/>
        <v>5</v>
      </c>
      <c r="G450" t="s">
        <v>8</v>
      </c>
    </row>
    <row r="451" spans="1:7">
      <c r="A451" s="26">
        <v>40627</v>
      </c>
      <c r="B451" s="39">
        <f t="shared" si="26"/>
        <v>40627</v>
      </c>
      <c r="C451" s="48">
        <f t="shared" ref="C451:C514" si="28">MONTH(A451)</f>
        <v>3</v>
      </c>
      <c r="D451" s="39">
        <f t="shared" si="27"/>
        <v>2011</v>
      </c>
      <c r="E451" s="26" t="s">
        <v>2</v>
      </c>
      <c r="F451">
        <f t="shared" ref="F451:F514" si="29">WEEKDAY(A451)</f>
        <v>6</v>
      </c>
      <c r="G451" t="s">
        <v>8</v>
      </c>
    </row>
    <row r="452" spans="1:7">
      <c r="A452" s="26">
        <v>40628</v>
      </c>
      <c r="B452" s="39">
        <f t="shared" ref="B452:B515" si="30">A452</f>
        <v>40628</v>
      </c>
      <c r="C452" s="48">
        <f t="shared" si="28"/>
        <v>3</v>
      </c>
      <c r="D452" s="39">
        <f t="shared" ref="D452:D515" si="31">YEAR(A452)</f>
        <v>2011</v>
      </c>
      <c r="E452" s="26" t="s">
        <v>2</v>
      </c>
      <c r="F452">
        <f t="shared" si="29"/>
        <v>7</v>
      </c>
      <c r="G452" t="s">
        <v>0</v>
      </c>
    </row>
    <row r="453" spans="1:7">
      <c r="A453" s="26">
        <v>40629</v>
      </c>
      <c r="B453" s="39">
        <f t="shared" si="30"/>
        <v>40629</v>
      </c>
      <c r="C453" s="48">
        <f t="shared" si="28"/>
        <v>3</v>
      </c>
      <c r="D453" s="39">
        <f t="shared" si="31"/>
        <v>2011</v>
      </c>
      <c r="E453" s="26" t="s">
        <v>2</v>
      </c>
      <c r="F453">
        <f t="shared" si="29"/>
        <v>1</v>
      </c>
      <c r="G453" t="s">
        <v>13</v>
      </c>
    </row>
    <row r="454" spans="1:7">
      <c r="A454" s="26">
        <v>40630</v>
      </c>
      <c r="B454" s="39">
        <f t="shared" si="30"/>
        <v>40630</v>
      </c>
      <c r="C454" s="48">
        <f t="shared" si="28"/>
        <v>3</v>
      </c>
      <c r="D454" s="39">
        <f t="shared" si="31"/>
        <v>2011</v>
      </c>
      <c r="E454" s="26" t="s">
        <v>2</v>
      </c>
      <c r="F454">
        <f t="shared" si="29"/>
        <v>2</v>
      </c>
      <c r="G454" t="s">
        <v>8</v>
      </c>
    </row>
    <row r="455" spans="1:7">
      <c r="A455" s="26">
        <v>40631</v>
      </c>
      <c r="B455" s="39">
        <f t="shared" si="30"/>
        <v>40631</v>
      </c>
      <c r="C455" s="48">
        <f t="shared" si="28"/>
        <v>3</v>
      </c>
      <c r="D455" s="39">
        <f t="shared" si="31"/>
        <v>2011</v>
      </c>
      <c r="E455" s="26" t="s">
        <v>2</v>
      </c>
      <c r="F455">
        <f t="shared" si="29"/>
        <v>3</v>
      </c>
      <c r="G455" t="s">
        <v>8</v>
      </c>
    </row>
    <row r="456" spans="1:7">
      <c r="A456" s="26">
        <v>40632</v>
      </c>
      <c r="B456" s="39">
        <f t="shared" si="30"/>
        <v>40632</v>
      </c>
      <c r="C456" s="48">
        <f t="shared" si="28"/>
        <v>3</v>
      </c>
      <c r="D456" s="39">
        <f t="shared" si="31"/>
        <v>2011</v>
      </c>
      <c r="E456" s="26" t="s">
        <v>2</v>
      </c>
      <c r="F456">
        <f t="shared" si="29"/>
        <v>4</v>
      </c>
      <c r="G456" t="s">
        <v>8</v>
      </c>
    </row>
    <row r="457" spans="1:7">
      <c r="A457" s="26">
        <v>40633</v>
      </c>
      <c r="B457" s="39">
        <f t="shared" si="30"/>
        <v>40633</v>
      </c>
      <c r="C457" s="48">
        <f t="shared" si="28"/>
        <v>3</v>
      </c>
      <c r="D457" s="39">
        <f t="shared" si="31"/>
        <v>2011</v>
      </c>
      <c r="E457" s="26" t="s">
        <v>2</v>
      </c>
      <c r="F457">
        <f t="shared" si="29"/>
        <v>5</v>
      </c>
      <c r="G457" t="s">
        <v>8</v>
      </c>
    </row>
    <row r="458" spans="1:7">
      <c r="A458" s="26">
        <v>40634</v>
      </c>
      <c r="B458" s="39">
        <f t="shared" si="30"/>
        <v>40634</v>
      </c>
      <c r="C458" s="48">
        <f t="shared" si="28"/>
        <v>4</v>
      </c>
      <c r="D458" s="39">
        <f t="shared" si="31"/>
        <v>2011</v>
      </c>
      <c r="E458" s="26" t="s">
        <v>2</v>
      </c>
      <c r="F458">
        <f t="shared" si="29"/>
        <v>6</v>
      </c>
      <c r="G458" t="s">
        <v>8</v>
      </c>
    </row>
    <row r="459" spans="1:7">
      <c r="A459" s="26">
        <v>40635</v>
      </c>
      <c r="B459" s="39">
        <f t="shared" si="30"/>
        <v>40635</v>
      </c>
      <c r="C459" s="48">
        <f t="shared" si="28"/>
        <v>4</v>
      </c>
      <c r="D459" s="39">
        <f t="shared" si="31"/>
        <v>2011</v>
      </c>
      <c r="E459" s="26" t="s">
        <v>2</v>
      </c>
      <c r="F459">
        <f t="shared" si="29"/>
        <v>7</v>
      </c>
      <c r="G459" t="s">
        <v>0</v>
      </c>
    </row>
    <row r="460" spans="1:7">
      <c r="A460" s="26">
        <v>40636</v>
      </c>
      <c r="B460" s="39">
        <f t="shared" si="30"/>
        <v>40636</v>
      </c>
      <c r="C460" s="48">
        <f t="shared" si="28"/>
        <v>4</v>
      </c>
      <c r="D460" s="39">
        <f t="shared" si="31"/>
        <v>2011</v>
      </c>
      <c r="E460" s="26" t="s">
        <v>2</v>
      </c>
      <c r="F460">
        <f t="shared" si="29"/>
        <v>1</v>
      </c>
      <c r="G460" t="s">
        <v>13</v>
      </c>
    </row>
    <row r="461" spans="1:7">
      <c r="A461" s="26">
        <v>40637</v>
      </c>
      <c r="B461" s="39">
        <f t="shared" si="30"/>
        <v>40637</v>
      </c>
      <c r="C461" s="48">
        <f t="shared" si="28"/>
        <v>4</v>
      </c>
      <c r="D461" s="39">
        <f t="shared" si="31"/>
        <v>2011</v>
      </c>
      <c r="E461" s="26" t="s">
        <v>2</v>
      </c>
      <c r="F461">
        <f t="shared" si="29"/>
        <v>2</v>
      </c>
      <c r="G461" t="s">
        <v>13</v>
      </c>
    </row>
    <row r="462" spans="1:7">
      <c r="A462" s="26">
        <v>40638</v>
      </c>
      <c r="B462" s="39">
        <f t="shared" si="30"/>
        <v>40638</v>
      </c>
      <c r="C462" s="48">
        <f t="shared" si="28"/>
        <v>4</v>
      </c>
      <c r="D462" s="39">
        <f t="shared" si="31"/>
        <v>2011</v>
      </c>
      <c r="E462" s="26" t="s">
        <v>2</v>
      </c>
      <c r="F462">
        <f t="shared" si="29"/>
        <v>3</v>
      </c>
      <c r="G462" t="s">
        <v>13</v>
      </c>
    </row>
    <row r="463" spans="1:7">
      <c r="A463" s="26">
        <v>40639</v>
      </c>
      <c r="B463" s="39">
        <f t="shared" si="30"/>
        <v>40639</v>
      </c>
      <c r="C463" s="48">
        <f t="shared" si="28"/>
        <v>4</v>
      </c>
      <c r="D463" s="39">
        <f t="shared" si="31"/>
        <v>2011</v>
      </c>
      <c r="E463" s="26" t="s">
        <v>2</v>
      </c>
      <c r="F463">
        <f t="shared" si="29"/>
        <v>4</v>
      </c>
      <c r="G463" t="s">
        <v>8</v>
      </c>
    </row>
    <row r="464" spans="1:7">
      <c r="A464" s="26">
        <v>40640</v>
      </c>
      <c r="B464" s="39">
        <f t="shared" si="30"/>
        <v>40640</v>
      </c>
      <c r="C464" s="48">
        <f t="shared" si="28"/>
        <v>4</v>
      </c>
      <c r="D464" s="39">
        <f t="shared" si="31"/>
        <v>2011</v>
      </c>
      <c r="E464" s="26" t="s">
        <v>2</v>
      </c>
      <c r="F464">
        <f t="shared" si="29"/>
        <v>5</v>
      </c>
      <c r="G464" t="s">
        <v>8</v>
      </c>
    </row>
    <row r="465" spans="1:7">
      <c r="A465" s="26">
        <v>40641</v>
      </c>
      <c r="B465" s="39">
        <f t="shared" si="30"/>
        <v>40641</v>
      </c>
      <c r="C465" s="48">
        <f t="shared" si="28"/>
        <v>4</v>
      </c>
      <c r="D465" s="39">
        <f t="shared" si="31"/>
        <v>2011</v>
      </c>
      <c r="E465" s="26" t="s">
        <v>2</v>
      </c>
      <c r="F465">
        <f t="shared" si="29"/>
        <v>6</v>
      </c>
      <c r="G465" t="s">
        <v>8</v>
      </c>
    </row>
    <row r="466" spans="1:7">
      <c r="A466" s="26">
        <v>40642</v>
      </c>
      <c r="B466" s="39">
        <f t="shared" si="30"/>
        <v>40642</v>
      </c>
      <c r="C466" s="48">
        <f t="shared" si="28"/>
        <v>4</v>
      </c>
      <c r="D466" s="39">
        <f t="shared" si="31"/>
        <v>2011</v>
      </c>
      <c r="E466" s="26" t="s">
        <v>2</v>
      </c>
      <c r="F466">
        <f t="shared" si="29"/>
        <v>7</v>
      </c>
      <c r="G466" t="s">
        <v>0</v>
      </c>
    </row>
    <row r="467" spans="1:7">
      <c r="A467" s="26">
        <v>40643</v>
      </c>
      <c r="B467" s="39">
        <f t="shared" si="30"/>
        <v>40643</v>
      </c>
      <c r="C467" s="48">
        <f t="shared" si="28"/>
        <v>4</v>
      </c>
      <c r="D467" s="39">
        <f t="shared" si="31"/>
        <v>2011</v>
      </c>
      <c r="E467" s="26" t="s">
        <v>2</v>
      </c>
      <c r="F467">
        <f t="shared" si="29"/>
        <v>1</v>
      </c>
      <c r="G467" t="s">
        <v>13</v>
      </c>
    </row>
    <row r="468" spans="1:7">
      <c r="A468" s="26">
        <v>40644</v>
      </c>
      <c r="B468" s="39">
        <f t="shared" si="30"/>
        <v>40644</v>
      </c>
      <c r="C468" s="48">
        <f t="shared" si="28"/>
        <v>4</v>
      </c>
      <c r="D468" s="39">
        <f t="shared" si="31"/>
        <v>2011</v>
      </c>
      <c r="E468" s="26" t="s">
        <v>2</v>
      </c>
      <c r="F468">
        <f t="shared" si="29"/>
        <v>2</v>
      </c>
      <c r="G468" t="s">
        <v>8</v>
      </c>
    </row>
    <row r="469" spans="1:7">
      <c r="A469" s="26">
        <v>40645</v>
      </c>
      <c r="B469" s="39">
        <f t="shared" si="30"/>
        <v>40645</v>
      </c>
      <c r="C469" s="48">
        <f t="shared" si="28"/>
        <v>4</v>
      </c>
      <c r="D469" s="39">
        <f t="shared" si="31"/>
        <v>2011</v>
      </c>
      <c r="E469" s="26" t="s">
        <v>2</v>
      </c>
      <c r="F469">
        <f t="shared" si="29"/>
        <v>3</v>
      </c>
      <c r="G469" t="s">
        <v>8</v>
      </c>
    </row>
    <row r="470" spans="1:7">
      <c r="A470" s="26">
        <v>40646</v>
      </c>
      <c r="B470" s="39">
        <f t="shared" si="30"/>
        <v>40646</v>
      </c>
      <c r="C470" s="48">
        <f t="shared" si="28"/>
        <v>4</v>
      </c>
      <c r="D470" s="39">
        <f t="shared" si="31"/>
        <v>2011</v>
      </c>
      <c r="E470" s="26" t="s">
        <v>2</v>
      </c>
      <c r="F470">
        <f t="shared" si="29"/>
        <v>4</v>
      </c>
      <c r="G470" t="s">
        <v>8</v>
      </c>
    </row>
    <row r="471" spans="1:7">
      <c r="A471" s="26">
        <v>40647</v>
      </c>
      <c r="B471" s="39">
        <f t="shared" si="30"/>
        <v>40647</v>
      </c>
      <c r="C471" s="48">
        <f t="shared" si="28"/>
        <v>4</v>
      </c>
      <c r="D471" s="39">
        <f t="shared" si="31"/>
        <v>2011</v>
      </c>
      <c r="E471" s="26" t="s">
        <v>2</v>
      </c>
      <c r="F471">
        <f t="shared" si="29"/>
        <v>5</v>
      </c>
      <c r="G471" t="s">
        <v>8</v>
      </c>
    </row>
    <row r="472" spans="1:7">
      <c r="A472" s="26">
        <v>40648</v>
      </c>
      <c r="B472" s="39">
        <f t="shared" si="30"/>
        <v>40648</v>
      </c>
      <c r="C472" s="48">
        <f t="shared" si="28"/>
        <v>4</v>
      </c>
      <c r="D472" s="39">
        <f t="shared" si="31"/>
        <v>2011</v>
      </c>
      <c r="E472" s="26" t="s">
        <v>2</v>
      </c>
      <c r="F472">
        <f t="shared" si="29"/>
        <v>6</v>
      </c>
      <c r="G472" t="s">
        <v>8</v>
      </c>
    </row>
    <row r="473" spans="1:7">
      <c r="A473" s="26">
        <v>40649</v>
      </c>
      <c r="B473" s="39">
        <f t="shared" si="30"/>
        <v>40649</v>
      </c>
      <c r="C473" s="48">
        <f t="shared" si="28"/>
        <v>4</v>
      </c>
      <c r="D473" s="39">
        <f t="shared" si="31"/>
        <v>2011</v>
      </c>
      <c r="E473" s="26" t="s">
        <v>2</v>
      </c>
      <c r="F473">
        <f t="shared" si="29"/>
        <v>7</v>
      </c>
      <c r="G473" t="s">
        <v>0</v>
      </c>
    </row>
    <row r="474" spans="1:7">
      <c r="A474" s="26">
        <v>40650</v>
      </c>
      <c r="B474" s="39">
        <f t="shared" si="30"/>
        <v>40650</v>
      </c>
      <c r="C474" s="48">
        <f t="shared" si="28"/>
        <v>4</v>
      </c>
      <c r="D474" s="39">
        <f t="shared" si="31"/>
        <v>2011</v>
      </c>
      <c r="E474" s="26" t="s">
        <v>2</v>
      </c>
      <c r="F474">
        <f t="shared" si="29"/>
        <v>1</v>
      </c>
      <c r="G474" t="s">
        <v>13</v>
      </c>
    </row>
    <row r="475" spans="1:7">
      <c r="A475" s="26">
        <v>40651</v>
      </c>
      <c r="B475" s="39">
        <f t="shared" si="30"/>
        <v>40651</v>
      </c>
      <c r="C475" s="48">
        <f t="shared" si="28"/>
        <v>4</v>
      </c>
      <c r="D475" s="39">
        <f t="shared" si="31"/>
        <v>2011</v>
      </c>
      <c r="E475" s="26" t="s">
        <v>2</v>
      </c>
      <c r="F475">
        <f t="shared" si="29"/>
        <v>2</v>
      </c>
      <c r="G475" t="s">
        <v>8</v>
      </c>
    </row>
    <row r="476" spans="1:7">
      <c r="A476" s="26">
        <v>40652</v>
      </c>
      <c r="B476" s="39">
        <f t="shared" si="30"/>
        <v>40652</v>
      </c>
      <c r="C476" s="48">
        <f t="shared" si="28"/>
        <v>4</v>
      </c>
      <c r="D476" s="39">
        <f t="shared" si="31"/>
        <v>2011</v>
      </c>
      <c r="E476" s="26" t="s">
        <v>2</v>
      </c>
      <c r="F476">
        <f t="shared" si="29"/>
        <v>3</v>
      </c>
      <c r="G476" t="s">
        <v>8</v>
      </c>
    </row>
    <row r="477" spans="1:7">
      <c r="A477" s="26">
        <v>40653</v>
      </c>
      <c r="B477" s="39">
        <f t="shared" si="30"/>
        <v>40653</v>
      </c>
      <c r="C477" s="48">
        <f t="shared" si="28"/>
        <v>4</v>
      </c>
      <c r="D477" s="39">
        <f t="shared" si="31"/>
        <v>2011</v>
      </c>
      <c r="E477" s="26" t="s">
        <v>2</v>
      </c>
      <c r="F477">
        <f t="shared" si="29"/>
        <v>4</v>
      </c>
      <c r="G477" t="s">
        <v>8</v>
      </c>
    </row>
    <row r="478" spans="1:7">
      <c r="A478" s="26">
        <v>40654</v>
      </c>
      <c r="B478" s="39">
        <f t="shared" si="30"/>
        <v>40654</v>
      </c>
      <c r="C478" s="48">
        <f t="shared" si="28"/>
        <v>4</v>
      </c>
      <c r="D478" s="39">
        <f t="shared" si="31"/>
        <v>2011</v>
      </c>
      <c r="E478" s="26" t="s">
        <v>2</v>
      </c>
      <c r="F478">
        <f t="shared" si="29"/>
        <v>5</v>
      </c>
      <c r="G478" t="s">
        <v>8</v>
      </c>
    </row>
    <row r="479" spans="1:7">
      <c r="A479" s="26">
        <v>40655</v>
      </c>
      <c r="B479" s="39">
        <f t="shared" si="30"/>
        <v>40655</v>
      </c>
      <c r="C479" s="48">
        <f t="shared" si="28"/>
        <v>4</v>
      </c>
      <c r="D479" s="39">
        <f t="shared" si="31"/>
        <v>2011</v>
      </c>
      <c r="E479" s="26" t="s">
        <v>2</v>
      </c>
      <c r="F479">
        <f t="shared" si="29"/>
        <v>6</v>
      </c>
      <c r="G479" t="s">
        <v>8</v>
      </c>
    </row>
    <row r="480" spans="1:7">
      <c r="A480" s="26">
        <v>40656</v>
      </c>
      <c r="B480" s="39">
        <f t="shared" si="30"/>
        <v>40656</v>
      </c>
      <c r="C480" s="48">
        <f t="shared" si="28"/>
        <v>4</v>
      </c>
      <c r="D480" s="39">
        <f t="shared" si="31"/>
        <v>2011</v>
      </c>
      <c r="E480" s="26" t="s">
        <v>2</v>
      </c>
      <c r="F480">
        <f t="shared" si="29"/>
        <v>7</v>
      </c>
      <c r="G480" t="s">
        <v>0</v>
      </c>
    </row>
    <row r="481" spans="1:7">
      <c r="A481" s="26">
        <v>40657</v>
      </c>
      <c r="B481" s="39">
        <f t="shared" si="30"/>
        <v>40657</v>
      </c>
      <c r="C481" s="48">
        <f t="shared" si="28"/>
        <v>4</v>
      </c>
      <c r="D481" s="39">
        <f t="shared" si="31"/>
        <v>2011</v>
      </c>
      <c r="E481" s="26" t="s">
        <v>2</v>
      </c>
      <c r="F481">
        <f t="shared" si="29"/>
        <v>1</v>
      </c>
      <c r="G481" t="s">
        <v>13</v>
      </c>
    </row>
    <row r="482" spans="1:7">
      <c r="A482" s="26">
        <v>40658</v>
      </c>
      <c r="B482" s="39">
        <f t="shared" si="30"/>
        <v>40658</v>
      </c>
      <c r="C482" s="48">
        <f t="shared" si="28"/>
        <v>4</v>
      </c>
      <c r="D482" s="39">
        <f t="shared" si="31"/>
        <v>2011</v>
      </c>
      <c r="E482" s="26" t="s">
        <v>2</v>
      </c>
      <c r="F482">
        <f t="shared" si="29"/>
        <v>2</v>
      </c>
      <c r="G482" t="s">
        <v>8</v>
      </c>
    </row>
    <row r="483" spans="1:7">
      <c r="A483" s="26">
        <v>40659</v>
      </c>
      <c r="B483" s="39">
        <f t="shared" si="30"/>
        <v>40659</v>
      </c>
      <c r="C483" s="48">
        <f t="shared" si="28"/>
        <v>4</v>
      </c>
      <c r="D483" s="39">
        <f t="shared" si="31"/>
        <v>2011</v>
      </c>
      <c r="E483" s="26" t="s">
        <v>2</v>
      </c>
      <c r="F483">
        <f t="shared" si="29"/>
        <v>3</v>
      </c>
      <c r="G483" t="s">
        <v>8</v>
      </c>
    </row>
    <row r="484" spans="1:7">
      <c r="A484" s="26">
        <v>40660</v>
      </c>
      <c r="B484" s="39">
        <f t="shared" si="30"/>
        <v>40660</v>
      </c>
      <c r="C484" s="48">
        <f t="shared" si="28"/>
        <v>4</v>
      </c>
      <c r="D484" s="39">
        <f t="shared" si="31"/>
        <v>2011</v>
      </c>
      <c r="E484" s="26" t="s">
        <v>2</v>
      </c>
      <c r="F484">
        <f t="shared" si="29"/>
        <v>4</v>
      </c>
      <c r="G484" t="s">
        <v>8</v>
      </c>
    </row>
    <row r="485" spans="1:7">
      <c r="A485" s="26">
        <v>40661</v>
      </c>
      <c r="B485" s="39">
        <f t="shared" si="30"/>
        <v>40661</v>
      </c>
      <c r="C485" s="48">
        <f t="shared" si="28"/>
        <v>4</v>
      </c>
      <c r="D485" s="39">
        <f t="shared" si="31"/>
        <v>2011</v>
      </c>
      <c r="E485" s="26" t="s">
        <v>2</v>
      </c>
      <c r="F485">
        <f t="shared" si="29"/>
        <v>5</v>
      </c>
      <c r="G485" t="s">
        <v>8</v>
      </c>
    </row>
    <row r="486" spans="1:7">
      <c r="A486" s="26">
        <v>40662</v>
      </c>
      <c r="B486" s="39">
        <f t="shared" si="30"/>
        <v>40662</v>
      </c>
      <c r="C486" s="48">
        <f t="shared" si="28"/>
        <v>4</v>
      </c>
      <c r="D486" s="39">
        <f t="shared" si="31"/>
        <v>2011</v>
      </c>
      <c r="E486" s="26" t="s">
        <v>2</v>
      </c>
      <c r="F486">
        <f t="shared" si="29"/>
        <v>6</v>
      </c>
      <c r="G486" t="s">
        <v>8</v>
      </c>
    </row>
    <row r="487" spans="1:7">
      <c r="A487" s="26">
        <v>40663</v>
      </c>
      <c r="B487" s="39">
        <f t="shared" si="30"/>
        <v>40663</v>
      </c>
      <c r="C487" s="48">
        <f t="shared" si="28"/>
        <v>4</v>
      </c>
      <c r="D487" s="39">
        <f t="shared" si="31"/>
        <v>2011</v>
      </c>
      <c r="E487" s="26" t="s">
        <v>2</v>
      </c>
      <c r="F487">
        <f t="shared" si="29"/>
        <v>7</v>
      </c>
      <c r="G487" t="s">
        <v>0</v>
      </c>
    </row>
    <row r="488" spans="1:7">
      <c r="A488" s="26">
        <v>40664</v>
      </c>
      <c r="B488" s="39">
        <f t="shared" si="30"/>
        <v>40664</v>
      </c>
      <c r="C488" s="48">
        <f t="shared" si="28"/>
        <v>5</v>
      </c>
      <c r="D488" s="39">
        <f t="shared" si="31"/>
        <v>2011</v>
      </c>
      <c r="E488" s="26" t="s">
        <v>2</v>
      </c>
      <c r="F488">
        <f t="shared" si="29"/>
        <v>1</v>
      </c>
      <c r="G488" t="s">
        <v>13</v>
      </c>
    </row>
    <row r="489" spans="1:7">
      <c r="A489" s="26">
        <v>40665</v>
      </c>
      <c r="B489" s="39">
        <f t="shared" si="30"/>
        <v>40665</v>
      </c>
      <c r="C489" s="48">
        <f t="shared" si="28"/>
        <v>5</v>
      </c>
      <c r="D489" s="39">
        <f t="shared" si="31"/>
        <v>2011</v>
      </c>
      <c r="E489" s="26" t="s">
        <v>2</v>
      </c>
      <c r="F489">
        <f t="shared" si="29"/>
        <v>2</v>
      </c>
      <c r="G489" t="s">
        <v>8</v>
      </c>
    </row>
    <row r="490" spans="1:7">
      <c r="A490" s="26">
        <v>40666</v>
      </c>
      <c r="B490" s="39">
        <f t="shared" si="30"/>
        <v>40666</v>
      </c>
      <c r="C490" s="48">
        <f t="shared" si="28"/>
        <v>5</v>
      </c>
      <c r="D490" s="39">
        <f t="shared" si="31"/>
        <v>2011</v>
      </c>
      <c r="E490" s="26" t="s">
        <v>2</v>
      </c>
      <c r="F490">
        <f t="shared" si="29"/>
        <v>3</v>
      </c>
      <c r="G490" t="s">
        <v>8</v>
      </c>
    </row>
    <row r="491" spans="1:7">
      <c r="A491" s="26">
        <v>40667</v>
      </c>
      <c r="B491" s="39">
        <f t="shared" si="30"/>
        <v>40667</v>
      </c>
      <c r="C491" s="48">
        <f t="shared" si="28"/>
        <v>5</v>
      </c>
      <c r="D491" s="39">
        <f t="shared" si="31"/>
        <v>2011</v>
      </c>
      <c r="E491" s="26" t="s">
        <v>2</v>
      </c>
      <c r="F491">
        <f t="shared" si="29"/>
        <v>4</v>
      </c>
      <c r="G491" t="s">
        <v>8</v>
      </c>
    </row>
    <row r="492" spans="1:7">
      <c r="A492" s="26">
        <v>40668</v>
      </c>
      <c r="B492" s="39">
        <f t="shared" si="30"/>
        <v>40668</v>
      </c>
      <c r="C492" s="48">
        <f t="shared" si="28"/>
        <v>5</v>
      </c>
      <c r="D492" s="39">
        <f t="shared" si="31"/>
        <v>2011</v>
      </c>
      <c r="E492" s="26" t="s">
        <v>2</v>
      </c>
      <c r="F492">
        <f t="shared" si="29"/>
        <v>5</v>
      </c>
      <c r="G492" t="s">
        <v>8</v>
      </c>
    </row>
    <row r="493" spans="1:7">
      <c r="A493" s="26">
        <v>40669</v>
      </c>
      <c r="B493" s="39">
        <f t="shared" si="30"/>
        <v>40669</v>
      </c>
      <c r="C493" s="48">
        <f t="shared" si="28"/>
        <v>5</v>
      </c>
      <c r="D493" s="39">
        <f t="shared" si="31"/>
        <v>2011</v>
      </c>
      <c r="E493" s="26" t="s">
        <v>2</v>
      </c>
      <c r="F493">
        <f t="shared" si="29"/>
        <v>6</v>
      </c>
      <c r="G493" t="s">
        <v>8</v>
      </c>
    </row>
    <row r="494" spans="1:7">
      <c r="A494" s="26">
        <v>40670</v>
      </c>
      <c r="B494" s="39">
        <f t="shared" si="30"/>
        <v>40670</v>
      </c>
      <c r="C494" s="48">
        <f t="shared" si="28"/>
        <v>5</v>
      </c>
      <c r="D494" s="39">
        <f t="shared" si="31"/>
        <v>2011</v>
      </c>
      <c r="E494" s="26" t="s">
        <v>2</v>
      </c>
      <c r="F494">
        <f t="shared" si="29"/>
        <v>7</v>
      </c>
      <c r="G494" t="s">
        <v>0</v>
      </c>
    </row>
    <row r="495" spans="1:7">
      <c r="A495" s="26">
        <v>40671</v>
      </c>
      <c r="B495" s="39">
        <f t="shared" si="30"/>
        <v>40671</v>
      </c>
      <c r="C495" s="48">
        <f t="shared" si="28"/>
        <v>5</v>
      </c>
      <c r="D495" s="39">
        <f t="shared" si="31"/>
        <v>2011</v>
      </c>
      <c r="E495" s="26" t="s">
        <v>2</v>
      </c>
      <c r="F495">
        <f t="shared" si="29"/>
        <v>1</v>
      </c>
      <c r="G495" t="s">
        <v>13</v>
      </c>
    </row>
    <row r="496" spans="1:7">
      <c r="A496" s="26">
        <v>40672</v>
      </c>
      <c r="B496" s="39">
        <f t="shared" si="30"/>
        <v>40672</v>
      </c>
      <c r="C496" s="48">
        <f t="shared" si="28"/>
        <v>5</v>
      </c>
      <c r="D496" s="39">
        <f t="shared" si="31"/>
        <v>2011</v>
      </c>
      <c r="E496" s="26" t="s">
        <v>2</v>
      </c>
      <c r="F496">
        <f t="shared" si="29"/>
        <v>2</v>
      </c>
      <c r="G496" t="s">
        <v>8</v>
      </c>
    </row>
    <row r="497" spans="1:7">
      <c r="A497" s="26">
        <v>40673</v>
      </c>
      <c r="B497" s="39">
        <f t="shared" si="30"/>
        <v>40673</v>
      </c>
      <c r="C497" s="48">
        <f t="shared" si="28"/>
        <v>5</v>
      </c>
      <c r="D497" s="39">
        <f t="shared" si="31"/>
        <v>2011</v>
      </c>
      <c r="E497" s="26" t="s">
        <v>2</v>
      </c>
      <c r="F497">
        <f t="shared" si="29"/>
        <v>3</v>
      </c>
      <c r="G497" t="s">
        <v>8</v>
      </c>
    </row>
    <row r="498" spans="1:7">
      <c r="A498" s="26">
        <v>40674</v>
      </c>
      <c r="B498" s="39">
        <f t="shared" si="30"/>
        <v>40674</v>
      </c>
      <c r="C498" s="48">
        <f t="shared" si="28"/>
        <v>5</v>
      </c>
      <c r="D498" s="39">
        <f t="shared" si="31"/>
        <v>2011</v>
      </c>
      <c r="E498" s="26" t="s">
        <v>2</v>
      </c>
      <c r="F498">
        <f t="shared" si="29"/>
        <v>4</v>
      </c>
      <c r="G498" t="s">
        <v>8</v>
      </c>
    </row>
    <row r="499" spans="1:7">
      <c r="A499" s="26">
        <v>40675</v>
      </c>
      <c r="B499" s="39">
        <f t="shared" si="30"/>
        <v>40675</v>
      </c>
      <c r="C499" s="48">
        <f t="shared" si="28"/>
        <v>5</v>
      </c>
      <c r="D499" s="39">
        <f t="shared" si="31"/>
        <v>2011</v>
      </c>
      <c r="E499" s="26" t="s">
        <v>2</v>
      </c>
      <c r="F499">
        <f t="shared" si="29"/>
        <v>5</v>
      </c>
      <c r="G499" t="s">
        <v>8</v>
      </c>
    </row>
    <row r="500" spans="1:7">
      <c r="A500" s="26">
        <v>40676</v>
      </c>
      <c r="B500" s="39">
        <f t="shared" si="30"/>
        <v>40676</v>
      </c>
      <c r="C500" s="48">
        <f t="shared" si="28"/>
        <v>5</v>
      </c>
      <c r="D500" s="39">
        <f t="shared" si="31"/>
        <v>2011</v>
      </c>
      <c r="E500" s="26" t="s">
        <v>2</v>
      </c>
      <c r="F500">
        <f t="shared" si="29"/>
        <v>6</v>
      </c>
      <c r="G500" t="s">
        <v>8</v>
      </c>
    </row>
    <row r="501" spans="1:7">
      <c r="A501" s="26">
        <v>40677</v>
      </c>
      <c r="B501" s="39">
        <f t="shared" si="30"/>
        <v>40677</v>
      </c>
      <c r="C501" s="48">
        <f t="shared" si="28"/>
        <v>5</v>
      </c>
      <c r="D501" s="39">
        <f t="shared" si="31"/>
        <v>2011</v>
      </c>
      <c r="E501" s="26" t="s">
        <v>2</v>
      </c>
      <c r="F501">
        <f t="shared" si="29"/>
        <v>7</v>
      </c>
      <c r="G501" t="s">
        <v>0</v>
      </c>
    </row>
    <row r="502" spans="1:7">
      <c r="A502" s="26">
        <v>40678</v>
      </c>
      <c r="B502" s="39">
        <f t="shared" si="30"/>
        <v>40678</v>
      </c>
      <c r="C502" s="48">
        <f t="shared" si="28"/>
        <v>5</v>
      </c>
      <c r="D502" s="39">
        <f t="shared" si="31"/>
        <v>2011</v>
      </c>
      <c r="E502" s="26" t="s">
        <v>2</v>
      </c>
      <c r="F502">
        <f t="shared" si="29"/>
        <v>1</v>
      </c>
      <c r="G502" t="s">
        <v>13</v>
      </c>
    </row>
    <row r="503" spans="1:7">
      <c r="A503" s="26">
        <v>40679</v>
      </c>
      <c r="B503" s="39">
        <f t="shared" si="30"/>
        <v>40679</v>
      </c>
      <c r="C503" s="48">
        <f t="shared" si="28"/>
        <v>5</v>
      </c>
      <c r="D503" s="39">
        <f t="shared" si="31"/>
        <v>2011</v>
      </c>
      <c r="E503" s="26" t="s">
        <v>2</v>
      </c>
      <c r="F503">
        <f t="shared" si="29"/>
        <v>2</v>
      </c>
      <c r="G503" t="s">
        <v>8</v>
      </c>
    </row>
    <row r="504" spans="1:7">
      <c r="A504" s="26">
        <v>40680</v>
      </c>
      <c r="B504" s="39">
        <f t="shared" si="30"/>
        <v>40680</v>
      </c>
      <c r="C504" s="48">
        <f t="shared" si="28"/>
        <v>5</v>
      </c>
      <c r="D504" s="39">
        <f t="shared" si="31"/>
        <v>2011</v>
      </c>
      <c r="E504" s="26" t="s">
        <v>2</v>
      </c>
      <c r="F504">
        <f t="shared" si="29"/>
        <v>3</v>
      </c>
      <c r="G504" t="s">
        <v>8</v>
      </c>
    </row>
    <row r="505" spans="1:7">
      <c r="A505" s="26">
        <v>40681</v>
      </c>
      <c r="B505" s="39">
        <f t="shared" si="30"/>
        <v>40681</v>
      </c>
      <c r="C505" s="48">
        <f t="shared" si="28"/>
        <v>5</v>
      </c>
      <c r="D505" s="39">
        <f t="shared" si="31"/>
        <v>2011</v>
      </c>
      <c r="E505" s="26" t="s">
        <v>2</v>
      </c>
      <c r="F505">
        <f t="shared" si="29"/>
        <v>4</v>
      </c>
      <c r="G505" t="s">
        <v>8</v>
      </c>
    </row>
    <row r="506" spans="1:7">
      <c r="A506" s="26">
        <v>40682</v>
      </c>
      <c r="B506" s="39">
        <f t="shared" si="30"/>
        <v>40682</v>
      </c>
      <c r="C506" s="48">
        <f t="shared" si="28"/>
        <v>5</v>
      </c>
      <c r="D506" s="39">
        <f t="shared" si="31"/>
        <v>2011</v>
      </c>
      <c r="E506" s="26" t="s">
        <v>2</v>
      </c>
      <c r="F506">
        <f t="shared" si="29"/>
        <v>5</v>
      </c>
      <c r="G506" t="s">
        <v>8</v>
      </c>
    </row>
    <row r="507" spans="1:7">
      <c r="A507" s="26">
        <v>40683</v>
      </c>
      <c r="B507" s="39">
        <f t="shared" si="30"/>
        <v>40683</v>
      </c>
      <c r="C507" s="48">
        <f t="shared" si="28"/>
        <v>5</v>
      </c>
      <c r="D507" s="39">
        <f t="shared" si="31"/>
        <v>2011</v>
      </c>
      <c r="E507" s="26" t="s">
        <v>2</v>
      </c>
      <c r="F507">
        <f t="shared" si="29"/>
        <v>6</v>
      </c>
      <c r="G507" t="s">
        <v>8</v>
      </c>
    </row>
    <row r="508" spans="1:7">
      <c r="A508" s="26">
        <v>40684</v>
      </c>
      <c r="B508" s="39">
        <f t="shared" si="30"/>
        <v>40684</v>
      </c>
      <c r="C508" s="48">
        <f t="shared" si="28"/>
        <v>5</v>
      </c>
      <c r="D508" s="39">
        <f t="shared" si="31"/>
        <v>2011</v>
      </c>
      <c r="E508" s="26" t="s">
        <v>2</v>
      </c>
      <c r="F508">
        <f t="shared" si="29"/>
        <v>7</v>
      </c>
      <c r="G508" t="s">
        <v>0</v>
      </c>
    </row>
    <row r="509" spans="1:7">
      <c r="A509" s="26">
        <v>40685</v>
      </c>
      <c r="B509" s="39">
        <f t="shared" si="30"/>
        <v>40685</v>
      </c>
      <c r="C509" s="48">
        <f t="shared" si="28"/>
        <v>5</v>
      </c>
      <c r="D509" s="39">
        <f t="shared" si="31"/>
        <v>2011</v>
      </c>
      <c r="E509" s="26" t="s">
        <v>2</v>
      </c>
      <c r="F509">
        <f t="shared" si="29"/>
        <v>1</v>
      </c>
      <c r="G509" t="s">
        <v>13</v>
      </c>
    </row>
    <row r="510" spans="1:7">
      <c r="A510" s="26">
        <v>40686</v>
      </c>
      <c r="B510" s="39">
        <f t="shared" si="30"/>
        <v>40686</v>
      </c>
      <c r="C510" s="48">
        <f t="shared" si="28"/>
        <v>5</v>
      </c>
      <c r="D510" s="39">
        <f t="shared" si="31"/>
        <v>2011</v>
      </c>
      <c r="E510" s="26" t="s">
        <v>2</v>
      </c>
      <c r="F510">
        <f t="shared" si="29"/>
        <v>2</v>
      </c>
      <c r="G510" t="s">
        <v>8</v>
      </c>
    </row>
    <row r="511" spans="1:7">
      <c r="A511" s="26">
        <v>40687</v>
      </c>
      <c r="B511" s="39">
        <f t="shared" si="30"/>
        <v>40687</v>
      </c>
      <c r="C511" s="48">
        <f t="shared" si="28"/>
        <v>5</v>
      </c>
      <c r="D511" s="39">
        <f t="shared" si="31"/>
        <v>2011</v>
      </c>
      <c r="E511" s="26" t="s">
        <v>2</v>
      </c>
      <c r="F511">
        <f t="shared" si="29"/>
        <v>3</v>
      </c>
      <c r="G511" t="s">
        <v>8</v>
      </c>
    </row>
    <row r="512" spans="1:7">
      <c r="A512" s="26">
        <v>40688</v>
      </c>
      <c r="B512" s="39">
        <f t="shared" si="30"/>
        <v>40688</v>
      </c>
      <c r="C512" s="48">
        <f t="shared" si="28"/>
        <v>5</v>
      </c>
      <c r="D512" s="39">
        <f t="shared" si="31"/>
        <v>2011</v>
      </c>
      <c r="E512" s="26" t="s">
        <v>2</v>
      </c>
      <c r="F512">
        <f t="shared" si="29"/>
        <v>4</v>
      </c>
      <c r="G512" t="s">
        <v>8</v>
      </c>
    </row>
    <row r="513" spans="1:7">
      <c r="A513" s="26">
        <v>40689</v>
      </c>
      <c r="B513" s="39">
        <f t="shared" si="30"/>
        <v>40689</v>
      </c>
      <c r="C513" s="48">
        <f t="shared" si="28"/>
        <v>5</v>
      </c>
      <c r="D513" s="39">
        <f t="shared" si="31"/>
        <v>2011</v>
      </c>
      <c r="E513" s="26" t="s">
        <v>2</v>
      </c>
      <c r="F513">
        <f t="shared" si="29"/>
        <v>5</v>
      </c>
      <c r="G513" t="s">
        <v>8</v>
      </c>
    </row>
    <row r="514" spans="1:7">
      <c r="A514" s="26">
        <v>40690</v>
      </c>
      <c r="B514" s="39">
        <f t="shared" si="30"/>
        <v>40690</v>
      </c>
      <c r="C514" s="48">
        <f t="shared" si="28"/>
        <v>5</v>
      </c>
      <c r="D514" s="39">
        <f t="shared" si="31"/>
        <v>2011</v>
      </c>
      <c r="E514" s="26" t="s">
        <v>2</v>
      </c>
      <c r="F514">
        <f t="shared" si="29"/>
        <v>6</v>
      </c>
      <c r="G514" t="s">
        <v>8</v>
      </c>
    </row>
    <row r="515" spans="1:7">
      <c r="A515" s="26">
        <v>40691</v>
      </c>
      <c r="B515" s="39">
        <f t="shared" si="30"/>
        <v>40691</v>
      </c>
      <c r="C515" s="48">
        <f t="shared" ref="C515:C578" si="32">MONTH(A515)</f>
        <v>5</v>
      </c>
      <c r="D515" s="39">
        <f t="shared" si="31"/>
        <v>2011</v>
      </c>
      <c r="E515" s="26" t="s">
        <v>2</v>
      </c>
      <c r="F515">
        <f t="shared" ref="F515:F578" si="33">WEEKDAY(A515)</f>
        <v>7</v>
      </c>
      <c r="G515" t="s">
        <v>0</v>
      </c>
    </row>
    <row r="516" spans="1:7">
      <c r="A516" s="26">
        <v>40692</v>
      </c>
      <c r="B516" s="39">
        <f t="shared" ref="B516:B579" si="34">A516</f>
        <v>40692</v>
      </c>
      <c r="C516" s="48">
        <f t="shared" si="32"/>
        <v>5</v>
      </c>
      <c r="D516" s="39">
        <f t="shared" ref="D516:D579" si="35">YEAR(A516)</f>
        <v>2011</v>
      </c>
      <c r="E516" s="26" t="s">
        <v>2</v>
      </c>
      <c r="F516">
        <f t="shared" si="33"/>
        <v>1</v>
      </c>
      <c r="G516" t="s">
        <v>13</v>
      </c>
    </row>
    <row r="517" spans="1:7">
      <c r="A517" s="26">
        <v>40693</v>
      </c>
      <c r="B517" s="39">
        <f t="shared" si="34"/>
        <v>40693</v>
      </c>
      <c r="C517" s="48">
        <f t="shared" si="32"/>
        <v>5</v>
      </c>
      <c r="D517" s="39">
        <f t="shared" si="35"/>
        <v>2011</v>
      </c>
      <c r="E517" s="26" t="s">
        <v>2</v>
      </c>
      <c r="F517">
        <f t="shared" si="33"/>
        <v>2</v>
      </c>
      <c r="G517" t="s">
        <v>8</v>
      </c>
    </row>
    <row r="518" spans="1:7">
      <c r="A518" s="26">
        <v>40694</v>
      </c>
      <c r="B518" s="39">
        <f t="shared" si="34"/>
        <v>40694</v>
      </c>
      <c r="C518" s="48">
        <f t="shared" si="32"/>
        <v>5</v>
      </c>
      <c r="D518" s="39">
        <f t="shared" si="35"/>
        <v>2011</v>
      </c>
      <c r="E518" s="26" t="s">
        <v>2</v>
      </c>
      <c r="F518">
        <f t="shared" si="33"/>
        <v>3</v>
      </c>
      <c r="G518" t="s">
        <v>8</v>
      </c>
    </row>
    <row r="519" spans="1:7">
      <c r="A519" s="26">
        <v>40695</v>
      </c>
      <c r="B519" s="39">
        <f t="shared" si="34"/>
        <v>40695</v>
      </c>
      <c r="C519" s="48">
        <f t="shared" si="32"/>
        <v>6</v>
      </c>
      <c r="D519" s="39">
        <f t="shared" si="35"/>
        <v>2011</v>
      </c>
      <c r="E519" s="26" t="s">
        <v>1</v>
      </c>
      <c r="F519">
        <f t="shared" si="33"/>
        <v>4</v>
      </c>
      <c r="G519" t="s">
        <v>8</v>
      </c>
    </row>
    <row r="520" spans="1:7">
      <c r="A520" s="26">
        <v>40696</v>
      </c>
      <c r="B520" s="39">
        <f t="shared" si="34"/>
        <v>40696</v>
      </c>
      <c r="C520" s="48">
        <f t="shared" si="32"/>
        <v>6</v>
      </c>
      <c r="D520" s="39">
        <f t="shared" si="35"/>
        <v>2011</v>
      </c>
      <c r="E520" s="26" t="s">
        <v>1</v>
      </c>
      <c r="F520">
        <f t="shared" si="33"/>
        <v>5</v>
      </c>
      <c r="G520" t="s">
        <v>8</v>
      </c>
    </row>
    <row r="521" spans="1:7">
      <c r="A521" s="26">
        <v>40697</v>
      </c>
      <c r="B521" s="39">
        <f t="shared" si="34"/>
        <v>40697</v>
      </c>
      <c r="C521" s="48">
        <f t="shared" si="32"/>
        <v>6</v>
      </c>
      <c r="D521" s="39">
        <f t="shared" si="35"/>
        <v>2011</v>
      </c>
      <c r="E521" s="26" t="s">
        <v>1</v>
      </c>
      <c r="F521">
        <f t="shared" si="33"/>
        <v>6</v>
      </c>
      <c r="G521" t="s">
        <v>8</v>
      </c>
    </row>
    <row r="522" spans="1:7">
      <c r="A522" s="26">
        <v>40698</v>
      </c>
      <c r="B522" s="39">
        <f t="shared" si="34"/>
        <v>40698</v>
      </c>
      <c r="C522" s="48">
        <f t="shared" si="32"/>
        <v>6</v>
      </c>
      <c r="D522" s="39">
        <f t="shared" si="35"/>
        <v>2011</v>
      </c>
      <c r="E522" s="26" t="s">
        <v>1</v>
      </c>
      <c r="F522">
        <f t="shared" si="33"/>
        <v>7</v>
      </c>
      <c r="G522" t="s">
        <v>0</v>
      </c>
    </row>
    <row r="523" spans="1:7">
      <c r="A523" s="26">
        <v>40699</v>
      </c>
      <c r="B523" s="39">
        <f t="shared" si="34"/>
        <v>40699</v>
      </c>
      <c r="C523" s="48">
        <f t="shared" si="32"/>
        <v>6</v>
      </c>
      <c r="D523" s="39">
        <f t="shared" si="35"/>
        <v>2011</v>
      </c>
      <c r="E523" s="26" t="s">
        <v>1</v>
      </c>
      <c r="F523">
        <f t="shared" si="33"/>
        <v>1</v>
      </c>
      <c r="G523" t="s">
        <v>13</v>
      </c>
    </row>
    <row r="524" spans="1:7">
      <c r="A524" s="26">
        <v>40700</v>
      </c>
      <c r="B524" s="39">
        <f t="shared" si="34"/>
        <v>40700</v>
      </c>
      <c r="C524" s="48">
        <f t="shared" si="32"/>
        <v>6</v>
      </c>
      <c r="D524" s="39">
        <f t="shared" si="35"/>
        <v>2011</v>
      </c>
      <c r="E524" s="26" t="s">
        <v>1</v>
      </c>
      <c r="F524">
        <f t="shared" si="33"/>
        <v>2</v>
      </c>
      <c r="G524" t="s">
        <v>13</v>
      </c>
    </row>
    <row r="525" spans="1:7">
      <c r="A525" s="26">
        <v>40701</v>
      </c>
      <c r="B525" s="39">
        <f t="shared" si="34"/>
        <v>40701</v>
      </c>
      <c r="C525" s="48">
        <f t="shared" si="32"/>
        <v>6</v>
      </c>
      <c r="D525" s="39">
        <f t="shared" si="35"/>
        <v>2011</v>
      </c>
      <c r="E525" s="26" t="s">
        <v>1</v>
      </c>
      <c r="F525">
        <f t="shared" si="33"/>
        <v>3</v>
      </c>
      <c r="G525" t="s">
        <v>8</v>
      </c>
    </row>
    <row r="526" spans="1:7">
      <c r="A526" s="26">
        <v>40702</v>
      </c>
      <c r="B526" s="39">
        <f t="shared" si="34"/>
        <v>40702</v>
      </c>
      <c r="C526" s="48">
        <f t="shared" si="32"/>
        <v>6</v>
      </c>
      <c r="D526" s="39">
        <f t="shared" si="35"/>
        <v>2011</v>
      </c>
      <c r="E526" s="26" t="s">
        <v>1</v>
      </c>
      <c r="F526">
        <f t="shared" si="33"/>
        <v>4</v>
      </c>
      <c r="G526" t="s">
        <v>8</v>
      </c>
    </row>
    <row r="527" spans="1:7">
      <c r="A527" s="26">
        <v>40703</v>
      </c>
      <c r="B527" s="39">
        <f t="shared" si="34"/>
        <v>40703</v>
      </c>
      <c r="C527" s="48">
        <f t="shared" si="32"/>
        <v>6</v>
      </c>
      <c r="D527" s="39">
        <f t="shared" si="35"/>
        <v>2011</v>
      </c>
      <c r="E527" s="26" t="s">
        <v>1</v>
      </c>
      <c r="F527">
        <f t="shared" si="33"/>
        <v>5</v>
      </c>
      <c r="G527" t="s">
        <v>8</v>
      </c>
    </row>
    <row r="528" spans="1:7">
      <c r="A528" s="26">
        <v>40704</v>
      </c>
      <c r="B528" s="39">
        <f t="shared" si="34"/>
        <v>40704</v>
      </c>
      <c r="C528" s="48">
        <f t="shared" si="32"/>
        <v>6</v>
      </c>
      <c r="D528" s="39">
        <f t="shared" si="35"/>
        <v>2011</v>
      </c>
      <c r="E528" s="26" t="s">
        <v>1</v>
      </c>
      <c r="F528">
        <f t="shared" si="33"/>
        <v>6</v>
      </c>
      <c r="G528" t="s">
        <v>8</v>
      </c>
    </row>
    <row r="529" spans="1:7">
      <c r="A529" s="26">
        <v>40705</v>
      </c>
      <c r="B529" s="39">
        <f t="shared" si="34"/>
        <v>40705</v>
      </c>
      <c r="C529" s="48">
        <f t="shared" si="32"/>
        <v>6</v>
      </c>
      <c r="D529" s="39">
        <f t="shared" si="35"/>
        <v>2011</v>
      </c>
      <c r="E529" s="26" t="s">
        <v>1</v>
      </c>
      <c r="F529">
        <f t="shared" si="33"/>
        <v>7</v>
      </c>
      <c r="G529" t="s">
        <v>0</v>
      </c>
    </row>
    <row r="530" spans="1:7">
      <c r="A530" s="26">
        <v>40706</v>
      </c>
      <c r="B530" s="39">
        <f t="shared" si="34"/>
        <v>40706</v>
      </c>
      <c r="C530" s="48">
        <f t="shared" si="32"/>
        <v>6</v>
      </c>
      <c r="D530" s="39">
        <f t="shared" si="35"/>
        <v>2011</v>
      </c>
      <c r="E530" s="26" t="s">
        <v>1</v>
      </c>
      <c r="F530">
        <f t="shared" si="33"/>
        <v>1</v>
      </c>
      <c r="G530" t="s">
        <v>13</v>
      </c>
    </row>
    <row r="531" spans="1:7">
      <c r="A531" s="26">
        <v>40707</v>
      </c>
      <c r="B531" s="39">
        <f t="shared" si="34"/>
        <v>40707</v>
      </c>
      <c r="C531" s="48">
        <f t="shared" si="32"/>
        <v>6</v>
      </c>
      <c r="D531" s="39">
        <f t="shared" si="35"/>
        <v>2011</v>
      </c>
      <c r="E531" s="26" t="s">
        <v>1</v>
      </c>
      <c r="F531">
        <f t="shared" si="33"/>
        <v>2</v>
      </c>
      <c r="G531" t="s">
        <v>8</v>
      </c>
    </row>
    <row r="532" spans="1:7">
      <c r="A532" s="26">
        <v>40708</v>
      </c>
      <c r="B532" s="39">
        <f t="shared" si="34"/>
        <v>40708</v>
      </c>
      <c r="C532" s="48">
        <f t="shared" si="32"/>
        <v>6</v>
      </c>
      <c r="D532" s="39">
        <f t="shared" si="35"/>
        <v>2011</v>
      </c>
      <c r="E532" s="26" t="s">
        <v>1</v>
      </c>
      <c r="F532">
        <f t="shared" si="33"/>
        <v>3</v>
      </c>
      <c r="G532" t="s">
        <v>8</v>
      </c>
    </row>
    <row r="533" spans="1:7">
      <c r="A533" s="26">
        <v>40709</v>
      </c>
      <c r="B533" s="39">
        <f t="shared" si="34"/>
        <v>40709</v>
      </c>
      <c r="C533" s="48">
        <f t="shared" si="32"/>
        <v>6</v>
      </c>
      <c r="D533" s="39">
        <f t="shared" si="35"/>
        <v>2011</v>
      </c>
      <c r="E533" s="26" t="s">
        <v>1</v>
      </c>
      <c r="F533">
        <f t="shared" si="33"/>
        <v>4</v>
      </c>
      <c r="G533" t="s">
        <v>8</v>
      </c>
    </row>
    <row r="534" spans="1:7">
      <c r="A534" s="26">
        <v>40710</v>
      </c>
      <c r="B534" s="39">
        <f t="shared" si="34"/>
        <v>40710</v>
      </c>
      <c r="C534" s="48">
        <f t="shared" si="32"/>
        <v>6</v>
      </c>
      <c r="D534" s="39">
        <f t="shared" si="35"/>
        <v>2011</v>
      </c>
      <c r="E534" s="26" t="s">
        <v>1</v>
      </c>
      <c r="F534">
        <f t="shared" si="33"/>
        <v>5</v>
      </c>
      <c r="G534" t="s">
        <v>8</v>
      </c>
    </row>
    <row r="535" spans="1:7">
      <c r="A535" s="26">
        <v>40711</v>
      </c>
      <c r="B535" s="39">
        <f t="shared" si="34"/>
        <v>40711</v>
      </c>
      <c r="C535" s="48">
        <f t="shared" si="32"/>
        <v>6</v>
      </c>
      <c r="D535" s="39">
        <f t="shared" si="35"/>
        <v>2011</v>
      </c>
      <c r="E535" s="26" t="s">
        <v>1</v>
      </c>
      <c r="F535">
        <f t="shared" si="33"/>
        <v>6</v>
      </c>
      <c r="G535" t="s">
        <v>8</v>
      </c>
    </row>
    <row r="536" spans="1:7">
      <c r="A536" s="26">
        <v>40712</v>
      </c>
      <c r="B536" s="39">
        <f t="shared" si="34"/>
        <v>40712</v>
      </c>
      <c r="C536" s="48">
        <f t="shared" si="32"/>
        <v>6</v>
      </c>
      <c r="D536" s="39">
        <f t="shared" si="35"/>
        <v>2011</v>
      </c>
      <c r="E536" s="26" t="s">
        <v>1</v>
      </c>
      <c r="F536">
        <f t="shared" si="33"/>
        <v>7</v>
      </c>
      <c r="G536" t="s">
        <v>0</v>
      </c>
    </row>
    <row r="537" spans="1:7">
      <c r="A537" s="26">
        <v>40713</v>
      </c>
      <c r="B537" s="39">
        <f t="shared" si="34"/>
        <v>40713</v>
      </c>
      <c r="C537" s="48">
        <f t="shared" si="32"/>
        <v>6</v>
      </c>
      <c r="D537" s="39">
        <f t="shared" si="35"/>
        <v>2011</v>
      </c>
      <c r="E537" s="26" t="s">
        <v>1</v>
      </c>
      <c r="F537">
        <f t="shared" si="33"/>
        <v>1</v>
      </c>
      <c r="G537" t="s">
        <v>13</v>
      </c>
    </row>
    <row r="538" spans="1:7">
      <c r="A538" s="26">
        <v>40714</v>
      </c>
      <c r="B538" s="39">
        <f t="shared" si="34"/>
        <v>40714</v>
      </c>
      <c r="C538" s="48">
        <f t="shared" si="32"/>
        <v>6</v>
      </c>
      <c r="D538" s="39">
        <f t="shared" si="35"/>
        <v>2011</v>
      </c>
      <c r="E538" s="26" t="s">
        <v>1</v>
      </c>
      <c r="F538">
        <f t="shared" si="33"/>
        <v>2</v>
      </c>
      <c r="G538" t="s">
        <v>8</v>
      </c>
    </row>
    <row r="539" spans="1:7">
      <c r="A539" s="26">
        <v>40715</v>
      </c>
      <c r="B539" s="39">
        <f t="shared" si="34"/>
        <v>40715</v>
      </c>
      <c r="C539" s="48">
        <f t="shared" si="32"/>
        <v>6</v>
      </c>
      <c r="D539" s="39">
        <f t="shared" si="35"/>
        <v>2011</v>
      </c>
      <c r="E539" s="26" t="s">
        <v>1</v>
      </c>
      <c r="F539">
        <f t="shared" si="33"/>
        <v>3</v>
      </c>
      <c r="G539" t="s">
        <v>8</v>
      </c>
    </row>
    <row r="540" spans="1:7">
      <c r="A540" s="26">
        <v>40716</v>
      </c>
      <c r="B540" s="39">
        <f t="shared" si="34"/>
        <v>40716</v>
      </c>
      <c r="C540" s="48">
        <f t="shared" si="32"/>
        <v>6</v>
      </c>
      <c r="D540" s="39">
        <f t="shared" si="35"/>
        <v>2011</v>
      </c>
      <c r="E540" s="26" t="s">
        <v>1</v>
      </c>
      <c r="F540">
        <f t="shared" si="33"/>
        <v>4</v>
      </c>
      <c r="G540" t="s">
        <v>8</v>
      </c>
    </row>
    <row r="541" spans="1:7">
      <c r="A541" s="26">
        <v>40717</v>
      </c>
      <c r="B541" s="39">
        <f t="shared" si="34"/>
        <v>40717</v>
      </c>
      <c r="C541" s="48">
        <f t="shared" si="32"/>
        <v>6</v>
      </c>
      <c r="D541" s="39">
        <f t="shared" si="35"/>
        <v>2011</v>
      </c>
      <c r="E541" s="26" t="s">
        <v>1</v>
      </c>
      <c r="F541">
        <f t="shared" si="33"/>
        <v>5</v>
      </c>
      <c r="G541" t="s">
        <v>8</v>
      </c>
    </row>
    <row r="542" spans="1:7">
      <c r="A542" s="26">
        <v>40718</v>
      </c>
      <c r="B542" s="39">
        <f t="shared" si="34"/>
        <v>40718</v>
      </c>
      <c r="C542" s="48">
        <f t="shared" si="32"/>
        <v>6</v>
      </c>
      <c r="D542" s="39">
        <f t="shared" si="35"/>
        <v>2011</v>
      </c>
      <c r="E542" s="26" t="s">
        <v>1</v>
      </c>
      <c r="F542">
        <f t="shared" si="33"/>
        <v>6</v>
      </c>
      <c r="G542" t="s">
        <v>8</v>
      </c>
    </row>
    <row r="543" spans="1:7">
      <c r="A543" s="26">
        <v>40719</v>
      </c>
      <c r="B543" s="39">
        <f t="shared" si="34"/>
        <v>40719</v>
      </c>
      <c r="C543" s="48">
        <f t="shared" si="32"/>
        <v>6</v>
      </c>
      <c r="D543" s="39">
        <f t="shared" si="35"/>
        <v>2011</v>
      </c>
      <c r="E543" s="26" t="s">
        <v>1</v>
      </c>
      <c r="F543">
        <f t="shared" si="33"/>
        <v>7</v>
      </c>
      <c r="G543" t="s">
        <v>0</v>
      </c>
    </row>
    <row r="544" spans="1:7">
      <c r="A544" s="26">
        <v>40720</v>
      </c>
      <c r="B544" s="39">
        <f t="shared" si="34"/>
        <v>40720</v>
      </c>
      <c r="C544" s="48">
        <f t="shared" si="32"/>
        <v>6</v>
      </c>
      <c r="D544" s="39">
        <f t="shared" si="35"/>
        <v>2011</v>
      </c>
      <c r="E544" s="26" t="s">
        <v>1</v>
      </c>
      <c r="F544">
        <f t="shared" si="33"/>
        <v>1</v>
      </c>
      <c r="G544" t="s">
        <v>13</v>
      </c>
    </row>
    <row r="545" spans="1:7">
      <c r="A545" s="26">
        <v>40721</v>
      </c>
      <c r="B545" s="39">
        <f t="shared" si="34"/>
        <v>40721</v>
      </c>
      <c r="C545" s="48">
        <f t="shared" si="32"/>
        <v>6</v>
      </c>
      <c r="D545" s="39">
        <f t="shared" si="35"/>
        <v>2011</v>
      </c>
      <c r="E545" s="26" t="s">
        <v>1</v>
      </c>
      <c r="F545">
        <f t="shared" si="33"/>
        <v>2</v>
      </c>
      <c r="G545" t="s">
        <v>8</v>
      </c>
    </row>
    <row r="546" spans="1:7">
      <c r="A546" s="26">
        <v>40722</v>
      </c>
      <c r="B546" s="39">
        <f t="shared" si="34"/>
        <v>40722</v>
      </c>
      <c r="C546" s="48">
        <f t="shared" si="32"/>
        <v>6</v>
      </c>
      <c r="D546" s="39">
        <f t="shared" si="35"/>
        <v>2011</v>
      </c>
      <c r="E546" s="26" t="s">
        <v>1</v>
      </c>
      <c r="F546">
        <f t="shared" si="33"/>
        <v>3</v>
      </c>
      <c r="G546" t="s">
        <v>8</v>
      </c>
    </row>
    <row r="547" spans="1:7">
      <c r="A547" s="26">
        <v>40723</v>
      </c>
      <c r="B547" s="39">
        <f t="shared" si="34"/>
        <v>40723</v>
      </c>
      <c r="C547" s="48">
        <f t="shared" si="32"/>
        <v>6</v>
      </c>
      <c r="D547" s="39">
        <f t="shared" si="35"/>
        <v>2011</v>
      </c>
      <c r="E547" s="26" t="s">
        <v>1</v>
      </c>
      <c r="F547">
        <f t="shared" si="33"/>
        <v>4</v>
      </c>
      <c r="G547" t="s">
        <v>8</v>
      </c>
    </row>
    <row r="548" spans="1:7">
      <c r="A548" s="26">
        <v>40724</v>
      </c>
      <c r="B548" s="39">
        <f t="shared" si="34"/>
        <v>40724</v>
      </c>
      <c r="C548" s="48">
        <f t="shared" si="32"/>
        <v>6</v>
      </c>
      <c r="D548" s="39">
        <f t="shared" si="35"/>
        <v>2011</v>
      </c>
      <c r="E548" s="26" t="s">
        <v>1</v>
      </c>
      <c r="F548">
        <f t="shared" si="33"/>
        <v>5</v>
      </c>
      <c r="G548" t="s">
        <v>8</v>
      </c>
    </row>
    <row r="549" spans="1:7">
      <c r="A549" s="26">
        <v>40725</v>
      </c>
      <c r="B549" s="39">
        <f t="shared" si="34"/>
        <v>40725</v>
      </c>
      <c r="C549" s="48">
        <f t="shared" si="32"/>
        <v>7</v>
      </c>
      <c r="D549" s="39">
        <f t="shared" si="35"/>
        <v>2011</v>
      </c>
      <c r="E549" s="26" t="s">
        <v>1</v>
      </c>
      <c r="F549">
        <f t="shared" si="33"/>
        <v>6</v>
      </c>
      <c r="G549" t="s">
        <v>8</v>
      </c>
    </row>
    <row r="550" spans="1:7">
      <c r="A550" s="26">
        <v>40726</v>
      </c>
      <c r="B550" s="39">
        <f t="shared" si="34"/>
        <v>40726</v>
      </c>
      <c r="C550" s="48">
        <f t="shared" si="32"/>
        <v>7</v>
      </c>
      <c r="D550" s="39">
        <f t="shared" si="35"/>
        <v>2011</v>
      </c>
      <c r="E550" s="26" t="s">
        <v>1</v>
      </c>
      <c r="F550">
        <f t="shared" si="33"/>
        <v>7</v>
      </c>
      <c r="G550" t="s">
        <v>0</v>
      </c>
    </row>
    <row r="551" spans="1:7">
      <c r="A551" s="26">
        <v>40727</v>
      </c>
      <c r="B551" s="39">
        <f t="shared" si="34"/>
        <v>40727</v>
      </c>
      <c r="C551" s="48">
        <f t="shared" si="32"/>
        <v>7</v>
      </c>
      <c r="D551" s="39">
        <f t="shared" si="35"/>
        <v>2011</v>
      </c>
      <c r="E551" s="26" t="s">
        <v>1</v>
      </c>
      <c r="F551">
        <f t="shared" si="33"/>
        <v>1</v>
      </c>
      <c r="G551" t="s">
        <v>13</v>
      </c>
    </row>
    <row r="552" spans="1:7">
      <c r="A552" s="26">
        <v>40728</v>
      </c>
      <c r="B552" s="39">
        <f t="shared" si="34"/>
        <v>40728</v>
      </c>
      <c r="C552" s="48">
        <f t="shared" si="32"/>
        <v>7</v>
      </c>
      <c r="D552" s="39">
        <f t="shared" si="35"/>
        <v>2011</v>
      </c>
      <c r="E552" s="26" t="s">
        <v>1</v>
      </c>
      <c r="F552">
        <f t="shared" si="33"/>
        <v>2</v>
      </c>
      <c r="G552" t="s">
        <v>8</v>
      </c>
    </row>
    <row r="553" spans="1:7">
      <c r="A553" s="26">
        <v>40729</v>
      </c>
      <c r="B553" s="39">
        <f t="shared" si="34"/>
        <v>40729</v>
      </c>
      <c r="C553" s="48">
        <f t="shared" si="32"/>
        <v>7</v>
      </c>
      <c r="D553" s="39">
        <f t="shared" si="35"/>
        <v>2011</v>
      </c>
      <c r="E553" s="26" t="s">
        <v>1</v>
      </c>
      <c r="F553">
        <f t="shared" si="33"/>
        <v>3</v>
      </c>
      <c r="G553" t="s">
        <v>8</v>
      </c>
    </row>
    <row r="554" spans="1:7">
      <c r="A554" s="26">
        <v>40730</v>
      </c>
      <c r="B554" s="39">
        <f t="shared" si="34"/>
        <v>40730</v>
      </c>
      <c r="C554" s="48">
        <f t="shared" si="32"/>
        <v>7</v>
      </c>
      <c r="D554" s="39">
        <f t="shared" si="35"/>
        <v>2011</v>
      </c>
      <c r="E554" s="26" t="s">
        <v>1</v>
      </c>
      <c r="F554">
        <f t="shared" si="33"/>
        <v>4</v>
      </c>
      <c r="G554" t="s">
        <v>8</v>
      </c>
    </row>
    <row r="555" spans="1:7">
      <c r="A555" s="26">
        <v>40731</v>
      </c>
      <c r="B555" s="39">
        <f t="shared" si="34"/>
        <v>40731</v>
      </c>
      <c r="C555" s="48">
        <f t="shared" si="32"/>
        <v>7</v>
      </c>
      <c r="D555" s="39">
        <f t="shared" si="35"/>
        <v>2011</v>
      </c>
      <c r="E555" s="26" t="s">
        <v>1</v>
      </c>
      <c r="F555">
        <f t="shared" si="33"/>
        <v>5</v>
      </c>
      <c r="G555" t="s">
        <v>8</v>
      </c>
    </row>
    <row r="556" spans="1:7">
      <c r="A556" s="26">
        <v>40732</v>
      </c>
      <c r="B556" s="39">
        <f t="shared" si="34"/>
        <v>40732</v>
      </c>
      <c r="C556" s="48">
        <f t="shared" si="32"/>
        <v>7</v>
      </c>
      <c r="D556" s="39">
        <f t="shared" si="35"/>
        <v>2011</v>
      </c>
      <c r="E556" s="26" t="s">
        <v>1</v>
      </c>
      <c r="F556">
        <f t="shared" si="33"/>
        <v>6</v>
      </c>
      <c r="G556" t="s">
        <v>8</v>
      </c>
    </row>
    <row r="557" spans="1:7">
      <c r="A557" s="26">
        <v>40733</v>
      </c>
      <c r="B557" s="39">
        <f t="shared" si="34"/>
        <v>40733</v>
      </c>
      <c r="C557" s="48">
        <f t="shared" si="32"/>
        <v>7</v>
      </c>
      <c r="D557" s="39">
        <f t="shared" si="35"/>
        <v>2011</v>
      </c>
      <c r="E557" s="26" t="s">
        <v>1</v>
      </c>
      <c r="F557">
        <f t="shared" si="33"/>
        <v>7</v>
      </c>
      <c r="G557" t="s">
        <v>0</v>
      </c>
    </row>
    <row r="558" spans="1:7">
      <c r="A558" s="26">
        <v>40734</v>
      </c>
      <c r="B558" s="39">
        <f t="shared" si="34"/>
        <v>40734</v>
      </c>
      <c r="C558" s="48">
        <f t="shared" si="32"/>
        <v>7</v>
      </c>
      <c r="D558" s="39">
        <f t="shared" si="35"/>
        <v>2011</v>
      </c>
      <c r="E558" s="26" t="s">
        <v>1</v>
      </c>
      <c r="F558">
        <f t="shared" si="33"/>
        <v>1</v>
      </c>
      <c r="G558" t="s">
        <v>13</v>
      </c>
    </row>
    <row r="559" spans="1:7">
      <c r="A559" s="26">
        <v>40735</v>
      </c>
      <c r="B559" s="39">
        <f t="shared" si="34"/>
        <v>40735</v>
      </c>
      <c r="C559" s="48">
        <f t="shared" si="32"/>
        <v>7</v>
      </c>
      <c r="D559" s="39">
        <f t="shared" si="35"/>
        <v>2011</v>
      </c>
      <c r="E559" s="26" t="s">
        <v>1</v>
      </c>
      <c r="F559">
        <f t="shared" si="33"/>
        <v>2</v>
      </c>
      <c r="G559" t="s">
        <v>8</v>
      </c>
    </row>
    <row r="560" spans="1:7">
      <c r="A560" s="26">
        <v>40736</v>
      </c>
      <c r="B560" s="39">
        <f t="shared" si="34"/>
        <v>40736</v>
      </c>
      <c r="C560" s="48">
        <f t="shared" si="32"/>
        <v>7</v>
      </c>
      <c r="D560" s="39">
        <f t="shared" si="35"/>
        <v>2011</v>
      </c>
      <c r="E560" s="26" t="s">
        <v>1</v>
      </c>
      <c r="F560">
        <f t="shared" si="33"/>
        <v>3</v>
      </c>
      <c r="G560" t="s">
        <v>8</v>
      </c>
    </row>
    <row r="561" spans="1:7">
      <c r="A561" s="26">
        <v>40737</v>
      </c>
      <c r="B561" s="39">
        <f t="shared" si="34"/>
        <v>40737</v>
      </c>
      <c r="C561" s="48">
        <f t="shared" si="32"/>
        <v>7</v>
      </c>
      <c r="D561" s="39">
        <f t="shared" si="35"/>
        <v>2011</v>
      </c>
      <c r="E561" s="26" t="s">
        <v>1</v>
      </c>
      <c r="F561">
        <f t="shared" si="33"/>
        <v>4</v>
      </c>
      <c r="G561" t="s">
        <v>8</v>
      </c>
    </row>
    <row r="562" spans="1:7">
      <c r="A562" s="26">
        <v>40738</v>
      </c>
      <c r="B562" s="39">
        <f t="shared" si="34"/>
        <v>40738</v>
      </c>
      <c r="C562" s="48">
        <f t="shared" si="32"/>
        <v>7</v>
      </c>
      <c r="D562" s="39">
        <f t="shared" si="35"/>
        <v>2011</v>
      </c>
      <c r="E562" s="26" t="s">
        <v>1</v>
      </c>
      <c r="F562">
        <f t="shared" si="33"/>
        <v>5</v>
      </c>
      <c r="G562" t="s">
        <v>8</v>
      </c>
    </row>
    <row r="563" spans="1:7">
      <c r="A563" s="26">
        <v>40739</v>
      </c>
      <c r="B563" s="39">
        <f t="shared" si="34"/>
        <v>40739</v>
      </c>
      <c r="C563" s="48">
        <f t="shared" si="32"/>
        <v>7</v>
      </c>
      <c r="D563" s="39">
        <f t="shared" si="35"/>
        <v>2011</v>
      </c>
      <c r="E563" s="26" t="s">
        <v>1</v>
      </c>
      <c r="F563">
        <f t="shared" si="33"/>
        <v>6</v>
      </c>
      <c r="G563" t="s">
        <v>8</v>
      </c>
    </row>
    <row r="564" spans="1:7">
      <c r="A564" s="26">
        <v>40740</v>
      </c>
      <c r="B564" s="39">
        <f t="shared" si="34"/>
        <v>40740</v>
      </c>
      <c r="C564" s="48">
        <f t="shared" si="32"/>
        <v>7</v>
      </c>
      <c r="D564" s="39">
        <f t="shared" si="35"/>
        <v>2011</v>
      </c>
      <c r="E564" s="26" t="s">
        <v>1</v>
      </c>
      <c r="F564">
        <f t="shared" si="33"/>
        <v>7</v>
      </c>
      <c r="G564" t="s">
        <v>0</v>
      </c>
    </row>
    <row r="565" spans="1:7">
      <c r="A565" s="26">
        <v>40741</v>
      </c>
      <c r="B565" s="39">
        <f t="shared" si="34"/>
        <v>40741</v>
      </c>
      <c r="C565" s="48">
        <f t="shared" si="32"/>
        <v>7</v>
      </c>
      <c r="D565" s="39">
        <f t="shared" si="35"/>
        <v>2011</v>
      </c>
      <c r="E565" s="26" t="s">
        <v>1</v>
      </c>
      <c r="F565">
        <f t="shared" si="33"/>
        <v>1</v>
      </c>
      <c r="G565" t="s">
        <v>13</v>
      </c>
    </row>
    <row r="566" spans="1:7">
      <c r="A566" s="26">
        <v>40742</v>
      </c>
      <c r="B566" s="39">
        <f t="shared" si="34"/>
        <v>40742</v>
      </c>
      <c r="C566" s="48">
        <f t="shared" si="32"/>
        <v>7</v>
      </c>
      <c r="D566" s="39">
        <f t="shared" si="35"/>
        <v>2011</v>
      </c>
      <c r="E566" s="26" t="s">
        <v>1</v>
      </c>
      <c r="F566">
        <f t="shared" si="33"/>
        <v>2</v>
      </c>
      <c r="G566" t="s">
        <v>8</v>
      </c>
    </row>
    <row r="567" spans="1:7">
      <c r="A567" s="26">
        <v>40743</v>
      </c>
      <c r="B567" s="39">
        <f t="shared" si="34"/>
        <v>40743</v>
      </c>
      <c r="C567" s="48">
        <f t="shared" si="32"/>
        <v>7</v>
      </c>
      <c r="D567" s="39">
        <f t="shared" si="35"/>
        <v>2011</v>
      </c>
      <c r="E567" s="26" t="s">
        <v>1</v>
      </c>
      <c r="F567">
        <f t="shared" si="33"/>
        <v>3</v>
      </c>
      <c r="G567" t="s">
        <v>8</v>
      </c>
    </row>
    <row r="568" spans="1:7">
      <c r="A568" s="26">
        <v>40744</v>
      </c>
      <c r="B568" s="39">
        <f t="shared" si="34"/>
        <v>40744</v>
      </c>
      <c r="C568" s="48">
        <f t="shared" si="32"/>
        <v>7</v>
      </c>
      <c r="D568" s="39">
        <f t="shared" si="35"/>
        <v>2011</v>
      </c>
      <c r="E568" s="26" t="s">
        <v>1</v>
      </c>
      <c r="F568">
        <f t="shared" si="33"/>
        <v>4</v>
      </c>
      <c r="G568" t="s">
        <v>8</v>
      </c>
    </row>
    <row r="569" spans="1:7">
      <c r="A569" s="26">
        <v>40745</v>
      </c>
      <c r="B569" s="39">
        <f t="shared" si="34"/>
        <v>40745</v>
      </c>
      <c r="C569" s="48">
        <f t="shared" si="32"/>
        <v>7</v>
      </c>
      <c r="D569" s="39">
        <f t="shared" si="35"/>
        <v>2011</v>
      </c>
      <c r="E569" s="26" t="s">
        <v>1</v>
      </c>
      <c r="F569">
        <f t="shared" si="33"/>
        <v>5</v>
      </c>
      <c r="G569" t="s">
        <v>8</v>
      </c>
    </row>
    <row r="570" spans="1:7">
      <c r="A570" s="26">
        <v>40746</v>
      </c>
      <c r="B570" s="39">
        <f t="shared" si="34"/>
        <v>40746</v>
      </c>
      <c r="C570" s="48">
        <f t="shared" si="32"/>
        <v>7</v>
      </c>
      <c r="D570" s="39">
        <f t="shared" si="35"/>
        <v>2011</v>
      </c>
      <c r="E570" s="26" t="s">
        <v>1</v>
      </c>
      <c r="F570">
        <f t="shared" si="33"/>
        <v>6</v>
      </c>
      <c r="G570" t="s">
        <v>8</v>
      </c>
    </row>
    <row r="571" spans="1:7">
      <c r="A571" s="26">
        <v>40747</v>
      </c>
      <c r="B571" s="39">
        <f t="shared" si="34"/>
        <v>40747</v>
      </c>
      <c r="C571" s="48">
        <f t="shared" si="32"/>
        <v>7</v>
      </c>
      <c r="D571" s="39">
        <f t="shared" si="35"/>
        <v>2011</v>
      </c>
      <c r="E571" s="26" t="s">
        <v>1</v>
      </c>
      <c r="F571">
        <f t="shared" si="33"/>
        <v>7</v>
      </c>
      <c r="G571" t="s">
        <v>0</v>
      </c>
    </row>
    <row r="572" spans="1:7">
      <c r="A572" s="26">
        <v>40748</v>
      </c>
      <c r="B572" s="39">
        <f t="shared" si="34"/>
        <v>40748</v>
      </c>
      <c r="C572" s="48">
        <f t="shared" si="32"/>
        <v>7</v>
      </c>
      <c r="D572" s="39">
        <f t="shared" si="35"/>
        <v>2011</v>
      </c>
      <c r="E572" s="26" t="s">
        <v>1</v>
      </c>
      <c r="F572">
        <f t="shared" si="33"/>
        <v>1</v>
      </c>
      <c r="G572" t="s">
        <v>13</v>
      </c>
    </row>
    <row r="573" spans="1:7">
      <c r="A573" s="26">
        <v>40749</v>
      </c>
      <c r="B573" s="39">
        <f t="shared" si="34"/>
        <v>40749</v>
      </c>
      <c r="C573" s="48">
        <f t="shared" si="32"/>
        <v>7</v>
      </c>
      <c r="D573" s="39">
        <f t="shared" si="35"/>
        <v>2011</v>
      </c>
      <c r="E573" s="26" t="s">
        <v>1</v>
      </c>
      <c r="F573">
        <f t="shared" si="33"/>
        <v>2</v>
      </c>
      <c r="G573" t="s">
        <v>8</v>
      </c>
    </row>
    <row r="574" spans="1:7">
      <c r="A574" s="26">
        <v>40750</v>
      </c>
      <c r="B574" s="39">
        <f t="shared" si="34"/>
        <v>40750</v>
      </c>
      <c r="C574" s="48">
        <f t="shared" si="32"/>
        <v>7</v>
      </c>
      <c r="D574" s="39">
        <f t="shared" si="35"/>
        <v>2011</v>
      </c>
      <c r="E574" s="26" t="s">
        <v>1</v>
      </c>
      <c r="F574">
        <f t="shared" si="33"/>
        <v>3</v>
      </c>
      <c r="G574" t="s">
        <v>8</v>
      </c>
    </row>
    <row r="575" spans="1:7">
      <c r="A575" s="26">
        <v>40751</v>
      </c>
      <c r="B575" s="39">
        <f t="shared" si="34"/>
        <v>40751</v>
      </c>
      <c r="C575" s="48">
        <f t="shared" si="32"/>
        <v>7</v>
      </c>
      <c r="D575" s="39">
        <f t="shared" si="35"/>
        <v>2011</v>
      </c>
      <c r="E575" s="26" t="s">
        <v>1</v>
      </c>
      <c r="F575">
        <f t="shared" si="33"/>
        <v>4</v>
      </c>
      <c r="G575" t="s">
        <v>8</v>
      </c>
    </row>
    <row r="576" spans="1:7">
      <c r="A576" s="26">
        <v>40752</v>
      </c>
      <c r="B576" s="39">
        <f t="shared" si="34"/>
        <v>40752</v>
      </c>
      <c r="C576" s="48">
        <f t="shared" si="32"/>
        <v>7</v>
      </c>
      <c r="D576" s="39">
        <f t="shared" si="35"/>
        <v>2011</v>
      </c>
      <c r="E576" s="26" t="s">
        <v>1</v>
      </c>
      <c r="F576">
        <f t="shared" si="33"/>
        <v>5</v>
      </c>
      <c r="G576" t="s">
        <v>8</v>
      </c>
    </row>
    <row r="577" spans="1:7">
      <c r="A577" s="26">
        <v>40753</v>
      </c>
      <c r="B577" s="39">
        <f t="shared" si="34"/>
        <v>40753</v>
      </c>
      <c r="C577" s="48">
        <f t="shared" si="32"/>
        <v>7</v>
      </c>
      <c r="D577" s="39">
        <f t="shared" si="35"/>
        <v>2011</v>
      </c>
      <c r="E577" s="26" t="s">
        <v>1</v>
      </c>
      <c r="F577">
        <f t="shared" si="33"/>
        <v>6</v>
      </c>
      <c r="G577" t="s">
        <v>8</v>
      </c>
    </row>
    <row r="578" spans="1:7">
      <c r="A578" s="26">
        <v>40754</v>
      </c>
      <c r="B578" s="39">
        <f t="shared" si="34"/>
        <v>40754</v>
      </c>
      <c r="C578" s="48">
        <f t="shared" si="32"/>
        <v>7</v>
      </c>
      <c r="D578" s="39">
        <f t="shared" si="35"/>
        <v>2011</v>
      </c>
      <c r="E578" s="26" t="s">
        <v>1</v>
      </c>
      <c r="F578">
        <f t="shared" si="33"/>
        <v>7</v>
      </c>
      <c r="G578" t="s">
        <v>0</v>
      </c>
    </row>
    <row r="579" spans="1:7">
      <c r="A579" s="26">
        <v>40755</v>
      </c>
      <c r="B579" s="39">
        <f t="shared" si="34"/>
        <v>40755</v>
      </c>
      <c r="C579" s="48">
        <f t="shared" ref="C579:C642" si="36">MONTH(A579)</f>
        <v>7</v>
      </c>
      <c r="D579" s="39">
        <f t="shared" si="35"/>
        <v>2011</v>
      </c>
      <c r="E579" s="26" t="s">
        <v>1</v>
      </c>
      <c r="F579">
        <f t="shared" ref="F579:F642" si="37">WEEKDAY(A579)</f>
        <v>1</v>
      </c>
      <c r="G579" t="s">
        <v>13</v>
      </c>
    </row>
    <row r="580" spans="1:7">
      <c r="A580" s="26">
        <v>40756</v>
      </c>
      <c r="B580" s="39">
        <f t="shared" ref="B580:B643" si="38">A580</f>
        <v>40756</v>
      </c>
      <c r="C580" s="48">
        <f t="shared" si="36"/>
        <v>8</v>
      </c>
      <c r="D580" s="39">
        <f t="shared" ref="D580:D643" si="39">YEAR(A580)</f>
        <v>2011</v>
      </c>
      <c r="E580" s="26" t="s">
        <v>1</v>
      </c>
      <c r="F580">
        <f t="shared" si="37"/>
        <v>2</v>
      </c>
      <c r="G580" t="s">
        <v>8</v>
      </c>
    </row>
    <row r="581" spans="1:7">
      <c r="A581" s="26">
        <v>40757</v>
      </c>
      <c r="B581" s="39">
        <f t="shared" si="38"/>
        <v>40757</v>
      </c>
      <c r="C581" s="48">
        <f t="shared" si="36"/>
        <v>8</v>
      </c>
      <c r="D581" s="39">
        <f t="shared" si="39"/>
        <v>2011</v>
      </c>
      <c r="E581" s="26" t="s">
        <v>1</v>
      </c>
      <c r="F581">
        <f t="shared" si="37"/>
        <v>3</v>
      </c>
      <c r="G581" t="s">
        <v>8</v>
      </c>
    </row>
    <row r="582" spans="1:7">
      <c r="A582" s="26">
        <v>40758</v>
      </c>
      <c r="B582" s="39">
        <f t="shared" si="38"/>
        <v>40758</v>
      </c>
      <c r="C582" s="48">
        <f t="shared" si="36"/>
        <v>8</v>
      </c>
      <c r="D582" s="39">
        <f t="shared" si="39"/>
        <v>2011</v>
      </c>
      <c r="E582" s="26" t="s">
        <v>1</v>
      </c>
      <c r="F582">
        <f t="shared" si="37"/>
        <v>4</v>
      </c>
      <c r="G582" t="s">
        <v>8</v>
      </c>
    </row>
    <row r="583" spans="1:7">
      <c r="A583" s="26">
        <v>40759</v>
      </c>
      <c r="B583" s="39">
        <f t="shared" si="38"/>
        <v>40759</v>
      </c>
      <c r="C583" s="48">
        <f t="shared" si="36"/>
        <v>8</v>
      </c>
      <c r="D583" s="39">
        <f t="shared" si="39"/>
        <v>2011</v>
      </c>
      <c r="E583" s="26" t="s">
        <v>1</v>
      </c>
      <c r="F583">
        <f t="shared" si="37"/>
        <v>5</v>
      </c>
      <c r="G583" t="s">
        <v>8</v>
      </c>
    </row>
    <row r="584" spans="1:7">
      <c r="A584" s="26">
        <v>40760</v>
      </c>
      <c r="B584" s="39">
        <f t="shared" si="38"/>
        <v>40760</v>
      </c>
      <c r="C584" s="48">
        <f t="shared" si="36"/>
        <v>8</v>
      </c>
      <c r="D584" s="39">
        <f t="shared" si="39"/>
        <v>2011</v>
      </c>
      <c r="E584" s="26" t="s">
        <v>1</v>
      </c>
      <c r="F584">
        <f t="shared" si="37"/>
        <v>6</v>
      </c>
      <c r="G584" t="s">
        <v>8</v>
      </c>
    </row>
    <row r="585" spans="1:7">
      <c r="A585" s="26">
        <v>40761</v>
      </c>
      <c r="B585" s="39">
        <f t="shared" si="38"/>
        <v>40761</v>
      </c>
      <c r="C585" s="48">
        <f t="shared" si="36"/>
        <v>8</v>
      </c>
      <c r="D585" s="39">
        <f t="shared" si="39"/>
        <v>2011</v>
      </c>
      <c r="E585" s="26" t="s">
        <v>1</v>
      </c>
      <c r="F585">
        <f t="shared" si="37"/>
        <v>7</v>
      </c>
      <c r="G585" t="s">
        <v>0</v>
      </c>
    </row>
    <row r="586" spans="1:7">
      <c r="A586" s="26">
        <v>40762</v>
      </c>
      <c r="B586" s="39">
        <f t="shared" si="38"/>
        <v>40762</v>
      </c>
      <c r="C586" s="48">
        <f t="shared" si="36"/>
        <v>8</v>
      </c>
      <c r="D586" s="39">
        <f t="shared" si="39"/>
        <v>2011</v>
      </c>
      <c r="E586" s="26" t="s">
        <v>1</v>
      </c>
      <c r="F586">
        <f t="shared" si="37"/>
        <v>1</v>
      </c>
      <c r="G586" t="s">
        <v>13</v>
      </c>
    </row>
    <row r="587" spans="1:7">
      <c r="A587" s="26">
        <v>40763</v>
      </c>
      <c r="B587" s="39">
        <f t="shared" si="38"/>
        <v>40763</v>
      </c>
      <c r="C587" s="48">
        <f t="shared" si="36"/>
        <v>8</v>
      </c>
      <c r="D587" s="39">
        <f t="shared" si="39"/>
        <v>2011</v>
      </c>
      <c r="E587" s="26" t="s">
        <v>1</v>
      </c>
      <c r="F587">
        <f t="shared" si="37"/>
        <v>2</v>
      </c>
      <c r="G587" t="s">
        <v>8</v>
      </c>
    </row>
    <row r="588" spans="1:7">
      <c r="A588" s="26">
        <v>40764</v>
      </c>
      <c r="B588" s="39">
        <f t="shared" si="38"/>
        <v>40764</v>
      </c>
      <c r="C588" s="48">
        <f t="shared" si="36"/>
        <v>8</v>
      </c>
      <c r="D588" s="39">
        <f t="shared" si="39"/>
        <v>2011</v>
      </c>
      <c r="E588" s="26" t="s">
        <v>1</v>
      </c>
      <c r="F588">
        <f t="shared" si="37"/>
        <v>3</v>
      </c>
      <c r="G588" t="s">
        <v>8</v>
      </c>
    </row>
    <row r="589" spans="1:7">
      <c r="A589" s="26">
        <v>40765</v>
      </c>
      <c r="B589" s="39">
        <f t="shared" si="38"/>
        <v>40765</v>
      </c>
      <c r="C589" s="48">
        <f t="shared" si="36"/>
        <v>8</v>
      </c>
      <c r="D589" s="39">
        <f t="shared" si="39"/>
        <v>2011</v>
      </c>
      <c r="E589" s="26" t="s">
        <v>1</v>
      </c>
      <c r="F589">
        <f t="shared" si="37"/>
        <v>4</v>
      </c>
      <c r="G589" t="s">
        <v>8</v>
      </c>
    </row>
    <row r="590" spans="1:7">
      <c r="A590" s="26">
        <v>40766</v>
      </c>
      <c r="B590" s="39">
        <f t="shared" si="38"/>
        <v>40766</v>
      </c>
      <c r="C590" s="48">
        <f t="shared" si="36"/>
        <v>8</v>
      </c>
      <c r="D590" s="39">
        <f t="shared" si="39"/>
        <v>2011</v>
      </c>
      <c r="E590" s="26" t="s">
        <v>1</v>
      </c>
      <c r="F590">
        <f t="shared" si="37"/>
        <v>5</v>
      </c>
      <c r="G590" t="s">
        <v>8</v>
      </c>
    </row>
    <row r="591" spans="1:7">
      <c r="A591" s="26">
        <v>40767</v>
      </c>
      <c r="B591" s="39">
        <f t="shared" si="38"/>
        <v>40767</v>
      </c>
      <c r="C591" s="48">
        <f t="shared" si="36"/>
        <v>8</v>
      </c>
      <c r="D591" s="39">
        <f t="shared" si="39"/>
        <v>2011</v>
      </c>
      <c r="E591" s="26" t="s">
        <v>1</v>
      </c>
      <c r="F591">
        <f t="shared" si="37"/>
        <v>6</v>
      </c>
      <c r="G591" t="s">
        <v>8</v>
      </c>
    </row>
    <row r="592" spans="1:7">
      <c r="A592" s="26">
        <v>40768</v>
      </c>
      <c r="B592" s="39">
        <f t="shared" si="38"/>
        <v>40768</v>
      </c>
      <c r="C592" s="48">
        <f t="shared" si="36"/>
        <v>8</v>
      </c>
      <c r="D592" s="39">
        <f t="shared" si="39"/>
        <v>2011</v>
      </c>
      <c r="E592" s="26" t="s">
        <v>1</v>
      </c>
      <c r="F592">
        <f t="shared" si="37"/>
        <v>7</v>
      </c>
      <c r="G592" t="s">
        <v>0</v>
      </c>
    </row>
    <row r="593" spans="1:7">
      <c r="A593" s="26">
        <v>40769</v>
      </c>
      <c r="B593" s="39">
        <f t="shared" si="38"/>
        <v>40769</v>
      </c>
      <c r="C593" s="48">
        <f t="shared" si="36"/>
        <v>8</v>
      </c>
      <c r="D593" s="39">
        <f t="shared" si="39"/>
        <v>2011</v>
      </c>
      <c r="E593" s="26" t="s">
        <v>1</v>
      </c>
      <c r="F593">
        <f t="shared" si="37"/>
        <v>1</v>
      </c>
      <c r="G593" t="s">
        <v>13</v>
      </c>
    </row>
    <row r="594" spans="1:7">
      <c r="A594" s="26">
        <v>40770</v>
      </c>
      <c r="B594" s="39">
        <f t="shared" si="38"/>
        <v>40770</v>
      </c>
      <c r="C594" s="48">
        <f t="shared" si="36"/>
        <v>8</v>
      </c>
      <c r="D594" s="39">
        <f t="shared" si="39"/>
        <v>2011</v>
      </c>
      <c r="E594" s="26" t="s">
        <v>1</v>
      </c>
      <c r="F594">
        <f t="shared" si="37"/>
        <v>2</v>
      </c>
      <c r="G594" t="s">
        <v>8</v>
      </c>
    </row>
    <row r="595" spans="1:7">
      <c r="A595" s="26">
        <v>40771</v>
      </c>
      <c r="B595" s="39">
        <f t="shared" si="38"/>
        <v>40771</v>
      </c>
      <c r="C595" s="48">
        <f t="shared" si="36"/>
        <v>8</v>
      </c>
      <c r="D595" s="39">
        <f t="shared" si="39"/>
        <v>2011</v>
      </c>
      <c r="E595" s="26" t="s">
        <v>1</v>
      </c>
      <c r="F595">
        <f t="shared" si="37"/>
        <v>3</v>
      </c>
      <c r="G595" t="s">
        <v>8</v>
      </c>
    </row>
    <row r="596" spans="1:7">
      <c r="A596" s="26">
        <v>40772</v>
      </c>
      <c r="B596" s="39">
        <f t="shared" si="38"/>
        <v>40772</v>
      </c>
      <c r="C596" s="48">
        <f t="shared" si="36"/>
        <v>8</v>
      </c>
      <c r="D596" s="39">
        <f t="shared" si="39"/>
        <v>2011</v>
      </c>
      <c r="E596" s="26" t="s">
        <v>1</v>
      </c>
      <c r="F596">
        <f t="shared" si="37"/>
        <v>4</v>
      </c>
      <c r="G596" t="s">
        <v>8</v>
      </c>
    </row>
    <row r="597" spans="1:7">
      <c r="A597" s="26">
        <v>40773</v>
      </c>
      <c r="B597" s="39">
        <f t="shared" si="38"/>
        <v>40773</v>
      </c>
      <c r="C597" s="48">
        <f t="shared" si="36"/>
        <v>8</v>
      </c>
      <c r="D597" s="39">
        <f t="shared" si="39"/>
        <v>2011</v>
      </c>
      <c r="E597" s="26" t="s">
        <v>1</v>
      </c>
      <c r="F597">
        <f t="shared" si="37"/>
        <v>5</v>
      </c>
      <c r="G597" t="s">
        <v>8</v>
      </c>
    </row>
    <row r="598" spans="1:7">
      <c r="A598" s="26">
        <v>40774</v>
      </c>
      <c r="B598" s="39">
        <f t="shared" si="38"/>
        <v>40774</v>
      </c>
      <c r="C598" s="48">
        <f t="shared" si="36"/>
        <v>8</v>
      </c>
      <c r="D598" s="39">
        <f t="shared" si="39"/>
        <v>2011</v>
      </c>
      <c r="E598" s="26" t="s">
        <v>1</v>
      </c>
      <c r="F598">
        <f t="shared" si="37"/>
        <v>6</v>
      </c>
      <c r="G598" t="s">
        <v>8</v>
      </c>
    </row>
    <row r="599" spans="1:7">
      <c r="A599" s="26">
        <v>40775</v>
      </c>
      <c r="B599" s="39">
        <f t="shared" si="38"/>
        <v>40775</v>
      </c>
      <c r="C599" s="48">
        <f t="shared" si="36"/>
        <v>8</v>
      </c>
      <c r="D599" s="39">
        <f t="shared" si="39"/>
        <v>2011</v>
      </c>
      <c r="E599" s="26" t="s">
        <v>1</v>
      </c>
      <c r="F599">
        <f t="shared" si="37"/>
        <v>7</v>
      </c>
      <c r="G599" t="s">
        <v>0</v>
      </c>
    </row>
    <row r="600" spans="1:7">
      <c r="A600" s="26">
        <v>40776</v>
      </c>
      <c r="B600" s="39">
        <f t="shared" si="38"/>
        <v>40776</v>
      </c>
      <c r="C600" s="48">
        <f t="shared" si="36"/>
        <v>8</v>
      </c>
      <c r="D600" s="39">
        <f t="shared" si="39"/>
        <v>2011</v>
      </c>
      <c r="E600" s="26" t="s">
        <v>1</v>
      </c>
      <c r="F600">
        <f t="shared" si="37"/>
        <v>1</v>
      </c>
      <c r="G600" t="s">
        <v>13</v>
      </c>
    </row>
    <row r="601" spans="1:7">
      <c r="A601" s="26">
        <v>40777</v>
      </c>
      <c r="B601" s="39">
        <f t="shared" si="38"/>
        <v>40777</v>
      </c>
      <c r="C601" s="48">
        <f t="shared" si="36"/>
        <v>8</v>
      </c>
      <c r="D601" s="39">
        <f t="shared" si="39"/>
        <v>2011</v>
      </c>
      <c r="E601" s="26" t="s">
        <v>1</v>
      </c>
      <c r="F601">
        <f t="shared" si="37"/>
        <v>2</v>
      </c>
      <c r="G601" t="s">
        <v>8</v>
      </c>
    </row>
    <row r="602" spans="1:7">
      <c r="A602" s="26">
        <v>40778</v>
      </c>
      <c r="B602" s="39">
        <f t="shared" si="38"/>
        <v>40778</v>
      </c>
      <c r="C602" s="48">
        <f t="shared" si="36"/>
        <v>8</v>
      </c>
      <c r="D602" s="39">
        <f t="shared" si="39"/>
        <v>2011</v>
      </c>
      <c r="E602" s="26" t="s">
        <v>1</v>
      </c>
      <c r="F602">
        <f t="shared" si="37"/>
        <v>3</v>
      </c>
      <c r="G602" t="s">
        <v>8</v>
      </c>
    </row>
    <row r="603" spans="1:7">
      <c r="A603" s="26">
        <v>40779</v>
      </c>
      <c r="B603" s="39">
        <f t="shared" si="38"/>
        <v>40779</v>
      </c>
      <c r="C603" s="48">
        <f t="shared" si="36"/>
        <v>8</v>
      </c>
      <c r="D603" s="39">
        <f t="shared" si="39"/>
        <v>2011</v>
      </c>
      <c r="E603" s="26" t="s">
        <v>1</v>
      </c>
      <c r="F603">
        <f t="shared" si="37"/>
        <v>4</v>
      </c>
      <c r="G603" t="s">
        <v>8</v>
      </c>
    </row>
    <row r="604" spans="1:7">
      <c r="A604" s="26">
        <v>40780</v>
      </c>
      <c r="B604" s="39">
        <f t="shared" si="38"/>
        <v>40780</v>
      </c>
      <c r="C604" s="48">
        <f t="shared" si="36"/>
        <v>8</v>
      </c>
      <c r="D604" s="39">
        <f t="shared" si="39"/>
        <v>2011</v>
      </c>
      <c r="E604" s="26" t="s">
        <v>1</v>
      </c>
      <c r="F604">
        <f t="shared" si="37"/>
        <v>5</v>
      </c>
      <c r="G604" t="s">
        <v>8</v>
      </c>
    </row>
    <row r="605" spans="1:7">
      <c r="A605" s="26">
        <v>40781</v>
      </c>
      <c r="B605" s="39">
        <f t="shared" si="38"/>
        <v>40781</v>
      </c>
      <c r="C605" s="48">
        <f t="shared" si="36"/>
        <v>8</v>
      </c>
      <c r="D605" s="39">
        <f t="shared" si="39"/>
        <v>2011</v>
      </c>
      <c r="E605" s="26" t="s">
        <v>1</v>
      </c>
      <c r="F605">
        <f t="shared" si="37"/>
        <v>6</v>
      </c>
      <c r="G605" t="s">
        <v>8</v>
      </c>
    </row>
    <row r="606" spans="1:7">
      <c r="A606" s="26">
        <v>40782</v>
      </c>
      <c r="B606" s="39">
        <f t="shared" si="38"/>
        <v>40782</v>
      </c>
      <c r="C606" s="48">
        <f t="shared" si="36"/>
        <v>8</v>
      </c>
      <c r="D606" s="39">
        <f t="shared" si="39"/>
        <v>2011</v>
      </c>
      <c r="E606" s="26" t="s">
        <v>1</v>
      </c>
      <c r="F606">
        <f t="shared" si="37"/>
        <v>7</v>
      </c>
      <c r="G606" t="s">
        <v>0</v>
      </c>
    </row>
    <row r="607" spans="1:7">
      <c r="A607" s="26">
        <v>40783</v>
      </c>
      <c r="B607" s="39">
        <f t="shared" si="38"/>
        <v>40783</v>
      </c>
      <c r="C607" s="48">
        <f t="shared" si="36"/>
        <v>8</v>
      </c>
      <c r="D607" s="39">
        <f t="shared" si="39"/>
        <v>2011</v>
      </c>
      <c r="E607" s="26" t="s">
        <v>1</v>
      </c>
      <c r="F607">
        <f t="shared" si="37"/>
        <v>1</v>
      </c>
      <c r="G607" t="s">
        <v>13</v>
      </c>
    </row>
    <row r="608" spans="1:7">
      <c r="A608" s="26">
        <v>40784</v>
      </c>
      <c r="B608" s="39">
        <f t="shared" si="38"/>
        <v>40784</v>
      </c>
      <c r="C608" s="48">
        <f t="shared" si="36"/>
        <v>8</v>
      </c>
      <c r="D608" s="39">
        <f t="shared" si="39"/>
        <v>2011</v>
      </c>
      <c r="E608" s="26" t="s">
        <v>1</v>
      </c>
      <c r="F608">
        <f t="shared" si="37"/>
        <v>2</v>
      </c>
      <c r="G608" t="s">
        <v>8</v>
      </c>
    </row>
    <row r="609" spans="1:7">
      <c r="A609" s="26">
        <v>40785</v>
      </c>
      <c r="B609" s="39">
        <f t="shared" si="38"/>
        <v>40785</v>
      </c>
      <c r="C609" s="48">
        <f t="shared" si="36"/>
        <v>8</v>
      </c>
      <c r="D609" s="39">
        <f t="shared" si="39"/>
        <v>2011</v>
      </c>
      <c r="E609" s="26" t="s">
        <v>1</v>
      </c>
      <c r="F609">
        <f t="shared" si="37"/>
        <v>3</v>
      </c>
      <c r="G609" t="s">
        <v>8</v>
      </c>
    </row>
    <row r="610" spans="1:7">
      <c r="A610" s="26">
        <v>40786</v>
      </c>
      <c r="B610" s="39">
        <f t="shared" si="38"/>
        <v>40786</v>
      </c>
      <c r="C610" s="48">
        <f t="shared" si="36"/>
        <v>8</v>
      </c>
      <c r="D610" s="39">
        <f t="shared" si="39"/>
        <v>2011</v>
      </c>
      <c r="E610" s="26" t="s">
        <v>1</v>
      </c>
      <c r="F610">
        <f t="shared" si="37"/>
        <v>4</v>
      </c>
      <c r="G610" t="s">
        <v>8</v>
      </c>
    </row>
    <row r="611" spans="1:7">
      <c r="A611" s="26">
        <v>40787</v>
      </c>
      <c r="B611" s="39">
        <f t="shared" si="38"/>
        <v>40787</v>
      </c>
      <c r="C611" s="48">
        <f t="shared" si="36"/>
        <v>9</v>
      </c>
      <c r="D611" s="39">
        <f t="shared" si="39"/>
        <v>2011</v>
      </c>
      <c r="E611" s="26" t="s">
        <v>1</v>
      </c>
      <c r="F611">
        <f t="shared" si="37"/>
        <v>5</v>
      </c>
      <c r="G611" t="s">
        <v>8</v>
      </c>
    </row>
    <row r="612" spans="1:7">
      <c r="A612" s="26">
        <v>40788</v>
      </c>
      <c r="B612" s="39">
        <f t="shared" si="38"/>
        <v>40788</v>
      </c>
      <c r="C612" s="48">
        <f t="shared" si="36"/>
        <v>9</v>
      </c>
      <c r="D612" s="39">
        <f t="shared" si="39"/>
        <v>2011</v>
      </c>
      <c r="E612" s="26" t="s">
        <v>1</v>
      </c>
      <c r="F612">
        <f t="shared" si="37"/>
        <v>6</v>
      </c>
      <c r="G612" t="s">
        <v>8</v>
      </c>
    </row>
    <row r="613" spans="1:7">
      <c r="A613" s="26">
        <v>40789</v>
      </c>
      <c r="B613" s="39">
        <f t="shared" si="38"/>
        <v>40789</v>
      </c>
      <c r="C613" s="48">
        <f t="shared" si="36"/>
        <v>9</v>
      </c>
      <c r="D613" s="39">
        <f t="shared" si="39"/>
        <v>2011</v>
      </c>
      <c r="E613" s="26" t="s">
        <v>1</v>
      </c>
      <c r="F613">
        <f t="shared" si="37"/>
        <v>7</v>
      </c>
      <c r="G613" t="s">
        <v>0</v>
      </c>
    </row>
    <row r="614" spans="1:7">
      <c r="A614" s="26">
        <v>40790</v>
      </c>
      <c r="B614" s="39">
        <f t="shared" si="38"/>
        <v>40790</v>
      </c>
      <c r="C614" s="48">
        <f t="shared" si="36"/>
        <v>9</v>
      </c>
      <c r="D614" s="39">
        <f t="shared" si="39"/>
        <v>2011</v>
      </c>
      <c r="E614" s="26" t="s">
        <v>1</v>
      </c>
      <c r="F614">
        <f t="shared" si="37"/>
        <v>1</v>
      </c>
      <c r="G614" t="s">
        <v>13</v>
      </c>
    </row>
    <row r="615" spans="1:7">
      <c r="A615" s="26">
        <v>40791</v>
      </c>
      <c r="B615" s="39">
        <f t="shared" si="38"/>
        <v>40791</v>
      </c>
      <c r="C615" s="48">
        <f t="shared" si="36"/>
        <v>9</v>
      </c>
      <c r="D615" s="39">
        <f t="shared" si="39"/>
        <v>2011</v>
      </c>
      <c r="E615" s="26" t="s">
        <v>1</v>
      </c>
      <c r="F615">
        <f t="shared" si="37"/>
        <v>2</v>
      </c>
      <c r="G615" t="s">
        <v>8</v>
      </c>
    </row>
    <row r="616" spans="1:7">
      <c r="A616" s="26">
        <v>40792</v>
      </c>
      <c r="B616" s="39">
        <f t="shared" si="38"/>
        <v>40792</v>
      </c>
      <c r="C616" s="48">
        <f t="shared" si="36"/>
        <v>9</v>
      </c>
      <c r="D616" s="39">
        <f t="shared" si="39"/>
        <v>2011</v>
      </c>
      <c r="E616" s="26" t="s">
        <v>1</v>
      </c>
      <c r="F616">
        <f t="shared" si="37"/>
        <v>3</v>
      </c>
      <c r="G616" t="s">
        <v>8</v>
      </c>
    </row>
    <row r="617" spans="1:7">
      <c r="A617" s="26">
        <v>40793</v>
      </c>
      <c r="B617" s="39">
        <f t="shared" si="38"/>
        <v>40793</v>
      </c>
      <c r="C617" s="48">
        <f t="shared" si="36"/>
        <v>9</v>
      </c>
      <c r="D617" s="39">
        <f t="shared" si="39"/>
        <v>2011</v>
      </c>
      <c r="E617" s="26" t="s">
        <v>1</v>
      </c>
      <c r="F617">
        <f t="shared" si="37"/>
        <v>4</v>
      </c>
      <c r="G617" t="s">
        <v>8</v>
      </c>
    </row>
    <row r="618" spans="1:7">
      <c r="A618" s="26">
        <v>40794</v>
      </c>
      <c r="B618" s="39">
        <f t="shared" si="38"/>
        <v>40794</v>
      </c>
      <c r="C618" s="48">
        <f t="shared" si="36"/>
        <v>9</v>
      </c>
      <c r="D618" s="39">
        <f t="shared" si="39"/>
        <v>2011</v>
      </c>
      <c r="E618" s="26" t="s">
        <v>1</v>
      </c>
      <c r="F618">
        <f t="shared" si="37"/>
        <v>5</v>
      </c>
      <c r="G618" t="s">
        <v>8</v>
      </c>
    </row>
    <row r="619" spans="1:7">
      <c r="A619" s="26">
        <v>40795</v>
      </c>
      <c r="B619" s="39">
        <f t="shared" si="38"/>
        <v>40795</v>
      </c>
      <c r="C619" s="48">
        <f t="shared" si="36"/>
        <v>9</v>
      </c>
      <c r="D619" s="39">
        <f t="shared" si="39"/>
        <v>2011</v>
      </c>
      <c r="E619" s="26" t="s">
        <v>1</v>
      </c>
      <c r="F619">
        <f t="shared" si="37"/>
        <v>6</v>
      </c>
      <c r="G619" t="s">
        <v>8</v>
      </c>
    </row>
    <row r="620" spans="1:7">
      <c r="A620" s="26">
        <v>40796</v>
      </c>
      <c r="B620" s="39">
        <f t="shared" si="38"/>
        <v>40796</v>
      </c>
      <c r="C620" s="48">
        <f t="shared" si="36"/>
        <v>9</v>
      </c>
      <c r="D620" s="39">
        <f t="shared" si="39"/>
        <v>2011</v>
      </c>
      <c r="E620" s="26" t="s">
        <v>1</v>
      </c>
      <c r="F620">
        <f t="shared" si="37"/>
        <v>7</v>
      </c>
      <c r="G620" t="s">
        <v>0</v>
      </c>
    </row>
    <row r="621" spans="1:7">
      <c r="A621" s="26">
        <v>40797</v>
      </c>
      <c r="B621" s="39">
        <f t="shared" si="38"/>
        <v>40797</v>
      </c>
      <c r="C621" s="48">
        <f t="shared" si="36"/>
        <v>9</v>
      </c>
      <c r="D621" s="39">
        <f t="shared" si="39"/>
        <v>2011</v>
      </c>
      <c r="E621" s="26" t="s">
        <v>1</v>
      </c>
      <c r="F621">
        <f t="shared" si="37"/>
        <v>1</v>
      </c>
      <c r="G621" t="s">
        <v>13</v>
      </c>
    </row>
    <row r="622" spans="1:7">
      <c r="A622" s="26">
        <v>40798</v>
      </c>
      <c r="B622" s="39">
        <f t="shared" si="38"/>
        <v>40798</v>
      </c>
      <c r="C622" s="48">
        <f t="shared" si="36"/>
        <v>9</v>
      </c>
      <c r="D622" s="39">
        <f t="shared" si="39"/>
        <v>2011</v>
      </c>
      <c r="E622" s="26" t="s">
        <v>1</v>
      </c>
      <c r="F622">
        <f t="shared" si="37"/>
        <v>2</v>
      </c>
      <c r="G622" t="s">
        <v>13</v>
      </c>
    </row>
    <row r="623" spans="1:7">
      <c r="A623" s="26">
        <v>40799</v>
      </c>
      <c r="B623" s="39">
        <f t="shared" si="38"/>
        <v>40799</v>
      </c>
      <c r="C623" s="48">
        <f t="shared" si="36"/>
        <v>9</v>
      </c>
      <c r="D623" s="39">
        <f t="shared" si="39"/>
        <v>2011</v>
      </c>
      <c r="E623" s="26" t="s">
        <v>1</v>
      </c>
      <c r="F623">
        <f t="shared" si="37"/>
        <v>3</v>
      </c>
      <c r="G623" t="s">
        <v>8</v>
      </c>
    </row>
    <row r="624" spans="1:7">
      <c r="A624" s="26">
        <v>40800</v>
      </c>
      <c r="B624" s="39">
        <f t="shared" si="38"/>
        <v>40800</v>
      </c>
      <c r="C624" s="48">
        <f t="shared" si="36"/>
        <v>9</v>
      </c>
      <c r="D624" s="39">
        <f t="shared" si="39"/>
        <v>2011</v>
      </c>
      <c r="E624" s="26" t="s">
        <v>1</v>
      </c>
      <c r="F624">
        <f t="shared" si="37"/>
        <v>4</v>
      </c>
      <c r="G624" t="s">
        <v>8</v>
      </c>
    </row>
    <row r="625" spans="1:7">
      <c r="A625" s="26">
        <v>40801</v>
      </c>
      <c r="B625" s="39">
        <f t="shared" si="38"/>
        <v>40801</v>
      </c>
      <c r="C625" s="48">
        <f t="shared" si="36"/>
        <v>9</v>
      </c>
      <c r="D625" s="39">
        <f t="shared" si="39"/>
        <v>2011</v>
      </c>
      <c r="E625" s="26" t="s">
        <v>1</v>
      </c>
      <c r="F625">
        <f t="shared" si="37"/>
        <v>5</v>
      </c>
      <c r="G625" t="s">
        <v>8</v>
      </c>
    </row>
    <row r="626" spans="1:7">
      <c r="A626" s="26">
        <v>40802</v>
      </c>
      <c r="B626" s="39">
        <f t="shared" si="38"/>
        <v>40802</v>
      </c>
      <c r="C626" s="48">
        <f t="shared" si="36"/>
        <v>9</v>
      </c>
      <c r="D626" s="39">
        <f t="shared" si="39"/>
        <v>2011</v>
      </c>
      <c r="E626" s="26" t="s">
        <v>1</v>
      </c>
      <c r="F626">
        <f t="shared" si="37"/>
        <v>6</v>
      </c>
      <c r="G626" t="s">
        <v>8</v>
      </c>
    </row>
    <row r="627" spans="1:7">
      <c r="A627" s="26">
        <v>40803</v>
      </c>
      <c r="B627" s="39">
        <f t="shared" si="38"/>
        <v>40803</v>
      </c>
      <c r="C627" s="48">
        <f t="shared" si="36"/>
        <v>9</v>
      </c>
      <c r="D627" s="39">
        <f t="shared" si="39"/>
        <v>2011</v>
      </c>
      <c r="E627" s="26" t="s">
        <v>1</v>
      </c>
      <c r="F627">
        <f t="shared" si="37"/>
        <v>7</v>
      </c>
      <c r="G627" t="s">
        <v>0</v>
      </c>
    </row>
    <row r="628" spans="1:7">
      <c r="A628" s="26">
        <v>40804</v>
      </c>
      <c r="B628" s="39">
        <f t="shared" si="38"/>
        <v>40804</v>
      </c>
      <c r="C628" s="48">
        <f t="shared" si="36"/>
        <v>9</v>
      </c>
      <c r="D628" s="39">
        <f t="shared" si="39"/>
        <v>2011</v>
      </c>
      <c r="E628" s="26" t="s">
        <v>1</v>
      </c>
      <c r="F628">
        <f t="shared" si="37"/>
        <v>1</v>
      </c>
      <c r="G628" t="s">
        <v>13</v>
      </c>
    </row>
    <row r="629" spans="1:7">
      <c r="A629" s="26">
        <v>40805</v>
      </c>
      <c r="B629" s="39">
        <f t="shared" si="38"/>
        <v>40805</v>
      </c>
      <c r="C629" s="48">
        <f t="shared" si="36"/>
        <v>9</v>
      </c>
      <c r="D629" s="39">
        <f t="shared" si="39"/>
        <v>2011</v>
      </c>
      <c r="E629" s="26" t="s">
        <v>1</v>
      </c>
      <c r="F629">
        <f t="shared" si="37"/>
        <v>2</v>
      </c>
      <c r="G629" t="s">
        <v>8</v>
      </c>
    </row>
    <row r="630" spans="1:7">
      <c r="A630" s="26">
        <v>40806</v>
      </c>
      <c r="B630" s="39">
        <f t="shared" si="38"/>
        <v>40806</v>
      </c>
      <c r="C630" s="48">
        <f t="shared" si="36"/>
        <v>9</v>
      </c>
      <c r="D630" s="39">
        <f t="shared" si="39"/>
        <v>2011</v>
      </c>
      <c r="E630" s="26" t="s">
        <v>1</v>
      </c>
      <c r="F630">
        <f t="shared" si="37"/>
        <v>3</v>
      </c>
      <c r="G630" t="s">
        <v>8</v>
      </c>
    </row>
    <row r="631" spans="1:7">
      <c r="A631" s="26">
        <v>40807</v>
      </c>
      <c r="B631" s="39">
        <f t="shared" si="38"/>
        <v>40807</v>
      </c>
      <c r="C631" s="48">
        <f t="shared" si="36"/>
        <v>9</v>
      </c>
      <c r="D631" s="39">
        <f t="shared" si="39"/>
        <v>2011</v>
      </c>
      <c r="E631" s="26" t="s">
        <v>1</v>
      </c>
      <c r="F631">
        <f t="shared" si="37"/>
        <v>4</v>
      </c>
      <c r="G631" t="s">
        <v>8</v>
      </c>
    </row>
    <row r="632" spans="1:7">
      <c r="A632" s="26">
        <v>40808</v>
      </c>
      <c r="B632" s="39">
        <f t="shared" si="38"/>
        <v>40808</v>
      </c>
      <c r="C632" s="48">
        <f t="shared" si="36"/>
        <v>9</v>
      </c>
      <c r="D632" s="39">
        <f t="shared" si="39"/>
        <v>2011</v>
      </c>
      <c r="E632" s="26" t="s">
        <v>1</v>
      </c>
      <c r="F632">
        <f t="shared" si="37"/>
        <v>5</v>
      </c>
      <c r="G632" t="s">
        <v>8</v>
      </c>
    </row>
    <row r="633" spans="1:7">
      <c r="A633" s="26">
        <v>40809</v>
      </c>
      <c r="B633" s="39">
        <f t="shared" si="38"/>
        <v>40809</v>
      </c>
      <c r="C633" s="48">
        <f t="shared" si="36"/>
        <v>9</v>
      </c>
      <c r="D633" s="39">
        <f t="shared" si="39"/>
        <v>2011</v>
      </c>
      <c r="E633" s="26" t="s">
        <v>1</v>
      </c>
      <c r="F633">
        <f t="shared" si="37"/>
        <v>6</v>
      </c>
      <c r="G633" t="s">
        <v>8</v>
      </c>
    </row>
    <row r="634" spans="1:7">
      <c r="A634" s="26">
        <v>40810</v>
      </c>
      <c r="B634" s="39">
        <f t="shared" si="38"/>
        <v>40810</v>
      </c>
      <c r="C634" s="48">
        <f t="shared" si="36"/>
        <v>9</v>
      </c>
      <c r="D634" s="39">
        <f t="shared" si="39"/>
        <v>2011</v>
      </c>
      <c r="E634" s="26" t="s">
        <v>1</v>
      </c>
      <c r="F634">
        <f t="shared" si="37"/>
        <v>7</v>
      </c>
      <c r="G634" t="s">
        <v>0</v>
      </c>
    </row>
    <row r="635" spans="1:7">
      <c r="A635" s="26">
        <v>40811</v>
      </c>
      <c r="B635" s="39">
        <f t="shared" si="38"/>
        <v>40811</v>
      </c>
      <c r="C635" s="48">
        <f t="shared" si="36"/>
        <v>9</v>
      </c>
      <c r="D635" s="39">
        <f t="shared" si="39"/>
        <v>2011</v>
      </c>
      <c r="E635" s="26" t="s">
        <v>1</v>
      </c>
      <c r="F635">
        <f t="shared" si="37"/>
        <v>1</v>
      </c>
      <c r="G635" t="s">
        <v>13</v>
      </c>
    </row>
    <row r="636" spans="1:7">
      <c r="A636" s="26">
        <v>40812</v>
      </c>
      <c r="B636" s="39">
        <f t="shared" si="38"/>
        <v>40812</v>
      </c>
      <c r="C636" s="48">
        <f t="shared" si="36"/>
        <v>9</v>
      </c>
      <c r="D636" s="39">
        <f t="shared" si="39"/>
        <v>2011</v>
      </c>
      <c r="E636" s="26" t="s">
        <v>1</v>
      </c>
      <c r="F636">
        <f t="shared" si="37"/>
        <v>2</v>
      </c>
      <c r="G636" t="s">
        <v>8</v>
      </c>
    </row>
    <row r="637" spans="1:7">
      <c r="A637" s="26">
        <v>40813</v>
      </c>
      <c r="B637" s="39">
        <f t="shared" si="38"/>
        <v>40813</v>
      </c>
      <c r="C637" s="48">
        <f t="shared" si="36"/>
        <v>9</v>
      </c>
      <c r="D637" s="39">
        <f t="shared" si="39"/>
        <v>2011</v>
      </c>
      <c r="E637" s="26" t="s">
        <v>1</v>
      </c>
      <c r="F637">
        <f t="shared" si="37"/>
        <v>3</v>
      </c>
      <c r="G637" t="s">
        <v>8</v>
      </c>
    </row>
    <row r="638" spans="1:7">
      <c r="A638" s="26">
        <v>40814</v>
      </c>
      <c r="B638" s="39">
        <f t="shared" si="38"/>
        <v>40814</v>
      </c>
      <c r="C638" s="48">
        <f t="shared" si="36"/>
        <v>9</v>
      </c>
      <c r="D638" s="39">
        <f t="shared" si="39"/>
        <v>2011</v>
      </c>
      <c r="E638" s="26" t="s">
        <v>1</v>
      </c>
      <c r="F638">
        <f t="shared" si="37"/>
        <v>4</v>
      </c>
      <c r="G638" t="s">
        <v>8</v>
      </c>
    </row>
    <row r="639" spans="1:7">
      <c r="A639" s="26">
        <v>40815</v>
      </c>
      <c r="B639" s="39">
        <f t="shared" si="38"/>
        <v>40815</v>
      </c>
      <c r="C639" s="48">
        <f t="shared" si="36"/>
        <v>9</v>
      </c>
      <c r="D639" s="39">
        <f t="shared" si="39"/>
        <v>2011</v>
      </c>
      <c r="E639" s="26" t="s">
        <v>1</v>
      </c>
      <c r="F639">
        <f t="shared" si="37"/>
        <v>5</v>
      </c>
      <c r="G639" t="s">
        <v>8</v>
      </c>
    </row>
    <row r="640" spans="1:7">
      <c r="A640" s="26">
        <v>40816</v>
      </c>
      <c r="B640" s="39">
        <f t="shared" si="38"/>
        <v>40816</v>
      </c>
      <c r="C640" s="48">
        <f t="shared" si="36"/>
        <v>9</v>
      </c>
      <c r="D640" s="39">
        <f t="shared" si="39"/>
        <v>2011</v>
      </c>
      <c r="E640" s="26" t="s">
        <v>1</v>
      </c>
      <c r="F640">
        <f t="shared" si="37"/>
        <v>6</v>
      </c>
      <c r="G640" t="s">
        <v>8</v>
      </c>
    </row>
    <row r="641" spans="1:7">
      <c r="A641" s="26">
        <v>40817</v>
      </c>
      <c r="B641" s="39">
        <f t="shared" si="38"/>
        <v>40817</v>
      </c>
      <c r="C641" s="48">
        <f t="shared" si="36"/>
        <v>10</v>
      </c>
      <c r="D641" s="39">
        <f t="shared" si="39"/>
        <v>2011</v>
      </c>
      <c r="E641" s="26" t="s">
        <v>2</v>
      </c>
      <c r="F641">
        <f t="shared" si="37"/>
        <v>7</v>
      </c>
      <c r="G641" t="s">
        <v>0</v>
      </c>
    </row>
    <row r="642" spans="1:7">
      <c r="A642" s="26">
        <v>40818</v>
      </c>
      <c r="B642" s="39">
        <f t="shared" si="38"/>
        <v>40818</v>
      </c>
      <c r="C642" s="48">
        <f t="shared" si="36"/>
        <v>10</v>
      </c>
      <c r="D642" s="39">
        <f t="shared" si="39"/>
        <v>2011</v>
      </c>
      <c r="E642" s="26" t="s">
        <v>2</v>
      </c>
      <c r="F642">
        <f t="shared" si="37"/>
        <v>1</v>
      </c>
      <c r="G642" t="s">
        <v>13</v>
      </c>
    </row>
    <row r="643" spans="1:7">
      <c r="A643" s="26">
        <v>40819</v>
      </c>
      <c r="B643" s="39">
        <f t="shared" si="38"/>
        <v>40819</v>
      </c>
      <c r="C643" s="48">
        <f t="shared" ref="C643:C706" si="40">MONTH(A643)</f>
        <v>10</v>
      </c>
      <c r="D643" s="39">
        <f t="shared" si="39"/>
        <v>2011</v>
      </c>
      <c r="E643" s="26" t="s">
        <v>2</v>
      </c>
      <c r="F643">
        <f t="shared" ref="F643:F706" si="41">WEEKDAY(A643)</f>
        <v>2</v>
      </c>
      <c r="G643" t="s">
        <v>8</v>
      </c>
    </row>
    <row r="644" spans="1:7">
      <c r="A644" s="26">
        <v>40820</v>
      </c>
      <c r="B644" s="39">
        <f t="shared" ref="B644:B707" si="42">A644</f>
        <v>40820</v>
      </c>
      <c r="C644" s="48">
        <f t="shared" si="40"/>
        <v>10</v>
      </c>
      <c r="D644" s="39">
        <f t="shared" ref="D644:D707" si="43">YEAR(A644)</f>
        <v>2011</v>
      </c>
      <c r="E644" s="26" t="s">
        <v>2</v>
      </c>
      <c r="F644">
        <f t="shared" si="41"/>
        <v>3</v>
      </c>
      <c r="G644" t="s">
        <v>8</v>
      </c>
    </row>
    <row r="645" spans="1:7">
      <c r="A645" s="26">
        <v>40821</v>
      </c>
      <c r="B645" s="39">
        <f t="shared" si="42"/>
        <v>40821</v>
      </c>
      <c r="C645" s="48">
        <f t="shared" si="40"/>
        <v>10</v>
      </c>
      <c r="D645" s="39">
        <f t="shared" si="43"/>
        <v>2011</v>
      </c>
      <c r="E645" s="26" t="s">
        <v>2</v>
      </c>
      <c r="F645">
        <f t="shared" si="41"/>
        <v>4</v>
      </c>
      <c r="G645" t="s">
        <v>8</v>
      </c>
    </row>
    <row r="646" spans="1:7">
      <c r="A646" s="26">
        <v>40822</v>
      </c>
      <c r="B646" s="39">
        <f t="shared" si="42"/>
        <v>40822</v>
      </c>
      <c r="C646" s="48">
        <f t="shared" si="40"/>
        <v>10</v>
      </c>
      <c r="D646" s="39">
        <f t="shared" si="43"/>
        <v>2011</v>
      </c>
      <c r="E646" s="26" t="s">
        <v>2</v>
      </c>
      <c r="F646">
        <f t="shared" si="41"/>
        <v>5</v>
      </c>
      <c r="G646" t="s">
        <v>8</v>
      </c>
    </row>
    <row r="647" spans="1:7">
      <c r="A647" s="26">
        <v>40823</v>
      </c>
      <c r="B647" s="39">
        <f t="shared" si="42"/>
        <v>40823</v>
      </c>
      <c r="C647" s="48">
        <f t="shared" si="40"/>
        <v>10</v>
      </c>
      <c r="D647" s="39">
        <f t="shared" si="43"/>
        <v>2011</v>
      </c>
      <c r="E647" s="26" t="s">
        <v>2</v>
      </c>
      <c r="F647">
        <f t="shared" si="41"/>
        <v>6</v>
      </c>
      <c r="G647" t="s">
        <v>8</v>
      </c>
    </row>
    <row r="648" spans="1:7">
      <c r="A648" s="26">
        <v>40824</v>
      </c>
      <c r="B648" s="39">
        <f t="shared" si="42"/>
        <v>40824</v>
      </c>
      <c r="C648" s="48">
        <f t="shared" si="40"/>
        <v>10</v>
      </c>
      <c r="D648" s="39">
        <f t="shared" si="43"/>
        <v>2011</v>
      </c>
      <c r="E648" s="26" t="s">
        <v>2</v>
      </c>
      <c r="F648">
        <f t="shared" si="41"/>
        <v>7</v>
      </c>
      <c r="G648" t="s">
        <v>0</v>
      </c>
    </row>
    <row r="649" spans="1:7">
      <c r="A649" s="26">
        <v>40825</v>
      </c>
      <c r="B649" s="39">
        <f t="shared" si="42"/>
        <v>40825</v>
      </c>
      <c r="C649" s="48">
        <f t="shared" si="40"/>
        <v>10</v>
      </c>
      <c r="D649" s="39">
        <f t="shared" si="43"/>
        <v>2011</v>
      </c>
      <c r="E649" s="26" t="s">
        <v>2</v>
      </c>
      <c r="F649">
        <f t="shared" si="41"/>
        <v>1</v>
      </c>
      <c r="G649" t="s">
        <v>13</v>
      </c>
    </row>
    <row r="650" spans="1:7">
      <c r="A650" s="26">
        <v>40826</v>
      </c>
      <c r="B650" s="39">
        <f t="shared" si="42"/>
        <v>40826</v>
      </c>
      <c r="C650" s="48">
        <f t="shared" si="40"/>
        <v>10</v>
      </c>
      <c r="D650" s="39">
        <f t="shared" si="43"/>
        <v>2011</v>
      </c>
      <c r="E650" s="26" t="s">
        <v>2</v>
      </c>
      <c r="F650">
        <f t="shared" si="41"/>
        <v>2</v>
      </c>
      <c r="G650" t="s">
        <v>13</v>
      </c>
    </row>
    <row r="651" spans="1:7">
      <c r="A651" s="26">
        <v>40827</v>
      </c>
      <c r="B651" s="39">
        <f t="shared" si="42"/>
        <v>40827</v>
      </c>
      <c r="C651" s="48">
        <f t="shared" si="40"/>
        <v>10</v>
      </c>
      <c r="D651" s="39">
        <f t="shared" si="43"/>
        <v>2011</v>
      </c>
      <c r="E651" s="26" t="s">
        <v>2</v>
      </c>
      <c r="F651">
        <f t="shared" si="41"/>
        <v>3</v>
      </c>
      <c r="G651" t="s">
        <v>8</v>
      </c>
    </row>
    <row r="652" spans="1:7">
      <c r="A652" s="26">
        <v>40828</v>
      </c>
      <c r="B652" s="39">
        <f t="shared" si="42"/>
        <v>40828</v>
      </c>
      <c r="C652" s="48">
        <f t="shared" si="40"/>
        <v>10</v>
      </c>
      <c r="D652" s="39">
        <f t="shared" si="43"/>
        <v>2011</v>
      </c>
      <c r="E652" s="26" t="s">
        <v>2</v>
      </c>
      <c r="F652">
        <f t="shared" si="41"/>
        <v>4</v>
      </c>
      <c r="G652" t="s">
        <v>8</v>
      </c>
    </row>
    <row r="653" spans="1:7">
      <c r="A653" s="26">
        <v>40829</v>
      </c>
      <c r="B653" s="39">
        <f t="shared" si="42"/>
        <v>40829</v>
      </c>
      <c r="C653" s="48">
        <f t="shared" si="40"/>
        <v>10</v>
      </c>
      <c r="D653" s="39">
        <f t="shared" si="43"/>
        <v>2011</v>
      </c>
      <c r="E653" s="26" t="s">
        <v>2</v>
      </c>
      <c r="F653">
        <f t="shared" si="41"/>
        <v>5</v>
      </c>
      <c r="G653" t="s">
        <v>8</v>
      </c>
    </row>
    <row r="654" spans="1:7">
      <c r="A654" s="26">
        <v>40830</v>
      </c>
      <c r="B654" s="39">
        <f t="shared" si="42"/>
        <v>40830</v>
      </c>
      <c r="C654" s="48">
        <f t="shared" si="40"/>
        <v>10</v>
      </c>
      <c r="D654" s="39">
        <f t="shared" si="43"/>
        <v>2011</v>
      </c>
      <c r="E654" s="26" t="s">
        <v>2</v>
      </c>
      <c r="F654">
        <f t="shared" si="41"/>
        <v>6</v>
      </c>
      <c r="G654" t="s">
        <v>8</v>
      </c>
    </row>
    <row r="655" spans="1:7">
      <c r="A655" s="26">
        <v>40831</v>
      </c>
      <c r="B655" s="39">
        <f t="shared" si="42"/>
        <v>40831</v>
      </c>
      <c r="C655" s="48">
        <f t="shared" si="40"/>
        <v>10</v>
      </c>
      <c r="D655" s="39">
        <f t="shared" si="43"/>
        <v>2011</v>
      </c>
      <c r="E655" s="26" t="s">
        <v>2</v>
      </c>
      <c r="F655">
        <f t="shared" si="41"/>
        <v>7</v>
      </c>
      <c r="G655" t="s">
        <v>0</v>
      </c>
    </row>
    <row r="656" spans="1:7">
      <c r="A656" s="26">
        <v>40832</v>
      </c>
      <c r="B656" s="39">
        <f t="shared" si="42"/>
        <v>40832</v>
      </c>
      <c r="C656" s="48">
        <f t="shared" si="40"/>
        <v>10</v>
      </c>
      <c r="D656" s="39">
        <f t="shared" si="43"/>
        <v>2011</v>
      </c>
      <c r="E656" s="26" t="s">
        <v>2</v>
      </c>
      <c r="F656">
        <f t="shared" si="41"/>
        <v>1</v>
      </c>
      <c r="G656" t="s">
        <v>13</v>
      </c>
    </row>
    <row r="657" spans="1:7">
      <c r="A657" s="26">
        <v>40833</v>
      </c>
      <c r="B657" s="39">
        <f t="shared" si="42"/>
        <v>40833</v>
      </c>
      <c r="C657" s="48">
        <f t="shared" si="40"/>
        <v>10</v>
      </c>
      <c r="D657" s="39">
        <f t="shared" si="43"/>
        <v>2011</v>
      </c>
      <c r="E657" s="26" t="s">
        <v>2</v>
      </c>
      <c r="F657">
        <f t="shared" si="41"/>
        <v>2</v>
      </c>
      <c r="G657" t="s">
        <v>8</v>
      </c>
    </row>
    <row r="658" spans="1:7">
      <c r="A658" s="26">
        <v>40834</v>
      </c>
      <c r="B658" s="39">
        <f t="shared" si="42"/>
        <v>40834</v>
      </c>
      <c r="C658" s="48">
        <f t="shared" si="40"/>
        <v>10</v>
      </c>
      <c r="D658" s="39">
        <f t="shared" si="43"/>
        <v>2011</v>
      </c>
      <c r="E658" s="26" t="s">
        <v>2</v>
      </c>
      <c r="F658">
        <f t="shared" si="41"/>
        <v>3</v>
      </c>
      <c r="G658" t="s">
        <v>8</v>
      </c>
    </row>
    <row r="659" spans="1:7">
      <c r="A659" s="26">
        <v>40835</v>
      </c>
      <c r="B659" s="39">
        <f t="shared" si="42"/>
        <v>40835</v>
      </c>
      <c r="C659" s="48">
        <f t="shared" si="40"/>
        <v>10</v>
      </c>
      <c r="D659" s="39">
        <f t="shared" si="43"/>
        <v>2011</v>
      </c>
      <c r="E659" s="26" t="s">
        <v>2</v>
      </c>
      <c r="F659">
        <f t="shared" si="41"/>
        <v>4</v>
      </c>
      <c r="G659" t="s">
        <v>8</v>
      </c>
    </row>
    <row r="660" spans="1:7">
      <c r="A660" s="26">
        <v>40836</v>
      </c>
      <c r="B660" s="39">
        <f t="shared" si="42"/>
        <v>40836</v>
      </c>
      <c r="C660" s="48">
        <f t="shared" si="40"/>
        <v>10</v>
      </c>
      <c r="D660" s="39">
        <f t="shared" si="43"/>
        <v>2011</v>
      </c>
      <c r="E660" s="26" t="s">
        <v>2</v>
      </c>
      <c r="F660">
        <f t="shared" si="41"/>
        <v>5</v>
      </c>
      <c r="G660" t="s">
        <v>8</v>
      </c>
    </row>
    <row r="661" spans="1:7">
      <c r="A661" s="26">
        <v>40837</v>
      </c>
      <c r="B661" s="39">
        <f t="shared" si="42"/>
        <v>40837</v>
      </c>
      <c r="C661" s="48">
        <f t="shared" si="40"/>
        <v>10</v>
      </c>
      <c r="D661" s="39">
        <f t="shared" si="43"/>
        <v>2011</v>
      </c>
      <c r="E661" s="26" t="s">
        <v>2</v>
      </c>
      <c r="F661">
        <f t="shared" si="41"/>
        <v>6</v>
      </c>
      <c r="G661" t="s">
        <v>8</v>
      </c>
    </row>
    <row r="662" spans="1:7">
      <c r="A662" s="26">
        <v>40838</v>
      </c>
      <c r="B662" s="39">
        <f t="shared" si="42"/>
        <v>40838</v>
      </c>
      <c r="C662" s="48">
        <f t="shared" si="40"/>
        <v>10</v>
      </c>
      <c r="D662" s="39">
        <f t="shared" si="43"/>
        <v>2011</v>
      </c>
      <c r="E662" s="26" t="s">
        <v>2</v>
      </c>
      <c r="F662">
        <f t="shared" si="41"/>
        <v>7</v>
      </c>
      <c r="G662" t="s">
        <v>0</v>
      </c>
    </row>
    <row r="663" spans="1:7">
      <c r="A663" s="26">
        <v>40839</v>
      </c>
      <c r="B663" s="39">
        <f t="shared" si="42"/>
        <v>40839</v>
      </c>
      <c r="C663" s="48">
        <f t="shared" si="40"/>
        <v>10</v>
      </c>
      <c r="D663" s="39">
        <f t="shared" si="43"/>
        <v>2011</v>
      </c>
      <c r="E663" s="26" t="s">
        <v>2</v>
      </c>
      <c r="F663">
        <f t="shared" si="41"/>
        <v>1</v>
      </c>
      <c r="G663" t="s">
        <v>13</v>
      </c>
    </row>
    <row r="664" spans="1:7">
      <c r="A664" s="26">
        <v>40840</v>
      </c>
      <c r="B664" s="39">
        <f t="shared" si="42"/>
        <v>40840</v>
      </c>
      <c r="C664" s="48">
        <f t="shared" si="40"/>
        <v>10</v>
      </c>
      <c r="D664" s="39">
        <f t="shared" si="43"/>
        <v>2011</v>
      </c>
      <c r="E664" s="26" t="s">
        <v>2</v>
      </c>
      <c r="F664">
        <f t="shared" si="41"/>
        <v>2</v>
      </c>
      <c r="G664" t="s">
        <v>8</v>
      </c>
    </row>
    <row r="665" spans="1:7">
      <c r="A665" s="26">
        <v>40841</v>
      </c>
      <c r="B665" s="39">
        <f t="shared" si="42"/>
        <v>40841</v>
      </c>
      <c r="C665" s="48">
        <f t="shared" si="40"/>
        <v>10</v>
      </c>
      <c r="D665" s="39">
        <f t="shared" si="43"/>
        <v>2011</v>
      </c>
      <c r="E665" s="26" t="s">
        <v>2</v>
      </c>
      <c r="F665">
        <f t="shared" si="41"/>
        <v>3</v>
      </c>
      <c r="G665" t="s">
        <v>8</v>
      </c>
    </row>
    <row r="666" spans="1:7">
      <c r="A666" s="26">
        <v>40842</v>
      </c>
      <c r="B666" s="39">
        <f t="shared" si="42"/>
        <v>40842</v>
      </c>
      <c r="C666" s="48">
        <f t="shared" si="40"/>
        <v>10</v>
      </c>
      <c r="D666" s="39">
        <f t="shared" si="43"/>
        <v>2011</v>
      </c>
      <c r="E666" s="26" t="s">
        <v>2</v>
      </c>
      <c r="F666">
        <f t="shared" si="41"/>
        <v>4</v>
      </c>
      <c r="G666" t="s">
        <v>8</v>
      </c>
    </row>
    <row r="667" spans="1:7">
      <c r="A667" s="26">
        <v>40843</v>
      </c>
      <c r="B667" s="39">
        <f t="shared" si="42"/>
        <v>40843</v>
      </c>
      <c r="C667" s="48">
        <f t="shared" si="40"/>
        <v>10</v>
      </c>
      <c r="D667" s="39">
        <f t="shared" si="43"/>
        <v>2011</v>
      </c>
      <c r="E667" s="26" t="s">
        <v>2</v>
      </c>
      <c r="F667">
        <f t="shared" si="41"/>
        <v>5</v>
      </c>
      <c r="G667" t="s">
        <v>8</v>
      </c>
    </row>
    <row r="668" spans="1:7">
      <c r="A668" s="26">
        <v>40844</v>
      </c>
      <c r="B668" s="39">
        <f t="shared" si="42"/>
        <v>40844</v>
      </c>
      <c r="C668" s="48">
        <f t="shared" si="40"/>
        <v>10</v>
      </c>
      <c r="D668" s="39">
        <f t="shared" si="43"/>
        <v>2011</v>
      </c>
      <c r="E668" s="26" t="s">
        <v>2</v>
      </c>
      <c r="F668">
        <f t="shared" si="41"/>
        <v>6</v>
      </c>
      <c r="G668" t="s">
        <v>8</v>
      </c>
    </row>
    <row r="669" spans="1:7">
      <c r="A669" s="26">
        <v>40845</v>
      </c>
      <c r="B669" s="39">
        <f t="shared" si="42"/>
        <v>40845</v>
      </c>
      <c r="C669" s="48">
        <f t="shared" si="40"/>
        <v>10</v>
      </c>
      <c r="D669" s="39">
        <f t="shared" si="43"/>
        <v>2011</v>
      </c>
      <c r="E669" s="26" t="s">
        <v>2</v>
      </c>
      <c r="F669">
        <f t="shared" si="41"/>
        <v>7</v>
      </c>
      <c r="G669" t="s">
        <v>0</v>
      </c>
    </row>
    <row r="670" spans="1:7">
      <c r="A670" s="26">
        <v>40846</v>
      </c>
      <c r="B670" s="39">
        <f t="shared" si="42"/>
        <v>40846</v>
      </c>
      <c r="C670" s="48">
        <f t="shared" si="40"/>
        <v>10</v>
      </c>
      <c r="D670" s="39">
        <f t="shared" si="43"/>
        <v>2011</v>
      </c>
      <c r="E670" s="26" t="s">
        <v>2</v>
      </c>
      <c r="F670">
        <f t="shared" si="41"/>
        <v>1</v>
      </c>
      <c r="G670" t="s">
        <v>13</v>
      </c>
    </row>
    <row r="671" spans="1:7">
      <c r="A671" s="26">
        <v>40847</v>
      </c>
      <c r="B671" s="39">
        <f t="shared" si="42"/>
        <v>40847</v>
      </c>
      <c r="C671" s="48">
        <f t="shared" si="40"/>
        <v>10</v>
      </c>
      <c r="D671" s="39">
        <f t="shared" si="43"/>
        <v>2011</v>
      </c>
      <c r="E671" s="26" t="s">
        <v>2</v>
      </c>
      <c r="F671">
        <f t="shared" si="41"/>
        <v>2</v>
      </c>
      <c r="G671" t="s">
        <v>8</v>
      </c>
    </row>
    <row r="672" spans="1:7">
      <c r="A672" s="26">
        <v>40848</v>
      </c>
      <c r="B672" s="39">
        <f t="shared" si="42"/>
        <v>40848</v>
      </c>
      <c r="C672" s="48">
        <f t="shared" si="40"/>
        <v>11</v>
      </c>
      <c r="D672" s="39">
        <f t="shared" si="43"/>
        <v>2011</v>
      </c>
      <c r="E672" s="26" t="s">
        <v>2</v>
      </c>
      <c r="F672">
        <f t="shared" si="41"/>
        <v>3</v>
      </c>
      <c r="G672" t="s">
        <v>8</v>
      </c>
    </row>
    <row r="673" spans="1:7">
      <c r="A673" s="26">
        <v>40849</v>
      </c>
      <c r="B673" s="39">
        <f t="shared" si="42"/>
        <v>40849</v>
      </c>
      <c r="C673" s="48">
        <f t="shared" si="40"/>
        <v>11</v>
      </c>
      <c r="D673" s="39">
        <f t="shared" si="43"/>
        <v>2011</v>
      </c>
      <c r="E673" s="26" t="s">
        <v>2</v>
      </c>
      <c r="F673">
        <f t="shared" si="41"/>
        <v>4</v>
      </c>
      <c r="G673" t="s">
        <v>8</v>
      </c>
    </row>
    <row r="674" spans="1:7">
      <c r="A674" s="26">
        <v>40850</v>
      </c>
      <c r="B674" s="39">
        <f t="shared" si="42"/>
        <v>40850</v>
      </c>
      <c r="C674" s="48">
        <f t="shared" si="40"/>
        <v>11</v>
      </c>
      <c r="D674" s="39">
        <f t="shared" si="43"/>
        <v>2011</v>
      </c>
      <c r="E674" s="26" t="s">
        <v>2</v>
      </c>
      <c r="F674">
        <f t="shared" si="41"/>
        <v>5</v>
      </c>
      <c r="G674" t="s">
        <v>8</v>
      </c>
    </row>
    <row r="675" spans="1:7">
      <c r="A675" s="26">
        <v>40851</v>
      </c>
      <c r="B675" s="39">
        <f t="shared" si="42"/>
        <v>40851</v>
      </c>
      <c r="C675" s="48">
        <f t="shared" si="40"/>
        <v>11</v>
      </c>
      <c r="D675" s="39">
        <f t="shared" si="43"/>
        <v>2011</v>
      </c>
      <c r="E675" s="26" t="s">
        <v>2</v>
      </c>
      <c r="F675">
        <f t="shared" si="41"/>
        <v>6</v>
      </c>
      <c r="G675" t="s">
        <v>8</v>
      </c>
    </row>
    <row r="676" spans="1:7">
      <c r="A676" s="26">
        <v>40852</v>
      </c>
      <c r="B676" s="39">
        <f t="shared" si="42"/>
        <v>40852</v>
      </c>
      <c r="C676" s="48">
        <f t="shared" si="40"/>
        <v>11</v>
      </c>
      <c r="D676" s="39">
        <f t="shared" si="43"/>
        <v>2011</v>
      </c>
      <c r="E676" s="26" t="s">
        <v>2</v>
      </c>
      <c r="F676">
        <f t="shared" si="41"/>
        <v>7</v>
      </c>
      <c r="G676" t="s">
        <v>0</v>
      </c>
    </row>
    <row r="677" spans="1:7">
      <c r="A677" s="26">
        <v>40853</v>
      </c>
      <c r="B677" s="39">
        <f t="shared" si="42"/>
        <v>40853</v>
      </c>
      <c r="C677" s="48">
        <f t="shared" si="40"/>
        <v>11</v>
      </c>
      <c r="D677" s="39">
        <f t="shared" si="43"/>
        <v>2011</v>
      </c>
      <c r="E677" s="26" t="s">
        <v>2</v>
      </c>
      <c r="F677">
        <f t="shared" si="41"/>
        <v>1</v>
      </c>
      <c r="G677" t="s">
        <v>13</v>
      </c>
    </row>
    <row r="678" spans="1:7">
      <c r="A678" s="26">
        <v>40854</v>
      </c>
      <c r="B678" s="39">
        <f t="shared" si="42"/>
        <v>40854</v>
      </c>
      <c r="C678" s="48">
        <f t="shared" si="40"/>
        <v>11</v>
      </c>
      <c r="D678" s="39">
        <f t="shared" si="43"/>
        <v>2011</v>
      </c>
      <c r="E678" s="26" t="s">
        <v>2</v>
      </c>
      <c r="F678">
        <f t="shared" si="41"/>
        <v>2</v>
      </c>
      <c r="G678" t="s">
        <v>8</v>
      </c>
    </row>
    <row r="679" spans="1:7">
      <c r="A679" s="26">
        <v>40855</v>
      </c>
      <c r="B679" s="39">
        <f t="shared" si="42"/>
        <v>40855</v>
      </c>
      <c r="C679" s="48">
        <f t="shared" si="40"/>
        <v>11</v>
      </c>
      <c r="D679" s="39">
        <f t="shared" si="43"/>
        <v>2011</v>
      </c>
      <c r="E679" s="26" t="s">
        <v>2</v>
      </c>
      <c r="F679">
        <f t="shared" si="41"/>
        <v>3</v>
      </c>
      <c r="G679" t="s">
        <v>8</v>
      </c>
    </row>
    <row r="680" spans="1:7">
      <c r="A680" s="26">
        <v>40856</v>
      </c>
      <c r="B680" s="39">
        <f t="shared" si="42"/>
        <v>40856</v>
      </c>
      <c r="C680" s="48">
        <f t="shared" si="40"/>
        <v>11</v>
      </c>
      <c r="D680" s="39">
        <f t="shared" si="43"/>
        <v>2011</v>
      </c>
      <c r="E680" s="26" t="s">
        <v>2</v>
      </c>
      <c r="F680">
        <f t="shared" si="41"/>
        <v>4</v>
      </c>
      <c r="G680" t="s">
        <v>8</v>
      </c>
    </row>
    <row r="681" spans="1:7">
      <c r="A681" s="26">
        <v>40857</v>
      </c>
      <c r="B681" s="39">
        <f t="shared" si="42"/>
        <v>40857</v>
      </c>
      <c r="C681" s="48">
        <f t="shared" si="40"/>
        <v>11</v>
      </c>
      <c r="D681" s="39">
        <f t="shared" si="43"/>
        <v>2011</v>
      </c>
      <c r="E681" s="26" t="s">
        <v>2</v>
      </c>
      <c r="F681">
        <f t="shared" si="41"/>
        <v>5</v>
      </c>
      <c r="G681" t="s">
        <v>8</v>
      </c>
    </row>
    <row r="682" spans="1:7">
      <c r="A682" s="26">
        <v>40858</v>
      </c>
      <c r="B682" s="39">
        <f t="shared" si="42"/>
        <v>40858</v>
      </c>
      <c r="C682" s="48">
        <f t="shared" si="40"/>
        <v>11</v>
      </c>
      <c r="D682" s="39">
        <f t="shared" si="43"/>
        <v>2011</v>
      </c>
      <c r="E682" s="26" t="s">
        <v>2</v>
      </c>
      <c r="F682">
        <f t="shared" si="41"/>
        <v>6</v>
      </c>
      <c r="G682" t="s">
        <v>8</v>
      </c>
    </row>
    <row r="683" spans="1:7">
      <c r="A683" s="26">
        <v>40859</v>
      </c>
      <c r="B683" s="39">
        <f t="shared" si="42"/>
        <v>40859</v>
      </c>
      <c r="C683" s="48">
        <f t="shared" si="40"/>
        <v>11</v>
      </c>
      <c r="D683" s="39">
        <f t="shared" si="43"/>
        <v>2011</v>
      </c>
      <c r="E683" s="26" t="s">
        <v>2</v>
      </c>
      <c r="F683">
        <f t="shared" si="41"/>
        <v>7</v>
      </c>
      <c r="G683" t="s">
        <v>0</v>
      </c>
    </row>
    <row r="684" spans="1:7">
      <c r="A684" s="26">
        <v>40860</v>
      </c>
      <c r="B684" s="39">
        <f t="shared" si="42"/>
        <v>40860</v>
      </c>
      <c r="C684" s="48">
        <f t="shared" si="40"/>
        <v>11</v>
      </c>
      <c r="D684" s="39">
        <f t="shared" si="43"/>
        <v>2011</v>
      </c>
      <c r="E684" s="26" t="s">
        <v>2</v>
      </c>
      <c r="F684">
        <f t="shared" si="41"/>
        <v>1</v>
      </c>
      <c r="G684" t="s">
        <v>13</v>
      </c>
    </row>
    <row r="685" spans="1:7">
      <c r="A685" s="26">
        <v>40861</v>
      </c>
      <c r="B685" s="39">
        <f t="shared" si="42"/>
        <v>40861</v>
      </c>
      <c r="C685" s="48">
        <f t="shared" si="40"/>
        <v>11</v>
      </c>
      <c r="D685" s="39">
        <f t="shared" si="43"/>
        <v>2011</v>
      </c>
      <c r="E685" s="26" t="s">
        <v>2</v>
      </c>
      <c r="F685">
        <f t="shared" si="41"/>
        <v>2</v>
      </c>
      <c r="G685" t="s">
        <v>8</v>
      </c>
    </row>
    <row r="686" spans="1:7">
      <c r="A686" s="26">
        <v>40862</v>
      </c>
      <c r="B686" s="39">
        <f t="shared" si="42"/>
        <v>40862</v>
      </c>
      <c r="C686" s="48">
        <f t="shared" si="40"/>
        <v>11</v>
      </c>
      <c r="D686" s="39">
        <f t="shared" si="43"/>
        <v>2011</v>
      </c>
      <c r="E686" s="26" t="s">
        <v>2</v>
      </c>
      <c r="F686">
        <f t="shared" si="41"/>
        <v>3</v>
      </c>
      <c r="G686" t="s">
        <v>8</v>
      </c>
    </row>
    <row r="687" spans="1:7">
      <c r="A687" s="26">
        <v>40863</v>
      </c>
      <c r="B687" s="39">
        <f t="shared" si="42"/>
        <v>40863</v>
      </c>
      <c r="C687" s="48">
        <f t="shared" si="40"/>
        <v>11</v>
      </c>
      <c r="D687" s="39">
        <f t="shared" si="43"/>
        <v>2011</v>
      </c>
      <c r="E687" s="26" t="s">
        <v>2</v>
      </c>
      <c r="F687">
        <f t="shared" si="41"/>
        <v>4</v>
      </c>
      <c r="G687" t="s">
        <v>8</v>
      </c>
    </row>
    <row r="688" spans="1:7">
      <c r="A688" s="26">
        <v>40864</v>
      </c>
      <c r="B688" s="39">
        <f t="shared" si="42"/>
        <v>40864</v>
      </c>
      <c r="C688" s="48">
        <f t="shared" si="40"/>
        <v>11</v>
      </c>
      <c r="D688" s="39">
        <f t="shared" si="43"/>
        <v>2011</v>
      </c>
      <c r="E688" s="26" t="s">
        <v>2</v>
      </c>
      <c r="F688">
        <f t="shared" si="41"/>
        <v>5</v>
      </c>
      <c r="G688" t="s">
        <v>8</v>
      </c>
    </row>
    <row r="689" spans="1:7">
      <c r="A689" s="26">
        <v>40865</v>
      </c>
      <c r="B689" s="39">
        <f t="shared" si="42"/>
        <v>40865</v>
      </c>
      <c r="C689" s="48">
        <f t="shared" si="40"/>
        <v>11</v>
      </c>
      <c r="D689" s="39">
        <f t="shared" si="43"/>
        <v>2011</v>
      </c>
      <c r="E689" s="26" t="s">
        <v>2</v>
      </c>
      <c r="F689">
        <f t="shared" si="41"/>
        <v>6</v>
      </c>
      <c r="G689" t="s">
        <v>8</v>
      </c>
    </row>
    <row r="690" spans="1:7">
      <c r="A690" s="26">
        <v>40866</v>
      </c>
      <c r="B690" s="39">
        <f t="shared" si="42"/>
        <v>40866</v>
      </c>
      <c r="C690" s="48">
        <f t="shared" si="40"/>
        <v>11</v>
      </c>
      <c r="D690" s="39">
        <f t="shared" si="43"/>
        <v>2011</v>
      </c>
      <c r="E690" s="26" t="s">
        <v>2</v>
      </c>
      <c r="F690">
        <f t="shared" si="41"/>
        <v>7</v>
      </c>
      <c r="G690" t="s">
        <v>0</v>
      </c>
    </row>
    <row r="691" spans="1:7">
      <c r="A691" s="26">
        <v>40867</v>
      </c>
      <c r="B691" s="39">
        <f t="shared" si="42"/>
        <v>40867</v>
      </c>
      <c r="C691" s="48">
        <f t="shared" si="40"/>
        <v>11</v>
      </c>
      <c r="D691" s="39">
        <f t="shared" si="43"/>
        <v>2011</v>
      </c>
      <c r="E691" s="26" t="s">
        <v>2</v>
      </c>
      <c r="F691">
        <f t="shared" si="41"/>
        <v>1</v>
      </c>
      <c r="G691" t="s">
        <v>13</v>
      </c>
    </row>
    <row r="692" spans="1:7">
      <c r="A692" s="26">
        <v>40868</v>
      </c>
      <c r="B692" s="39">
        <f t="shared" si="42"/>
        <v>40868</v>
      </c>
      <c r="C692" s="48">
        <f t="shared" si="40"/>
        <v>11</v>
      </c>
      <c r="D692" s="39">
        <f t="shared" si="43"/>
        <v>2011</v>
      </c>
      <c r="E692" s="26" t="s">
        <v>2</v>
      </c>
      <c r="F692">
        <f t="shared" si="41"/>
        <v>2</v>
      </c>
      <c r="G692" t="s">
        <v>8</v>
      </c>
    </row>
    <row r="693" spans="1:7">
      <c r="A693" s="26">
        <v>40869</v>
      </c>
      <c r="B693" s="39">
        <f t="shared" si="42"/>
        <v>40869</v>
      </c>
      <c r="C693" s="48">
        <f t="shared" si="40"/>
        <v>11</v>
      </c>
      <c r="D693" s="39">
        <f t="shared" si="43"/>
        <v>2011</v>
      </c>
      <c r="E693" s="26" t="s">
        <v>2</v>
      </c>
      <c r="F693">
        <f t="shared" si="41"/>
        <v>3</v>
      </c>
      <c r="G693" t="s">
        <v>8</v>
      </c>
    </row>
    <row r="694" spans="1:7">
      <c r="A694" s="26">
        <v>40870</v>
      </c>
      <c r="B694" s="39">
        <f t="shared" si="42"/>
        <v>40870</v>
      </c>
      <c r="C694" s="48">
        <f t="shared" si="40"/>
        <v>11</v>
      </c>
      <c r="D694" s="39">
        <f t="shared" si="43"/>
        <v>2011</v>
      </c>
      <c r="E694" s="26" t="s">
        <v>2</v>
      </c>
      <c r="F694">
        <f t="shared" si="41"/>
        <v>4</v>
      </c>
      <c r="G694" t="s">
        <v>8</v>
      </c>
    </row>
    <row r="695" spans="1:7">
      <c r="A695" s="26">
        <v>40871</v>
      </c>
      <c r="B695" s="39">
        <f t="shared" si="42"/>
        <v>40871</v>
      </c>
      <c r="C695" s="48">
        <f t="shared" si="40"/>
        <v>11</v>
      </c>
      <c r="D695" s="39">
        <f t="shared" si="43"/>
        <v>2011</v>
      </c>
      <c r="E695" s="26" t="s">
        <v>2</v>
      </c>
      <c r="F695">
        <f t="shared" si="41"/>
        <v>5</v>
      </c>
      <c r="G695" t="s">
        <v>8</v>
      </c>
    </row>
    <row r="696" spans="1:7">
      <c r="A696" s="26">
        <v>40872</v>
      </c>
      <c r="B696" s="39">
        <f t="shared" si="42"/>
        <v>40872</v>
      </c>
      <c r="C696" s="48">
        <f t="shared" si="40"/>
        <v>11</v>
      </c>
      <c r="D696" s="39">
        <f t="shared" si="43"/>
        <v>2011</v>
      </c>
      <c r="E696" s="26" t="s">
        <v>2</v>
      </c>
      <c r="F696">
        <f t="shared" si="41"/>
        <v>6</v>
      </c>
      <c r="G696" t="s">
        <v>8</v>
      </c>
    </row>
    <row r="697" spans="1:7">
      <c r="A697" s="26">
        <v>40873</v>
      </c>
      <c r="B697" s="39">
        <f t="shared" si="42"/>
        <v>40873</v>
      </c>
      <c r="C697" s="48">
        <f t="shared" si="40"/>
        <v>11</v>
      </c>
      <c r="D697" s="39">
        <f t="shared" si="43"/>
        <v>2011</v>
      </c>
      <c r="E697" s="26" t="s">
        <v>2</v>
      </c>
      <c r="F697">
        <f t="shared" si="41"/>
        <v>7</v>
      </c>
      <c r="G697" t="s">
        <v>0</v>
      </c>
    </row>
    <row r="698" spans="1:7">
      <c r="A698" s="26">
        <v>40874</v>
      </c>
      <c r="B698" s="39">
        <f t="shared" si="42"/>
        <v>40874</v>
      </c>
      <c r="C698" s="48">
        <f t="shared" si="40"/>
        <v>11</v>
      </c>
      <c r="D698" s="39">
        <f t="shared" si="43"/>
        <v>2011</v>
      </c>
      <c r="E698" s="26" t="s">
        <v>2</v>
      </c>
      <c r="F698">
        <f t="shared" si="41"/>
        <v>1</v>
      </c>
      <c r="G698" t="s">
        <v>13</v>
      </c>
    </row>
    <row r="699" spans="1:7">
      <c r="A699" s="26">
        <v>40875</v>
      </c>
      <c r="B699" s="39">
        <f t="shared" si="42"/>
        <v>40875</v>
      </c>
      <c r="C699" s="48">
        <f t="shared" si="40"/>
        <v>11</v>
      </c>
      <c r="D699" s="39">
        <f t="shared" si="43"/>
        <v>2011</v>
      </c>
      <c r="E699" s="26" t="s">
        <v>2</v>
      </c>
      <c r="F699">
        <f t="shared" si="41"/>
        <v>2</v>
      </c>
      <c r="G699" t="s">
        <v>8</v>
      </c>
    </row>
    <row r="700" spans="1:7">
      <c r="A700" s="26">
        <v>40876</v>
      </c>
      <c r="B700" s="39">
        <f t="shared" si="42"/>
        <v>40876</v>
      </c>
      <c r="C700" s="48">
        <f t="shared" si="40"/>
        <v>11</v>
      </c>
      <c r="D700" s="39">
        <f t="shared" si="43"/>
        <v>2011</v>
      </c>
      <c r="E700" s="26" t="s">
        <v>2</v>
      </c>
      <c r="F700">
        <f t="shared" si="41"/>
        <v>3</v>
      </c>
      <c r="G700" t="s">
        <v>8</v>
      </c>
    </row>
    <row r="701" spans="1:7">
      <c r="A701" s="26">
        <v>40877</v>
      </c>
      <c r="B701" s="39">
        <f t="shared" si="42"/>
        <v>40877</v>
      </c>
      <c r="C701" s="48">
        <f t="shared" si="40"/>
        <v>11</v>
      </c>
      <c r="D701" s="39">
        <f t="shared" si="43"/>
        <v>2011</v>
      </c>
      <c r="E701" s="26" t="s">
        <v>2</v>
      </c>
      <c r="F701">
        <f t="shared" si="41"/>
        <v>4</v>
      </c>
      <c r="G701" t="s">
        <v>8</v>
      </c>
    </row>
    <row r="702" spans="1:7">
      <c r="A702" s="26">
        <v>40878</v>
      </c>
      <c r="B702" s="39">
        <f t="shared" si="42"/>
        <v>40878</v>
      </c>
      <c r="C702" s="48">
        <f t="shared" si="40"/>
        <v>12</v>
      </c>
      <c r="D702" s="39">
        <f t="shared" si="43"/>
        <v>2011</v>
      </c>
      <c r="E702" s="26" t="s">
        <v>2</v>
      </c>
      <c r="F702">
        <f t="shared" si="41"/>
        <v>5</v>
      </c>
      <c r="G702" t="s">
        <v>8</v>
      </c>
    </row>
    <row r="703" spans="1:7">
      <c r="A703" s="26">
        <v>40879</v>
      </c>
      <c r="B703" s="39">
        <f t="shared" si="42"/>
        <v>40879</v>
      </c>
      <c r="C703" s="48">
        <f t="shared" si="40"/>
        <v>12</v>
      </c>
      <c r="D703" s="39">
        <f t="shared" si="43"/>
        <v>2011</v>
      </c>
      <c r="E703" s="26" t="s">
        <v>2</v>
      </c>
      <c r="F703">
        <f t="shared" si="41"/>
        <v>6</v>
      </c>
      <c r="G703" t="s">
        <v>8</v>
      </c>
    </row>
    <row r="704" spans="1:7">
      <c r="A704" s="26">
        <v>40880</v>
      </c>
      <c r="B704" s="39">
        <f t="shared" si="42"/>
        <v>40880</v>
      </c>
      <c r="C704" s="48">
        <f t="shared" si="40"/>
        <v>12</v>
      </c>
      <c r="D704" s="39">
        <f t="shared" si="43"/>
        <v>2011</v>
      </c>
      <c r="E704" s="26" t="s">
        <v>2</v>
      </c>
      <c r="F704">
        <f t="shared" si="41"/>
        <v>7</v>
      </c>
      <c r="G704" t="s">
        <v>0</v>
      </c>
    </row>
    <row r="705" spans="1:7">
      <c r="A705" s="26">
        <v>40881</v>
      </c>
      <c r="B705" s="39">
        <f t="shared" si="42"/>
        <v>40881</v>
      </c>
      <c r="C705" s="48">
        <f t="shared" si="40"/>
        <v>12</v>
      </c>
      <c r="D705" s="39">
        <f t="shared" si="43"/>
        <v>2011</v>
      </c>
      <c r="E705" s="26" t="s">
        <v>2</v>
      </c>
      <c r="F705">
        <f t="shared" si="41"/>
        <v>1</v>
      </c>
      <c r="G705" t="s">
        <v>13</v>
      </c>
    </row>
    <row r="706" spans="1:7">
      <c r="A706" s="26">
        <v>40882</v>
      </c>
      <c r="B706" s="39">
        <f t="shared" si="42"/>
        <v>40882</v>
      </c>
      <c r="C706" s="48">
        <f t="shared" si="40"/>
        <v>12</v>
      </c>
      <c r="D706" s="39">
        <f t="shared" si="43"/>
        <v>2011</v>
      </c>
      <c r="E706" s="26" t="s">
        <v>2</v>
      </c>
      <c r="F706">
        <f t="shared" si="41"/>
        <v>2</v>
      </c>
      <c r="G706" t="s">
        <v>8</v>
      </c>
    </row>
    <row r="707" spans="1:7">
      <c r="A707" s="26">
        <v>40883</v>
      </c>
      <c r="B707" s="39">
        <f t="shared" si="42"/>
        <v>40883</v>
      </c>
      <c r="C707" s="48">
        <f t="shared" ref="C707:C770" si="44">MONTH(A707)</f>
        <v>12</v>
      </c>
      <c r="D707" s="39">
        <f t="shared" si="43"/>
        <v>2011</v>
      </c>
      <c r="E707" s="26" t="s">
        <v>2</v>
      </c>
      <c r="F707">
        <f t="shared" ref="F707:F770" si="45">WEEKDAY(A707)</f>
        <v>3</v>
      </c>
      <c r="G707" t="s">
        <v>8</v>
      </c>
    </row>
    <row r="708" spans="1:7">
      <c r="A708" s="26">
        <v>40884</v>
      </c>
      <c r="B708" s="39">
        <f t="shared" ref="B708:B771" si="46">A708</f>
        <v>40884</v>
      </c>
      <c r="C708" s="48">
        <f t="shared" si="44"/>
        <v>12</v>
      </c>
      <c r="D708" s="39">
        <f t="shared" ref="D708:D771" si="47">YEAR(A708)</f>
        <v>2011</v>
      </c>
      <c r="E708" s="26" t="s">
        <v>2</v>
      </c>
      <c r="F708">
        <f t="shared" si="45"/>
        <v>4</v>
      </c>
      <c r="G708" t="s">
        <v>8</v>
      </c>
    </row>
    <row r="709" spans="1:7">
      <c r="A709" s="26">
        <v>40885</v>
      </c>
      <c r="B709" s="39">
        <f t="shared" si="46"/>
        <v>40885</v>
      </c>
      <c r="C709" s="48">
        <f t="shared" si="44"/>
        <v>12</v>
      </c>
      <c r="D709" s="39">
        <f t="shared" si="47"/>
        <v>2011</v>
      </c>
      <c r="E709" s="26" t="s">
        <v>2</v>
      </c>
      <c r="F709">
        <f t="shared" si="45"/>
        <v>5</v>
      </c>
      <c r="G709" t="s">
        <v>8</v>
      </c>
    </row>
    <row r="710" spans="1:7">
      <c r="A710" s="26">
        <v>40886</v>
      </c>
      <c r="B710" s="39">
        <f t="shared" si="46"/>
        <v>40886</v>
      </c>
      <c r="C710" s="48">
        <f t="shared" si="44"/>
        <v>12</v>
      </c>
      <c r="D710" s="39">
        <f t="shared" si="47"/>
        <v>2011</v>
      </c>
      <c r="E710" s="26" t="s">
        <v>2</v>
      </c>
      <c r="F710">
        <f t="shared" si="45"/>
        <v>6</v>
      </c>
      <c r="G710" t="s">
        <v>8</v>
      </c>
    </row>
    <row r="711" spans="1:7">
      <c r="A711" s="26">
        <v>40887</v>
      </c>
      <c r="B711" s="39">
        <f t="shared" si="46"/>
        <v>40887</v>
      </c>
      <c r="C711" s="48">
        <f t="shared" si="44"/>
        <v>12</v>
      </c>
      <c r="D711" s="39">
        <f t="shared" si="47"/>
        <v>2011</v>
      </c>
      <c r="E711" s="26" t="s">
        <v>2</v>
      </c>
      <c r="F711">
        <f t="shared" si="45"/>
        <v>7</v>
      </c>
      <c r="G711" t="s">
        <v>0</v>
      </c>
    </row>
    <row r="712" spans="1:7">
      <c r="A712" s="26">
        <v>40888</v>
      </c>
      <c r="B712" s="39">
        <f t="shared" si="46"/>
        <v>40888</v>
      </c>
      <c r="C712" s="48">
        <f t="shared" si="44"/>
        <v>12</v>
      </c>
      <c r="D712" s="39">
        <f t="shared" si="47"/>
        <v>2011</v>
      </c>
      <c r="E712" s="26" t="s">
        <v>2</v>
      </c>
      <c r="F712">
        <f t="shared" si="45"/>
        <v>1</v>
      </c>
      <c r="G712" t="s">
        <v>13</v>
      </c>
    </row>
    <row r="713" spans="1:7">
      <c r="A713" s="26">
        <v>40889</v>
      </c>
      <c r="B713" s="39">
        <f t="shared" si="46"/>
        <v>40889</v>
      </c>
      <c r="C713" s="48">
        <f t="shared" si="44"/>
        <v>12</v>
      </c>
      <c r="D713" s="39">
        <f t="shared" si="47"/>
        <v>2011</v>
      </c>
      <c r="E713" s="26" t="s">
        <v>2</v>
      </c>
      <c r="F713">
        <f t="shared" si="45"/>
        <v>2</v>
      </c>
      <c r="G713" t="s">
        <v>8</v>
      </c>
    </row>
    <row r="714" spans="1:7">
      <c r="A714" s="26">
        <v>40890</v>
      </c>
      <c r="B714" s="39">
        <f t="shared" si="46"/>
        <v>40890</v>
      </c>
      <c r="C714" s="48">
        <f t="shared" si="44"/>
        <v>12</v>
      </c>
      <c r="D714" s="39">
        <f t="shared" si="47"/>
        <v>2011</v>
      </c>
      <c r="E714" s="26" t="s">
        <v>2</v>
      </c>
      <c r="F714">
        <f t="shared" si="45"/>
        <v>3</v>
      </c>
      <c r="G714" t="s">
        <v>8</v>
      </c>
    </row>
    <row r="715" spans="1:7">
      <c r="A715" s="26">
        <v>40891</v>
      </c>
      <c r="B715" s="39">
        <f t="shared" si="46"/>
        <v>40891</v>
      </c>
      <c r="C715" s="48">
        <f t="shared" si="44"/>
        <v>12</v>
      </c>
      <c r="D715" s="39">
        <f t="shared" si="47"/>
        <v>2011</v>
      </c>
      <c r="E715" s="26" t="s">
        <v>2</v>
      </c>
      <c r="F715">
        <f t="shared" si="45"/>
        <v>4</v>
      </c>
      <c r="G715" t="s">
        <v>8</v>
      </c>
    </row>
    <row r="716" spans="1:7">
      <c r="A716" s="26">
        <v>40892</v>
      </c>
      <c r="B716" s="39">
        <f t="shared" si="46"/>
        <v>40892</v>
      </c>
      <c r="C716" s="48">
        <f t="shared" si="44"/>
        <v>12</v>
      </c>
      <c r="D716" s="39">
        <f t="shared" si="47"/>
        <v>2011</v>
      </c>
      <c r="E716" s="26" t="s">
        <v>2</v>
      </c>
      <c r="F716">
        <f t="shared" si="45"/>
        <v>5</v>
      </c>
      <c r="G716" t="s">
        <v>8</v>
      </c>
    </row>
    <row r="717" spans="1:7">
      <c r="A717" s="26">
        <v>40893</v>
      </c>
      <c r="B717" s="39">
        <f t="shared" si="46"/>
        <v>40893</v>
      </c>
      <c r="C717" s="48">
        <f t="shared" si="44"/>
        <v>12</v>
      </c>
      <c r="D717" s="39">
        <f t="shared" si="47"/>
        <v>2011</v>
      </c>
      <c r="E717" s="26" t="s">
        <v>2</v>
      </c>
      <c r="F717">
        <f t="shared" si="45"/>
        <v>6</v>
      </c>
      <c r="G717" t="s">
        <v>8</v>
      </c>
    </row>
    <row r="718" spans="1:7">
      <c r="A718" s="26">
        <v>40894</v>
      </c>
      <c r="B718" s="39">
        <f t="shared" si="46"/>
        <v>40894</v>
      </c>
      <c r="C718" s="48">
        <f t="shared" si="44"/>
        <v>12</v>
      </c>
      <c r="D718" s="39">
        <f t="shared" si="47"/>
        <v>2011</v>
      </c>
      <c r="E718" s="26" t="s">
        <v>2</v>
      </c>
      <c r="F718">
        <f t="shared" si="45"/>
        <v>7</v>
      </c>
      <c r="G718" t="s">
        <v>0</v>
      </c>
    </row>
    <row r="719" spans="1:7">
      <c r="A719" s="26">
        <v>40895</v>
      </c>
      <c r="B719" s="39">
        <f t="shared" si="46"/>
        <v>40895</v>
      </c>
      <c r="C719" s="48">
        <f t="shared" si="44"/>
        <v>12</v>
      </c>
      <c r="D719" s="39">
        <f t="shared" si="47"/>
        <v>2011</v>
      </c>
      <c r="E719" s="26" t="s">
        <v>2</v>
      </c>
      <c r="F719">
        <f t="shared" si="45"/>
        <v>1</v>
      </c>
      <c r="G719" t="s">
        <v>13</v>
      </c>
    </row>
    <row r="720" spans="1:7">
      <c r="A720" s="26">
        <v>40896</v>
      </c>
      <c r="B720" s="39">
        <f t="shared" si="46"/>
        <v>40896</v>
      </c>
      <c r="C720" s="48">
        <f t="shared" si="44"/>
        <v>12</v>
      </c>
      <c r="D720" s="39">
        <f t="shared" si="47"/>
        <v>2011</v>
      </c>
      <c r="E720" s="26" t="s">
        <v>2</v>
      </c>
      <c r="F720">
        <f t="shared" si="45"/>
        <v>2</v>
      </c>
      <c r="G720" t="s">
        <v>8</v>
      </c>
    </row>
    <row r="721" spans="1:7">
      <c r="A721" s="26">
        <v>40897</v>
      </c>
      <c r="B721" s="39">
        <f t="shared" si="46"/>
        <v>40897</v>
      </c>
      <c r="C721" s="48">
        <f t="shared" si="44"/>
        <v>12</v>
      </c>
      <c r="D721" s="39">
        <f t="shared" si="47"/>
        <v>2011</v>
      </c>
      <c r="E721" s="26" t="s">
        <v>2</v>
      </c>
      <c r="F721">
        <f t="shared" si="45"/>
        <v>3</v>
      </c>
      <c r="G721" t="s">
        <v>8</v>
      </c>
    </row>
    <row r="722" spans="1:7">
      <c r="A722" s="26">
        <v>40898</v>
      </c>
      <c r="B722" s="39">
        <f t="shared" si="46"/>
        <v>40898</v>
      </c>
      <c r="C722" s="48">
        <f t="shared" si="44"/>
        <v>12</v>
      </c>
      <c r="D722" s="39">
        <f t="shared" si="47"/>
        <v>2011</v>
      </c>
      <c r="E722" s="26" t="s">
        <v>2</v>
      </c>
      <c r="F722">
        <f t="shared" si="45"/>
        <v>4</v>
      </c>
      <c r="G722" t="s">
        <v>8</v>
      </c>
    </row>
    <row r="723" spans="1:7">
      <c r="A723" s="26">
        <v>40899</v>
      </c>
      <c r="B723" s="39">
        <f t="shared" si="46"/>
        <v>40899</v>
      </c>
      <c r="C723" s="48">
        <f t="shared" si="44"/>
        <v>12</v>
      </c>
      <c r="D723" s="39">
        <f t="shared" si="47"/>
        <v>2011</v>
      </c>
      <c r="E723" s="26" t="s">
        <v>2</v>
      </c>
      <c r="F723">
        <f t="shared" si="45"/>
        <v>5</v>
      </c>
      <c r="G723" t="s">
        <v>8</v>
      </c>
    </row>
    <row r="724" spans="1:7">
      <c r="A724" s="26">
        <v>40900</v>
      </c>
      <c r="B724" s="39">
        <f t="shared" si="46"/>
        <v>40900</v>
      </c>
      <c r="C724" s="48">
        <f t="shared" si="44"/>
        <v>12</v>
      </c>
      <c r="D724" s="39">
        <f t="shared" si="47"/>
        <v>2011</v>
      </c>
      <c r="E724" s="26" t="s">
        <v>2</v>
      </c>
      <c r="F724">
        <f t="shared" si="45"/>
        <v>6</v>
      </c>
      <c r="G724" t="s">
        <v>8</v>
      </c>
    </row>
    <row r="725" spans="1:7">
      <c r="A725" s="26">
        <v>40901</v>
      </c>
      <c r="B725" s="39">
        <f t="shared" si="46"/>
        <v>40901</v>
      </c>
      <c r="C725" s="48">
        <f t="shared" si="44"/>
        <v>12</v>
      </c>
      <c r="D725" s="39">
        <f t="shared" si="47"/>
        <v>2011</v>
      </c>
      <c r="E725" s="26" t="s">
        <v>2</v>
      </c>
      <c r="F725">
        <f t="shared" si="45"/>
        <v>7</v>
      </c>
      <c r="G725" t="s">
        <v>0</v>
      </c>
    </row>
    <row r="726" spans="1:7">
      <c r="A726" s="26">
        <v>40902</v>
      </c>
      <c r="B726" s="39">
        <f t="shared" si="46"/>
        <v>40902</v>
      </c>
      <c r="C726" s="48">
        <f t="shared" si="44"/>
        <v>12</v>
      </c>
      <c r="D726" s="39">
        <f t="shared" si="47"/>
        <v>2011</v>
      </c>
      <c r="E726" s="26" t="s">
        <v>2</v>
      </c>
      <c r="F726">
        <f t="shared" si="45"/>
        <v>1</v>
      </c>
      <c r="G726" t="s">
        <v>13</v>
      </c>
    </row>
    <row r="727" spans="1:7">
      <c r="A727" s="26">
        <v>40903</v>
      </c>
      <c r="B727" s="39">
        <f t="shared" si="46"/>
        <v>40903</v>
      </c>
      <c r="C727" s="48">
        <f t="shared" si="44"/>
        <v>12</v>
      </c>
      <c r="D727" s="39">
        <f t="shared" si="47"/>
        <v>2011</v>
      </c>
      <c r="E727" s="26" t="s">
        <v>2</v>
      </c>
      <c r="F727">
        <f t="shared" si="45"/>
        <v>2</v>
      </c>
      <c r="G727" t="s">
        <v>8</v>
      </c>
    </row>
    <row r="728" spans="1:7">
      <c r="A728" s="26">
        <v>40904</v>
      </c>
      <c r="B728" s="39">
        <f t="shared" si="46"/>
        <v>40904</v>
      </c>
      <c r="C728" s="48">
        <f t="shared" si="44"/>
        <v>12</v>
      </c>
      <c r="D728" s="39">
        <f t="shared" si="47"/>
        <v>2011</v>
      </c>
      <c r="E728" s="26" t="s">
        <v>2</v>
      </c>
      <c r="F728">
        <f t="shared" si="45"/>
        <v>3</v>
      </c>
      <c r="G728" t="s">
        <v>8</v>
      </c>
    </row>
    <row r="729" spans="1:7">
      <c r="A729" s="26">
        <v>40905</v>
      </c>
      <c r="B729" s="39">
        <f t="shared" si="46"/>
        <v>40905</v>
      </c>
      <c r="C729" s="48">
        <f t="shared" si="44"/>
        <v>12</v>
      </c>
      <c r="D729" s="39">
        <f t="shared" si="47"/>
        <v>2011</v>
      </c>
      <c r="E729" s="26" t="s">
        <v>2</v>
      </c>
      <c r="F729">
        <f t="shared" si="45"/>
        <v>4</v>
      </c>
      <c r="G729" t="s">
        <v>8</v>
      </c>
    </row>
    <row r="730" spans="1:7">
      <c r="A730" s="26">
        <v>40906</v>
      </c>
      <c r="B730" s="39">
        <f t="shared" si="46"/>
        <v>40906</v>
      </c>
      <c r="C730" s="48">
        <f t="shared" si="44"/>
        <v>12</v>
      </c>
      <c r="D730" s="39">
        <f t="shared" si="47"/>
        <v>2011</v>
      </c>
      <c r="E730" s="26" t="s">
        <v>2</v>
      </c>
      <c r="F730">
        <f t="shared" si="45"/>
        <v>5</v>
      </c>
      <c r="G730" t="s">
        <v>8</v>
      </c>
    </row>
    <row r="731" spans="1:7">
      <c r="A731" s="26">
        <v>40907</v>
      </c>
      <c r="B731" s="39">
        <f t="shared" si="46"/>
        <v>40907</v>
      </c>
      <c r="C731" s="48">
        <f t="shared" si="44"/>
        <v>12</v>
      </c>
      <c r="D731" s="39">
        <f t="shared" si="47"/>
        <v>2011</v>
      </c>
      <c r="E731" s="26" t="s">
        <v>2</v>
      </c>
      <c r="F731">
        <f t="shared" si="45"/>
        <v>6</v>
      </c>
      <c r="G731" t="s">
        <v>8</v>
      </c>
    </row>
    <row r="732" spans="1:7">
      <c r="A732" s="26">
        <v>40908</v>
      </c>
      <c r="B732" s="39">
        <f t="shared" si="46"/>
        <v>40908</v>
      </c>
      <c r="C732" s="48">
        <f t="shared" si="44"/>
        <v>12</v>
      </c>
      <c r="D732" s="39">
        <f t="shared" si="47"/>
        <v>2011</v>
      </c>
      <c r="E732" s="26" t="s">
        <v>2</v>
      </c>
      <c r="F732">
        <f t="shared" si="45"/>
        <v>7</v>
      </c>
      <c r="G732" t="s">
        <v>0</v>
      </c>
    </row>
    <row r="733" spans="1:7">
      <c r="A733" s="26">
        <v>40909</v>
      </c>
      <c r="B733" s="39">
        <f t="shared" si="46"/>
        <v>40909</v>
      </c>
      <c r="C733" s="48">
        <f t="shared" si="44"/>
        <v>1</v>
      </c>
      <c r="D733" s="39">
        <f t="shared" si="47"/>
        <v>2012</v>
      </c>
      <c r="E733" s="26" t="s">
        <v>2</v>
      </c>
      <c r="F733">
        <f t="shared" si="45"/>
        <v>1</v>
      </c>
      <c r="G733" t="s">
        <v>13</v>
      </c>
    </row>
    <row r="734" spans="1:7">
      <c r="A734" s="26">
        <v>40910</v>
      </c>
      <c r="B734" s="39">
        <f t="shared" si="46"/>
        <v>40910</v>
      </c>
      <c r="C734" s="48">
        <f t="shared" si="44"/>
        <v>1</v>
      </c>
      <c r="D734" s="39">
        <f t="shared" si="47"/>
        <v>2012</v>
      </c>
      <c r="E734" s="26" t="s">
        <v>2</v>
      </c>
      <c r="F734">
        <f t="shared" si="45"/>
        <v>2</v>
      </c>
      <c r="G734" t="s">
        <v>8</v>
      </c>
    </row>
    <row r="735" spans="1:7">
      <c r="A735" s="26">
        <v>40911</v>
      </c>
      <c r="B735" s="39">
        <f t="shared" si="46"/>
        <v>40911</v>
      </c>
      <c r="C735" s="48">
        <f t="shared" si="44"/>
        <v>1</v>
      </c>
      <c r="D735" s="39">
        <f t="shared" si="47"/>
        <v>2012</v>
      </c>
      <c r="E735" s="26" t="s">
        <v>2</v>
      </c>
      <c r="F735">
        <f t="shared" si="45"/>
        <v>3</v>
      </c>
      <c r="G735" t="s">
        <v>8</v>
      </c>
    </row>
    <row r="736" spans="1:7">
      <c r="A736" s="26">
        <v>40912</v>
      </c>
      <c r="B736" s="39">
        <f t="shared" si="46"/>
        <v>40912</v>
      </c>
      <c r="C736" s="48">
        <f t="shared" si="44"/>
        <v>1</v>
      </c>
      <c r="D736" s="39">
        <f t="shared" si="47"/>
        <v>2012</v>
      </c>
      <c r="E736" s="26" t="s">
        <v>2</v>
      </c>
      <c r="F736">
        <f t="shared" si="45"/>
        <v>4</v>
      </c>
      <c r="G736" t="s">
        <v>8</v>
      </c>
    </row>
    <row r="737" spans="1:7">
      <c r="A737" s="26">
        <v>40913</v>
      </c>
      <c r="B737" s="39">
        <f t="shared" si="46"/>
        <v>40913</v>
      </c>
      <c r="C737" s="48">
        <f t="shared" si="44"/>
        <v>1</v>
      </c>
      <c r="D737" s="39">
        <f t="shared" si="47"/>
        <v>2012</v>
      </c>
      <c r="E737" s="26" t="s">
        <v>2</v>
      </c>
      <c r="F737">
        <f t="shared" si="45"/>
        <v>5</v>
      </c>
      <c r="G737" t="s">
        <v>8</v>
      </c>
    </row>
    <row r="738" spans="1:7">
      <c r="A738" s="26">
        <v>40914</v>
      </c>
      <c r="B738" s="39">
        <f t="shared" si="46"/>
        <v>40914</v>
      </c>
      <c r="C738" s="48">
        <f t="shared" si="44"/>
        <v>1</v>
      </c>
      <c r="D738" s="39">
        <f t="shared" si="47"/>
        <v>2012</v>
      </c>
      <c r="E738" s="26" t="s">
        <v>2</v>
      </c>
      <c r="F738">
        <f t="shared" si="45"/>
        <v>6</v>
      </c>
      <c r="G738" t="s">
        <v>8</v>
      </c>
    </row>
    <row r="739" spans="1:7">
      <c r="A739" s="26">
        <v>40915</v>
      </c>
      <c r="B739" s="39">
        <f t="shared" si="46"/>
        <v>40915</v>
      </c>
      <c r="C739" s="48">
        <f t="shared" si="44"/>
        <v>1</v>
      </c>
      <c r="D739" s="39">
        <f t="shared" si="47"/>
        <v>2012</v>
      </c>
      <c r="E739" s="26" t="s">
        <v>2</v>
      </c>
      <c r="F739">
        <f t="shared" si="45"/>
        <v>7</v>
      </c>
      <c r="G739" t="s">
        <v>0</v>
      </c>
    </row>
    <row r="740" spans="1:7">
      <c r="A740" s="26">
        <v>40916</v>
      </c>
      <c r="B740" s="39">
        <f t="shared" si="46"/>
        <v>40916</v>
      </c>
      <c r="C740" s="48">
        <f t="shared" si="44"/>
        <v>1</v>
      </c>
      <c r="D740" s="39">
        <f t="shared" si="47"/>
        <v>2012</v>
      </c>
      <c r="E740" s="26" t="s">
        <v>2</v>
      </c>
      <c r="F740">
        <f t="shared" si="45"/>
        <v>1</v>
      </c>
      <c r="G740" t="s">
        <v>13</v>
      </c>
    </row>
    <row r="741" spans="1:7">
      <c r="A741" s="26">
        <v>40917</v>
      </c>
      <c r="B741" s="39">
        <f t="shared" si="46"/>
        <v>40917</v>
      </c>
      <c r="C741" s="48">
        <f t="shared" si="44"/>
        <v>1</v>
      </c>
      <c r="D741" s="39">
        <f t="shared" si="47"/>
        <v>2012</v>
      </c>
      <c r="E741" s="26" t="s">
        <v>2</v>
      </c>
      <c r="F741">
        <f t="shared" si="45"/>
        <v>2</v>
      </c>
      <c r="G741" t="s">
        <v>8</v>
      </c>
    </row>
    <row r="742" spans="1:7">
      <c r="A742" s="26">
        <v>40918</v>
      </c>
      <c r="B742" s="39">
        <f t="shared" si="46"/>
        <v>40918</v>
      </c>
      <c r="C742" s="48">
        <f t="shared" si="44"/>
        <v>1</v>
      </c>
      <c r="D742" s="39">
        <f t="shared" si="47"/>
        <v>2012</v>
      </c>
      <c r="E742" s="26" t="s">
        <v>2</v>
      </c>
      <c r="F742">
        <f t="shared" si="45"/>
        <v>3</v>
      </c>
      <c r="G742" t="s">
        <v>8</v>
      </c>
    </row>
    <row r="743" spans="1:7">
      <c r="A743" s="26">
        <v>40919</v>
      </c>
      <c r="B743" s="39">
        <f t="shared" si="46"/>
        <v>40919</v>
      </c>
      <c r="C743" s="48">
        <f t="shared" si="44"/>
        <v>1</v>
      </c>
      <c r="D743" s="39">
        <f t="shared" si="47"/>
        <v>2012</v>
      </c>
      <c r="E743" s="26" t="s">
        <v>2</v>
      </c>
      <c r="F743">
        <f t="shared" si="45"/>
        <v>4</v>
      </c>
      <c r="G743" t="s">
        <v>8</v>
      </c>
    </row>
    <row r="744" spans="1:7">
      <c r="A744" s="26">
        <v>40920</v>
      </c>
      <c r="B744" s="39">
        <f t="shared" si="46"/>
        <v>40920</v>
      </c>
      <c r="C744" s="48">
        <f t="shared" si="44"/>
        <v>1</v>
      </c>
      <c r="D744" s="39">
        <f t="shared" si="47"/>
        <v>2012</v>
      </c>
      <c r="E744" s="26" t="s">
        <v>2</v>
      </c>
      <c r="F744">
        <f t="shared" si="45"/>
        <v>5</v>
      </c>
      <c r="G744" t="s">
        <v>8</v>
      </c>
    </row>
    <row r="745" spans="1:7">
      <c r="A745" s="26">
        <v>40921</v>
      </c>
      <c r="B745" s="39">
        <f t="shared" si="46"/>
        <v>40921</v>
      </c>
      <c r="C745" s="48">
        <f t="shared" si="44"/>
        <v>1</v>
      </c>
      <c r="D745" s="39">
        <f t="shared" si="47"/>
        <v>2012</v>
      </c>
      <c r="E745" s="26" t="s">
        <v>2</v>
      </c>
      <c r="F745">
        <f t="shared" si="45"/>
        <v>6</v>
      </c>
      <c r="G745" t="s">
        <v>8</v>
      </c>
    </row>
    <row r="746" spans="1:7">
      <c r="A746" s="26">
        <v>40922</v>
      </c>
      <c r="B746" s="39">
        <f t="shared" si="46"/>
        <v>40922</v>
      </c>
      <c r="C746" s="48">
        <f t="shared" si="44"/>
        <v>1</v>
      </c>
      <c r="D746" s="39">
        <f t="shared" si="47"/>
        <v>2012</v>
      </c>
      <c r="E746" s="26" t="s">
        <v>2</v>
      </c>
      <c r="F746">
        <f t="shared" si="45"/>
        <v>7</v>
      </c>
      <c r="G746" t="s">
        <v>0</v>
      </c>
    </row>
    <row r="747" spans="1:7">
      <c r="A747" s="26">
        <v>40923</v>
      </c>
      <c r="B747" s="39">
        <f t="shared" si="46"/>
        <v>40923</v>
      </c>
      <c r="C747" s="48">
        <f t="shared" si="44"/>
        <v>1</v>
      </c>
      <c r="D747" s="39">
        <f t="shared" si="47"/>
        <v>2012</v>
      </c>
      <c r="E747" s="26" t="s">
        <v>2</v>
      </c>
      <c r="F747">
        <f t="shared" si="45"/>
        <v>1</v>
      </c>
      <c r="G747" t="s">
        <v>13</v>
      </c>
    </row>
    <row r="748" spans="1:7">
      <c r="A748" s="26">
        <v>40924</v>
      </c>
      <c r="B748" s="39">
        <f t="shared" si="46"/>
        <v>40924</v>
      </c>
      <c r="C748" s="48">
        <f t="shared" si="44"/>
        <v>1</v>
      </c>
      <c r="D748" s="39">
        <f t="shared" si="47"/>
        <v>2012</v>
      </c>
      <c r="E748" s="26" t="s">
        <v>2</v>
      </c>
      <c r="F748">
        <f t="shared" si="45"/>
        <v>2</v>
      </c>
      <c r="G748" t="s">
        <v>8</v>
      </c>
    </row>
    <row r="749" spans="1:7">
      <c r="A749" s="26">
        <v>40925</v>
      </c>
      <c r="B749" s="39">
        <f t="shared" si="46"/>
        <v>40925</v>
      </c>
      <c r="C749" s="48">
        <f t="shared" si="44"/>
        <v>1</v>
      </c>
      <c r="D749" s="39">
        <f t="shared" si="47"/>
        <v>2012</v>
      </c>
      <c r="E749" s="26" t="s">
        <v>2</v>
      </c>
      <c r="F749">
        <f t="shared" si="45"/>
        <v>3</v>
      </c>
      <c r="G749" t="s">
        <v>8</v>
      </c>
    </row>
    <row r="750" spans="1:7">
      <c r="A750" s="26">
        <v>40926</v>
      </c>
      <c r="B750" s="39">
        <f t="shared" si="46"/>
        <v>40926</v>
      </c>
      <c r="C750" s="48">
        <f t="shared" si="44"/>
        <v>1</v>
      </c>
      <c r="D750" s="39">
        <f t="shared" si="47"/>
        <v>2012</v>
      </c>
      <c r="E750" s="26" t="s">
        <v>2</v>
      </c>
      <c r="F750">
        <f t="shared" si="45"/>
        <v>4</v>
      </c>
      <c r="G750" t="s">
        <v>8</v>
      </c>
    </row>
    <row r="751" spans="1:7">
      <c r="A751" s="26">
        <v>40927</v>
      </c>
      <c r="B751" s="39">
        <f t="shared" si="46"/>
        <v>40927</v>
      </c>
      <c r="C751" s="48">
        <f t="shared" si="44"/>
        <v>1</v>
      </c>
      <c r="D751" s="39">
        <f t="shared" si="47"/>
        <v>2012</v>
      </c>
      <c r="E751" s="26" t="s">
        <v>2</v>
      </c>
      <c r="F751">
        <f t="shared" si="45"/>
        <v>5</v>
      </c>
      <c r="G751" t="s">
        <v>8</v>
      </c>
    </row>
    <row r="752" spans="1:7">
      <c r="A752" s="26">
        <v>40928</v>
      </c>
      <c r="B752" s="39">
        <f t="shared" si="46"/>
        <v>40928</v>
      </c>
      <c r="C752" s="48">
        <f t="shared" si="44"/>
        <v>1</v>
      </c>
      <c r="D752" s="39">
        <f t="shared" si="47"/>
        <v>2012</v>
      </c>
      <c r="E752" s="26" t="s">
        <v>2</v>
      </c>
      <c r="F752">
        <f t="shared" si="45"/>
        <v>6</v>
      </c>
      <c r="G752" t="s">
        <v>8</v>
      </c>
    </row>
    <row r="753" spans="1:7">
      <c r="A753" s="26">
        <v>40929</v>
      </c>
      <c r="B753" s="39">
        <f t="shared" si="46"/>
        <v>40929</v>
      </c>
      <c r="C753" s="48">
        <f t="shared" si="44"/>
        <v>1</v>
      </c>
      <c r="D753" s="39">
        <f t="shared" si="47"/>
        <v>2012</v>
      </c>
      <c r="E753" s="26" t="s">
        <v>2</v>
      </c>
      <c r="F753">
        <f t="shared" si="45"/>
        <v>7</v>
      </c>
      <c r="G753" t="s">
        <v>0</v>
      </c>
    </row>
    <row r="754" spans="1:7">
      <c r="A754" s="26">
        <v>40930</v>
      </c>
      <c r="B754" s="39">
        <f t="shared" si="46"/>
        <v>40930</v>
      </c>
      <c r="C754" s="48">
        <f t="shared" si="44"/>
        <v>1</v>
      </c>
      <c r="D754" s="39">
        <f t="shared" si="47"/>
        <v>2012</v>
      </c>
      <c r="E754" s="26" t="s">
        <v>2</v>
      </c>
      <c r="F754">
        <f t="shared" si="45"/>
        <v>1</v>
      </c>
      <c r="G754" t="s">
        <v>13</v>
      </c>
    </row>
    <row r="755" spans="1:7">
      <c r="A755" s="26">
        <v>40931</v>
      </c>
      <c r="B755" s="39">
        <f t="shared" si="46"/>
        <v>40931</v>
      </c>
      <c r="C755" s="48">
        <f t="shared" si="44"/>
        <v>1</v>
      </c>
      <c r="D755" s="39">
        <f t="shared" si="47"/>
        <v>2012</v>
      </c>
      <c r="E755" s="26" t="s">
        <v>2</v>
      </c>
      <c r="F755">
        <f t="shared" si="45"/>
        <v>2</v>
      </c>
      <c r="G755" t="s">
        <v>13</v>
      </c>
    </row>
    <row r="756" spans="1:7">
      <c r="A756" s="26">
        <v>40932</v>
      </c>
      <c r="B756" s="39">
        <f t="shared" si="46"/>
        <v>40932</v>
      </c>
      <c r="C756" s="48">
        <f t="shared" si="44"/>
        <v>1</v>
      </c>
      <c r="D756" s="39">
        <f t="shared" si="47"/>
        <v>2012</v>
      </c>
      <c r="E756" s="26" t="s">
        <v>2</v>
      </c>
      <c r="F756">
        <f t="shared" si="45"/>
        <v>3</v>
      </c>
      <c r="G756" t="s">
        <v>13</v>
      </c>
    </row>
    <row r="757" spans="1:7">
      <c r="A757" s="26">
        <v>40933</v>
      </c>
      <c r="B757" s="39">
        <f t="shared" si="46"/>
        <v>40933</v>
      </c>
      <c r="C757" s="48">
        <f t="shared" si="44"/>
        <v>1</v>
      </c>
      <c r="D757" s="39">
        <f t="shared" si="47"/>
        <v>2012</v>
      </c>
      <c r="E757" s="26" t="s">
        <v>2</v>
      </c>
      <c r="F757">
        <f t="shared" si="45"/>
        <v>4</v>
      </c>
      <c r="G757" t="s">
        <v>13</v>
      </c>
    </row>
    <row r="758" spans="1:7">
      <c r="A758" s="26">
        <v>40934</v>
      </c>
      <c r="B758" s="39">
        <f t="shared" si="46"/>
        <v>40934</v>
      </c>
      <c r="C758" s="48">
        <f t="shared" si="44"/>
        <v>1</v>
      </c>
      <c r="D758" s="39">
        <f t="shared" si="47"/>
        <v>2012</v>
      </c>
      <c r="E758" s="26" t="s">
        <v>2</v>
      </c>
      <c r="F758">
        <f t="shared" si="45"/>
        <v>5</v>
      </c>
      <c r="G758" t="s">
        <v>13</v>
      </c>
    </row>
    <row r="759" spans="1:7">
      <c r="A759" s="26">
        <v>40935</v>
      </c>
      <c r="B759" s="39">
        <f t="shared" si="46"/>
        <v>40935</v>
      </c>
      <c r="C759" s="48">
        <f t="shared" si="44"/>
        <v>1</v>
      </c>
      <c r="D759" s="39">
        <f t="shared" si="47"/>
        <v>2012</v>
      </c>
      <c r="E759" s="26" t="s">
        <v>2</v>
      </c>
      <c r="F759">
        <f t="shared" si="45"/>
        <v>6</v>
      </c>
      <c r="G759" t="s">
        <v>13</v>
      </c>
    </row>
    <row r="760" spans="1:7">
      <c r="A760" s="26">
        <v>40936</v>
      </c>
      <c r="B760" s="39">
        <f t="shared" si="46"/>
        <v>40936</v>
      </c>
      <c r="C760" s="48">
        <f t="shared" si="44"/>
        <v>1</v>
      </c>
      <c r="D760" s="39">
        <f t="shared" si="47"/>
        <v>2012</v>
      </c>
      <c r="E760" s="26" t="s">
        <v>2</v>
      </c>
      <c r="F760">
        <f t="shared" si="45"/>
        <v>7</v>
      </c>
      <c r="G760" t="s">
        <v>0</v>
      </c>
    </row>
    <row r="761" spans="1:7">
      <c r="A761" s="26">
        <v>40937</v>
      </c>
      <c r="B761" s="39">
        <f t="shared" si="46"/>
        <v>40937</v>
      </c>
      <c r="C761" s="48">
        <f t="shared" si="44"/>
        <v>1</v>
      </c>
      <c r="D761" s="39">
        <f t="shared" si="47"/>
        <v>2012</v>
      </c>
      <c r="E761" s="26" t="s">
        <v>2</v>
      </c>
      <c r="F761">
        <f t="shared" si="45"/>
        <v>1</v>
      </c>
      <c r="G761" t="s">
        <v>13</v>
      </c>
    </row>
    <row r="762" spans="1:7">
      <c r="A762" s="26">
        <v>40938</v>
      </c>
      <c r="B762" s="39">
        <f t="shared" si="46"/>
        <v>40938</v>
      </c>
      <c r="C762" s="48">
        <f t="shared" si="44"/>
        <v>1</v>
      </c>
      <c r="D762" s="39">
        <f t="shared" si="47"/>
        <v>2012</v>
      </c>
      <c r="E762" s="26" t="s">
        <v>2</v>
      </c>
      <c r="F762">
        <f t="shared" si="45"/>
        <v>2</v>
      </c>
      <c r="G762" t="s">
        <v>8</v>
      </c>
    </row>
    <row r="763" spans="1:7">
      <c r="A763" s="26">
        <v>40939</v>
      </c>
      <c r="B763" s="39">
        <f t="shared" si="46"/>
        <v>40939</v>
      </c>
      <c r="C763" s="48">
        <f t="shared" si="44"/>
        <v>1</v>
      </c>
      <c r="D763" s="39">
        <f t="shared" si="47"/>
        <v>2012</v>
      </c>
      <c r="E763" s="26" t="s">
        <v>2</v>
      </c>
      <c r="F763">
        <f t="shared" si="45"/>
        <v>3</v>
      </c>
      <c r="G763" t="s">
        <v>8</v>
      </c>
    </row>
    <row r="764" spans="1:7">
      <c r="A764" s="26">
        <v>40940</v>
      </c>
      <c r="B764" s="39">
        <f t="shared" si="46"/>
        <v>40940</v>
      </c>
      <c r="C764" s="48">
        <f t="shared" si="44"/>
        <v>2</v>
      </c>
      <c r="D764" s="39">
        <f t="shared" si="47"/>
        <v>2012</v>
      </c>
      <c r="E764" s="26" t="s">
        <v>2</v>
      </c>
      <c r="F764">
        <f t="shared" si="45"/>
        <v>4</v>
      </c>
      <c r="G764" t="s">
        <v>8</v>
      </c>
    </row>
    <row r="765" spans="1:7">
      <c r="A765" s="26">
        <v>40941</v>
      </c>
      <c r="B765" s="39">
        <f t="shared" si="46"/>
        <v>40941</v>
      </c>
      <c r="C765" s="48">
        <f t="shared" si="44"/>
        <v>2</v>
      </c>
      <c r="D765" s="39">
        <f t="shared" si="47"/>
        <v>2012</v>
      </c>
      <c r="E765" s="26" t="s">
        <v>2</v>
      </c>
      <c r="F765">
        <f t="shared" si="45"/>
        <v>5</v>
      </c>
      <c r="G765" t="s">
        <v>8</v>
      </c>
    </row>
    <row r="766" spans="1:7">
      <c r="A766" s="26">
        <v>40942</v>
      </c>
      <c r="B766" s="39">
        <f t="shared" si="46"/>
        <v>40942</v>
      </c>
      <c r="C766" s="48">
        <f t="shared" si="44"/>
        <v>2</v>
      </c>
      <c r="D766" s="39">
        <f t="shared" si="47"/>
        <v>2012</v>
      </c>
      <c r="E766" s="26" t="s">
        <v>2</v>
      </c>
      <c r="F766">
        <f t="shared" si="45"/>
        <v>6</v>
      </c>
      <c r="G766" t="s">
        <v>8</v>
      </c>
    </row>
    <row r="767" spans="1:7">
      <c r="A767" s="26">
        <v>40943</v>
      </c>
      <c r="B767" s="39">
        <f t="shared" si="46"/>
        <v>40943</v>
      </c>
      <c r="C767" s="48">
        <f t="shared" si="44"/>
        <v>2</v>
      </c>
      <c r="D767" s="39">
        <f t="shared" si="47"/>
        <v>2012</v>
      </c>
      <c r="E767" s="26" t="s">
        <v>2</v>
      </c>
      <c r="F767">
        <f t="shared" si="45"/>
        <v>7</v>
      </c>
      <c r="G767" t="s">
        <v>0</v>
      </c>
    </row>
    <row r="768" spans="1:7">
      <c r="A768" s="26">
        <v>40944</v>
      </c>
      <c r="B768" s="39">
        <f t="shared" si="46"/>
        <v>40944</v>
      </c>
      <c r="C768" s="48">
        <f t="shared" si="44"/>
        <v>2</v>
      </c>
      <c r="D768" s="39">
        <f t="shared" si="47"/>
        <v>2012</v>
      </c>
      <c r="E768" s="26" t="s">
        <v>2</v>
      </c>
      <c r="F768">
        <f t="shared" si="45"/>
        <v>1</v>
      </c>
      <c r="G768" t="s">
        <v>13</v>
      </c>
    </row>
    <row r="769" spans="1:7">
      <c r="A769" s="26">
        <v>40945</v>
      </c>
      <c r="B769" s="39">
        <f t="shared" si="46"/>
        <v>40945</v>
      </c>
      <c r="C769" s="48">
        <f t="shared" si="44"/>
        <v>2</v>
      </c>
      <c r="D769" s="39">
        <f t="shared" si="47"/>
        <v>2012</v>
      </c>
      <c r="E769" s="26" t="s">
        <v>2</v>
      </c>
      <c r="F769">
        <f t="shared" si="45"/>
        <v>2</v>
      </c>
      <c r="G769" t="s">
        <v>8</v>
      </c>
    </row>
    <row r="770" spans="1:7">
      <c r="A770" s="26">
        <v>40946</v>
      </c>
      <c r="B770" s="39">
        <f t="shared" si="46"/>
        <v>40946</v>
      </c>
      <c r="C770" s="48">
        <f t="shared" si="44"/>
        <v>2</v>
      </c>
      <c r="D770" s="39">
        <f t="shared" si="47"/>
        <v>2012</v>
      </c>
      <c r="E770" s="26" t="s">
        <v>2</v>
      </c>
      <c r="F770">
        <f t="shared" si="45"/>
        <v>3</v>
      </c>
      <c r="G770" t="s">
        <v>8</v>
      </c>
    </row>
    <row r="771" spans="1:7">
      <c r="A771" s="26">
        <v>40947</v>
      </c>
      <c r="B771" s="39">
        <f t="shared" si="46"/>
        <v>40947</v>
      </c>
      <c r="C771" s="48">
        <f t="shared" ref="C771:C834" si="48">MONTH(A771)</f>
        <v>2</v>
      </c>
      <c r="D771" s="39">
        <f t="shared" si="47"/>
        <v>2012</v>
      </c>
      <c r="E771" s="26" t="s">
        <v>2</v>
      </c>
      <c r="F771">
        <f t="shared" ref="F771:F834" si="49">WEEKDAY(A771)</f>
        <v>4</v>
      </c>
      <c r="G771" t="s">
        <v>8</v>
      </c>
    </row>
    <row r="772" spans="1:7">
      <c r="A772" s="26">
        <v>40948</v>
      </c>
      <c r="B772" s="39">
        <f t="shared" ref="B772:B835" si="50">A772</f>
        <v>40948</v>
      </c>
      <c r="C772" s="48">
        <f t="shared" si="48"/>
        <v>2</v>
      </c>
      <c r="D772" s="39">
        <f t="shared" ref="D772:D835" si="51">YEAR(A772)</f>
        <v>2012</v>
      </c>
      <c r="E772" s="26" t="s">
        <v>2</v>
      </c>
      <c r="F772">
        <f t="shared" si="49"/>
        <v>5</v>
      </c>
      <c r="G772" t="s">
        <v>8</v>
      </c>
    </row>
    <row r="773" spans="1:7">
      <c r="A773" s="26">
        <v>40949</v>
      </c>
      <c r="B773" s="39">
        <f t="shared" si="50"/>
        <v>40949</v>
      </c>
      <c r="C773" s="48">
        <f t="shared" si="48"/>
        <v>2</v>
      </c>
      <c r="D773" s="39">
        <f t="shared" si="51"/>
        <v>2012</v>
      </c>
      <c r="E773" s="26" t="s">
        <v>2</v>
      </c>
      <c r="F773">
        <f t="shared" si="49"/>
        <v>6</v>
      </c>
      <c r="G773" t="s">
        <v>8</v>
      </c>
    </row>
    <row r="774" spans="1:7">
      <c r="A774" s="26">
        <v>40950</v>
      </c>
      <c r="B774" s="39">
        <f t="shared" si="50"/>
        <v>40950</v>
      </c>
      <c r="C774" s="48">
        <f t="shared" si="48"/>
        <v>2</v>
      </c>
      <c r="D774" s="39">
        <f t="shared" si="51"/>
        <v>2012</v>
      </c>
      <c r="E774" s="26" t="s">
        <v>2</v>
      </c>
      <c r="F774">
        <f t="shared" si="49"/>
        <v>7</v>
      </c>
      <c r="G774" t="s">
        <v>0</v>
      </c>
    </row>
    <row r="775" spans="1:7">
      <c r="A775" s="26">
        <v>40951</v>
      </c>
      <c r="B775" s="39">
        <f t="shared" si="50"/>
        <v>40951</v>
      </c>
      <c r="C775" s="48">
        <f t="shared" si="48"/>
        <v>2</v>
      </c>
      <c r="D775" s="39">
        <f t="shared" si="51"/>
        <v>2012</v>
      </c>
      <c r="E775" s="26" t="s">
        <v>2</v>
      </c>
      <c r="F775">
        <f t="shared" si="49"/>
        <v>1</v>
      </c>
      <c r="G775" t="s">
        <v>13</v>
      </c>
    </row>
    <row r="776" spans="1:7">
      <c r="A776" s="26">
        <v>40952</v>
      </c>
      <c r="B776" s="39">
        <f t="shared" si="50"/>
        <v>40952</v>
      </c>
      <c r="C776" s="48">
        <f t="shared" si="48"/>
        <v>2</v>
      </c>
      <c r="D776" s="39">
        <f t="shared" si="51"/>
        <v>2012</v>
      </c>
      <c r="E776" s="26" t="s">
        <v>2</v>
      </c>
      <c r="F776">
        <f t="shared" si="49"/>
        <v>2</v>
      </c>
      <c r="G776" t="s">
        <v>8</v>
      </c>
    </row>
    <row r="777" spans="1:7">
      <c r="A777" s="26">
        <v>40953</v>
      </c>
      <c r="B777" s="39">
        <f t="shared" si="50"/>
        <v>40953</v>
      </c>
      <c r="C777" s="48">
        <f t="shared" si="48"/>
        <v>2</v>
      </c>
      <c r="D777" s="39">
        <f t="shared" si="51"/>
        <v>2012</v>
      </c>
      <c r="E777" s="26" t="s">
        <v>2</v>
      </c>
      <c r="F777">
        <f t="shared" si="49"/>
        <v>3</v>
      </c>
      <c r="G777" t="s">
        <v>8</v>
      </c>
    </row>
    <row r="778" spans="1:7">
      <c r="A778" s="26">
        <v>40954</v>
      </c>
      <c r="B778" s="39">
        <f t="shared" si="50"/>
        <v>40954</v>
      </c>
      <c r="C778" s="48">
        <f t="shared" si="48"/>
        <v>2</v>
      </c>
      <c r="D778" s="39">
        <f t="shared" si="51"/>
        <v>2012</v>
      </c>
      <c r="E778" s="26" t="s">
        <v>2</v>
      </c>
      <c r="F778">
        <f t="shared" si="49"/>
        <v>4</v>
      </c>
      <c r="G778" t="s">
        <v>8</v>
      </c>
    </row>
    <row r="779" spans="1:7">
      <c r="A779" s="26">
        <v>40955</v>
      </c>
      <c r="B779" s="39">
        <f t="shared" si="50"/>
        <v>40955</v>
      </c>
      <c r="C779" s="48">
        <f t="shared" si="48"/>
        <v>2</v>
      </c>
      <c r="D779" s="39">
        <f t="shared" si="51"/>
        <v>2012</v>
      </c>
      <c r="E779" s="26" t="s">
        <v>2</v>
      </c>
      <c r="F779">
        <f t="shared" si="49"/>
        <v>5</v>
      </c>
      <c r="G779" t="s">
        <v>8</v>
      </c>
    </row>
    <row r="780" spans="1:7">
      <c r="A780" s="26">
        <v>40956</v>
      </c>
      <c r="B780" s="39">
        <f t="shared" si="50"/>
        <v>40956</v>
      </c>
      <c r="C780" s="48">
        <f t="shared" si="48"/>
        <v>2</v>
      </c>
      <c r="D780" s="39">
        <f t="shared" si="51"/>
        <v>2012</v>
      </c>
      <c r="E780" s="26" t="s">
        <v>2</v>
      </c>
      <c r="F780">
        <f t="shared" si="49"/>
        <v>6</v>
      </c>
      <c r="G780" t="s">
        <v>8</v>
      </c>
    </row>
    <row r="781" spans="1:7">
      <c r="A781" s="26">
        <v>40957</v>
      </c>
      <c r="B781" s="39">
        <f t="shared" si="50"/>
        <v>40957</v>
      </c>
      <c r="C781" s="48">
        <f t="shared" si="48"/>
        <v>2</v>
      </c>
      <c r="D781" s="39">
        <f t="shared" si="51"/>
        <v>2012</v>
      </c>
      <c r="E781" s="26" t="s">
        <v>2</v>
      </c>
      <c r="F781">
        <f t="shared" si="49"/>
        <v>7</v>
      </c>
      <c r="G781" t="s">
        <v>0</v>
      </c>
    </row>
    <row r="782" spans="1:7">
      <c r="A782" s="26">
        <v>40958</v>
      </c>
      <c r="B782" s="39">
        <f t="shared" si="50"/>
        <v>40958</v>
      </c>
      <c r="C782" s="48">
        <f t="shared" si="48"/>
        <v>2</v>
      </c>
      <c r="D782" s="39">
        <f t="shared" si="51"/>
        <v>2012</v>
      </c>
      <c r="E782" s="26" t="s">
        <v>2</v>
      </c>
      <c r="F782">
        <f t="shared" si="49"/>
        <v>1</v>
      </c>
      <c r="G782" t="s">
        <v>13</v>
      </c>
    </row>
    <row r="783" spans="1:7">
      <c r="A783" s="26">
        <v>40959</v>
      </c>
      <c r="B783" s="39">
        <f t="shared" si="50"/>
        <v>40959</v>
      </c>
      <c r="C783" s="48">
        <f t="shared" si="48"/>
        <v>2</v>
      </c>
      <c r="D783" s="39">
        <f t="shared" si="51"/>
        <v>2012</v>
      </c>
      <c r="E783" s="26" t="s">
        <v>2</v>
      </c>
      <c r="F783">
        <f t="shared" si="49"/>
        <v>2</v>
      </c>
      <c r="G783" t="s">
        <v>8</v>
      </c>
    </row>
    <row r="784" spans="1:7">
      <c r="A784" s="26">
        <v>40960</v>
      </c>
      <c r="B784" s="39">
        <f t="shared" si="50"/>
        <v>40960</v>
      </c>
      <c r="C784" s="48">
        <f t="shared" si="48"/>
        <v>2</v>
      </c>
      <c r="D784" s="39">
        <f t="shared" si="51"/>
        <v>2012</v>
      </c>
      <c r="E784" s="26" t="s">
        <v>2</v>
      </c>
      <c r="F784">
        <f t="shared" si="49"/>
        <v>3</v>
      </c>
      <c r="G784" t="s">
        <v>8</v>
      </c>
    </row>
    <row r="785" spans="1:7">
      <c r="A785" s="26">
        <v>40961</v>
      </c>
      <c r="B785" s="39">
        <f t="shared" si="50"/>
        <v>40961</v>
      </c>
      <c r="C785" s="48">
        <f t="shared" si="48"/>
        <v>2</v>
      </c>
      <c r="D785" s="39">
        <f t="shared" si="51"/>
        <v>2012</v>
      </c>
      <c r="E785" s="26" t="s">
        <v>2</v>
      </c>
      <c r="F785">
        <f t="shared" si="49"/>
        <v>4</v>
      </c>
      <c r="G785" t="s">
        <v>8</v>
      </c>
    </row>
    <row r="786" spans="1:7">
      <c r="A786" s="26">
        <v>40962</v>
      </c>
      <c r="B786" s="39">
        <f t="shared" si="50"/>
        <v>40962</v>
      </c>
      <c r="C786" s="48">
        <f t="shared" si="48"/>
        <v>2</v>
      </c>
      <c r="D786" s="39">
        <f t="shared" si="51"/>
        <v>2012</v>
      </c>
      <c r="E786" s="26" t="s">
        <v>2</v>
      </c>
      <c r="F786">
        <f t="shared" si="49"/>
        <v>5</v>
      </c>
      <c r="G786" t="s">
        <v>8</v>
      </c>
    </row>
    <row r="787" spans="1:7">
      <c r="A787" s="26">
        <v>40963</v>
      </c>
      <c r="B787" s="39">
        <f t="shared" si="50"/>
        <v>40963</v>
      </c>
      <c r="C787" s="48">
        <f t="shared" si="48"/>
        <v>2</v>
      </c>
      <c r="D787" s="39">
        <f t="shared" si="51"/>
        <v>2012</v>
      </c>
      <c r="E787" s="26" t="s">
        <v>2</v>
      </c>
      <c r="F787">
        <f t="shared" si="49"/>
        <v>6</v>
      </c>
      <c r="G787" t="s">
        <v>8</v>
      </c>
    </row>
    <row r="788" spans="1:7">
      <c r="A788" s="26">
        <v>40964</v>
      </c>
      <c r="B788" s="39">
        <f t="shared" si="50"/>
        <v>40964</v>
      </c>
      <c r="C788" s="48">
        <f t="shared" si="48"/>
        <v>2</v>
      </c>
      <c r="D788" s="39">
        <f t="shared" si="51"/>
        <v>2012</v>
      </c>
      <c r="E788" s="26" t="s">
        <v>2</v>
      </c>
      <c r="F788">
        <f t="shared" si="49"/>
        <v>7</v>
      </c>
      <c r="G788" t="s">
        <v>0</v>
      </c>
    </row>
    <row r="789" spans="1:7">
      <c r="A789" s="26">
        <v>40965</v>
      </c>
      <c r="B789" s="39">
        <f t="shared" si="50"/>
        <v>40965</v>
      </c>
      <c r="C789" s="48">
        <f t="shared" si="48"/>
        <v>2</v>
      </c>
      <c r="D789" s="39">
        <f t="shared" si="51"/>
        <v>2012</v>
      </c>
      <c r="E789" s="26" t="s">
        <v>2</v>
      </c>
      <c r="F789">
        <f t="shared" si="49"/>
        <v>1</v>
      </c>
      <c r="G789" t="s">
        <v>13</v>
      </c>
    </row>
    <row r="790" spans="1:7">
      <c r="A790" s="26">
        <v>40966</v>
      </c>
      <c r="B790" s="39">
        <f t="shared" si="50"/>
        <v>40966</v>
      </c>
      <c r="C790" s="48">
        <f t="shared" si="48"/>
        <v>2</v>
      </c>
      <c r="D790" s="39">
        <f t="shared" si="51"/>
        <v>2012</v>
      </c>
      <c r="E790" s="26" t="s">
        <v>2</v>
      </c>
      <c r="F790">
        <f t="shared" si="49"/>
        <v>2</v>
      </c>
      <c r="G790" t="s">
        <v>8</v>
      </c>
    </row>
    <row r="791" spans="1:7">
      <c r="A791" s="26">
        <v>40967</v>
      </c>
      <c r="B791" s="39">
        <f t="shared" si="50"/>
        <v>40967</v>
      </c>
      <c r="C791" s="48">
        <f t="shared" si="48"/>
        <v>2</v>
      </c>
      <c r="D791" s="39">
        <f t="shared" si="51"/>
        <v>2012</v>
      </c>
      <c r="E791" s="26" t="s">
        <v>2</v>
      </c>
      <c r="F791">
        <f t="shared" si="49"/>
        <v>3</v>
      </c>
      <c r="G791" t="s">
        <v>13</v>
      </c>
    </row>
    <row r="792" spans="1:7">
      <c r="A792" s="26">
        <v>40968</v>
      </c>
      <c r="B792" s="39">
        <f t="shared" si="50"/>
        <v>40968</v>
      </c>
      <c r="C792" s="48">
        <f t="shared" si="48"/>
        <v>2</v>
      </c>
      <c r="D792" s="39">
        <f t="shared" si="51"/>
        <v>2012</v>
      </c>
      <c r="E792" s="26" t="s">
        <v>2</v>
      </c>
      <c r="F792">
        <f t="shared" si="49"/>
        <v>4</v>
      </c>
      <c r="G792" t="s">
        <v>8</v>
      </c>
    </row>
    <row r="793" spans="1:7">
      <c r="A793" s="26">
        <v>40969</v>
      </c>
      <c r="B793" s="39">
        <f t="shared" si="50"/>
        <v>40969</v>
      </c>
      <c r="C793" s="48">
        <f t="shared" si="48"/>
        <v>3</v>
      </c>
      <c r="D793" s="39">
        <f t="shared" si="51"/>
        <v>2012</v>
      </c>
      <c r="E793" s="26" t="s">
        <v>2</v>
      </c>
      <c r="F793">
        <f t="shared" si="49"/>
        <v>5</v>
      </c>
      <c r="G793" t="s">
        <v>8</v>
      </c>
    </row>
    <row r="794" spans="1:7">
      <c r="A794" s="26">
        <v>40970</v>
      </c>
      <c r="B794" s="39">
        <f t="shared" si="50"/>
        <v>40970</v>
      </c>
      <c r="C794" s="48">
        <f t="shared" si="48"/>
        <v>3</v>
      </c>
      <c r="D794" s="39">
        <f t="shared" si="51"/>
        <v>2012</v>
      </c>
      <c r="E794" s="26" t="s">
        <v>2</v>
      </c>
      <c r="F794">
        <f t="shared" si="49"/>
        <v>6</v>
      </c>
      <c r="G794" t="s">
        <v>8</v>
      </c>
    </row>
    <row r="795" spans="1:7">
      <c r="A795" s="26">
        <v>40971</v>
      </c>
      <c r="B795" s="39">
        <f t="shared" si="50"/>
        <v>40971</v>
      </c>
      <c r="C795" s="48">
        <f t="shared" si="48"/>
        <v>3</v>
      </c>
      <c r="D795" s="39">
        <f t="shared" si="51"/>
        <v>2012</v>
      </c>
      <c r="E795" s="26" t="s">
        <v>2</v>
      </c>
      <c r="F795">
        <f t="shared" si="49"/>
        <v>7</v>
      </c>
      <c r="G795" t="s">
        <v>0</v>
      </c>
    </row>
    <row r="796" spans="1:7">
      <c r="A796" s="26">
        <v>40972</v>
      </c>
      <c r="B796" s="39">
        <f t="shared" si="50"/>
        <v>40972</v>
      </c>
      <c r="C796" s="48">
        <f t="shared" si="48"/>
        <v>3</v>
      </c>
      <c r="D796" s="39">
        <f t="shared" si="51"/>
        <v>2012</v>
      </c>
      <c r="E796" s="26" t="s">
        <v>2</v>
      </c>
      <c r="F796">
        <f t="shared" si="49"/>
        <v>1</v>
      </c>
      <c r="G796" t="s">
        <v>13</v>
      </c>
    </row>
    <row r="797" spans="1:7">
      <c r="A797" s="26">
        <v>40973</v>
      </c>
      <c r="B797" s="39">
        <f t="shared" si="50"/>
        <v>40973</v>
      </c>
      <c r="C797" s="48">
        <f t="shared" si="48"/>
        <v>3</v>
      </c>
      <c r="D797" s="39">
        <f t="shared" si="51"/>
        <v>2012</v>
      </c>
      <c r="E797" s="26" t="s">
        <v>2</v>
      </c>
      <c r="F797">
        <f t="shared" si="49"/>
        <v>2</v>
      </c>
      <c r="G797" t="s">
        <v>8</v>
      </c>
    </row>
    <row r="798" spans="1:7">
      <c r="A798" s="26">
        <v>40974</v>
      </c>
      <c r="B798" s="39">
        <f t="shared" si="50"/>
        <v>40974</v>
      </c>
      <c r="C798" s="48">
        <f t="shared" si="48"/>
        <v>3</v>
      </c>
      <c r="D798" s="39">
        <f t="shared" si="51"/>
        <v>2012</v>
      </c>
      <c r="E798" s="26" t="s">
        <v>2</v>
      </c>
      <c r="F798">
        <f t="shared" si="49"/>
        <v>3</v>
      </c>
      <c r="G798" t="s">
        <v>8</v>
      </c>
    </row>
    <row r="799" spans="1:7">
      <c r="A799" s="26">
        <v>40975</v>
      </c>
      <c r="B799" s="39">
        <f t="shared" si="50"/>
        <v>40975</v>
      </c>
      <c r="C799" s="48">
        <f t="shared" si="48"/>
        <v>3</v>
      </c>
      <c r="D799" s="39">
        <f t="shared" si="51"/>
        <v>2012</v>
      </c>
      <c r="E799" s="26" t="s">
        <v>2</v>
      </c>
      <c r="F799">
        <f t="shared" si="49"/>
        <v>4</v>
      </c>
      <c r="G799" t="s">
        <v>8</v>
      </c>
    </row>
    <row r="800" spans="1:7">
      <c r="A800" s="26">
        <v>40976</v>
      </c>
      <c r="B800" s="39">
        <f t="shared" si="50"/>
        <v>40976</v>
      </c>
      <c r="C800" s="48">
        <f t="shared" si="48"/>
        <v>3</v>
      </c>
      <c r="D800" s="39">
        <f t="shared" si="51"/>
        <v>2012</v>
      </c>
      <c r="E800" s="26" t="s">
        <v>2</v>
      </c>
      <c r="F800">
        <f t="shared" si="49"/>
        <v>5</v>
      </c>
      <c r="G800" t="s">
        <v>8</v>
      </c>
    </row>
    <row r="801" spans="1:7">
      <c r="A801" s="26">
        <v>40977</v>
      </c>
      <c r="B801" s="39">
        <f t="shared" si="50"/>
        <v>40977</v>
      </c>
      <c r="C801" s="48">
        <f t="shared" si="48"/>
        <v>3</v>
      </c>
      <c r="D801" s="39">
        <f t="shared" si="51"/>
        <v>2012</v>
      </c>
      <c r="E801" s="26" t="s">
        <v>2</v>
      </c>
      <c r="F801">
        <f t="shared" si="49"/>
        <v>6</v>
      </c>
      <c r="G801" t="s">
        <v>8</v>
      </c>
    </row>
    <row r="802" spans="1:7">
      <c r="A802" s="26">
        <v>40978</v>
      </c>
      <c r="B802" s="39">
        <f t="shared" si="50"/>
        <v>40978</v>
      </c>
      <c r="C802" s="48">
        <f t="shared" si="48"/>
        <v>3</v>
      </c>
      <c r="D802" s="39">
        <f t="shared" si="51"/>
        <v>2012</v>
      </c>
      <c r="E802" s="26" t="s">
        <v>2</v>
      </c>
      <c r="F802">
        <f t="shared" si="49"/>
        <v>7</v>
      </c>
      <c r="G802" t="s">
        <v>0</v>
      </c>
    </row>
    <row r="803" spans="1:7">
      <c r="A803" s="26">
        <v>40979</v>
      </c>
      <c r="B803" s="39">
        <f t="shared" si="50"/>
        <v>40979</v>
      </c>
      <c r="C803" s="48">
        <f t="shared" si="48"/>
        <v>3</v>
      </c>
      <c r="D803" s="39">
        <f t="shared" si="51"/>
        <v>2012</v>
      </c>
      <c r="E803" s="26" t="s">
        <v>2</v>
      </c>
      <c r="F803">
        <f t="shared" si="49"/>
        <v>1</v>
      </c>
      <c r="G803" t="s">
        <v>13</v>
      </c>
    </row>
    <row r="804" spans="1:7">
      <c r="A804" s="26">
        <v>40980</v>
      </c>
      <c r="B804" s="39">
        <f t="shared" si="50"/>
        <v>40980</v>
      </c>
      <c r="C804" s="48">
        <f t="shared" si="48"/>
        <v>3</v>
      </c>
      <c r="D804" s="39">
        <f t="shared" si="51"/>
        <v>2012</v>
      </c>
      <c r="E804" s="26" t="s">
        <v>2</v>
      </c>
      <c r="F804">
        <f t="shared" si="49"/>
        <v>2</v>
      </c>
      <c r="G804" t="s">
        <v>8</v>
      </c>
    </row>
    <row r="805" spans="1:7">
      <c r="A805" s="26">
        <v>40981</v>
      </c>
      <c r="B805" s="39">
        <f t="shared" si="50"/>
        <v>40981</v>
      </c>
      <c r="C805" s="48">
        <f t="shared" si="48"/>
        <v>3</v>
      </c>
      <c r="D805" s="39">
        <f t="shared" si="51"/>
        <v>2012</v>
      </c>
      <c r="E805" s="26" t="s">
        <v>2</v>
      </c>
      <c r="F805">
        <f t="shared" si="49"/>
        <v>3</v>
      </c>
      <c r="G805" t="s">
        <v>8</v>
      </c>
    </row>
    <row r="806" spans="1:7">
      <c r="A806" s="26">
        <v>40982</v>
      </c>
      <c r="B806" s="39">
        <f t="shared" si="50"/>
        <v>40982</v>
      </c>
      <c r="C806" s="48">
        <f t="shared" si="48"/>
        <v>3</v>
      </c>
      <c r="D806" s="39">
        <f t="shared" si="51"/>
        <v>2012</v>
      </c>
      <c r="E806" s="26" t="s">
        <v>2</v>
      </c>
      <c r="F806">
        <f t="shared" si="49"/>
        <v>4</v>
      </c>
      <c r="G806" t="s">
        <v>8</v>
      </c>
    </row>
    <row r="807" spans="1:7">
      <c r="A807" s="26">
        <v>40983</v>
      </c>
      <c r="B807" s="39">
        <f t="shared" si="50"/>
        <v>40983</v>
      </c>
      <c r="C807" s="48">
        <f t="shared" si="48"/>
        <v>3</v>
      </c>
      <c r="D807" s="39">
        <f t="shared" si="51"/>
        <v>2012</v>
      </c>
      <c r="E807" s="26" t="s">
        <v>2</v>
      </c>
      <c r="F807">
        <f t="shared" si="49"/>
        <v>5</v>
      </c>
      <c r="G807" t="s">
        <v>8</v>
      </c>
    </row>
    <row r="808" spans="1:7">
      <c r="A808" s="26">
        <v>40984</v>
      </c>
      <c r="B808" s="39">
        <f t="shared" si="50"/>
        <v>40984</v>
      </c>
      <c r="C808" s="48">
        <f t="shared" si="48"/>
        <v>3</v>
      </c>
      <c r="D808" s="39">
        <f t="shared" si="51"/>
        <v>2012</v>
      </c>
      <c r="E808" s="26" t="s">
        <v>2</v>
      </c>
      <c r="F808">
        <f t="shared" si="49"/>
        <v>6</v>
      </c>
      <c r="G808" t="s">
        <v>8</v>
      </c>
    </row>
    <row r="809" spans="1:7">
      <c r="A809" s="26">
        <v>40985</v>
      </c>
      <c r="B809" s="39">
        <f t="shared" si="50"/>
        <v>40985</v>
      </c>
      <c r="C809" s="48">
        <f t="shared" si="48"/>
        <v>3</v>
      </c>
      <c r="D809" s="39">
        <f t="shared" si="51"/>
        <v>2012</v>
      </c>
      <c r="E809" s="26" t="s">
        <v>2</v>
      </c>
      <c r="F809">
        <f t="shared" si="49"/>
        <v>7</v>
      </c>
      <c r="G809" t="s">
        <v>0</v>
      </c>
    </row>
    <row r="810" spans="1:7">
      <c r="A810" s="26">
        <v>40986</v>
      </c>
      <c r="B810" s="39">
        <f t="shared" si="50"/>
        <v>40986</v>
      </c>
      <c r="C810" s="48">
        <f t="shared" si="48"/>
        <v>3</v>
      </c>
      <c r="D810" s="39">
        <f t="shared" si="51"/>
        <v>2012</v>
      </c>
      <c r="E810" s="26" t="s">
        <v>2</v>
      </c>
      <c r="F810">
        <f t="shared" si="49"/>
        <v>1</v>
      </c>
      <c r="G810" t="s">
        <v>13</v>
      </c>
    </row>
    <row r="811" spans="1:7">
      <c r="A811" s="26">
        <v>40987</v>
      </c>
      <c r="B811" s="39">
        <f t="shared" si="50"/>
        <v>40987</v>
      </c>
      <c r="C811" s="48">
        <f t="shared" si="48"/>
        <v>3</v>
      </c>
      <c r="D811" s="39">
        <f t="shared" si="51"/>
        <v>2012</v>
      </c>
      <c r="E811" s="26" t="s">
        <v>2</v>
      </c>
      <c r="F811">
        <f t="shared" si="49"/>
        <v>2</v>
      </c>
      <c r="G811" t="s">
        <v>8</v>
      </c>
    </row>
    <row r="812" spans="1:7">
      <c r="A812" s="26">
        <v>40988</v>
      </c>
      <c r="B812" s="39">
        <f t="shared" si="50"/>
        <v>40988</v>
      </c>
      <c r="C812" s="48">
        <f t="shared" si="48"/>
        <v>3</v>
      </c>
      <c r="D812" s="39">
        <f t="shared" si="51"/>
        <v>2012</v>
      </c>
      <c r="E812" s="26" t="s">
        <v>2</v>
      </c>
      <c r="F812">
        <f t="shared" si="49"/>
        <v>3</v>
      </c>
      <c r="G812" t="s">
        <v>8</v>
      </c>
    </row>
    <row r="813" spans="1:7">
      <c r="A813" s="26">
        <v>40989</v>
      </c>
      <c r="B813" s="39">
        <f t="shared" si="50"/>
        <v>40989</v>
      </c>
      <c r="C813" s="48">
        <f t="shared" si="48"/>
        <v>3</v>
      </c>
      <c r="D813" s="39">
        <f t="shared" si="51"/>
        <v>2012</v>
      </c>
      <c r="E813" s="26" t="s">
        <v>2</v>
      </c>
      <c r="F813">
        <f t="shared" si="49"/>
        <v>4</v>
      </c>
      <c r="G813" t="s">
        <v>8</v>
      </c>
    </row>
    <row r="814" spans="1:7">
      <c r="A814" s="26">
        <v>40990</v>
      </c>
      <c r="B814" s="39">
        <f t="shared" si="50"/>
        <v>40990</v>
      </c>
      <c r="C814" s="48">
        <f t="shared" si="48"/>
        <v>3</v>
      </c>
      <c r="D814" s="39">
        <f t="shared" si="51"/>
        <v>2012</v>
      </c>
      <c r="E814" s="26" t="s">
        <v>2</v>
      </c>
      <c r="F814">
        <f t="shared" si="49"/>
        <v>5</v>
      </c>
      <c r="G814" t="s">
        <v>8</v>
      </c>
    </row>
    <row r="815" spans="1:7">
      <c r="A815" s="26">
        <v>40991</v>
      </c>
      <c r="B815" s="39">
        <f t="shared" si="50"/>
        <v>40991</v>
      </c>
      <c r="C815" s="48">
        <f t="shared" si="48"/>
        <v>3</v>
      </c>
      <c r="D815" s="39">
        <f t="shared" si="51"/>
        <v>2012</v>
      </c>
      <c r="E815" s="26" t="s">
        <v>2</v>
      </c>
      <c r="F815">
        <f t="shared" si="49"/>
        <v>6</v>
      </c>
      <c r="G815" t="s">
        <v>8</v>
      </c>
    </row>
    <row r="816" spans="1:7">
      <c r="A816" s="26">
        <v>40992</v>
      </c>
      <c r="B816" s="39">
        <f t="shared" si="50"/>
        <v>40992</v>
      </c>
      <c r="C816" s="48">
        <f t="shared" si="48"/>
        <v>3</v>
      </c>
      <c r="D816" s="39">
        <f t="shared" si="51"/>
        <v>2012</v>
      </c>
      <c r="E816" s="26" t="s">
        <v>2</v>
      </c>
      <c r="F816">
        <f t="shared" si="49"/>
        <v>7</v>
      </c>
      <c r="G816" t="s">
        <v>0</v>
      </c>
    </row>
    <row r="817" spans="1:7">
      <c r="A817" s="26">
        <v>40993</v>
      </c>
      <c r="B817" s="39">
        <f t="shared" si="50"/>
        <v>40993</v>
      </c>
      <c r="C817" s="48">
        <f t="shared" si="48"/>
        <v>3</v>
      </c>
      <c r="D817" s="39">
        <f t="shared" si="51"/>
        <v>2012</v>
      </c>
      <c r="E817" s="26" t="s">
        <v>2</v>
      </c>
      <c r="F817">
        <f t="shared" si="49"/>
        <v>1</v>
      </c>
      <c r="G817" t="s">
        <v>13</v>
      </c>
    </row>
    <row r="818" spans="1:7">
      <c r="A818" s="26">
        <v>40994</v>
      </c>
      <c r="B818" s="39">
        <f t="shared" si="50"/>
        <v>40994</v>
      </c>
      <c r="C818" s="48">
        <f t="shared" si="48"/>
        <v>3</v>
      </c>
      <c r="D818" s="39">
        <f t="shared" si="51"/>
        <v>2012</v>
      </c>
      <c r="E818" s="26" t="s">
        <v>2</v>
      </c>
      <c r="F818">
        <f t="shared" si="49"/>
        <v>2</v>
      </c>
      <c r="G818" t="s">
        <v>8</v>
      </c>
    </row>
    <row r="819" spans="1:7">
      <c r="A819" s="26">
        <v>40995</v>
      </c>
      <c r="B819" s="39">
        <f t="shared" si="50"/>
        <v>40995</v>
      </c>
      <c r="C819" s="48">
        <f t="shared" si="48"/>
        <v>3</v>
      </c>
      <c r="D819" s="39">
        <f t="shared" si="51"/>
        <v>2012</v>
      </c>
      <c r="E819" s="26" t="s">
        <v>2</v>
      </c>
      <c r="F819">
        <f t="shared" si="49"/>
        <v>3</v>
      </c>
      <c r="G819" t="s">
        <v>8</v>
      </c>
    </row>
    <row r="820" spans="1:7">
      <c r="A820" s="26">
        <v>40996</v>
      </c>
      <c r="B820" s="39">
        <f t="shared" si="50"/>
        <v>40996</v>
      </c>
      <c r="C820" s="48">
        <f t="shared" si="48"/>
        <v>3</v>
      </c>
      <c r="D820" s="39">
        <f t="shared" si="51"/>
        <v>2012</v>
      </c>
      <c r="E820" s="26" t="s">
        <v>2</v>
      </c>
      <c r="F820">
        <f t="shared" si="49"/>
        <v>4</v>
      </c>
      <c r="G820" t="s">
        <v>8</v>
      </c>
    </row>
    <row r="821" spans="1:7">
      <c r="A821" s="26">
        <v>40997</v>
      </c>
      <c r="B821" s="39">
        <f t="shared" si="50"/>
        <v>40997</v>
      </c>
      <c r="C821" s="48">
        <f t="shared" si="48"/>
        <v>3</v>
      </c>
      <c r="D821" s="39">
        <f t="shared" si="51"/>
        <v>2012</v>
      </c>
      <c r="E821" s="26" t="s">
        <v>2</v>
      </c>
      <c r="F821">
        <f t="shared" si="49"/>
        <v>5</v>
      </c>
      <c r="G821" t="s">
        <v>8</v>
      </c>
    </row>
    <row r="822" spans="1:7">
      <c r="A822" s="26">
        <v>40998</v>
      </c>
      <c r="B822" s="39">
        <f t="shared" si="50"/>
        <v>40998</v>
      </c>
      <c r="C822" s="48">
        <f t="shared" si="48"/>
        <v>3</v>
      </c>
      <c r="D822" s="39">
        <f t="shared" si="51"/>
        <v>2012</v>
      </c>
      <c r="E822" s="26" t="s">
        <v>2</v>
      </c>
      <c r="F822">
        <f t="shared" si="49"/>
        <v>6</v>
      </c>
      <c r="G822" t="s">
        <v>8</v>
      </c>
    </row>
    <row r="823" spans="1:7">
      <c r="A823" s="26">
        <v>40999</v>
      </c>
      <c r="B823" s="39">
        <f t="shared" si="50"/>
        <v>40999</v>
      </c>
      <c r="C823" s="48">
        <f t="shared" si="48"/>
        <v>3</v>
      </c>
      <c r="D823" s="39">
        <f t="shared" si="51"/>
        <v>2012</v>
      </c>
      <c r="E823" s="26" t="s">
        <v>2</v>
      </c>
      <c r="F823">
        <f t="shared" si="49"/>
        <v>7</v>
      </c>
      <c r="G823" t="s">
        <v>0</v>
      </c>
    </row>
    <row r="824" spans="1:7">
      <c r="A824" s="26">
        <v>41000</v>
      </c>
      <c r="B824" s="39">
        <f t="shared" si="50"/>
        <v>41000</v>
      </c>
      <c r="C824" s="48">
        <f t="shared" si="48"/>
        <v>4</v>
      </c>
      <c r="D824" s="39">
        <f t="shared" si="51"/>
        <v>2012</v>
      </c>
      <c r="E824" s="26" t="s">
        <v>2</v>
      </c>
      <c r="F824">
        <f t="shared" si="49"/>
        <v>1</v>
      </c>
      <c r="G824" t="s">
        <v>13</v>
      </c>
    </row>
    <row r="825" spans="1:7">
      <c r="A825" s="26">
        <v>41001</v>
      </c>
      <c r="B825" s="39">
        <f t="shared" si="50"/>
        <v>41001</v>
      </c>
      <c r="C825" s="48">
        <f t="shared" si="48"/>
        <v>4</v>
      </c>
      <c r="D825" s="39">
        <f t="shared" si="51"/>
        <v>2012</v>
      </c>
      <c r="E825" s="26" t="s">
        <v>2</v>
      </c>
      <c r="F825">
        <f t="shared" si="49"/>
        <v>2</v>
      </c>
      <c r="G825" t="s">
        <v>8</v>
      </c>
    </row>
    <row r="826" spans="1:7">
      <c r="A826" s="26">
        <v>41002</v>
      </c>
      <c r="B826" s="39">
        <f t="shared" si="50"/>
        <v>41002</v>
      </c>
      <c r="C826" s="48">
        <f t="shared" si="48"/>
        <v>4</v>
      </c>
      <c r="D826" s="39">
        <f t="shared" si="51"/>
        <v>2012</v>
      </c>
      <c r="E826" s="26" t="s">
        <v>2</v>
      </c>
      <c r="F826">
        <f t="shared" si="49"/>
        <v>3</v>
      </c>
      <c r="G826" t="s">
        <v>8</v>
      </c>
    </row>
    <row r="827" spans="1:7">
      <c r="A827" s="26">
        <v>41003</v>
      </c>
      <c r="B827" s="39">
        <f t="shared" si="50"/>
        <v>41003</v>
      </c>
      <c r="C827" s="48">
        <f t="shared" si="48"/>
        <v>4</v>
      </c>
      <c r="D827" s="39">
        <f t="shared" si="51"/>
        <v>2012</v>
      </c>
      <c r="E827" s="26" t="s">
        <v>2</v>
      </c>
      <c r="F827">
        <f t="shared" si="49"/>
        <v>4</v>
      </c>
      <c r="G827" t="s">
        <v>13</v>
      </c>
    </row>
    <row r="828" spans="1:7">
      <c r="A828" s="26">
        <v>41004</v>
      </c>
      <c r="B828" s="39">
        <f t="shared" si="50"/>
        <v>41004</v>
      </c>
      <c r="C828" s="48">
        <f t="shared" si="48"/>
        <v>4</v>
      </c>
      <c r="D828" s="39">
        <f t="shared" si="51"/>
        <v>2012</v>
      </c>
      <c r="E828" s="26" t="s">
        <v>2</v>
      </c>
      <c r="F828">
        <f t="shared" si="49"/>
        <v>5</v>
      </c>
      <c r="G828" t="s">
        <v>8</v>
      </c>
    </row>
    <row r="829" spans="1:7">
      <c r="A829" s="26">
        <v>41005</v>
      </c>
      <c r="B829" s="39">
        <f t="shared" si="50"/>
        <v>41005</v>
      </c>
      <c r="C829" s="48">
        <f t="shared" si="48"/>
        <v>4</v>
      </c>
      <c r="D829" s="39">
        <f t="shared" si="51"/>
        <v>2012</v>
      </c>
      <c r="E829" s="26" t="s">
        <v>2</v>
      </c>
      <c r="F829">
        <f t="shared" si="49"/>
        <v>6</v>
      </c>
      <c r="G829" t="s">
        <v>8</v>
      </c>
    </row>
    <row r="830" spans="1:7">
      <c r="A830" s="26">
        <v>41006</v>
      </c>
      <c r="B830" s="39">
        <f t="shared" si="50"/>
        <v>41006</v>
      </c>
      <c r="C830" s="48">
        <f t="shared" si="48"/>
        <v>4</v>
      </c>
      <c r="D830" s="39">
        <f t="shared" si="51"/>
        <v>2012</v>
      </c>
      <c r="E830" s="26" t="s">
        <v>2</v>
      </c>
      <c r="F830">
        <f t="shared" si="49"/>
        <v>7</v>
      </c>
      <c r="G830" t="s">
        <v>0</v>
      </c>
    </row>
    <row r="831" spans="1:7">
      <c r="A831" s="26">
        <v>41007</v>
      </c>
      <c r="B831" s="39">
        <f t="shared" si="50"/>
        <v>41007</v>
      </c>
      <c r="C831" s="48">
        <f t="shared" si="48"/>
        <v>4</v>
      </c>
      <c r="D831" s="39">
        <f t="shared" si="51"/>
        <v>2012</v>
      </c>
      <c r="E831" s="26" t="s">
        <v>2</v>
      </c>
      <c r="F831">
        <f t="shared" si="49"/>
        <v>1</v>
      </c>
      <c r="G831" t="s">
        <v>13</v>
      </c>
    </row>
    <row r="832" spans="1:7">
      <c r="A832" s="26">
        <v>41008</v>
      </c>
      <c r="B832" s="39">
        <f t="shared" si="50"/>
        <v>41008</v>
      </c>
      <c r="C832" s="48">
        <f t="shared" si="48"/>
        <v>4</v>
      </c>
      <c r="D832" s="39">
        <f t="shared" si="51"/>
        <v>2012</v>
      </c>
      <c r="E832" s="26" t="s">
        <v>2</v>
      </c>
      <c r="F832">
        <f t="shared" si="49"/>
        <v>2</v>
      </c>
      <c r="G832" t="s">
        <v>8</v>
      </c>
    </row>
    <row r="833" spans="1:7">
      <c r="A833" s="26">
        <v>41009</v>
      </c>
      <c r="B833" s="39">
        <f t="shared" si="50"/>
        <v>41009</v>
      </c>
      <c r="C833" s="48">
        <f t="shared" si="48"/>
        <v>4</v>
      </c>
      <c r="D833" s="39">
        <f t="shared" si="51"/>
        <v>2012</v>
      </c>
      <c r="E833" s="26" t="s">
        <v>2</v>
      </c>
      <c r="F833">
        <f t="shared" si="49"/>
        <v>3</v>
      </c>
      <c r="G833" t="s">
        <v>8</v>
      </c>
    </row>
    <row r="834" spans="1:7">
      <c r="A834" s="26">
        <v>41010</v>
      </c>
      <c r="B834" s="39">
        <f t="shared" si="50"/>
        <v>41010</v>
      </c>
      <c r="C834" s="48">
        <f t="shared" si="48"/>
        <v>4</v>
      </c>
      <c r="D834" s="39">
        <f t="shared" si="51"/>
        <v>2012</v>
      </c>
      <c r="E834" s="26" t="s">
        <v>2</v>
      </c>
      <c r="F834">
        <f t="shared" si="49"/>
        <v>4</v>
      </c>
      <c r="G834" t="s">
        <v>8</v>
      </c>
    </row>
    <row r="835" spans="1:7">
      <c r="A835" s="26">
        <v>41011</v>
      </c>
      <c r="B835" s="39">
        <f t="shared" si="50"/>
        <v>41011</v>
      </c>
      <c r="C835" s="48">
        <f t="shared" ref="C835:C898" si="52">MONTH(A835)</f>
        <v>4</v>
      </c>
      <c r="D835" s="39">
        <f t="shared" si="51"/>
        <v>2012</v>
      </c>
      <c r="E835" s="26" t="s">
        <v>2</v>
      </c>
      <c r="F835">
        <f t="shared" ref="F835:F898" si="53">WEEKDAY(A835)</f>
        <v>5</v>
      </c>
      <c r="G835" t="s">
        <v>8</v>
      </c>
    </row>
    <row r="836" spans="1:7">
      <c r="A836" s="26">
        <v>41012</v>
      </c>
      <c r="B836" s="39">
        <f t="shared" ref="B836:B899" si="54">A836</f>
        <v>41012</v>
      </c>
      <c r="C836" s="48">
        <f t="shared" si="52"/>
        <v>4</v>
      </c>
      <c r="D836" s="39">
        <f t="shared" ref="D836:D899" si="55">YEAR(A836)</f>
        <v>2012</v>
      </c>
      <c r="E836" s="26" t="s">
        <v>2</v>
      </c>
      <c r="F836">
        <f t="shared" si="53"/>
        <v>6</v>
      </c>
      <c r="G836" t="s">
        <v>8</v>
      </c>
    </row>
    <row r="837" spans="1:7">
      <c r="A837" s="26">
        <v>41013</v>
      </c>
      <c r="B837" s="39">
        <f t="shared" si="54"/>
        <v>41013</v>
      </c>
      <c r="C837" s="48">
        <f t="shared" si="52"/>
        <v>4</v>
      </c>
      <c r="D837" s="39">
        <f t="shared" si="55"/>
        <v>2012</v>
      </c>
      <c r="E837" s="26" t="s">
        <v>2</v>
      </c>
      <c r="F837">
        <f t="shared" si="53"/>
        <v>7</v>
      </c>
      <c r="G837" t="s">
        <v>0</v>
      </c>
    </row>
    <row r="838" spans="1:7">
      <c r="A838" s="26">
        <v>41014</v>
      </c>
      <c r="B838" s="39">
        <f t="shared" si="54"/>
        <v>41014</v>
      </c>
      <c r="C838" s="48">
        <f t="shared" si="52"/>
        <v>4</v>
      </c>
      <c r="D838" s="39">
        <f t="shared" si="55"/>
        <v>2012</v>
      </c>
      <c r="E838" s="26" t="s">
        <v>2</v>
      </c>
      <c r="F838">
        <f t="shared" si="53"/>
        <v>1</v>
      </c>
      <c r="G838" t="s">
        <v>13</v>
      </c>
    </row>
    <row r="839" spans="1:7">
      <c r="A839" s="26">
        <v>41015</v>
      </c>
      <c r="B839" s="39">
        <f t="shared" si="54"/>
        <v>41015</v>
      </c>
      <c r="C839" s="48">
        <f t="shared" si="52"/>
        <v>4</v>
      </c>
      <c r="D839" s="39">
        <f t="shared" si="55"/>
        <v>2012</v>
      </c>
      <c r="E839" s="26" t="s">
        <v>2</v>
      </c>
      <c r="F839">
        <f t="shared" si="53"/>
        <v>2</v>
      </c>
      <c r="G839" t="s">
        <v>8</v>
      </c>
    </row>
    <row r="840" spans="1:7">
      <c r="A840" s="26">
        <v>41016</v>
      </c>
      <c r="B840" s="39">
        <f t="shared" si="54"/>
        <v>41016</v>
      </c>
      <c r="C840" s="48">
        <f t="shared" si="52"/>
        <v>4</v>
      </c>
      <c r="D840" s="39">
        <f t="shared" si="55"/>
        <v>2012</v>
      </c>
      <c r="E840" s="26" t="s">
        <v>2</v>
      </c>
      <c r="F840">
        <f t="shared" si="53"/>
        <v>3</v>
      </c>
      <c r="G840" t="s">
        <v>8</v>
      </c>
    </row>
    <row r="841" spans="1:7">
      <c r="A841" s="26">
        <v>41017</v>
      </c>
      <c r="B841" s="39">
        <f t="shared" si="54"/>
        <v>41017</v>
      </c>
      <c r="C841" s="48">
        <f t="shared" si="52"/>
        <v>4</v>
      </c>
      <c r="D841" s="39">
        <f t="shared" si="55"/>
        <v>2012</v>
      </c>
      <c r="E841" s="26" t="s">
        <v>2</v>
      </c>
      <c r="F841">
        <f t="shared" si="53"/>
        <v>4</v>
      </c>
      <c r="G841" t="s">
        <v>8</v>
      </c>
    </row>
    <row r="842" spans="1:7">
      <c r="A842" s="26">
        <v>41018</v>
      </c>
      <c r="B842" s="39">
        <f t="shared" si="54"/>
        <v>41018</v>
      </c>
      <c r="C842" s="48">
        <f t="shared" si="52"/>
        <v>4</v>
      </c>
      <c r="D842" s="39">
        <f t="shared" si="55"/>
        <v>2012</v>
      </c>
      <c r="E842" s="26" t="s">
        <v>2</v>
      </c>
      <c r="F842">
        <f t="shared" si="53"/>
        <v>5</v>
      </c>
      <c r="G842" t="s">
        <v>8</v>
      </c>
    </row>
    <row r="843" spans="1:7">
      <c r="A843" s="26">
        <v>41019</v>
      </c>
      <c r="B843" s="39">
        <f t="shared" si="54"/>
        <v>41019</v>
      </c>
      <c r="C843" s="48">
        <f t="shared" si="52"/>
        <v>4</v>
      </c>
      <c r="D843" s="39">
        <f t="shared" si="55"/>
        <v>2012</v>
      </c>
      <c r="E843" s="26" t="s">
        <v>2</v>
      </c>
      <c r="F843">
        <f t="shared" si="53"/>
        <v>6</v>
      </c>
      <c r="G843" t="s">
        <v>8</v>
      </c>
    </row>
    <row r="844" spans="1:7">
      <c r="A844" s="26">
        <v>41020</v>
      </c>
      <c r="B844" s="39">
        <f t="shared" si="54"/>
        <v>41020</v>
      </c>
      <c r="C844" s="48">
        <f t="shared" si="52"/>
        <v>4</v>
      </c>
      <c r="D844" s="39">
        <f t="shared" si="55"/>
        <v>2012</v>
      </c>
      <c r="E844" s="26" t="s">
        <v>2</v>
      </c>
      <c r="F844">
        <f t="shared" si="53"/>
        <v>7</v>
      </c>
      <c r="G844" t="s">
        <v>0</v>
      </c>
    </row>
    <row r="845" spans="1:7">
      <c r="A845" s="26">
        <v>41021</v>
      </c>
      <c r="B845" s="39">
        <f t="shared" si="54"/>
        <v>41021</v>
      </c>
      <c r="C845" s="48">
        <f t="shared" si="52"/>
        <v>4</v>
      </c>
      <c r="D845" s="39">
        <f t="shared" si="55"/>
        <v>2012</v>
      </c>
      <c r="E845" s="26" t="s">
        <v>2</v>
      </c>
      <c r="F845">
        <f t="shared" si="53"/>
        <v>1</v>
      </c>
      <c r="G845" t="s">
        <v>13</v>
      </c>
    </row>
    <row r="846" spans="1:7">
      <c r="A846" s="26">
        <v>41022</v>
      </c>
      <c r="B846" s="39">
        <f t="shared" si="54"/>
        <v>41022</v>
      </c>
      <c r="C846" s="48">
        <f t="shared" si="52"/>
        <v>4</v>
      </c>
      <c r="D846" s="39">
        <f t="shared" si="55"/>
        <v>2012</v>
      </c>
      <c r="E846" s="26" t="s">
        <v>2</v>
      </c>
      <c r="F846">
        <f t="shared" si="53"/>
        <v>2</v>
      </c>
      <c r="G846" t="s">
        <v>8</v>
      </c>
    </row>
    <row r="847" spans="1:7">
      <c r="A847" s="26">
        <v>41023</v>
      </c>
      <c r="B847" s="39">
        <f t="shared" si="54"/>
        <v>41023</v>
      </c>
      <c r="C847" s="48">
        <f t="shared" si="52"/>
        <v>4</v>
      </c>
      <c r="D847" s="39">
        <f t="shared" si="55"/>
        <v>2012</v>
      </c>
      <c r="E847" s="26" t="s">
        <v>2</v>
      </c>
      <c r="F847">
        <f t="shared" si="53"/>
        <v>3</v>
      </c>
      <c r="G847" t="s">
        <v>8</v>
      </c>
    </row>
    <row r="848" spans="1:7">
      <c r="A848" s="26">
        <v>41024</v>
      </c>
      <c r="B848" s="39">
        <f t="shared" si="54"/>
        <v>41024</v>
      </c>
      <c r="C848" s="48">
        <f t="shared" si="52"/>
        <v>4</v>
      </c>
      <c r="D848" s="39">
        <f t="shared" si="55"/>
        <v>2012</v>
      </c>
      <c r="E848" s="26" t="s">
        <v>2</v>
      </c>
      <c r="F848">
        <f t="shared" si="53"/>
        <v>4</v>
      </c>
      <c r="G848" t="s">
        <v>8</v>
      </c>
    </row>
    <row r="849" spans="1:7">
      <c r="A849" s="26">
        <v>41025</v>
      </c>
      <c r="B849" s="39">
        <f t="shared" si="54"/>
        <v>41025</v>
      </c>
      <c r="C849" s="48">
        <f t="shared" si="52"/>
        <v>4</v>
      </c>
      <c r="D849" s="39">
        <f t="shared" si="55"/>
        <v>2012</v>
      </c>
      <c r="E849" s="26" t="s">
        <v>2</v>
      </c>
      <c r="F849">
        <f t="shared" si="53"/>
        <v>5</v>
      </c>
      <c r="G849" t="s">
        <v>8</v>
      </c>
    </row>
    <row r="850" spans="1:7">
      <c r="A850" s="26">
        <v>41026</v>
      </c>
      <c r="B850" s="39">
        <f t="shared" si="54"/>
        <v>41026</v>
      </c>
      <c r="C850" s="48">
        <f t="shared" si="52"/>
        <v>4</v>
      </c>
      <c r="D850" s="39">
        <f t="shared" si="55"/>
        <v>2012</v>
      </c>
      <c r="E850" s="26" t="s">
        <v>2</v>
      </c>
      <c r="F850">
        <f t="shared" si="53"/>
        <v>6</v>
      </c>
      <c r="G850" t="s">
        <v>8</v>
      </c>
    </row>
    <row r="851" spans="1:7">
      <c r="A851" s="26">
        <v>41027</v>
      </c>
      <c r="B851" s="39">
        <f t="shared" si="54"/>
        <v>41027</v>
      </c>
      <c r="C851" s="48">
        <f t="shared" si="52"/>
        <v>4</v>
      </c>
      <c r="D851" s="39">
        <f t="shared" si="55"/>
        <v>2012</v>
      </c>
      <c r="E851" s="26" t="s">
        <v>2</v>
      </c>
      <c r="F851">
        <f t="shared" si="53"/>
        <v>7</v>
      </c>
      <c r="G851" t="s">
        <v>0</v>
      </c>
    </row>
    <row r="852" spans="1:7">
      <c r="A852" s="26">
        <v>41028</v>
      </c>
      <c r="B852" s="39">
        <f t="shared" si="54"/>
        <v>41028</v>
      </c>
      <c r="C852" s="48">
        <f t="shared" si="52"/>
        <v>4</v>
      </c>
      <c r="D852" s="39">
        <f t="shared" si="55"/>
        <v>2012</v>
      </c>
      <c r="E852" s="26" t="s">
        <v>2</v>
      </c>
      <c r="F852">
        <f t="shared" si="53"/>
        <v>1</v>
      </c>
      <c r="G852" t="s">
        <v>13</v>
      </c>
    </row>
    <row r="853" spans="1:7">
      <c r="A853" s="26">
        <v>41029</v>
      </c>
      <c r="B853" s="39">
        <f t="shared" si="54"/>
        <v>41029</v>
      </c>
      <c r="C853" s="48">
        <f t="shared" si="52"/>
        <v>4</v>
      </c>
      <c r="D853" s="39">
        <f t="shared" si="55"/>
        <v>2012</v>
      </c>
      <c r="E853" s="26" t="s">
        <v>2</v>
      </c>
      <c r="F853">
        <f t="shared" si="53"/>
        <v>2</v>
      </c>
      <c r="G853" t="s">
        <v>8</v>
      </c>
    </row>
    <row r="854" spans="1:7">
      <c r="A854" s="26">
        <v>41030</v>
      </c>
      <c r="B854" s="39">
        <f t="shared" si="54"/>
        <v>41030</v>
      </c>
      <c r="C854" s="48">
        <f t="shared" si="52"/>
        <v>5</v>
      </c>
      <c r="D854" s="39">
        <f t="shared" si="55"/>
        <v>2012</v>
      </c>
      <c r="E854" s="26" t="s">
        <v>2</v>
      </c>
      <c r="F854">
        <f t="shared" si="53"/>
        <v>3</v>
      </c>
      <c r="G854" t="s">
        <v>13</v>
      </c>
    </row>
    <row r="855" spans="1:7">
      <c r="A855" s="26">
        <v>41031</v>
      </c>
      <c r="B855" s="39">
        <f t="shared" si="54"/>
        <v>41031</v>
      </c>
      <c r="C855" s="48">
        <f t="shared" si="52"/>
        <v>5</v>
      </c>
      <c r="D855" s="39">
        <f t="shared" si="55"/>
        <v>2012</v>
      </c>
      <c r="E855" s="26" t="s">
        <v>2</v>
      </c>
      <c r="F855">
        <f t="shared" si="53"/>
        <v>4</v>
      </c>
      <c r="G855" t="s">
        <v>8</v>
      </c>
    </row>
    <row r="856" spans="1:7">
      <c r="A856" s="26">
        <v>41032</v>
      </c>
      <c r="B856" s="39">
        <f t="shared" si="54"/>
        <v>41032</v>
      </c>
      <c r="C856" s="48">
        <f t="shared" si="52"/>
        <v>5</v>
      </c>
      <c r="D856" s="39">
        <f t="shared" si="55"/>
        <v>2012</v>
      </c>
      <c r="E856" s="26" t="s">
        <v>2</v>
      </c>
      <c r="F856">
        <f t="shared" si="53"/>
        <v>5</v>
      </c>
      <c r="G856" t="s">
        <v>8</v>
      </c>
    </row>
    <row r="857" spans="1:7">
      <c r="A857" s="26">
        <v>41033</v>
      </c>
      <c r="B857" s="39">
        <f t="shared" si="54"/>
        <v>41033</v>
      </c>
      <c r="C857" s="48">
        <f t="shared" si="52"/>
        <v>5</v>
      </c>
      <c r="D857" s="39">
        <f t="shared" si="55"/>
        <v>2012</v>
      </c>
      <c r="E857" s="26" t="s">
        <v>2</v>
      </c>
      <c r="F857">
        <f t="shared" si="53"/>
        <v>6</v>
      </c>
      <c r="G857" t="s">
        <v>8</v>
      </c>
    </row>
    <row r="858" spans="1:7">
      <c r="A858" s="26">
        <v>41034</v>
      </c>
      <c r="B858" s="39">
        <f t="shared" si="54"/>
        <v>41034</v>
      </c>
      <c r="C858" s="48">
        <f t="shared" si="52"/>
        <v>5</v>
      </c>
      <c r="D858" s="39">
        <f t="shared" si="55"/>
        <v>2012</v>
      </c>
      <c r="E858" s="26" t="s">
        <v>2</v>
      </c>
      <c r="F858">
        <f t="shared" si="53"/>
        <v>7</v>
      </c>
      <c r="G858" t="s">
        <v>0</v>
      </c>
    </row>
    <row r="859" spans="1:7">
      <c r="A859" s="26">
        <v>41035</v>
      </c>
      <c r="B859" s="39">
        <f t="shared" si="54"/>
        <v>41035</v>
      </c>
      <c r="C859" s="48">
        <f t="shared" si="52"/>
        <v>5</v>
      </c>
      <c r="D859" s="39">
        <f t="shared" si="55"/>
        <v>2012</v>
      </c>
      <c r="E859" s="26" t="s">
        <v>2</v>
      </c>
      <c r="F859">
        <f t="shared" si="53"/>
        <v>1</v>
      </c>
      <c r="G859" t="s">
        <v>13</v>
      </c>
    </row>
    <row r="860" spans="1:7">
      <c r="A860" s="26">
        <v>41036</v>
      </c>
      <c r="B860" s="39">
        <f t="shared" si="54"/>
        <v>41036</v>
      </c>
      <c r="C860" s="48">
        <f t="shared" si="52"/>
        <v>5</v>
      </c>
      <c r="D860" s="39">
        <f t="shared" si="55"/>
        <v>2012</v>
      </c>
      <c r="E860" s="26" t="s">
        <v>2</v>
      </c>
      <c r="F860">
        <f t="shared" si="53"/>
        <v>2</v>
      </c>
      <c r="G860" t="s">
        <v>8</v>
      </c>
    </row>
    <row r="861" spans="1:7">
      <c r="A861" s="26">
        <v>41037</v>
      </c>
      <c r="B861" s="39">
        <f t="shared" si="54"/>
        <v>41037</v>
      </c>
      <c r="C861" s="48">
        <f t="shared" si="52"/>
        <v>5</v>
      </c>
      <c r="D861" s="39">
        <f t="shared" si="55"/>
        <v>2012</v>
      </c>
      <c r="E861" s="26" t="s">
        <v>2</v>
      </c>
      <c r="F861">
        <f t="shared" si="53"/>
        <v>3</v>
      </c>
      <c r="G861" t="s">
        <v>8</v>
      </c>
    </row>
    <row r="862" spans="1:7">
      <c r="A862" s="26">
        <v>41038</v>
      </c>
      <c r="B862" s="39">
        <f t="shared" si="54"/>
        <v>41038</v>
      </c>
      <c r="C862" s="48">
        <f t="shared" si="52"/>
        <v>5</v>
      </c>
      <c r="D862" s="39">
        <f t="shared" si="55"/>
        <v>2012</v>
      </c>
      <c r="E862" s="26" t="s">
        <v>2</v>
      </c>
      <c r="F862">
        <f t="shared" si="53"/>
        <v>4</v>
      </c>
      <c r="G862" t="s">
        <v>8</v>
      </c>
    </row>
    <row r="863" spans="1:7">
      <c r="A863" s="26">
        <v>41039</v>
      </c>
      <c r="B863" s="39">
        <f t="shared" si="54"/>
        <v>41039</v>
      </c>
      <c r="C863" s="48">
        <f t="shared" si="52"/>
        <v>5</v>
      </c>
      <c r="D863" s="39">
        <f t="shared" si="55"/>
        <v>2012</v>
      </c>
      <c r="E863" s="26" t="s">
        <v>2</v>
      </c>
      <c r="F863">
        <f t="shared" si="53"/>
        <v>5</v>
      </c>
      <c r="G863" t="s">
        <v>8</v>
      </c>
    </row>
    <row r="864" spans="1:7">
      <c r="A864" s="26">
        <v>41040</v>
      </c>
      <c r="B864" s="39">
        <f t="shared" si="54"/>
        <v>41040</v>
      </c>
      <c r="C864" s="48">
        <f t="shared" si="52"/>
        <v>5</v>
      </c>
      <c r="D864" s="39">
        <f t="shared" si="55"/>
        <v>2012</v>
      </c>
      <c r="E864" s="26" t="s">
        <v>2</v>
      </c>
      <c r="F864">
        <f t="shared" si="53"/>
        <v>6</v>
      </c>
      <c r="G864" t="s">
        <v>8</v>
      </c>
    </row>
    <row r="865" spans="1:7">
      <c r="A865" s="26">
        <v>41041</v>
      </c>
      <c r="B865" s="39">
        <f t="shared" si="54"/>
        <v>41041</v>
      </c>
      <c r="C865" s="48">
        <f t="shared" si="52"/>
        <v>5</v>
      </c>
      <c r="D865" s="39">
        <f t="shared" si="55"/>
        <v>2012</v>
      </c>
      <c r="E865" s="26" t="s">
        <v>2</v>
      </c>
      <c r="F865">
        <f t="shared" si="53"/>
        <v>7</v>
      </c>
      <c r="G865" t="s">
        <v>0</v>
      </c>
    </row>
    <row r="866" spans="1:7">
      <c r="A866" s="26">
        <v>41042</v>
      </c>
      <c r="B866" s="39">
        <f t="shared" si="54"/>
        <v>41042</v>
      </c>
      <c r="C866" s="48">
        <f t="shared" si="52"/>
        <v>5</v>
      </c>
      <c r="D866" s="39">
        <f t="shared" si="55"/>
        <v>2012</v>
      </c>
      <c r="E866" s="26" t="s">
        <v>2</v>
      </c>
      <c r="F866">
        <f t="shared" si="53"/>
        <v>1</v>
      </c>
      <c r="G866" t="s">
        <v>13</v>
      </c>
    </row>
    <row r="867" spans="1:7">
      <c r="A867" s="26">
        <v>41043</v>
      </c>
      <c r="B867" s="39">
        <f t="shared" si="54"/>
        <v>41043</v>
      </c>
      <c r="C867" s="48">
        <f t="shared" si="52"/>
        <v>5</v>
      </c>
      <c r="D867" s="39">
        <f t="shared" si="55"/>
        <v>2012</v>
      </c>
      <c r="E867" s="26" t="s">
        <v>2</v>
      </c>
      <c r="F867">
        <f t="shared" si="53"/>
        <v>2</v>
      </c>
      <c r="G867" t="s">
        <v>8</v>
      </c>
    </row>
    <row r="868" spans="1:7">
      <c r="A868" s="26">
        <v>41044</v>
      </c>
      <c r="B868" s="39">
        <f t="shared" si="54"/>
        <v>41044</v>
      </c>
      <c r="C868" s="48">
        <f t="shared" si="52"/>
        <v>5</v>
      </c>
      <c r="D868" s="39">
        <f t="shared" si="55"/>
        <v>2012</v>
      </c>
      <c r="E868" s="26" t="s">
        <v>2</v>
      </c>
      <c r="F868">
        <f t="shared" si="53"/>
        <v>3</v>
      </c>
      <c r="G868" t="s">
        <v>8</v>
      </c>
    </row>
    <row r="869" spans="1:7">
      <c r="A869" s="26">
        <v>41045</v>
      </c>
      <c r="B869" s="39">
        <f t="shared" si="54"/>
        <v>41045</v>
      </c>
      <c r="C869" s="48">
        <f t="shared" si="52"/>
        <v>5</v>
      </c>
      <c r="D869" s="39">
        <f t="shared" si="55"/>
        <v>2012</v>
      </c>
      <c r="E869" s="26" t="s">
        <v>2</v>
      </c>
      <c r="F869">
        <f t="shared" si="53"/>
        <v>4</v>
      </c>
      <c r="G869" t="s">
        <v>8</v>
      </c>
    </row>
    <row r="870" spans="1:7">
      <c r="A870" s="26">
        <v>41046</v>
      </c>
      <c r="B870" s="39">
        <f t="shared" si="54"/>
        <v>41046</v>
      </c>
      <c r="C870" s="48">
        <f t="shared" si="52"/>
        <v>5</v>
      </c>
      <c r="D870" s="39">
        <f t="shared" si="55"/>
        <v>2012</v>
      </c>
      <c r="E870" s="26" t="s">
        <v>2</v>
      </c>
      <c r="F870">
        <f t="shared" si="53"/>
        <v>5</v>
      </c>
      <c r="G870" t="s">
        <v>8</v>
      </c>
    </row>
    <row r="871" spans="1:7">
      <c r="A871" s="26">
        <v>41047</v>
      </c>
      <c r="B871" s="39">
        <f t="shared" si="54"/>
        <v>41047</v>
      </c>
      <c r="C871" s="48">
        <f t="shared" si="52"/>
        <v>5</v>
      </c>
      <c r="D871" s="39">
        <f t="shared" si="55"/>
        <v>2012</v>
      </c>
      <c r="E871" s="26" t="s">
        <v>2</v>
      </c>
      <c r="F871">
        <f t="shared" si="53"/>
        <v>6</v>
      </c>
      <c r="G871" t="s">
        <v>8</v>
      </c>
    </row>
    <row r="872" spans="1:7">
      <c r="A872" s="26">
        <v>41048</v>
      </c>
      <c r="B872" s="39">
        <f t="shared" si="54"/>
        <v>41048</v>
      </c>
      <c r="C872" s="48">
        <f t="shared" si="52"/>
        <v>5</v>
      </c>
      <c r="D872" s="39">
        <f t="shared" si="55"/>
        <v>2012</v>
      </c>
      <c r="E872" s="26" t="s">
        <v>2</v>
      </c>
      <c r="F872">
        <f t="shared" si="53"/>
        <v>7</v>
      </c>
      <c r="G872" t="s">
        <v>0</v>
      </c>
    </row>
    <row r="873" spans="1:7">
      <c r="A873" s="26">
        <v>41049</v>
      </c>
      <c r="B873" s="39">
        <f t="shared" si="54"/>
        <v>41049</v>
      </c>
      <c r="C873" s="48">
        <f t="shared" si="52"/>
        <v>5</v>
      </c>
      <c r="D873" s="39">
        <f t="shared" si="55"/>
        <v>2012</v>
      </c>
      <c r="E873" s="26" t="s">
        <v>2</v>
      </c>
      <c r="F873">
        <f t="shared" si="53"/>
        <v>1</v>
      </c>
      <c r="G873" t="s">
        <v>13</v>
      </c>
    </row>
    <row r="874" spans="1:7">
      <c r="A874" s="26">
        <v>41050</v>
      </c>
      <c r="B874" s="39">
        <f t="shared" si="54"/>
        <v>41050</v>
      </c>
      <c r="C874" s="48">
        <f t="shared" si="52"/>
        <v>5</v>
      </c>
      <c r="D874" s="39">
        <f t="shared" si="55"/>
        <v>2012</v>
      </c>
      <c r="E874" s="26" t="s">
        <v>2</v>
      </c>
      <c r="F874">
        <f t="shared" si="53"/>
        <v>2</v>
      </c>
      <c r="G874" t="s">
        <v>8</v>
      </c>
    </row>
    <row r="875" spans="1:7">
      <c r="A875" s="26">
        <v>41051</v>
      </c>
      <c r="B875" s="39">
        <f t="shared" si="54"/>
        <v>41051</v>
      </c>
      <c r="C875" s="48">
        <f t="shared" si="52"/>
        <v>5</v>
      </c>
      <c r="D875" s="39">
        <f t="shared" si="55"/>
        <v>2012</v>
      </c>
      <c r="E875" s="26" t="s">
        <v>2</v>
      </c>
      <c r="F875">
        <f t="shared" si="53"/>
        <v>3</v>
      </c>
      <c r="G875" t="s">
        <v>8</v>
      </c>
    </row>
    <row r="876" spans="1:7">
      <c r="A876" s="26">
        <v>41052</v>
      </c>
      <c r="B876" s="39">
        <f t="shared" si="54"/>
        <v>41052</v>
      </c>
      <c r="C876" s="48">
        <f t="shared" si="52"/>
        <v>5</v>
      </c>
      <c r="D876" s="39">
        <f t="shared" si="55"/>
        <v>2012</v>
      </c>
      <c r="E876" s="26" t="s">
        <v>2</v>
      </c>
      <c r="F876">
        <f t="shared" si="53"/>
        <v>4</v>
      </c>
      <c r="G876" t="s">
        <v>8</v>
      </c>
    </row>
    <row r="877" spans="1:7">
      <c r="A877" s="26">
        <v>41053</v>
      </c>
      <c r="B877" s="39">
        <f t="shared" si="54"/>
        <v>41053</v>
      </c>
      <c r="C877" s="48">
        <f t="shared" si="52"/>
        <v>5</v>
      </c>
      <c r="D877" s="39">
        <f t="shared" si="55"/>
        <v>2012</v>
      </c>
      <c r="E877" s="26" t="s">
        <v>2</v>
      </c>
      <c r="F877">
        <f t="shared" si="53"/>
        <v>5</v>
      </c>
      <c r="G877" t="s">
        <v>8</v>
      </c>
    </row>
    <row r="878" spans="1:7">
      <c r="A878" s="26">
        <v>41054</v>
      </c>
      <c r="B878" s="39">
        <f t="shared" si="54"/>
        <v>41054</v>
      </c>
      <c r="C878" s="48">
        <f t="shared" si="52"/>
        <v>5</v>
      </c>
      <c r="D878" s="39">
        <f t="shared" si="55"/>
        <v>2012</v>
      </c>
      <c r="E878" s="26" t="s">
        <v>2</v>
      </c>
      <c r="F878">
        <f t="shared" si="53"/>
        <v>6</v>
      </c>
      <c r="G878" t="s">
        <v>8</v>
      </c>
    </row>
    <row r="879" spans="1:7">
      <c r="A879" s="26">
        <v>41055</v>
      </c>
      <c r="B879" s="39">
        <f t="shared" si="54"/>
        <v>41055</v>
      </c>
      <c r="C879" s="48">
        <f t="shared" si="52"/>
        <v>5</v>
      </c>
      <c r="D879" s="39">
        <f t="shared" si="55"/>
        <v>2012</v>
      </c>
      <c r="E879" s="26" t="s">
        <v>2</v>
      </c>
      <c r="F879">
        <f t="shared" si="53"/>
        <v>7</v>
      </c>
      <c r="G879" t="s">
        <v>0</v>
      </c>
    </row>
    <row r="880" spans="1:7">
      <c r="A880" s="26">
        <v>41056</v>
      </c>
      <c r="B880" s="39">
        <f t="shared" si="54"/>
        <v>41056</v>
      </c>
      <c r="C880" s="48">
        <f t="shared" si="52"/>
        <v>5</v>
      </c>
      <c r="D880" s="39">
        <f t="shared" si="55"/>
        <v>2012</v>
      </c>
      <c r="E880" s="26" t="s">
        <v>2</v>
      </c>
      <c r="F880">
        <f t="shared" si="53"/>
        <v>1</v>
      </c>
      <c r="G880" t="s">
        <v>13</v>
      </c>
    </row>
    <row r="881" spans="1:7">
      <c r="A881" s="26">
        <v>41057</v>
      </c>
      <c r="B881" s="39">
        <f t="shared" si="54"/>
        <v>41057</v>
      </c>
      <c r="C881" s="48">
        <f t="shared" si="52"/>
        <v>5</v>
      </c>
      <c r="D881" s="39">
        <f t="shared" si="55"/>
        <v>2012</v>
      </c>
      <c r="E881" s="26" t="s">
        <v>2</v>
      </c>
      <c r="F881">
        <f t="shared" si="53"/>
        <v>2</v>
      </c>
      <c r="G881" t="s">
        <v>8</v>
      </c>
    </row>
    <row r="882" spans="1:7">
      <c r="A882" s="26">
        <v>41058</v>
      </c>
      <c r="B882" s="39">
        <f t="shared" si="54"/>
        <v>41058</v>
      </c>
      <c r="C882" s="48">
        <f t="shared" si="52"/>
        <v>5</v>
      </c>
      <c r="D882" s="39">
        <f t="shared" si="55"/>
        <v>2012</v>
      </c>
      <c r="E882" s="26" t="s">
        <v>2</v>
      </c>
      <c r="F882">
        <f t="shared" si="53"/>
        <v>3</v>
      </c>
      <c r="G882" t="s">
        <v>8</v>
      </c>
    </row>
    <row r="883" spans="1:7">
      <c r="A883" s="26">
        <v>41059</v>
      </c>
      <c r="B883" s="39">
        <f t="shared" si="54"/>
        <v>41059</v>
      </c>
      <c r="C883" s="48">
        <f t="shared" si="52"/>
        <v>5</v>
      </c>
      <c r="D883" s="39">
        <f t="shared" si="55"/>
        <v>2012</v>
      </c>
      <c r="E883" s="26" t="s">
        <v>2</v>
      </c>
      <c r="F883">
        <f t="shared" si="53"/>
        <v>4</v>
      </c>
      <c r="G883" t="s">
        <v>8</v>
      </c>
    </row>
    <row r="884" spans="1:7">
      <c r="A884" s="26">
        <v>41060</v>
      </c>
      <c r="B884" s="39">
        <f t="shared" si="54"/>
        <v>41060</v>
      </c>
      <c r="C884" s="48">
        <f t="shared" si="52"/>
        <v>5</v>
      </c>
      <c r="D884" s="39">
        <f t="shared" si="55"/>
        <v>2012</v>
      </c>
      <c r="E884" s="26" t="s">
        <v>2</v>
      </c>
      <c r="F884">
        <f t="shared" si="53"/>
        <v>5</v>
      </c>
      <c r="G884" t="s">
        <v>8</v>
      </c>
    </row>
    <row r="885" spans="1:7">
      <c r="A885" s="26">
        <v>41061</v>
      </c>
      <c r="B885" s="39">
        <f t="shared" si="54"/>
        <v>41061</v>
      </c>
      <c r="C885" s="48">
        <f t="shared" si="52"/>
        <v>6</v>
      </c>
      <c r="D885" s="39">
        <f t="shared" si="55"/>
        <v>2012</v>
      </c>
      <c r="E885" s="26" t="s">
        <v>1</v>
      </c>
      <c r="F885">
        <f t="shared" si="53"/>
        <v>6</v>
      </c>
      <c r="G885" t="s">
        <v>8</v>
      </c>
    </row>
    <row r="886" spans="1:7">
      <c r="A886" s="26">
        <v>41062</v>
      </c>
      <c r="B886" s="39">
        <f t="shared" si="54"/>
        <v>41062</v>
      </c>
      <c r="C886" s="48">
        <f t="shared" si="52"/>
        <v>6</v>
      </c>
      <c r="D886" s="39">
        <f t="shared" si="55"/>
        <v>2012</v>
      </c>
      <c r="E886" s="26" t="s">
        <v>1</v>
      </c>
      <c r="F886">
        <f t="shared" si="53"/>
        <v>7</v>
      </c>
      <c r="G886" t="s">
        <v>0</v>
      </c>
    </row>
    <row r="887" spans="1:7">
      <c r="A887" s="26">
        <v>41063</v>
      </c>
      <c r="B887" s="39">
        <f t="shared" si="54"/>
        <v>41063</v>
      </c>
      <c r="C887" s="48">
        <f t="shared" si="52"/>
        <v>6</v>
      </c>
      <c r="D887" s="39">
        <f t="shared" si="55"/>
        <v>2012</v>
      </c>
      <c r="E887" s="26" t="s">
        <v>1</v>
      </c>
      <c r="F887">
        <f t="shared" si="53"/>
        <v>1</v>
      </c>
      <c r="G887" t="s">
        <v>13</v>
      </c>
    </row>
    <row r="888" spans="1:7">
      <c r="A888" s="26">
        <v>41064</v>
      </c>
      <c r="B888" s="39">
        <f t="shared" si="54"/>
        <v>41064</v>
      </c>
      <c r="C888" s="48">
        <f t="shared" si="52"/>
        <v>6</v>
      </c>
      <c r="D888" s="39">
        <f t="shared" si="55"/>
        <v>2012</v>
      </c>
      <c r="E888" s="26" t="s">
        <v>1</v>
      </c>
      <c r="F888">
        <f t="shared" si="53"/>
        <v>2</v>
      </c>
      <c r="G888" t="s">
        <v>8</v>
      </c>
    </row>
    <row r="889" spans="1:7">
      <c r="A889" s="26">
        <v>41065</v>
      </c>
      <c r="B889" s="39">
        <f t="shared" si="54"/>
        <v>41065</v>
      </c>
      <c r="C889" s="48">
        <f t="shared" si="52"/>
        <v>6</v>
      </c>
      <c r="D889" s="39">
        <f t="shared" si="55"/>
        <v>2012</v>
      </c>
      <c r="E889" s="26" t="s">
        <v>1</v>
      </c>
      <c r="F889">
        <f t="shared" si="53"/>
        <v>3</v>
      </c>
      <c r="G889" t="s">
        <v>8</v>
      </c>
    </row>
    <row r="890" spans="1:7">
      <c r="A890" s="26">
        <v>41066</v>
      </c>
      <c r="B890" s="39">
        <f t="shared" si="54"/>
        <v>41066</v>
      </c>
      <c r="C890" s="48">
        <f t="shared" si="52"/>
        <v>6</v>
      </c>
      <c r="D890" s="39">
        <f t="shared" si="55"/>
        <v>2012</v>
      </c>
      <c r="E890" s="26" t="s">
        <v>1</v>
      </c>
      <c r="F890">
        <f t="shared" si="53"/>
        <v>4</v>
      </c>
      <c r="G890" t="s">
        <v>8</v>
      </c>
    </row>
    <row r="891" spans="1:7">
      <c r="A891" s="26">
        <v>41067</v>
      </c>
      <c r="B891" s="39">
        <f t="shared" si="54"/>
        <v>41067</v>
      </c>
      <c r="C891" s="48">
        <f t="shared" si="52"/>
        <v>6</v>
      </c>
      <c r="D891" s="39">
        <f t="shared" si="55"/>
        <v>2012</v>
      </c>
      <c r="E891" s="26" t="s">
        <v>1</v>
      </c>
      <c r="F891">
        <f t="shared" si="53"/>
        <v>5</v>
      </c>
      <c r="G891" t="s">
        <v>8</v>
      </c>
    </row>
    <row r="892" spans="1:7">
      <c r="A892" s="26">
        <v>41068</v>
      </c>
      <c r="B892" s="39">
        <f t="shared" si="54"/>
        <v>41068</v>
      </c>
      <c r="C892" s="48">
        <f t="shared" si="52"/>
        <v>6</v>
      </c>
      <c r="D892" s="39">
        <f t="shared" si="55"/>
        <v>2012</v>
      </c>
      <c r="E892" s="26" t="s">
        <v>1</v>
      </c>
      <c r="F892">
        <f t="shared" si="53"/>
        <v>6</v>
      </c>
      <c r="G892" t="s">
        <v>8</v>
      </c>
    </row>
    <row r="893" spans="1:7">
      <c r="A893" s="26">
        <v>41069</v>
      </c>
      <c r="B893" s="39">
        <f t="shared" si="54"/>
        <v>41069</v>
      </c>
      <c r="C893" s="48">
        <f t="shared" si="52"/>
        <v>6</v>
      </c>
      <c r="D893" s="39">
        <f t="shared" si="55"/>
        <v>2012</v>
      </c>
      <c r="E893" s="26" t="s">
        <v>1</v>
      </c>
      <c r="F893">
        <f t="shared" si="53"/>
        <v>7</v>
      </c>
      <c r="G893" t="s">
        <v>0</v>
      </c>
    </row>
    <row r="894" spans="1:7">
      <c r="A894" s="26">
        <v>41070</v>
      </c>
      <c r="B894" s="39">
        <f t="shared" si="54"/>
        <v>41070</v>
      </c>
      <c r="C894" s="48">
        <f t="shared" si="52"/>
        <v>6</v>
      </c>
      <c r="D894" s="39">
        <f t="shared" si="55"/>
        <v>2012</v>
      </c>
      <c r="E894" s="26" t="s">
        <v>1</v>
      </c>
      <c r="F894">
        <f t="shared" si="53"/>
        <v>1</v>
      </c>
      <c r="G894" t="s">
        <v>13</v>
      </c>
    </row>
    <row r="895" spans="1:7">
      <c r="A895" s="26">
        <v>41071</v>
      </c>
      <c r="B895" s="39">
        <f t="shared" si="54"/>
        <v>41071</v>
      </c>
      <c r="C895" s="48">
        <f t="shared" si="52"/>
        <v>6</v>
      </c>
      <c r="D895" s="39">
        <f t="shared" si="55"/>
        <v>2012</v>
      </c>
      <c r="E895" s="26" t="s">
        <v>1</v>
      </c>
      <c r="F895">
        <f t="shared" si="53"/>
        <v>2</v>
      </c>
      <c r="G895" t="s">
        <v>8</v>
      </c>
    </row>
    <row r="896" spans="1:7">
      <c r="A896" s="26">
        <v>41072</v>
      </c>
      <c r="B896" s="39">
        <f t="shared" si="54"/>
        <v>41072</v>
      </c>
      <c r="C896" s="48">
        <f t="shared" si="52"/>
        <v>6</v>
      </c>
      <c r="D896" s="39">
        <f t="shared" si="55"/>
        <v>2012</v>
      </c>
      <c r="E896" s="26" t="s">
        <v>1</v>
      </c>
      <c r="F896">
        <f t="shared" si="53"/>
        <v>3</v>
      </c>
      <c r="G896" t="s">
        <v>8</v>
      </c>
    </row>
    <row r="897" spans="1:7">
      <c r="A897" s="26">
        <v>41073</v>
      </c>
      <c r="B897" s="39">
        <f t="shared" si="54"/>
        <v>41073</v>
      </c>
      <c r="C897" s="48">
        <f t="shared" si="52"/>
        <v>6</v>
      </c>
      <c r="D897" s="39">
        <f t="shared" si="55"/>
        <v>2012</v>
      </c>
      <c r="E897" s="26" t="s">
        <v>1</v>
      </c>
      <c r="F897">
        <f t="shared" si="53"/>
        <v>4</v>
      </c>
      <c r="G897" t="s">
        <v>8</v>
      </c>
    </row>
    <row r="898" spans="1:7">
      <c r="A898" s="26">
        <v>41074</v>
      </c>
      <c r="B898" s="39">
        <f t="shared" si="54"/>
        <v>41074</v>
      </c>
      <c r="C898" s="48">
        <f t="shared" si="52"/>
        <v>6</v>
      </c>
      <c r="D898" s="39">
        <f t="shared" si="55"/>
        <v>2012</v>
      </c>
      <c r="E898" s="26" t="s">
        <v>1</v>
      </c>
      <c r="F898">
        <f t="shared" si="53"/>
        <v>5</v>
      </c>
      <c r="G898" t="s">
        <v>8</v>
      </c>
    </row>
    <row r="899" spans="1:7">
      <c r="A899" s="26">
        <v>41075</v>
      </c>
      <c r="B899" s="39">
        <f t="shared" si="54"/>
        <v>41075</v>
      </c>
      <c r="C899" s="48">
        <f t="shared" ref="C899:C962" si="56">MONTH(A899)</f>
        <v>6</v>
      </c>
      <c r="D899" s="39">
        <f t="shared" si="55"/>
        <v>2012</v>
      </c>
      <c r="E899" s="26" t="s">
        <v>1</v>
      </c>
      <c r="F899">
        <f t="shared" ref="F899:F962" si="57">WEEKDAY(A899)</f>
        <v>6</v>
      </c>
      <c r="G899" t="s">
        <v>8</v>
      </c>
    </row>
    <row r="900" spans="1:7">
      <c r="A900" s="26">
        <v>41076</v>
      </c>
      <c r="B900" s="39">
        <f t="shared" ref="B900:B963" si="58">A900</f>
        <v>41076</v>
      </c>
      <c r="C900" s="48">
        <f t="shared" si="56"/>
        <v>6</v>
      </c>
      <c r="D900" s="39">
        <f t="shared" ref="D900:D963" si="59">YEAR(A900)</f>
        <v>2012</v>
      </c>
      <c r="E900" s="26" t="s">
        <v>1</v>
      </c>
      <c r="F900">
        <f t="shared" si="57"/>
        <v>7</v>
      </c>
      <c r="G900" t="s">
        <v>0</v>
      </c>
    </row>
    <row r="901" spans="1:7">
      <c r="A901" s="26">
        <v>41077</v>
      </c>
      <c r="B901" s="39">
        <f t="shared" si="58"/>
        <v>41077</v>
      </c>
      <c r="C901" s="48">
        <f t="shared" si="56"/>
        <v>6</v>
      </c>
      <c r="D901" s="39">
        <f t="shared" si="59"/>
        <v>2012</v>
      </c>
      <c r="E901" s="26" t="s">
        <v>1</v>
      </c>
      <c r="F901">
        <f t="shared" si="57"/>
        <v>1</v>
      </c>
      <c r="G901" t="s">
        <v>13</v>
      </c>
    </row>
    <row r="902" spans="1:7">
      <c r="A902" s="26">
        <v>41078</v>
      </c>
      <c r="B902" s="39">
        <f t="shared" si="58"/>
        <v>41078</v>
      </c>
      <c r="C902" s="48">
        <f t="shared" si="56"/>
        <v>6</v>
      </c>
      <c r="D902" s="39">
        <f t="shared" si="59"/>
        <v>2012</v>
      </c>
      <c r="E902" s="26" t="s">
        <v>1</v>
      </c>
      <c r="F902">
        <f t="shared" si="57"/>
        <v>2</v>
      </c>
      <c r="G902" t="s">
        <v>8</v>
      </c>
    </row>
    <row r="903" spans="1:7">
      <c r="A903" s="26">
        <v>41079</v>
      </c>
      <c r="B903" s="39">
        <f t="shared" si="58"/>
        <v>41079</v>
      </c>
      <c r="C903" s="48">
        <f t="shared" si="56"/>
        <v>6</v>
      </c>
      <c r="D903" s="39">
        <f t="shared" si="59"/>
        <v>2012</v>
      </c>
      <c r="E903" s="26" t="s">
        <v>1</v>
      </c>
      <c r="F903">
        <f t="shared" si="57"/>
        <v>3</v>
      </c>
      <c r="G903" t="s">
        <v>8</v>
      </c>
    </row>
    <row r="904" spans="1:7">
      <c r="A904" s="26">
        <v>41080</v>
      </c>
      <c r="B904" s="39">
        <f t="shared" si="58"/>
        <v>41080</v>
      </c>
      <c r="C904" s="48">
        <f t="shared" si="56"/>
        <v>6</v>
      </c>
      <c r="D904" s="39">
        <f t="shared" si="59"/>
        <v>2012</v>
      </c>
      <c r="E904" s="26" t="s">
        <v>1</v>
      </c>
      <c r="F904">
        <f t="shared" si="57"/>
        <v>4</v>
      </c>
      <c r="G904" t="s">
        <v>8</v>
      </c>
    </row>
    <row r="905" spans="1:7">
      <c r="A905" s="26">
        <v>41081</v>
      </c>
      <c r="B905" s="39">
        <f t="shared" si="58"/>
        <v>41081</v>
      </c>
      <c r="C905" s="48">
        <f t="shared" si="56"/>
        <v>6</v>
      </c>
      <c r="D905" s="39">
        <f t="shared" si="59"/>
        <v>2012</v>
      </c>
      <c r="E905" s="26" t="s">
        <v>1</v>
      </c>
      <c r="F905">
        <f t="shared" si="57"/>
        <v>5</v>
      </c>
      <c r="G905" t="s">
        <v>8</v>
      </c>
    </row>
    <row r="906" spans="1:7">
      <c r="A906" s="26">
        <v>41082</v>
      </c>
      <c r="B906" s="39">
        <f t="shared" si="58"/>
        <v>41082</v>
      </c>
      <c r="C906" s="48">
        <f t="shared" si="56"/>
        <v>6</v>
      </c>
      <c r="D906" s="39">
        <f t="shared" si="59"/>
        <v>2012</v>
      </c>
      <c r="E906" s="26" t="s">
        <v>1</v>
      </c>
      <c r="F906">
        <f t="shared" si="57"/>
        <v>6</v>
      </c>
      <c r="G906" t="s">
        <v>8</v>
      </c>
    </row>
    <row r="907" spans="1:7">
      <c r="A907" s="26">
        <v>41083</v>
      </c>
      <c r="B907" s="39">
        <f t="shared" si="58"/>
        <v>41083</v>
      </c>
      <c r="C907" s="48">
        <f t="shared" si="56"/>
        <v>6</v>
      </c>
      <c r="D907" s="39">
        <f t="shared" si="59"/>
        <v>2012</v>
      </c>
      <c r="E907" s="26" t="s">
        <v>1</v>
      </c>
      <c r="F907">
        <f t="shared" si="57"/>
        <v>7</v>
      </c>
      <c r="G907" t="s">
        <v>13</v>
      </c>
    </row>
    <row r="908" spans="1:7">
      <c r="A908" s="26">
        <v>41084</v>
      </c>
      <c r="B908" s="39">
        <f t="shared" si="58"/>
        <v>41084</v>
      </c>
      <c r="C908" s="48">
        <f t="shared" si="56"/>
        <v>6</v>
      </c>
      <c r="D908" s="39">
        <f t="shared" si="59"/>
        <v>2012</v>
      </c>
      <c r="E908" s="26" t="s">
        <v>1</v>
      </c>
      <c r="F908">
        <f t="shared" si="57"/>
        <v>1</v>
      </c>
      <c r="G908" t="s">
        <v>13</v>
      </c>
    </row>
    <row r="909" spans="1:7">
      <c r="A909" s="26">
        <v>41085</v>
      </c>
      <c r="B909" s="39">
        <f t="shared" si="58"/>
        <v>41085</v>
      </c>
      <c r="C909" s="48">
        <f t="shared" si="56"/>
        <v>6</v>
      </c>
      <c r="D909" s="39">
        <f t="shared" si="59"/>
        <v>2012</v>
      </c>
      <c r="E909" s="26" t="s">
        <v>1</v>
      </c>
      <c r="F909">
        <f t="shared" si="57"/>
        <v>2</v>
      </c>
      <c r="G909" t="s">
        <v>8</v>
      </c>
    </row>
    <row r="910" spans="1:7">
      <c r="A910" s="26">
        <v>41086</v>
      </c>
      <c r="B910" s="39">
        <f t="shared" si="58"/>
        <v>41086</v>
      </c>
      <c r="C910" s="48">
        <f t="shared" si="56"/>
        <v>6</v>
      </c>
      <c r="D910" s="39">
        <f t="shared" si="59"/>
        <v>2012</v>
      </c>
      <c r="E910" s="26" t="s">
        <v>1</v>
      </c>
      <c r="F910">
        <f t="shared" si="57"/>
        <v>3</v>
      </c>
      <c r="G910" t="s">
        <v>8</v>
      </c>
    </row>
    <row r="911" spans="1:7">
      <c r="A911" s="26">
        <v>41087</v>
      </c>
      <c r="B911" s="39">
        <f t="shared" si="58"/>
        <v>41087</v>
      </c>
      <c r="C911" s="48">
        <f t="shared" si="56"/>
        <v>6</v>
      </c>
      <c r="D911" s="39">
        <f t="shared" si="59"/>
        <v>2012</v>
      </c>
      <c r="E911" s="26" t="s">
        <v>1</v>
      </c>
      <c r="F911">
        <f t="shared" si="57"/>
        <v>4</v>
      </c>
      <c r="G911" t="s">
        <v>8</v>
      </c>
    </row>
    <row r="912" spans="1:7">
      <c r="A912" s="26">
        <v>41088</v>
      </c>
      <c r="B912" s="39">
        <f t="shared" si="58"/>
        <v>41088</v>
      </c>
      <c r="C912" s="48">
        <f t="shared" si="56"/>
        <v>6</v>
      </c>
      <c r="D912" s="39">
        <f t="shared" si="59"/>
        <v>2012</v>
      </c>
      <c r="E912" s="26" t="s">
        <v>1</v>
      </c>
      <c r="F912">
        <f t="shared" si="57"/>
        <v>5</v>
      </c>
      <c r="G912" t="s">
        <v>8</v>
      </c>
    </row>
    <row r="913" spans="1:7">
      <c r="A913" s="26">
        <v>41089</v>
      </c>
      <c r="B913" s="39">
        <f t="shared" si="58"/>
        <v>41089</v>
      </c>
      <c r="C913" s="48">
        <f t="shared" si="56"/>
        <v>6</v>
      </c>
      <c r="D913" s="39">
        <f t="shared" si="59"/>
        <v>2012</v>
      </c>
      <c r="E913" s="26" t="s">
        <v>1</v>
      </c>
      <c r="F913">
        <f t="shared" si="57"/>
        <v>6</v>
      </c>
      <c r="G913" t="s">
        <v>8</v>
      </c>
    </row>
    <row r="914" spans="1:7">
      <c r="A914" s="26">
        <v>41090</v>
      </c>
      <c r="B914" s="39">
        <f t="shared" si="58"/>
        <v>41090</v>
      </c>
      <c r="C914" s="48">
        <f t="shared" si="56"/>
        <v>6</v>
      </c>
      <c r="D914" s="39">
        <f t="shared" si="59"/>
        <v>2012</v>
      </c>
      <c r="E914" s="26" t="s">
        <v>1</v>
      </c>
      <c r="F914">
        <f t="shared" si="57"/>
        <v>7</v>
      </c>
      <c r="G914" t="s">
        <v>0</v>
      </c>
    </row>
    <row r="915" spans="1:7">
      <c r="A915" s="26">
        <v>41091</v>
      </c>
      <c r="B915" s="39">
        <f t="shared" si="58"/>
        <v>41091</v>
      </c>
      <c r="C915" s="48">
        <f t="shared" si="56"/>
        <v>7</v>
      </c>
      <c r="D915" s="39">
        <f t="shared" si="59"/>
        <v>2012</v>
      </c>
      <c r="E915" s="26" t="s">
        <v>1</v>
      </c>
      <c r="F915">
        <f t="shared" si="57"/>
        <v>1</v>
      </c>
      <c r="G915" t="s">
        <v>13</v>
      </c>
    </row>
    <row r="916" spans="1:7">
      <c r="A916" s="26">
        <v>41092</v>
      </c>
      <c r="B916" s="39">
        <f t="shared" si="58"/>
        <v>41092</v>
      </c>
      <c r="C916" s="48">
        <f t="shared" si="56"/>
        <v>7</v>
      </c>
      <c r="D916" s="39">
        <f t="shared" si="59"/>
        <v>2012</v>
      </c>
      <c r="E916" s="26" t="s">
        <v>1</v>
      </c>
      <c r="F916">
        <f t="shared" si="57"/>
        <v>2</v>
      </c>
      <c r="G916" t="s">
        <v>8</v>
      </c>
    </row>
    <row r="917" spans="1:7">
      <c r="A917" s="26">
        <v>41093</v>
      </c>
      <c r="B917" s="39">
        <f t="shared" si="58"/>
        <v>41093</v>
      </c>
      <c r="C917" s="48">
        <f t="shared" si="56"/>
        <v>7</v>
      </c>
      <c r="D917" s="39">
        <f t="shared" si="59"/>
        <v>2012</v>
      </c>
      <c r="E917" s="26" t="s">
        <v>1</v>
      </c>
      <c r="F917">
        <f t="shared" si="57"/>
        <v>3</v>
      </c>
      <c r="G917" t="s">
        <v>8</v>
      </c>
    </row>
    <row r="918" spans="1:7">
      <c r="A918" s="26">
        <v>41094</v>
      </c>
      <c r="B918" s="39">
        <f t="shared" si="58"/>
        <v>41094</v>
      </c>
      <c r="C918" s="48">
        <f t="shared" si="56"/>
        <v>7</v>
      </c>
      <c r="D918" s="39">
        <f t="shared" si="59"/>
        <v>2012</v>
      </c>
      <c r="E918" s="26" t="s">
        <v>1</v>
      </c>
      <c r="F918">
        <f t="shared" si="57"/>
        <v>4</v>
      </c>
      <c r="G918" t="s">
        <v>8</v>
      </c>
    </row>
    <row r="919" spans="1:7">
      <c r="A919" s="26">
        <v>41095</v>
      </c>
      <c r="B919" s="39">
        <f t="shared" si="58"/>
        <v>41095</v>
      </c>
      <c r="C919" s="48">
        <f t="shared" si="56"/>
        <v>7</v>
      </c>
      <c r="D919" s="39">
        <f t="shared" si="59"/>
        <v>2012</v>
      </c>
      <c r="E919" s="26" t="s">
        <v>1</v>
      </c>
      <c r="F919">
        <f t="shared" si="57"/>
        <v>5</v>
      </c>
      <c r="G919" t="s">
        <v>8</v>
      </c>
    </row>
    <row r="920" spans="1:7">
      <c r="A920" s="26">
        <v>41096</v>
      </c>
      <c r="B920" s="39">
        <f t="shared" si="58"/>
        <v>41096</v>
      </c>
      <c r="C920" s="48">
        <f t="shared" si="56"/>
        <v>7</v>
      </c>
      <c r="D920" s="39">
        <f t="shared" si="59"/>
        <v>2012</v>
      </c>
      <c r="E920" s="26" t="s">
        <v>1</v>
      </c>
      <c r="F920">
        <f t="shared" si="57"/>
        <v>6</v>
      </c>
      <c r="G920" t="s">
        <v>8</v>
      </c>
    </row>
    <row r="921" spans="1:7">
      <c r="A921" s="26">
        <v>41097</v>
      </c>
      <c r="B921" s="39">
        <f t="shared" si="58"/>
        <v>41097</v>
      </c>
      <c r="C921" s="48">
        <f t="shared" si="56"/>
        <v>7</v>
      </c>
      <c r="D921" s="39">
        <f t="shared" si="59"/>
        <v>2012</v>
      </c>
      <c r="E921" s="26" t="s">
        <v>1</v>
      </c>
      <c r="F921">
        <f t="shared" si="57"/>
        <v>7</v>
      </c>
      <c r="G921" t="s">
        <v>0</v>
      </c>
    </row>
    <row r="922" spans="1:7">
      <c r="A922" s="26">
        <v>41098</v>
      </c>
      <c r="B922" s="39">
        <f t="shared" si="58"/>
        <v>41098</v>
      </c>
      <c r="C922" s="48">
        <f t="shared" si="56"/>
        <v>7</v>
      </c>
      <c r="D922" s="39">
        <f t="shared" si="59"/>
        <v>2012</v>
      </c>
      <c r="E922" s="26" t="s">
        <v>1</v>
      </c>
      <c r="F922">
        <f t="shared" si="57"/>
        <v>1</v>
      </c>
      <c r="G922" t="s">
        <v>13</v>
      </c>
    </row>
    <row r="923" spans="1:7">
      <c r="A923" s="26">
        <v>41099</v>
      </c>
      <c r="B923" s="39">
        <f t="shared" si="58"/>
        <v>41099</v>
      </c>
      <c r="C923" s="48">
        <f t="shared" si="56"/>
        <v>7</v>
      </c>
      <c r="D923" s="39">
        <f t="shared" si="59"/>
        <v>2012</v>
      </c>
      <c r="E923" s="26" t="s">
        <v>1</v>
      </c>
      <c r="F923">
        <f t="shared" si="57"/>
        <v>2</v>
      </c>
      <c r="G923" t="s">
        <v>8</v>
      </c>
    </row>
    <row r="924" spans="1:7">
      <c r="A924" s="26">
        <v>41100</v>
      </c>
      <c r="B924" s="39">
        <f t="shared" si="58"/>
        <v>41100</v>
      </c>
      <c r="C924" s="48">
        <f t="shared" si="56"/>
        <v>7</v>
      </c>
      <c r="D924" s="39">
        <f t="shared" si="59"/>
        <v>2012</v>
      </c>
      <c r="E924" s="26" t="s">
        <v>1</v>
      </c>
      <c r="F924">
        <f t="shared" si="57"/>
        <v>3</v>
      </c>
      <c r="G924" t="s">
        <v>8</v>
      </c>
    </row>
    <row r="925" spans="1:7">
      <c r="A925" s="26">
        <v>41101</v>
      </c>
      <c r="B925" s="39">
        <f t="shared" si="58"/>
        <v>41101</v>
      </c>
      <c r="C925" s="48">
        <f t="shared" si="56"/>
        <v>7</v>
      </c>
      <c r="D925" s="39">
        <f t="shared" si="59"/>
        <v>2012</v>
      </c>
      <c r="E925" s="26" t="s">
        <v>1</v>
      </c>
      <c r="F925">
        <f t="shared" si="57"/>
        <v>4</v>
      </c>
      <c r="G925" t="s">
        <v>8</v>
      </c>
    </row>
    <row r="926" spans="1:7">
      <c r="A926" s="26">
        <v>41102</v>
      </c>
      <c r="B926" s="39">
        <f t="shared" si="58"/>
        <v>41102</v>
      </c>
      <c r="C926" s="48">
        <f t="shared" si="56"/>
        <v>7</v>
      </c>
      <c r="D926" s="39">
        <f t="shared" si="59"/>
        <v>2012</v>
      </c>
      <c r="E926" s="26" t="s">
        <v>1</v>
      </c>
      <c r="F926">
        <f t="shared" si="57"/>
        <v>5</v>
      </c>
      <c r="G926" t="s">
        <v>8</v>
      </c>
    </row>
    <row r="927" spans="1:7">
      <c r="A927" s="26">
        <v>41103</v>
      </c>
      <c r="B927" s="39">
        <f t="shared" si="58"/>
        <v>41103</v>
      </c>
      <c r="C927" s="48">
        <f t="shared" si="56"/>
        <v>7</v>
      </c>
      <c r="D927" s="39">
        <f t="shared" si="59"/>
        <v>2012</v>
      </c>
      <c r="E927" s="26" t="s">
        <v>1</v>
      </c>
      <c r="F927">
        <f t="shared" si="57"/>
        <v>6</v>
      </c>
      <c r="G927" t="s">
        <v>8</v>
      </c>
    </row>
    <row r="928" spans="1:7">
      <c r="A928" s="26">
        <v>41104</v>
      </c>
      <c r="B928" s="39">
        <f t="shared" si="58"/>
        <v>41104</v>
      </c>
      <c r="C928" s="48">
        <f t="shared" si="56"/>
        <v>7</v>
      </c>
      <c r="D928" s="39">
        <f t="shared" si="59"/>
        <v>2012</v>
      </c>
      <c r="E928" s="26" t="s">
        <v>1</v>
      </c>
      <c r="F928">
        <f t="shared" si="57"/>
        <v>7</v>
      </c>
      <c r="G928" t="s">
        <v>0</v>
      </c>
    </row>
    <row r="929" spans="1:7">
      <c r="A929" s="26">
        <v>41105</v>
      </c>
      <c r="B929" s="39">
        <f t="shared" si="58"/>
        <v>41105</v>
      </c>
      <c r="C929" s="48">
        <f t="shared" si="56"/>
        <v>7</v>
      </c>
      <c r="D929" s="39">
        <f t="shared" si="59"/>
        <v>2012</v>
      </c>
      <c r="E929" s="26" t="s">
        <v>1</v>
      </c>
      <c r="F929">
        <f t="shared" si="57"/>
        <v>1</v>
      </c>
      <c r="G929" t="s">
        <v>13</v>
      </c>
    </row>
    <row r="930" spans="1:7">
      <c r="A930" s="26">
        <v>41106</v>
      </c>
      <c r="B930" s="39">
        <f t="shared" si="58"/>
        <v>41106</v>
      </c>
      <c r="C930" s="48">
        <f t="shared" si="56"/>
        <v>7</v>
      </c>
      <c r="D930" s="39">
        <f t="shared" si="59"/>
        <v>2012</v>
      </c>
      <c r="E930" s="26" t="s">
        <v>1</v>
      </c>
      <c r="F930">
        <f t="shared" si="57"/>
        <v>2</v>
      </c>
      <c r="G930" t="s">
        <v>8</v>
      </c>
    </row>
    <row r="931" spans="1:7">
      <c r="A931" s="26">
        <v>41107</v>
      </c>
      <c r="B931" s="39">
        <f t="shared" si="58"/>
        <v>41107</v>
      </c>
      <c r="C931" s="48">
        <f t="shared" si="56"/>
        <v>7</v>
      </c>
      <c r="D931" s="39">
        <f t="shared" si="59"/>
        <v>2012</v>
      </c>
      <c r="E931" s="26" t="s">
        <v>1</v>
      </c>
      <c r="F931">
        <f t="shared" si="57"/>
        <v>3</v>
      </c>
      <c r="G931" t="s">
        <v>8</v>
      </c>
    </row>
    <row r="932" spans="1:7">
      <c r="A932" s="26">
        <v>41108</v>
      </c>
      <c r="B932" s="39">
        <f t="shared" si="58"/>
        <v>41108</v>
      </c>
      <c r="C932" s="48">
        <f t="shared" si="56"/>
        <v>7</v>
      </c>
      <c r="D932" s="39">
        <f t="shared" si="59"/>
        <v>2012</v>
      </c>
      <c r="E932" s="26" t="s">
        <v>1</v>
      </c>
      <c r="F932">
        <f t="shared" si="57"/>
        <v>4</v>
      </c>
      <c r="G932" t="s">
        <v>8</v>
      </c>
    </row>
    <row r="933" spans="1:7">
      <c r="A933" s="26">
        <v>41109</v>
      </c>
      <c r="B933" s="39">
        <f t="shared" si="58"/>
        <v>41109</v>
      </c>
      <c r="C933" s="48">
        <f t="shared" si="56"/>
        <v>7</v>
      </c>
      <c r="D933" s="39">
        <f t="shared" si="59"/>
        <v>2012</v>
      </c>
      <c r="E933" s="26" t="s">
        <v>1</v>
      </c>
      <c r="F933">
        <f t="shared" si="57"/>
        <v>5</v>
      </c>
      <c r="G933" t="s">
        <v>8</v>
      </c>
    </row>
    <row r="934" spans="1:7">
      <c r="A934" s="26">
        <v>41110</v>
      </c>
      <c r="B934" s="39">
        <f t="shared" si="58"/>
        <v>41110</v>
      </c>
      <c r="C934" s="48">
        <f t="shared" si="56"/>
        <v>7</v>
      </c>
      <c r="D934" s="39">
        <f t="shared" si="59"/>
        <v>2012</v>
      </c>
      <c r="E934" s="26" t="s">
        <v>1</v>
      </c>
      <c r="F934">
        <f t="shared" si="57"/>
        <v>6</v>
      </c>
      <c r="G934" t="s">
        <v>8</v>
      </c>
    </row>
    <row r="935" spans="1:7">
      <c r="A935" s="26">
        <v>41111</v>
      </c>
      <c r="B935" s="39">
        <f t="shared" si="58"/>
        <v>41111</v>
      </c>
      <c r="C935" s="48">
        <f t="shared" si="56"/>
        <v>7</v>
      </c>
      <c r="D935" s="39">
        <f t="shared" si="59"/>
        <v>2012</v>
      </c>
      <c r="E935" s="26" t="s">
        <v>1</v>
      </c>
      <c r="F935">
        <f t="shared" si="57"/>
        <v>7</v>
      </c>
      <c r="G935" t="s">
        <v>0</v>
      </c>
    </row>
    <row r="936" spans="1:7">
      <c r="A936" s="26">
        <v>41112</v>
      </c>
      <c r="B936" s="39">
        <f t="shared" si="58"/>
        <v>41112</v>
      </c>
      <c r="C936" s="48">
        <f t="shared" si="56"/>
        <v>7</v>
      </c>
      <c r="D936" s="39">
        <f t="shared" si="59"/>
        <v>2012</v>
      </c>
      <c r="E936" s="26" t="s">
        <v>1</v>
      </c>
      <c r="F936">
        <f t="shared" si="57"/>
        <v>1</v>
      </c>
      <c r="G936" t="s">
        <v>13</v>
      </c>
    </row>
    <row r="937" spans="1:7">
      <c r="A937" s="26">
        <v>41113</v>
      </c>
      <c r="B937" s="39">
        <f t="shared" si="58"/>
        <v>41113</v>
      </c>
      <c r="C937" s="48">
        <f t="shared" si="56"/>
        <v>7</v>
      </c>
      <c r="D937" s="39">
        <f t="shared" si="59"/>
        <v>2012</v>
      </c>
      <c r="E937" s="26" t="s">
        <v>1</v>
      </c>
      <c r="F937">
        <f t="shared" si="57"/>
        <v>2</v>
      </c>
      <c r="G937" t="s">
        <v>8</v>
      </c>
    </row>
    <row r="938" spans="1:7">
      <c r="A938" s="26">
        <v>41114</v>
      </c>
      <c r="B938" s="39">
        <f t="shared" si="58"/>
        <v>41114</v>
      </c>
      <c r="C938" s="48">
        <f t="shared" si="56"/>
        <v>7</v>
      </c>
      <c r="D938" s="39">
        <f t="shared" si="59"/>
        <v>2012</v>
      </c>
      <c r="E938" s="26" t="s">
        <v>1</v>
      </c>
      <c r="F938">
        <f t="shared" si="57"/>
        <v>3</v>
      </c>
      <c r="G938" t="s">
        <v>8</v>
      </c>
    </row>
    <row r="939" spans="1:7">
      <c r="A939" s="26">
        <v>41115</v>
      </c>
      <c r="B939" s="39">
        <f t="shared" si="58"/>
        <v>41115</v>
      </c>
      <c r="C939" s="48">
        <f t="shared" si="56"/>
        <v>7</v>
      </c>
      <c r="D939" s="39">
        <f t="shared" si="59"/>
        <v>2012</v>
      </c>
      <c r="E939" s="26" t="s">
        <v>1</v>
      </c>
      <c r="F939">
        <f t="shared" si="57"/>
        <v>4</v>
      </c>
      <c r="G939" t="s">
        <v>8</v>
      </c>
    </row>
    <row r="940" spans="1:7">
      <c r="A940" s="26">
        <v>41116</v>
      </c>
      <c r="B940" s="39">
        <f t="shared" si="58"/>
        <v>41116</v>
      </c>
      <c r="C940" s="48">
        <f t="shared" si="56"/>
        <v>7</v>
      </c>
      <c r="D940" s="39">
        <f t="shared" si="59"/>
        <v>2012</v>
      </c>
      <c r="E940" s="26" t="s">
        <v>1</v>
      </c>
      <c r="F940">
        <f t="shared" si="57"/>
        <v>5</v>
      </c>
      <c r="G940" t="s">
        <v>8</v>
      </c>
    </row>
    <row r="941" spans="1:7">
      <c r="A941" s="26">
        <v>41117</v>
      </c>
      <c r="B941" s="39">
        <f t="shared" si="58"/>
        <v>41117</v>
      </c>
      <c r="C941" s="48">
        <f t="shared" si="56"/>
        <v>7</v>
      </c>
      <c r="D941" s="39">
        <f t="shared" si="59"/>
        <v>2012</v>
      </c>
      <c r="E941" s="26" t="s">
        <v>1</v>
      </c>
      <c r="F941">
        <f t="shared" si="57"/>
        <v>6</v>
      </c>
      <c r="G941" t="s">
        <v>8</v>
      </c>
    </row>
    <row r="942" spans="1:7">
      <c r="A942" s="26">
        <v>41118</v>
      </c>
      <c r="B942" s="39">
        <f t="shared" si="58"/>
        <v>41118</v>
      </c>
      <c r="C942" s="48">
        <f t="shared" si="56"/>
        <v>7</v>
      </c>
      <c r="D942" s="39">
        <f t="shared" si="59"/>
        <v>2012</v>
      </c>
      <c r="E942" s="26" t="s">
        <v>1</v>
      </c>
      <c r="F942">
        <f t="shared" si="57"/>
        <v>7</v>
      </c>
      <c r="G942" t="s">
        <v>0</v>
      </c>
    </row>
    <row r="943" spans="1:7">
      <c r="A943" s="26">
        <v>41119</v>
      </c>
      <c r="B943" s="39">
        <f t="shared" si="58"/>
        <v>41119</v>
      </c>
      <c r="C943" s="48">
        <f t="shared" si="56"/>
        <v>7</v>
      </c>
      <c r="D943" s="39">
        <f t="shared" si="59"/>
        <v>2012</v>
      </c>
      <c r="E943" s="26" t="s">
        <v>1</v>
      </c>
      <c r="F943">
        <f t="shared" si="57"/>
        <v>1</v>
      </c>
      <c r="G943" t="s">
        <v>13</v>
      </c>
    </row>
    <row r="944" spans="1:7">
      <c r="A944" s="26">
        <v>41120</v>
      </c>
      <c r="B944" s="39">
        <f t="shared" si="58"/>
        <v>41120</v>
      </c>
      <c r="C944" s="48">
        <f t="shared" si="56"/>
        <v>7</v>
      </c>
      <c r="D944" s="39">
        <f t="shared" si="59"/>
        <v>2012</v>
      </c>
      <c r="E944" s="26" t="s">
        <v>1</v>
      </c>
      <c r="F944">
        <f t="shared" si="57"/>
        <v>2</v>
      </c>
      <c r="G944" t="s">
        <v>8</v>
      </c>
    </row>
    <row r="945" spans="1:7">
      <c r="A945" s="26">
        <v>41121</v>
      </c>
      <c r="B945" s="39">
        <f t="shared" si="58"/>
        <v>41121</v>
      </c>
      <c r="C945" s="48">
        <f t="shared" si="56"/>
        <v>7</v>
      </c>
      <c r="D945" s="39">
        <f t="shared" si="59"/>
        <v>2012</v>
      </c>
      <c r="E945" s="26" t="s">
        <v>1</v>
      </c>
      <c r="F945">
        <f t="shared" si="57"/>
        <v>3</v>
      </c>
      <c r="G945" t="s">
        <v>8</v>
      </c>
    </row>
    <row r="946" spans="1:7">
      <c r="A946" s="26">
        <v>41122</v>
      </c>
      <c r="B946" s="39">
        <f t="shared" si="58"/>
        <v>41122</v>
      </c>
      <c r="C946" s="48">
        <f t="shared" si="56"/>
        <v>8</v>
      </c>
      <c r="D946" s="39">
        <f t="shared" si="59"/>
        <v>2012</v>
      </c>
      <c r="E946" s="26" t="s">
        <v>1</v>
      </c>
      <c r="F946">
        <f t="shared" si="57"/>
        <v>4</v>
      </c>
      <c r="G946" t="s">
        <v>8</v>
      </c>
    </row>
    <row r="947" spans="1:7">
      <c r="A947" s="26">
        <v>41123</v>
      </c>
      <c r="B947" s="39">
        <f t="shared" si="58"/>
        <v>41123</v>
      </c>
      <c r="C947" s="48">
        <f t="shared" si="56"/>
        <v>8</v>
      </c>
      <c r="D947" s="39">
        <f t="shared" si="59"/>
        <v>2012</v>
      </c>
      <c r="E947" s="26" t="s">
        <v>1</v>
      </c>
      <c r="F947">
        <f t="shared" si="57"/>
        <v>5</v>
      </c>
      <c r="G947" t="s">
        <v>8</v>
      </c>
    </row>
    <row r="948" spans="1:7">
      <c r="A948" s="26">
        <v>41124</v>
      </c>
      <c r="B948" s="39">
        <f t="shared" si="58"/>
        <v>41124</v>
      </c>
      <c r="C948" s="48">
        <f t="shared" si="56"/>
        <v>8</v>
      </c>
      <c r="D948" s="39">
        <f t="shared" si="59"/>
        <v>2012</v>
      </c>
      <c r="E948" s="26" t="s">
        <v>1</v>
      </c>
      <c r="F948">
        <f t="shared" si="57"/>
        <v>6</v>
      </c>
      <c r="G948" t="s">
        <v>8</v>
      </c>
    </row>
    <row r="949" spans="1:7">
      <c r="A949" s="26">
        <v>41125</v>
      </c>
      <c r="B949" s="39">
        <f t="shared" si="58"/>
        <v>41125</v>
      </c>
      <c r="C949" s="48">
        <f t="shared" si="56"/>
        <v>8</v>
      </c>
      <c r="D949" s="39">
        <f t="shared" si="59"/>
        <v>2012</v>
      </c>
      <c r="E949" s="26" t="s">
        <v>1</v>
      </c>
      <c r="F949">
        <f t="shared" si="57"/>
        <v>7</v>
      </c>
      <c r="G949" t="s">
        <v>0</v>
      </c>
    </row>
    <row r="950" spans="1:7">
      <c r="A950" s="26">
        <v>41126</v>
      </c>
      <c r="B950" s="39">
        <f t="shared" si="58"/>
        <v>41126</v>
      </c>
      <c r="C950" s="48">
        <f t="shared" si="56"/>
        <v>8</v>
      </c>
      <c r="D950" s="39">
        <f t="shared" si="59"/>
        <v>2012</v>
      </c>
      <c r="E950" s="26" t="s">
        <v>1</v>
      </c>
      <c r="F950">
        <f t="shared" si="57"/>
        <v>1</v>
      </c>
      <c r="G950" t="s">
        <v>13</v>
      </c>
    </row>
    <row r="951" spans="1:7">
      <c r="A951" s="26">
        <v>41127</v>
      </c>
      <c r="B951" s="39">
        <f t="shared" si="58"/>
        <v>41127</v>
      </c>
      <c r="C951" s="48">
        <f t="shared" si="56"/>
        <v>8</v>
      </c>
      <c r="D951" s="39">
        <f t="shared" si="59"/>
        <v>2012</v>
      </c>
      <c r="E951" s="26" t="s">
        <v>1</v>
      </c>
      <c r="F951">
        <f t="shared" si="57"/>
        <v>2</v>
      </c>
      <c r="G951" t="s">
        <v>8</v>
      </c>
    </row>
    <row r="952" spans="1:7">
      <c r="A952" s="26">
        <v>41128</v>
      </c>
      <c r="B952" s="39">
        <f t="shared" si="58"/>
        <v>41128</v>
      </c>
      <c r="C952" s="48">
        <f t="shared" si="56"/>
        <v>8</v>
      </c>
      <c r="D952" s="39">
        <f t="shared" si="59"/>
        <v>2012</v>
      </c>
      <c r="E952" s="26" t="s">
        <v>1</v>
      </c>
      <c r="F952">
        <f t="shared" si="57"/>
        <v>3</v>
      </c>
      <c r="G952" t="s">
        <v>8</v>
      </c>
    </row>
    <row r="953" spans="1:7">
      <c r="A953" s="26">
        <v>41129</v>
      </c>
      <c r="B953" s="39">
        <f t="shared" si="58"/>
        <v>41129</v>
      </c>
      <c r="C953" s="48">
        <f t="shared" si="56"/>
        <v>8</v>
      </c>
      <c r="D953" s="39">
        <f t="shared" si="59"/>
        <v>2012</v>
      </c>
      <c r="E953" s="26" t="s">
        <v>1</v>
      </c>
      <c r="F953">
        <f t="shared" si="57"/>
        <v>4</v>
      </c>
      <c r="G953" t="s">
        <v>8</v>
      </c>
    </row>
    <row r="954" spans="1:7">
      <c r="A954" s="26">
        <v>41130</v>
      </c>
      <c r="B954" s="39">
        <f t="shared" si="58"/>
        <v>41130</v>
      </c>
      <c r="C954" s="48">
        <f t="shared" si="56"/>
        <v>8</v>
      </c>
      <c r="D954" s="39">
        <f t="shared" si="59"/>
        <v>2012</v>
      </c>
      <c r="E954" s="26" t="s">
        <v>1</v>
      </c>
      <c r="F954">
        <f t="shared" si="57"/>
        <v>5</v>
      </c>
      <c r="G954" t="s">
        <v>8</v>
      </c>
    </row>
    <row r="955" spans="1:7">
      <c r="A955" s="26">
        <v>41131</v>
      </c>
      <c r="B955" s="39">
        <f t="shared" si="58"/>
        <v>41131</v>
      </c>
      <c r="C955" s="48">
        <f t="shared" si="56"/>
        <v>8</v>
      </c>
      <c r="D955" s="39">
        <f t="shared" si="59"/>
        <v>2012</v>
      </c>
      <c r="E955" s="26" t="s">
        <v>1</v>
      </c>
      <c r="F955">
        <f t="shared" si="57"/>
        <v>6</v>
      </c>
      <c r="G955" t="s">
        <v>8</v>
      </c>
    </row>
    <row r="956" spans="1:7">
      <c r="A956" s="26">
        <v>41132</v>
      </c>
      <c r="B956" s="39">
        <f t="shared" si="58"/>
        <v>41132</v>
      </c>
      <c r="C956" s="48">
        <f t="shared" si="56"/>
        <v>8</v>
      </c>
      <c r="D956" s="39">
        <f t="shared" si="59"/>
        <v>2012</v>
      </c>
      <c r="E956" s="26" t="s">
        <v>1</v>
      </c>
      <c r="F956">
        <f t="shared" si="57"/>
        <v>7</v>
      </c>
      <c r="G956" t="s">
        <v>0</v>
      </c>
    </row>
    <row r="957" spans="1:7">
      <c r="A957" s="26">
        <v>41133</v>
      </c>
      <c r="B957" s="39">
        <f t="shared" si="58"/>
        <v>41133</v>
      </c>
      <c r="C957" s="48">
        <f t="shared" si="56"/>
        <v>8</v>
      </c>
      <c r="D957" s="39">
        <f t="shared" si="59"/>
        <v>2012</v>
      </c>
      <c r="E957" s="26" t="s">
        <v>1</v>
      </c>
      <c r="F957">
        <f t="shared" si="57"/>
        <v>1</v>
      </c>
      <c r="G957" t="s">
        <v>13</v>
      </c>
    </row>
    <row r="958" spans="1:7">
      <c r="A958" s="26">
        <v>41134</v>
      </c>
      <c r="B958" s="39">
        <f t="shared" si="58"/>
        <v>41134</v>
      </c>
      <c r="C958" s="48">
        <f t="shared" si="56"/>
        <v>8</v>
      </c>
      <c r="D958" s="39">
        <f t="shared" si="59"/>
        <v>2012</v>
      </c>
      <c r="E958" s="26" t="s">
        <v>1</v>
      </c>
      <c r="F958">
        <f t="shared" si="57"/>
        <v>2</v>
      </c>
      <c r="G958" t="s">
        <v>8</v>
      </c>
    </row>
    <row r="959" spans="1:7">
      <c r="A959" s="26">
        <v>41135</v>
      </c>
      <c r="B959" s="39">
        <f t="shared" si="58"/>
        <v>41135</v>
      </c>
      <c r="C959" s="48">
        <f t="shared" si="56"/>
        <v>8</v>
      </c>
      <c r="D959" s="39">
        <f t="shared" si="59"/>
        <v>2012</v>
      </c>
      <c r="E959" s="26" t="s">
        <v>1</v>
      </c>
      <c r="F959">
        <f t="shared" si="57"/>
        <v>3</v>
      </c>
      <c r="G959" t="s">
        <v>8</v>
      </c>
    </row>
    <row r="960" spans="1:7">
      <c r="A960" s="26">
        <v>41136</v>
      </c>
      <c r="B960" s="39">
        <f t="shared" si="58"/>
        <v>41136</v>
      </c>
      <c r="C960" s="48">
        <f t="shared" si="56"/>
        <v>8</v>
      </c>
      <c r="D960" s="39">
        <f t="shared" si="59"/>
        <v>2012</v>
      </c>
      <c r="E960" s="26" t="s">
        <v>1</v>
      </c>
      <c r="F960">
        <f t="shared" si="57"/>
        <v>4</v>
      </c>
      <c r="G960" t="s">
        <v>8</v>
      </c>
    </row>
    <row r="961" spans="1:7">
      <c r="A961" s="26">
        <v>41137</v>
      </c>
      <c r="B961" s="39">
        <f t="shared" si="58"/>
        <v>41137</v>
      </c>
      <c r="C961" s="48">
        <f t="shared" si="56"/>
        <v>8</v>
      </c>
      <c r="D961" s="39">
        <f t="shared" si="59"/>
        <v>2012</v>
      </c>
      <c r="E961" s="26" t="s">
        <v>1</v>
      </c>
      <c r="F961">
        <f t="shared" si="57"/>
        <v>5</v>
      </c>
      <c r="G961" t="s">
        <v>8</v>
      </c>
    </row>
    <row r="962" spans="1:7">
      <c r="A962" s="26">
        <v>41138</v>
      </c>
      <c r="B962" s="39">
        <f t="shared" si="58"/>
        <v>41138</v>
      </c>
      <c r="C962" s="48">
        <f t="shared" si="56"/>
        <v>8</v>
      </c>
      <c r="D962" s="39">
        <f t="shared" si="59"/>
        <v>2012</v>
      </c>
      <c r="E962" s="26" t="s">
        <v>1</v>
      </c>
      <c r="F962">
        <f t="shared" si="57"/>
        <v>6</v>
      </c>
      <c r="G962" t="s">
        <v>8</v>
      </c>
    </row>
    <row r="963" spans="1:7">
      <c r="A963" s="26">
        <v>41139</v>
      </c>
      <c r="B963" s="39">
        <f t="shared" si="58"/>
        <v>41139</v>
      </c>
      <c r="C963" s="48">
        <f t="shared" ref="C963:C1026" si="60">MONTH(A963)</f>
        <v>8</v>
      </c>
      <c r="D963" s="39">
        <f t="shared" si="59"/>
        <v>2012</v>
      </c>
      <c r="E963" s="26" t="s">
        <v>1</v>
      </c>
      <c r="F963">
        <f t="shared" ref="F963:F1026" si="61">WEEKDAY(A963)</f>
        <v>7</v>
      </c>
      <c r="G963" t="s">
        <v>0</v>
      </c>
    </row>
    <row r="964" spans="1:7">
      <c r="A964" s="26">
        <v>41140</v>
      </c>
      <c r="B964" s="39">
        <f t="shared" ref="B964:B1027" si="62">A964</f>
        <v>41140</v>
      </c>
      <c r="C964" s="48">
        <f t="shared" si="60"/>
        <v>8</v>
      </c>
      <c r="D964" s="39">
        <f t="shared" ref="D964:D1027" si="63">YEAR(A964)</f>
        <v>2012</v>
      </c>
      <c r="E964" s="26" t="s">
        <v>1</v>
      </c>
      <c r="F964">
        <f t="shared" si="61"/>
        <v>1</v>
      </c>
      <c r="G964" t="s">
        <v>13</v>
      </c>
    </row>
    <row r="965" spans="1:7">
      <c r="A965" s="26">
        <v>41141</v>
      </c>
      <c r="B965" s="39">
        <f t="shared" si="62"/>
        <v>41141</v>
      </c>
      <c r="C965" s="48">
        <f t="shared" si="60"/>
        <v>8</v>
      </c>
      <c r="D965" s="39">
        <f t="shared" si="63"/>
        <v>2012</v>
      </c>
      <c r="E965" s="26" t="s">
        <v>1</v>
      </c>
      <c r="F965">
        <f t="shared" si="61"/>
        <v>2</v>
      </c>
      <c r="G965" t="s">
        <v>8</v>
      </c>
    </row>
    <row r="966" spans="1:7">
      <c r="A966" s="26">
        <v>41142</v>
      </c>
      <c r="B966" s="39">
        <f t="shared" si="62"/>
        <v>41142</v>
      </c>
      <c r="C966" s="48">
        <f t="shared" si="60"/>
        <v>8</v>
      </c>
      <c r="D966" s="39">
        <f t="shared" si="63"/>
        <v>2012</v>
      </c>
      <c r="E966" s="26" t="s">
        <v>1</v>
      </c>
      <c r="F966">
        <f t="shared" si="61"/>
        <v>3</v>
      </c>
      <c r="G966" t="s">
        <v>8</v>
      </c>
    </row>
    <row r="967" spans="1:7">
      <c r="A967" s="26">
        <v>41143</v>
      </c>
      <c r="B967" s="39">
        <f t="shared" si="62"/>
        <v>41143</v>
      </c>
      <c r="C967" s="48">
        <f t="shared" si="60"/>
        <v>8</v>
      </c>
      <c r="D967" s="39">
        <f t="shared" si="63"/>
        <v>2012</v>
      </c>
      <c r="E967" s="26" t="s">
        <v>1</v>
      </c>
      <c r="F967">
        <f t="shared" si="61"/>
        <v>4</v>
      </c>
      <c r="G967" t="s">
        <v>8</v>
      </c>
    </row>
    <row r="968" spans="1:7">
      <c r="A968" s="26">
        <v>41144</v>
      </c>
      <c r="B968" s="39">
        <f t="shared" si="62"/>
        <v>41144</v>
      </c>
      <c r="C968" s="48">
        <f t="shared" si="60"/>
        <v>8</v>
      </c>
      <c r="D968" s="39">
        <f t="shared" si="63"/>
        <v>2012</v>
      </c>
      <c r="E968" s="26" t="s">
        <v>1</v>
      </c>
      <c r="F968">
        <f t="shared" si="61"/>
        <v>5</v>
      </c>
      <c r="G968" t="s">
        <v>8</v>
      </c>
    </row>
    <row r="969" spans="1:7">
      <c r="A969" s="26">
        <v>41145</v>
      </c>
      <c r="B969" s="39">
        <f t="shared" si="62"/>
        <v>41145</v>
      </c>
      <c r="C969" s="48">
        <f t="shared" si="60"/>
        <v>8</v>
      </c>
      <c r="D969" s="39">
        <f t="shared" si="63"/>
        <v>2012</v>
      </c>
      <c r="E969" s="26" t="s">
        <v>1</v>
      </c>
      <c r="F969">
        <f t="shared" si="61"/>
        <v>6</v>
      </c>
      <c r="G969" t="s">
        <v>8</v>
      </c>
    </row>
    <row r="970" spans="1:7">
      <c r="A970" s="26">
        <v>41146</v>
      </c>
      <c r="B970" s="39">
        <f t="shared" si="62"/>
        <v>41146</v>
      </c>
      <c r="C970" s="48">
        <f t="shared" si="60"/>
        <v>8</v>
      </c>
      <c r="D970" s="39">
        <f t="shared" si="63"/>
        <v>2012</v>
      </c>
      <c r="E970" s="26" t="s">
        <v>1</v>
      </c>
      <c r="F970">
        <f t="shared" si="61"/>
        <v>7</v>
      </c>
      <c r="G970" t="s">
        <v>0</v>
      </c>
    </row>
    <row r="971" spans="1:7">
      <c r="A971" s="26">
        <v>41147</v>
      </c>
      <c r="B971" s="39">
        <f t="shared" si="62"/>
        <v>41147</v>
      </c>
      <c r="C971" s="48">
        <f t="shared" si="60"/>
        <v>8</v>
      </c>
      <c r="D971" s="39">
        <f t="shared" si="63"/>
        <v>2012</v>
      </c>
      <c r="E971" s="26" t="s">
        <v>1</v>
      </c>
      <c r="F971">
        <f t="shared" si="61"/>
        <v>1</v>
      </c>
      <c r="G971" t="s">
        <v>13</v>
      </c>
    </row>
    <row r="972" spans="1:7">
      <c r="A972" s="26">
        <v>41148</v>
      </c>
      <c r="B972" s="39">
        <f t="shared" si="62"/>
        <v>41148</v>
      </c>
      <c r="C972" s="48">
        <f t="shared" si="60"/>
        <v>8</v>
      </c>
      <c r="D972" s="39">
        <f t="shared" si="63"/>
        <v>2012</v>
      </c>
      <c r="E972" s="26" t="s">
        <v>1</v>
      </c>
      <c r="F972">
        <f t="shared" si="61"/>
        <v>2</v>
      </c>
      <c r="G972" t="s">
        <v>8</v>
      </c>
    </row>
    <row r="973" spans="1:7">
      <c r="A973" s="26">
        <v>41149</v>
      </c>
      <c r="B973" s="39">
        <f t="shared" si="62"/>
        <v>41149</v>
      </c>
      <c r="C973" s="48">
        <f t="shared" si="60"/>
        <v>8</v>
      </c>
      <c r="D973" s="39">
        <f t="shared" si="63"/>
        <v>2012</v>
      </c>
      <c r="E973" s="26" t="s">
        <v>1</v>
      </c>
      <c r="F973">
        <f t="shared" si="61"/>
        <v>3</v>
      </c>
      <c r="G973" t="s">
        <v>8</v>
      </c>
    </row>
    <row r="974" spans="1:7">
      <c r="A974" s="26">
        <v>41150</v>
      </c>
      <c r="B974" s="39">
        <f t="shared" si="62"/>
        <v>41150</v>
      </c>
      <c r="C974" s="48">
        <f t="shared" si="60"/>
        <v>8</v>
      </c>
      <c r="D974" s="39">
        <f t="shared" si="63"/>
        <v>2012</v>
      </c>
      <c r="E974" s="26" t="s">
        <v>1</v>
      </c>
      <c r="F974">
        <f t="shared" si="61"/>
        <v>4</v>
      </c>
      <c r="G974" t="s">
        <v>8</v>
      </c>
    </row>
    <row r="975" spans="1:7">
      <c r="A975" s="26">
        <v>41151</v>
      </c>
      <c r="B975" s="39">
        <f t="shared" si="62"/>
        <v>41151</v>
      </c>
      <c r="C975" s="48">
        <f t="shared" si="60"/>
        <v>8</v>
      </c>
      <c r="D975" s="39">
        <f t="shared" si="63"/>
        <v>2012</v>
      </c>
      <c r="E975" s="26" t="s">
        <v>1</v>
      </c>
      <c r="F975">
        <f t="shared" si="61"/>
        <v>5</v>
      </c>
      <c r="G975" t="s">
        <v>8</v>
      </c>
    </row>
    <row r="976" spans="1:7">
      <c r="A976" s="26">
        <v>41152</v>
      </c>
      <c r="B976" s="39">
        <f t="shared" si="62"/>
        <v>41152</v>
      </c>
      <c r="C976" s="48">
        <f t="shared" si="60"/>
        <v>8</v>
      </c>
      <c r="D976" s="39">
        <f t="shared" si="63"/>
        <v>2012</v>
      </c>
      <c r="E976" s="26" t="s">
        <v>1</v>
      </c>
      <c r="F976">
        <f t="shared" si="61"/>
        <v>6</v>
      </c>
      <c r="G976" t="s">
        <v>8</v>
      </c>
    </row>
    <row r="977" spans="1:7">
      <c r="A977" s="26">
        <v>41153</v>
      </c>
      <c r="B977" s="39">
        <f t="shared" si="62"/>
        <v>41153</v>
      </c>
      <c r="C977" s="48">
        <f t="shared" si="60"/>
        <v>9</v>
      </c>
      <c r="D977" s="39">
        <f t="shared" si="63"/>
        <v>2012</v>
      </c>
      <c r="E977" s="26" t="s">
        <v>1</v>
      </c>
      <c r="F977">
        <f t="shared" si="61"/>
        <v>7</v>
      </c>
      <c r="G977" t="s">
        <v>0</v>
      </c>
    </row>
    <row r="978" spans="1:7">
      <c r="A978" s="26">
        <v>41154</v>
      </c>
      <c r="B978" s="39">
        <f t="shared" si="62"/>
        <v>41154</v>
      </c>
      <c r="C978" s="48">
        <f t="shared" si="60"/>
        <v>9</v>
      </c>
      <c r="D978" s="39">
        <f t="shared" si="63"/>
        <v>2012</v>
      </c>
      <c r="E978" s="26" t="s">
        <v>1</v>
      </c>
      <c r="F978">
        <f t="shared" si="61"/>
        <v>1</v>
      </c>
      <c r="G978" t="s">
        <v>13</v>
      </c>
    </row>
    <row r="979" spans="1:7">
      <c r="A979" s="26">
        <v>41155</v>
      </c>
      <c r="B979" s="39">
        <f t="shared" si="62"/>
        <v>41155</v>
      </c>
      <c r="C979" s="48">
        <f t="shared" si="60"/>
        <v>9</v>
      </c>
      <c r="D979" s="39">
        <f t="shared" si="63"/>
        <v>2012</v>
      </c>
      <c r="E979" s="26" t="s">
        <v>1</v>
      </c>
      <c r="F979">
        <f t="shared" si="61"/>
        <v>2</v>
      </c>
      <c r="G979" t="s">
        <v>8</v>
      </c>
    </row>
    <row r="980" spans="1:7">
      <c r="A980" s="26">
        <v>41156</v>
      </c>
      <c r="B980" s="39">
        <f t="shared" si="62"/>
        <v>41156</v>
      </c>
      <c r="C980" s="48">
        <f t="shared" si="60"/>
        <v>9</v>
      </c>
      <c r="D980" s="39">
        <f t="shared" si="63"/>
        <v>2012</v>
      </c>
      <c r="E980" s="26" t="s">
        <v>1</v>
      </c>
      <c r="F980">
        <f t="shared" si="61"/>
        <v>3</v>
      </c>
      <c r="G980" t="s">
        <v>8</v>
      </c>
    </row>
    <row r="981" spans="1:7">
      <c r="A981" s="26">
        <v>41157</v>
      </c>
      <c r="B981" s="39">
        <f t="shared" si="62"/>
        <v>41157</v>
      </c>
      <c r="C981" s="48">
        <f t="shared" si="60"/>
        <v>9</v>
      </c>
      <c r="D981" s="39">
        <f t="shared" si="63"/>
        <v>2012</v>
      </c>
      <c r="E981" s="26" t="s">
        <v>1</v>
      </c>
      <c r="F981">
        <f t="shared" si="61"/>
        <v>4</v>
      </c>
      <c r="G981" t="s">
        <v>8</v>
      </c>
    </row>
    <row r="982" spans="1:7">
      <c r="A982" s="26">
        <v>41158</v>
      </c>
      <c r="B982" s="39">
        <f t="shared" si="62"/>
        <v>41158</v>
      </c>
      <c r="C982" s="48">
        <f t="shared" si="60"/>
        <v>9</v>
      </c>
      <c r="D982" s="39">
        <f t="shared" si="63"/>
        <v>2012</v>
      </c>
      <c r="E982" s="26" t="s">
        <v>1</v>
      </c>
      <c r="F982">
        <f t="shared" si="61"/>
        <v>5</v>
      </c>
      <c r="G982" t="s">
        <v>8</v>
      </c>
    </row>
    <row r="983" spans="1:7">
      <c r="A983" s="26">
        <v>41159</v>
      </c>
      <c r="B983" s="39">
        <f t="shared" si="62"/>
        <v>41159</v>
      </c>
      <c r="C983" s="48">
        <f t="shared" si="60"/>
        <v>9</v>
      </c>
      <c r="D983" s="39">
        <f t="shared" si="63"/>
        <v>2012</v>
      </c>
      <c r="E983" s="26" t="s">
        <v>1</v>
      </c>
      <c r="F983">
        <f t="shared" si="61"/>
        <v>6</v>
      </c>
      <c r="G983" t="s">
        <v>8</v>
      </c>
    </row>
    <row r="984" spans="1:7">
      <c r="A984" s="26">
        <v>41160</v>
      </c>
      <c r="B984" s="39">
        <f t="shared" si="62"/>
        <v>41160</v>
      </c>
      <c r="C984" s="48">
        <f t="shared" si="60"/>
        <v>9</v>
      </c>
      <c r="D984" s="39">
        <f t="shared" si="63"/>
        <v>2012</v>
      </c>
      <c r="E984" s="26" t="s">
        <v>1</v>
      </c>
      <c r="F984">
        <f t="shared" si="61"/>
        <v>7</v>
      </c>
      <c r="G984" t="s">
        <v>0</v>
      </c>
    </row>
    <row r="985" spans="1:7">
      <c r="A985" s="26">
        <v>41161</v>
      </c>
      <c r="B985" s="39">
        <f t="shared" si="62"/>
        <v>41161</v>
      </c>
      <c r="C985" s="48">
        <f t="shared" si="60"/>
        <v>9</v>
      </c>
      <c r="D985" s="39">
        <f t="shared" si="63"/>
        <v>2012</v>
      </c>
      <c r="E985" s="26" t="s">
        <v>1</v>
      </c>
      <c r="F985">
        <f t="shared" si="61"/>
        <v>1</v>
      </c>
      <c r="G985" t="s">
        <v>13</v>
      </c>
    </row>
    <row r="986" spans="1:7">
      <c r="A986" s="26">
        <v>41162</v>
      </c>
      <c r="B986" s="39">
        <f t="shared" si="62"/>
        <v>41162</v>
      </c>
      <c r="C986" s="48">
        <f t="shared" si="60"/>
        <v>9</v>
      </c>
      <c r="D986" s="39">
        <f t="shared" si="63"/>
        <v>2012</v>
      </c>
      <c r="E986" s="26" t="s">
        <v>1</v>
      </c>
      <c r="F986">
        <f t="shared" si="61"/>
        <v>2</v>
      </c>
      <c r="G986" t="s">
        <v>8</v>
      </c>
    </row>
    <row r="987" spans="1:7">
      <c r="A987" s="26">
        <v>41163</v>
      </c>
      <c r="B987" s="39">
        <f t="shared" si="62"/>
        <v>41163</v>
      </c>
      <c r="C987" s="48">
        <f t="shared" si="60"/>
        <v>9</v>
      </c>
      <c r="D987" s="39">
        <f t="shared" si="63"/>
        <v>2012</v>
      </c>
      <c r="E987" s="26" t="s">
        <v>1</v>
      </c>
      <c r="F987">
        <f t="shared" si="61"/>
        <v>3</v>
      </c>
      <c r="G987" t="s">
        <v>8</v>
      </c>
    </row>
    <row r="988" spans="1:7">
      <c r="A988" s="26">
        <v>41164</v>
      </c>
      <c r="B988" s="39">
        <f t="shared" si="62"/>
        <v>41164</v>
      </c>
      <c r="C988" s="48">
        <f t="shared" si="60"/>
        <v>9</v>
      </c>
      <c r="D988" s="39">
        <f t="shared" si="63"/>
        <v>2012</v>
      </c>
      <c r="E988" s="26" t="s">
        <v>1</v>
      </c>
      <c r="F988">
        <f t="shared" si="61"/>
        <v>4</v>
      </c>
      <c r="G988" t="s">
        <v>8</v>
      </c>
    </row>
    <row r="989" spans="1:7">
      <c r="A989" s="26">
        <v>41165</v>
      </c>
      <c r="B989" s="39">
        <f t="shared" si="62"/>
        <v>41165</v>
      </c>
      <c r="C989" s="48">
        <f t="shared" si="60"/>
        <v>9</v>
      </c>
      <c r="D989" s="39">
        <f t="shared" si="63"/>
        <v>2012</v>
      </c>
      <c r="E989" s="26" t="s">
        <v>1</v>
      </c>
      <c r="F989">
        <f t="shared" si="61"/>
        <v>5</v>
      </c>
      <c r="G989" t="s">
        <v>8</v>
      </c>
    </row>
    <row r="990" spans="1:7">
      <c r="A990" s="26">
        <v>41166</v>
      </c>
      <c r="B990" s="39">
        <f t="shared" si="62"/>
        <v>41166</v>
      </c>
      <c r="C990" s="48">
        <f t="shared" si="60"/>
        <v>9</v>
      </c>
      <c r="D990" s="39">
        <f t="shared" si="63"/>
        <v>2012</v>
      </c>
      <c r="E990" s="26" t="s">
        <v>1</v>
      </c>
      <c r="F990">
        <f t="shared" si="61"/>
        <v>6</v>
      </c>
      <c r="G990" t="s">
        <v>8</v>
      </c>
    </row>
    <row r="991" spans="1:7">
      <c r="A991" s="26">
        <v>41167</v>
      </c>
      <c r="B991" s="39">
        <f t="shared" si="62"/>
        <v>41167</v>
      </c>
      <c r="C991" s="48">
        <f t="shared" si="60"/>
        <v>9</v>
      </c>
      <c r="D991" s="39">
        <f t="shared" si="63"/>
        <v>2012</v>
      </c>
      <c r="E991" s="26" t="s">
        <v>1</v>
      </c>
      <c r="F991">
        <f t="shared" si="61"/>
        <v>7</v>
      </c>
      <c r="G991" t="s">
        <v>0</v>
      </c>
    </row>
    <row r="992" spans="1:7">
      <c r="A992" s="26">
        <v>41168</v>
      </c>
      <c r="B992" s="39">
        <f t="shared" si="62"/>
        <v>41168</v>
      </c>
      <c r="C992" s="48">
        <f t="shared" si="60"/>
        <v>9</v>
      </c>
      <c r="D992" s="39">
        <f t="shared" si="63"/>
        <v>2012</v>
      </c>
      <c r="E992" s="26" t="s">
        <v>1</v>
      </c>
      <c r="F992">
        <f t="shared" si="61"/>
        <v>1</v>
      </c>
      <c r="G992" t="s">
        <v>13</v>
      </c>
    </row>
    <row r="993" spans="1:7">
      <c r="A993" s="26">
        <v>41169</v>
      </c>
      <c r="B993" s="39">
        <f t="shared" si="62"/>
        <v>41169</v>
      </c>
      <c r="C993" s="48">
        <f t="shared" si="60"/>
        <v>9</v>
      </c>
      <c r="D993" s="39">
        <f t="shared" si="63"/>
        <v>2012</v>
      </c>
      <c r="E993" s="26" t="s">
        <v>1</v>
      </c>
      <c r="F993">
        <f t="shared" si="61"/>
        <v>2</v>
      </c>
      <c r="G993" t="s">
        <v>8</v>
      </c>
    </row>
    <row r="994" spans="1:7">
      <c r="A994" s="26">
        <v>41170</v>
      </c>
      <c r="B994" s="39">
        <f t="shared" si="62"/>
        <v>41170</v>
      </c>
      <c r="C994" s="48">
        <f t="shared" si="60"/>
        <v>9</v>
      </c>
      <c r="D994" s="39">
        <f t="shared" si="63"/>
        <v>2012</v>
      </c>
      <c r="E994" s="26" t="s">
        <v>1</v>
      </c>
      <c r="F994">
        <f t="shared" si="61"/>
        <v>3</v>
      </c>
      <c r="G994" t="s">
        <v>8</v>
      </c>
    </row>
    <row r="995" spans="1:7">
      <c r="A995" s="26">
        <v>41171</v>
      </c>
      <c r="B995" s="39">
        <f t="shared" si="62"/>
        <v>41171</v>
      </c>
      <c r="C995" s="48">
        <f t="shared" si="60"/>
        <v>9</v>
      </c>
      <c r="D995" s="39">
        <f t="shared" si="63"/>
        <v>2012</v>
      </c>
      <c r="E995" s="26" t="s">
        <v>1</v>
      </c>
      <c r="F995">
        <f t="shared" si="61"/>
        <v>4</v>
      </c>
      <c r="G995" t="s">
        <v>8</v>
      </c>
    </row>
    <row r="996" spans="1:7">
      <c r="A996" s="26">
        <v>41172</v>
      </c>
      <c r="B996" s="39">
        <f t="shared" si="62"/>
        <v>41172</v>
      </c>
      <c r="C996" s="48">
        <f t="shared" si="60"/>
        <v>9</v>
      </c>
      <c r="D996" s="39">
        <f t="shared" si="63"/>
        <v>2012</v>
      </c>
      <c r="E996" s="26" t="s">
        <v>1</v>
      </c>
      <c r="F996">
        <f t="shared" si="61"/>
        <v>5</v>
      </c>
      <c r="G996" t="s">
        <v>8</v>
      </c>
    </row>
    <row r="997" spans="1:7">
      <c r="A997" s="26">
        <v>41173</v>
      </c>
      <c r="B997" s="39">
        <f t="shared" si="62"/>
        <v>41173</v>
      </c>
      <c r="C997" s="48">
        <f t="shared" si="60"/>
        <v>9</v>
      </c>
      <c r="D997" s="39">
        <f t="shared" si="63"/>
        <v>2012</v>
      </c>
      <c r="E997" s="26" t="s">
        <v>1</v>
      </c>
      <c r="F997">
        <f t="shared" si="61"/>
        <v>6</v>
      </c>
      <c r="G997" t="s">
        <v>8</v>
      </c>
    </row>
    <row r="998" spans="1:7">
      <c r="A998" s="26">
        <v>41174</v>
      </c>
      <c r="B998" s="39">
        <f t="shared" si="62"/>
        <v>41174</v>
      </c>
      <c r="C998" s="48">
        <f t="shared" si="60"/>
        <v>9</v>
      </c>
      <c r="D998" s="39">
        <f t="shared" si="63"/>
        <v>2012</v>
      </c>
      <c r="E998" s="26" t="s">
        <v>1</v>
      </c>
      <c r="F998">
        <f t="shared" si="61"/>
        <v>7</v>
      </c>
      <c r="G998" t="s">
        <v>0</v>
      </c>
    </row>
    <row r="999" spans="1:7">
      <c r="A999" s="26">
        <v>41175</v>
      </c>
      <c r="B999" s="39">
        <f t="shared" si="62"/>
        <v>41175</v>
      </c>
      <c r="C999" s="48">
        <f t="shared" si="60"/>
        <v>9</v>
      </c>
      <c r="D999" s="39">
        <f t="shared" si="63"/>
        <v>2012</v>
      </c>
      <c r="E999" s="26" t="s">
        <v>1</v>
      </c>
      <c r="F999">
        <f t="shared" si="61"/>
        <v>1</v>
      </c>
      <c r="G999" t="s">
        <v>13</v>
      </c>
    </row>
    <row r="1000" spans="1:7">
      <c r="A1000" s="26">
        <v>41176</v>
      </c>
      <c r="B1000" s="39">
        <f t="shared" si="62"/>
        <v>41176</v>
      </c>
      <c r="C1000" s="48">
        <f t="shared" si="60"/>
        <v>9</v>
      </c>
      <c r="D1000" s="39">
        <f t="shared" si="63"/>
        <v>2012</v>
      </c>
      <c r="E1000" s="26" t="s">
        <v>1</v>
      </c>
      <c r="F1000">
        <f t="shared" si="61"/>
        <v>2</v>
      </c>
      <c r="G1000" t="s">
        <v>8</v>
      </c>
    </row>
    <row r="1001" spans="1:7">
      <c r="A1001" s="26">
        <v>41177</v>
      </c>
      <c r="B1001" s="39">
        <f t="shared" si="62"/>
        <v>41177</v>
      </c>
      <c r="C1001" s="48">
        <f t="shared" si="60"/>
        <v>9</v>
      </c>
      <c r="D1001" s="39">
        <f t="shared" si="63"/>
        <v>2012</v>
      </c>
      <c r="E1001" s="26" t="s">
        <v>1</v>
      </c>
      <c r="F1001">
        <f t="shared" si="61"/>
        <v>3</v>
      </c>
      <c r="G1001" t="s">
        <v>8</v>
      </c>
    </row>
    <row r="1002" spans="1:7">
      <c r="A1002" s="26">
        <v>41178</v>
      </c>
      <c r="B1002" s="39">
        <f t="shared" si="62"/>
        <v>41178</v>
      </c>
      <c r="C1002" s="48">
        <f t="shared" si="60"/>
        <v>9</v>
      </c>
      <c r="D1002" s="39">
        <f t="shared" si="63"/>
        <v>2012</v>
      </c>
      <c r="E1002" s="26" t="s">
        <v>1</v>
      </c>
      <c r="F1002">
        <f t="shared" si="61"/>
        <v>4</v>
      </c>
      <c r="G1002" t="s">
        <v>8</v>
      </c>
    </row>
    <row r="1003" spans="1:7">
      <c r="A1003" s="26">
        <v>41179</v>
      </c>
      <c r="B1003" s="39">
        <f t="shared" si="62"/>
        <v>41179</v>
      </c>
      <c r="C1003" s="48">
        <f t="shared" si="60"/>
        <v>9</v>
      </c>
      <c r="D1003" s="39">
        <f t="shared" si="63"/>
        <v>2012</v>
      </c>
      <c r="E1003" s="26" t="s">
        <v>1</v>
      </c>
      <c r="F1003">
        <f t="shared" si="61"/>
        <v>5</v>
      </c>
      <c r="G1003" t="s">
        <v>8</v>
      </c>
    </row>
    <row r="1004" spans="1:7">
      <c r="A1004" s="26">
        <v>41180</v>
      </c>
      <c r="B1004" s="39">
        <f t="shared" si="62"/>
        <v>41180</v>
      </c>
      <c r="C1004" s="48">
        <f t="shared" si="60"/>
        <v>9</v>
      </c>
      <c r="D1004" s="39">
        <f t="shared" si="63"/>
        <v>2012</v>
      </c>
      <c r="E1004" s="26" t="s">
        <v>1</v>
      </c>
      <c r="F1004">
        <f t="shared" si="61"/>
        <v>6</v>
      </c>
      <c r="G1004" t="s">
        <v>8</v>
      </c>
    </row>
    <row r="1005" spans="1:7">
      <c r="A1005" s="26">
        <v>41181</v>
      </c>
      <c r="B1005" s="39">
        <f t="shared" si="62"/>
        <v>41181</v>
      </c>
      <c r="C1005" s="48">
        <f t="shared" si="60"/>
        <v>9</v>
      </c>
      <c r="D1005" s="39">
        <f t="shared" si="63"/>
        <v>2012</v>
      </c>
      <c r="E1005" s="26" t="s">
        <v>1</v>
      </c>
      <c r="F1005">
        <f t="shared" si="61"/>
        <v>7</v>
      </c>
      <c r="G1005" t="s">
        <v>0</v>
      </c>
    </row>
    <row r="1006" spans="1:7">
      <c r="A1006" s="26">
        <v>41182</v>
      </c>
      <c r="B1006" s="39">
        <f t="shared" si="62"/>
        <v>41182</v>
      </c>
      <c r="C1006" s="48">
        <f t="shared" si="60"/>
        <v>9</v>
      </c>
      <c r="D1006" s="39">
        <f t="shared" si="63"/>
        <v>2012</v>
      </c>
      <c r="E1006" s="26" t="s">
        <v>1</v>
      </c>
      <c r="F1006">
        <f t="shared" si="61"/>
        <v>1</v>
      </c>
      <c r="G1006" t="s">
        <v>13</v>
      </c>
    </row>
    <row r="1007" spans="1:7">
      <c r="A1007" s="26">
        <v>41183</v>
      </c>
      <c r="B1007" s="39">
        <f t="shared" si="62"/>
        <v>41183</v>
      </c>
      <c r="C1007" s="48">
        <f t="shared" si="60"/>
        <v>10</v>
      </c>
      <c r="D1007" s="39">
        <f t="shared" si="63"/>
        <v>2012</v>
      </c>
      <c r="E1007" s="26" t="s">
        <v>2</v>
      </c>
      <c r="F1007">
        <f t="shared" si="61"/>
        <v>2</v>
      </c>
      <c r="G1007" t="s">
        <v>8</v>
      </c>
    </row>
    <row r="1008" spans="1:7">
      <c r="A1008" s="26">
        <v>41184</v>
      </c>
      <c r="B1008" s="39">
        <f t="shared" si="62"/>
        <v>41184</v>
      </c>
      <c r="C1008" s="48">
        <f t="shared" si="60"/>
        <v>10</v>
      </c>
      <c r="D1008" s="39">
        <f t="shared" si="63"/>
        <v>2012</v>
      </c>
      <c r="E1008" s="26" t="s">
        <v>2</v>
      </c>
      <c r="F1008">
        <f t="shared" si="61"/>
        <v>3</v>
      </c>
      <c r="G1008" t="s">
        <v>8</v>
      </c>
    </row>
    <row r="1009" spans="1:7">
      <c r="A1009" s="26">
        <v>41185</v>
      </c>
      <c r="B1009" s="39">
        <f t="shared" si="62"/>
        <v>41185</v>
      </c>
      <c r="C1009" s="48">
        <f t="shared" si="60"/>
        <v>10</v>
      </c>
      <c r="D1009" s="39">
        <f t="shared" si="63"/>
        <v>2012</v>
      </c>
      <c r="E1009" s="26" t="s">
        <v>2</v>
      </c>
      <c r="F1009">
        <f t="shared" si="61"/>
        <v>4</v>
      </c>
      <c r="G1009" t="s">
        <v>8</v>
      </c>
    </row>
    <row r="1010" spans="1:7">
      <c r="A1010" s="26">
        <v>41186</v>
      </c>
      <c r="B1010" s="39">
        <f t="shared" si="62"/>
        <v>41186</v>
      </c>
      <c r="C1010" s="48">
        <f t="shared" si="60"/>
        <v>10</v>
      </c>
      <c r="D1010" s="39">
        <f t="shared" si="63"/>
        <v>2012</v>
      </c>
      <c r="E1010" s="26" t="s">
        <v>2</v>
      </c>
      <c r="F1010">
        <f t="shared" si="61"/>
        <v>5</v>
      </c>
      <c r="G1010" t="s">
        <v>8</v>
      </c>
    </row>
    <row r="1011" spans="1:7">
      <c r="A1011" s="26">
        <v>41187</v>
      </c>
      <c r="B1011" s="39">
        <f t="shared" si="62"/>
        <v>41187</v>
      </c>
      <c r="C1011" s="48">
        <f t="shared" si="60"/>
        <v>10</v>
      </c>
      <c r="D1011" s="39">
        <f t="shared" si="63"/>
        <v>2012</v>
      </c>
      <c r="E1011" s="26" t="s">
        <v>2</v>
      </c>
      <c r="F1011">
        <f t="shared" si="61"/>
        <v>6</v>
      </c>
      <c r="G1011" t="s">
        <v>8</v>
      </c>
    </row>
    <row r="1012" spans="1:7">
      <c r="A1012" s="26">
        <v>41188</v>
      </c>
      <c r="B1012" s="39">
        <f t="shared" si="62"/>
        <v>41188</v>
      </c>
      <c r="C1012" s="48">
        <f t="shared" si="60"/>
        <v>10</v>
      </c>
      <c r="D1012" s="39">
        <f t="shared" si="63"/>
        <v>2012</v>
      </c>
      <c r="E1012" s="26" t="s">
        <v>2</v>
      </c>
      <c r="F1012">
        <f t="shared" si="61"/>
        <v>7</v>
      </c>
      <c r="G1012" t="s">
        <v>0</v>
      </c>
    </row>
    <row r="1013" spans="1:7">
      <c r="A1013" s="26">
        <v>41189</v>
      </c>
      <c r="B1013" s="39">
        <f t="shared" si="62"/>
        <v>41189</v>
      </c>
      <c r="C1013" s="48">
        <f t="shared" si="60"/>
        <v>10</v>
      </c>
      <c r="D1013" s="39">
        <f t="shared" si="63"/>
        <v>2012</v>
      </c>
      <c r="E1013" s="26" t="s">
        <v>2</v>
      </c>
      <c r="F1013">
        <f t="shared" si="61"/>
        <v>1</v>
      </c>
      <c r="G1013" t="s">
        <v>13</v>
      </c>
    </row>
    <row r="1014" spans="1:7">
      <c r="A1014" s="26">
        <v>41190</v>
      </c>
      <c r="B1014" s="39">
        <f t="shared" si="62"/>
        <v>41190</v>
      </c>
      <c r="C1014" s="48">
        <f t="shared" si="60"/>
        <v>10</v>
      </c>
      <c r="D1014" s="39">
        <f t="shared" si="63"/>
        <v>2012</v>
      </c>
      <c r="E1014" s="26" t="s">
        <v>2</v>
      </c>
      <c r="F1014">
        <f t="shared" si="61"/>
        <v>2</v>
      </c>
      <c r="G1014" t="s">
        <v>8</v>
      </c>
    </row>
    <row r="1015" spans="1:7">
      <c r="A1015" s="26">
        <v>41191</v>
      </c>
      <c r="B1015" s="39">
        <f t="shared" si="62"/>
        <v>41191</v>
      </c>
      <c r="C1015" s="48">
        <f t="shared" si="60"/>
        <v>10</v>
      </c>
      <c r="D1015" s="39">
        <f t="shared" si="63"/>
        <v>2012</v>
      </c>
      <c r="E1015" s="26" t="s">
        <v>2</v>
      </c>
      <c r="F1015">
        <f t="shared" si="61"/>
        <v>3</v>
      </c>
      <c r="G1015" t="s">
        <v>8</v>
      </c>
    </row>
    <row r="1016" spans="1:7">
      <c r="A1016" s="26">
        <v>41192</v>
      </c>
      <c r="B1016" s="39">
        <f t="shared" si="62"/>
        <v>41192</v>
      </c>
      <c r="C1016" s="48">
        <f t="shared" si="60"/>
        <v>10</v>
      </c>
      <c r="D1016" s="39">
        <f t="shared" si="63"/>
        <v>2012</v>
      </c>
      <c r="E1016" s="26" t="s">
        <v>2</v>
      </c>
      <c r="F1016">
        <f t="shared" si="61"/>
        <v>4</v>
      </c>
      <c r="G1016" t="s">
        <v>13</v>
      </c>
    </row>
    <row r="1017" spans="1:7">
      <c r="A1017" s="26">
        <v>41193</v>
      </c>
      <c r="B1017" s="39">
        <f t="shared" si="62"/>
        <v>41193</v>
      </c>
      <c r="C1017" s="48">
        <f t="shared" si="60"/>
        <v>10</v>
      </c>
      <c r="D1017" s="39">
        <f t="shared" si="63"/>
        <v>2012</v>
      </c>
      <c r="E1017" s="26" t="s">
        <v>2</v>
      </c>
      <c r="F1017">
        <f t="shared" si="61"/>
        <v>5</v>
      </c>
      <c r="G1017" t="s">
        <v>8</v>
      </c>
    </row>
    <row r="1018" spans="1:7">
      <c r="A1018" s="26">
        <v>41194</v>
      </c>
      <c r="B1018" s="39">
        <f t="shared" si="62"/>
        <v>41194</v>
      </c>
      <c r="C1018" s="48">
        <f t="shared" si="60"/>
        <v>10</v>
      </c>
      <c r="D1018" s="39">
        <f t="shared" si="63"/>
        <v>2012</v>
      </c>
      <c r="E1018" s="26" t="s">
        <v>2</v>
      </c>
      <c r="F1018">
        <f t="shared" si="61"/>
        <v>6</v>
      </c>
      <c r="G1018" t="s">
        <v>8</v>
      </c>
    </row>
    <row r="1019" spans="1:7">
      <c r="A1019" s="26">
        <v>41195</v>
      </c>
      <c r="B1019" s="39">
        <f t="shared" si="62"/>
        <v>41195</v>
      </c>
      <c r="C1019" s="48">
        <f t="shared" si="60"/>
        <v>10</v>
      </c>
      <c r="D1019" s="39">
        <f t="shared" si="63"/>
        <v>2012</v>
      </c>
      <c r="E1019" s="26" t="s">
        <v>2</v>
      </c>
      <c r="F1019">
        <f t="shared" si="61"/>
        <v>7</v>
      </c>
      <c r="G1019" t="s">
        <v>0</v>
      </c>
    </row>
    <row r="1020" spans="1:7">
      <c r="A1020" s="26">
        <v>41196</v>
      </c>
      <c r="B1020" s="39">
        <f t="shared" si="62"/>
        <v>41196</v>
      </c>
      <c r="C1020" s="48">
        <f t="shared" si="60"/>
        <v>10</v>
      </c>
      <c r="D1020" s="39">
        <f t="shared" si="63"/>
        <v>2012</v>
      </c>
      <c r="E1020" s="26" t="s">
        <v>2</v>
      </c>
      <c r="F1020">
        <f t="shared" si="61"/>
        <v>1</v>
      </c>
      <c r="G1020" t="s">
        <v>13</v>
      </c>
    </row>
    <row r="1021" spans="1:7">
      <c r="A1021" s="26">
        <v>41197</v>
      </c>
      <c r="B1021" s="39">
        <f t="shared" si="62"/>
        <v>41197</v>
      </c>
      <c r="C1021" s="48">
        <f t="shared" si="60"/>
        <v>10</v>
      </c>
      <c r="D1021" s="39">
        <f t="shared" si="63"/>
        <v>2012</v>
      </c>
      <c r="E1021" s="26" t="s">
        <v>2</v>
      </c>
      <c r="F1021">
        <f t="shared" si="61"/>
        <v>2</v>
      </c>
      <c r="G1021" t="s">
        <v>8</v>
      </c>
    </row>
    <row r="1022" spans="1:7">
      <c r="A1022" s="26">
        <v>41198</v>
      </c>
      <c r="B1022" s="39">
        <f t="shared" si="62"/>
        <v>41198</v>
      </c>
      <c r="C1022" s="48">
        <f t="shared" si="60"/>
        <v>10</v>
      </c>
      <c r="D1022" s="39">
        <f t="shared" si="63"/>
        <v>2012</v>
      </c>
      <c r="E1022" s="26" t="s">
        <v>2</v>
      </c>
      <c r="F1022">
        <f t="shared" si="61"/>
        <v>3</v>
      </c>
      <c r="G1022" t="s">
        <v>8</v>
      </c>
    </row>
    <row r="1023" spans="1:7">
      <c r="A1023" s="26">
        <v>41199</v>
      </c>
      <c r="B1023" s="39">
        <f t="shared" si="62"/>
        <v>41199</v>
      </c>
      <c r="C1023" s="48">
        <f t="shared" si="60"/>
        <v>10</v>
      </c>
      <c r="D1023" s="39">
        <f t="shared" si="63"/>
        <v>2012</v>
      </c>
      <c r="E1023" s="26" t="s">
        <v>2</v>
      </c>
      <c r="F1023">
        <f t="shared" si="61"/>
        <v>4</v>
      </c>
      <c r="G1023" t="s">
        <v>8</v>
      </c>
    </row>
    <row r="1024" spans="1:7">
      <c r="A1024" s="26">
        <v>41200</v>
      </c>
      <c r="B1024" s="39">
        <f t="shared" si="62"/>
        <v>41200</v>
      </c>
      <c r="C1024" s="48">
        <f t="shared" si="60"/>
        <v>10</v>
      </c>
      <c r="D1024" s="39">
        <f t="shared" si="63"/>
        <v>2012</v>
      </c>
      <c r="E1024" s="26" t="s">
        <v>2</v>
      </c>
      <c r="F1024">
        <f t="shared" si="61"/>
        <v>5</v>
      </c>
      <c r="G1024" t="s">
        <v>8</v>
      </c>
    </row>
    <row r="1025" spans="1:7">
      <c r="A1025" s="26">
        <v>41201</v>
      </c>
      <c r="B1025" s="39">
        <f t="shared" si="62"/>
        <v>41201</v>
      </c>
      <c r="C1025" s="48">
        <f t="shared" si="60"/>
        <v>10</v>
      </c>
      <c r="D1025" s="39">
        <f t="shared" si="63"/>
        <v>2012</v>
      </c>
      <c r="E1025" s="26" t="s">
        <v>2</v>
      </c>
      <c r="F1025">
        <f t="shared" si="61"/>
        <v>6</v>
      </c>
      <c r="G1025" t="s">
        <v>8</v>
      </c>
    </row>
    <row r="1026" spans="1:7">
      <c r="A1026" s="26">
        <v>41202</v>
      </c>
      <c r="B1026" s="39">
        <f t="shared" si="62"/>
        <v>41202</v>
      </c>
      <c r="C1026" s="48">
        <f t="shared" si="60"/>
        <v>10</v>
      </c>
      <c r="D1026" s="39">
        <f t="shared" si="63"/>
        <v>2012</v>
      </c>
      <c r="E1026" s="26" t="s">
        <v>2</v>
      </c>
      <c r="F1026">
        <f t="shared" si="61"/>
        <v>7</v>
      </c>
      <c r="G1026" t="s">
        <v>0</v>
      </c>
    </row>
    <row r="1027" spans="1:7">
      <c r="A1027" s="26">
        <v>41203</v>
      </c>
      <c r="B1027" s="39">
        <f t="shared" si="62"/>
        <v>41203</v>
      </c>
      <c r="C1027" s="48">
        <f t="shared" ref="C1027:C1090" si="64">MONTH(A1027)</f>
        <v>10</v>
      </c>
      <c r="D1027" s="39">
        <f t="shared" si="63"/>
        <v>2012</v>
      </c>
      <c r="E1027" s="26" t="s">
        <v>2</v>
      </c>
      <c r="F1027">
        <f t="shared" ref="F1027:F1090" si="65">WEEKDAY(A1027)</f>
        <v>1</v>
      </c>
      <c r="G1027" t="s">
        <v>13</v>
      </c>
    </row>
    <row r="1028" spans="1:7">
      <c r="A1028" s="26">
        <v>41204</v>
      </c>
      <c r="B1028" s="39">
        <f t="shared" ref="B1028:B1091" si="66">A1028</f>
        <v>41204</v>
      </c>
      <c r="C1028" s="48">
        <f t="shared" si="64"/>
        <v>10</v>
      </c>
      <c r="D1028" s="39">
        <f t="shared" ref="D1028:D1091" si="67">YEAR(A1028)</f>
        <v>2012</v>
      </c>
      <c r="E1028" s="26" t="s">
        <v>2</v>
      </c>
      <c r="F1028">
        <f t="shared" si="65"/>
        <v>2</v>
      </c>
      <c r="G1028" t="s">
        <v>8</v>
      </c>
    </row>
    <row r="1029" spans="1:7">
      <c r="A1029" s="26">
        <v>41205</v>
      </c>
      <c r="B1029" s="39">
        <f t="shared" si="66"/>
        <v>41205</v>
      </c>
      <c r="C1029" s="48">
        <f t="shared" si="64"/>
        <v>10</v>
      </c>
      <c r="D1029" s="39">
        <f t="shared" si="67"/>
        <v>2012</v>
      </c>
      <c r="E1029" s="26" t="s">
        <v>2</v>
      </c>
      <c r="F1029">
        <f t="shared" si="65"/>
        <v>3</v>
      </c>
      <c r="G1029" t="s">
        <v>8</v>
      </c>
    </row>
    <row r="1030" spans="1:7">
      <c r="A1030" s="26">
        <v>41206</v>
      </c>
      <c r="B1030" s="39">
        <f t="shared" si="66"/>
        <v>41206</v>
      </c>
      <c r="C1030" s="48">
        <f t="shared" si="64"/>
        <v>10</v>
      </c>
      <c r="D1030" s="39">
        <f t="shared" si="67"/>
        <v>2012</v>
      </c>
      <c r="E1030" s="26" t="s">
        <v>2</v>
      </c>
      <c r="F1030">
        <f t="shared" si="65"/>
        <v>4</v>
      </c>
      <c r="G1030" t="s">
        <v>8</v>
      </c>
    </row>
    <row r="1031" spans="1:7">
      <c r="A1031" s="26">
        <v>41207</v>
      </c>
      <c r="B1031" s="39">
        <f t="shared" si="66"/>
        <v>41207</v>
      </c>
      <c r="C1031" s="48">
        <f t="shared" si="64"/>
        <v>10</v>
      </c>
      <c r="D1031" s="39">
        <f t="shared" si="67"/>
        <v>2012</v>
      </c>
      <c r="E1031" s="26" t="s">
        <v>2</v>
      </c>
      <c r="F1031">
        <f t="shared" si="65"/>
        <v>5</v>
      </c>
      <c r="G1031" t="s">
        <v>8</v>
      </c>
    </row>
    <row r="1032" spans="1:7">
      <c r="A1032" s="26">
        <v>41208</v>
      </c>
      <c r="B1032" s="39">
        <f t="shared" si="66"/>
        <v>41208</v>
      </c>
      <c r="C1032" s="48">
        <f t="shared" si="64"/>
        <v>10</v>
      </c>
      <c r="D1032" s="39">
        <f t="shared" si="67"/>
        <v>2012</v>
      </c>
      <c r="E1032" s="26" t="s">
        <v>2</v>
      </c>
      <c r="F1032">
        <f t="shared" si="65"/>
        <v>6</v>
      </c>
      <c r="G1032" t="s">
        <v>8</v>
      </c>
    </row>
    <row r="1033" spans="1:7">
      <c r="A1033" s="26">
        <v>41209</v>
      </c>
      <c r="B1033" s="39">
        <f t="shared" si="66"/>
        <v>41209</v>
      </c>
      <c r="C1033" s="48">
        <f t="shared" si="64"/>
        <v>10</v>
      </c>
      <c r="D1033" s="39">
        <f t="shared" si="67"/>
        <v>2012</v>
      </c>
      <c r="E1033" s="26" t="s">
        <v>2</v>
      </c>
      <c r="F1033">
        <f t="shared" si="65"/>
        <v>7</v>
      </c>
      <c r="G1033" t="s">
        <v>0</v>
      </c>
    </row>
    <row r="1034" spans="1:7">
      <c r="A1034" s="26">
        <v>41210</v>
      </c>
      <c r="B1034" s="39">
        <f t="shared" si="66"/>
        <v>41210</v>
      </c>
      <c r="C1034" s="48">
        <f t="shared" si="64"/>
        <v>10</v>
      </c>
      <c r="D1034" s="39">
        <f t="shared" si="67"/>
        <v>2012</v>
      </c>
      <c r="E1034" s="26" t="s">
        <v>2</v>
      </c>
      <c r="F1034">
        <f t="shared" si="65"/>
        <v>1</v>
      </c>
      <c r="G1034" t="s">
        <v>13</v>
      </c>
    </row>
    <row r="1035" spans="1:7">
      <c r="A1035" s="26">
        <v>41211</v>
      </c>
      <c r="B1035" s="39">
        <f t="shared" si="66"/>
        <v>41211</v>
      </c>
      <c r="C1035" s="48">
        <f t="shared" si="64"/>
        <v>10</v>
      </c>
      <c r="D1035" s="39">
        <f t="shared" si="67"/>
        <v>2012</v>
      </c>
      <c r="E1035" s="26" t="s">
        <v>2</v>
      </c>
      <c r="F1035">
        <f t="shared" si="65"/>
        <v>2</v>
      </c>
      <c r="G1035" t="s">
        <v>8</v>
      </c>
    </row>
    <row r="1036" spans="1:7">
      <c r="A1036" s="26">
        <v>41212</v>
      </c>
      <c r="B1036" s="39">
        <f t="shared" si="66"/>
        <v>41212</v>
      </c>
      <c r="C1036" s="48">
        <f t="shared" si="64"/>
        <v>10</v>
      </c>
      <c r="D1036" s="39">
        <f t="shared" si="67"/>
        <v>2012</v>
      </c>
      <c r="E1036" s="26" t="s">
        <v>2</v>
      </c>
      <c r="F1036">
        <f t="shared" si="65"/>
        <v>3</v>
      </c>
      <c r="G1036" t="s">
        <v>8</v>
      </c>
    </row>
    <row r="1037" spans="1:7">
      <c r="A1037" s="26">
        <v>41213</v>
      </c>
      <c r="B1037" s="39">
        <f t="shared" si="66"/>
        <v>41213</v>
      </c>
      <c r="C1037" s="48">
        <f t="shared" si="64"/>
        <v>10</v>
      </c>
      <c r="D1037" s="39">
        <f t="shared" si="67"/>
        <v>2012</v>
      </c>
      <c r="E1037" s="26" t="s">
        <v>2</v>
      </c>
      <c r="F1037">
        <f t="shared" si="65"/>
        <v>4</v>
      </c>
      <c r="G1037" t="s">
        <v>8</v>
      </c>
    </row>
    <row r="1038" spans="1:7">
      <c r="A1038" s="26">
        <v>41214</v>
      </c>
      <c r="B1038" s="39">
        <f t="shared" si="66"/>
        <v>41214</v>
      </c>
      <c r="C1038" s="48">
        <f t="shared" si="64"/>
        <v>11</v>
      </c>
      <c r="D1038" s="39">
        <f t="shared" si="67"/>
        <v>2012</v>
      </c>
      <c r="E1038" s="26" t="s">
        <v>2</v>
      </c>
      <c r="F1038">
        <f t="shared" si="65"/>
        <v>5</v>
      </c>
      <c r="G1038" t="s">
        <v>8</v>
      </c>
    </row>
    <row r="1039" spans="1:7">
      <c r="A1039" s="26">
        <v>41215</v>
      </c>
      <c r="B1039" s="39">
        <f t="shared" si="66"/>
        <v>41215</v>
      </c>
      <c r="C1039" s="48">
        <f t="shared" si="64"/>
        <v>11</v>
      </c>
      <c r="D1039" s="39">
        <f t="shared" si="67"/>
        <v>2012</v>
      </c>
      <c r="E1039" s="26" t="s">
        <v>2</v>
      </c>
      <c r="F1039">
        <f t="shared" si="65"/>
        <v>6</v>
      </c>
      <c r="G1039" t="s">
        <v>8</v>
      </c>
    </row>
    <row r="1040" spans="1:7">
      <c r="A1040" s="26">
        <v>41216</v>
      </c>
      <c r="B1040" s="39">
        <f t="shared" si="66"/>
        <v>41216</v>
      </c>
      <c r="C1040" s="48">
        <f t="shared" si="64"/>
        <v>11</v>
      </c>
      <c r="D1040" s="39">
        <f t="shared" si="67"/>
        <v>2012</v>
      </c>
      <c r="E1040" s="26" t="s">
        <v>2</v>
      </c>
      <c r="F1040">
        <f t="shared" si="65"/>
        <v>7</v>
      </c>
      <c r="G1040" t="s">
        <v>0</v>
      </c>
    </row>
    <row r="1041" spans="1:7">
      <c r="A1041" s="26">
        <v>41217</v>
      </c>
      <c r="B1041" s="39">
        <f t="shared" si="66"/>
        <v>41217</v>
      </c>
      <c r="C1041" s="48">
        <f t="shared" si="64"/>
        <v>11</v>
      </c>
      <c r="D1041" s="39">
        <f t="shared" si="67"/>
        <v>2012</v>
      </c>
      <c r="E1041" s="26" t="s">
        <v>2</v>
      </c>
      <c r="F1041">
        <f t="shared" si="65"/>
        <v>1</v>
      </c>
      <c r="G1041" t="s">
        <v>13</v>
      </c>
    </row>
    <row r="1042" spans="1:7">
      <c r="A1042" s="26">
        <v>41218</v>
      </c>
      <c r="B1042" s="39">
        <f t="shared" si="66"/>
        <v>41218</v>
      </c>
      <c r="C1042" s="48">
        <f t="shared" si="64"/>
        <v>11</v>
      </c>
      <c r="D1042" s="39">
        <f t="shared" si="67"/>
        <v>2012</v>
      </c>
      <c r="E1042" s="26" t="s">
        <v>2</v>
      </c>
      <c r="F1042">
        <f t="shared" si="65"/>
        <v>2</v>
      </c>
      <c r="G1042" t="s">
        <v>8</v>
      </c>
    </row>
    <row r="1043" spans="1:7">
      <c r="A1043" s="26">
        <v>41219</v>
      </c>
      <c r="B1043" s="39">
        <f t="shared" si="66"/>
        <v>41219</v>
      </c>
      <c r="C1043" s="48">
        <f t="shared" si="64"/>
        <v>11</v>
      </c>
      <c r="D1043" s="39">
        <f t="shared" si="67"/>
        <v>2012</v>
      </c>
      <c r="E1043" s="26" t="s">
        <v>2</v>
      </c>
      <c r="F1043">
        <f t="shared" si="65"/>
        <v>3</v>
      </c>
      <c r="G1043" t="s">
        <v>8</v>
      </c>
    </row>
    <row r="1044" spans="1:7">
      <c r="A1044" s="26">
        <v>41220</v>
      </c>
      <c r="B1044" s="39">
        <f t="shared" si="66"/>
        <v>41220</v>
      </c>
      <c r="C1044" s="48">
        <f t="shared" si="64"/>
        <v>11</v>
      </c>
      <c r="D1044" s="39">
        <f t="shared" si="67"/>
        <v>2012</v>
      </c>
      <c r="E1044" s="26" t="s">
        <v>2</v>
      </c>
      <c r="F1044">
        <f t="shared" si="65"/>
        <v>4</v>
      </c>
      <c r="G1044" t="s">
        <v>8</v>
      </c>
    </row>
    <row r="1045" spans="1:7">
      <c r="A1045" s="26">
        <v>41221</v>
      </c>
      <c r="B1045" s="39">
        <f t="shared" si="66"/>
        <v>41221</v>
      </c>
      <c r="C1045" s="48">
        <f t="shared" si="64"/>
        <v>11</v>
      </c>
      <c r="D1045" s="39">
        <f t="shared" si="67"/>
        <v>2012</v>
      </c>
      <c r="E1045" s="26" t="s">
        <v>2</v>
      </c>
      <c r="F1045">
        <f t="shared" si="65"/>
        <v>5</v>
      </c>
      <c r="G1045" t="s">
        <v>8</v>
      </c>
    </row>
    <row r="1046" spans="1:7">
      <c r="A1046" s="26">
        <v>41222</v>
      </c>
      <c r="B1046" s="39">
        <f t="shared" si="66"/>
        <v>41222</v>
      </c>
      <c r="C1046" s="48">
        <f t="shared" si="64"/>
        <v>11</v>
      </c>
      <c r="D1046" s="39">
        <f t="shared" si="67"/>
        <v>2012</v>
      </c>
      <c r="E1046" s="26" t="s">
        <v>2</v>
      </c>
      <c r="F1046">
        <f t="shared" si="65"/>
        <v>6</v>
      </c>
      <c r="G1046" t="s">
        <v>8</v>
      </c>
    </row>
    <row r="1047" spans="1:7">
      <c r="A1047" s="26">
        <v>41223</v>
      </c>
      <c r="B1047" s="39">
        <f t="shared" si="66"/>
        <v>41223</v>
      </c>
      <c r="C1047" s="48">
        <f t="shared" si="64"/>
        <v>11</v>
      </c>
      <c r="D1047" s="39">
        <f t="shared" si="67"/>
        <v>2012</v>
      </c>
      <c r="E1047" s="26" t="s">
        <v>2</v>
      </c>
      <c r="F1047">
        <f t="shared" si="65"/>
        <v>7</v>
      </c>
      <c r="G1047" t="s">
        <v>0</v>
      </c>
    </row>
    <row r="1048" spans="1:7">
      <c r="A1048" s="26">
        <v>41224</v>
      </c>
      <c r="B1048" s="39">
        <f t="shared" si="66"/>
        <v>41224</v>
      </c>
      <c r="C1048" s="48">
        <f t="shared" si="64"/>
        <v>11</v>
      </c>
      <c r="D1048" s="39">
        <f t="shared" si="67"/>
        <v>2012</v>
      </c>
      <c r="E1048" s="26" t="s">
        <v>2</v>
      </c>
      <c r="F1048">
        <f t="shared" si="65"/>
        <v>1</v>
      </c>
      <c r="G1048" t="s">
        <v>13</v>
      </c>
    </row>
    <row r="1049" spans="1:7">
      <c r="A1049" s="26">
        <v>41225</v>
      </c>
      <c r="B1049" s="39">
        <f t="shared" si="66"/>
        <v>41225</v>
      </c>
      <c r="C1049" s="48">
        <f t="shared" si="64"/>
        <v>11</v>
      </c>
      <c r="D1049" s="39">
        <f t="shared" si="67"/>
        <v>2012</v>
      </c>
      <c r="E1049" s="26" t="s">
        <v>2</v>
      </c>
      <c r="F1049">
        <f t="shared" si="65"/>
        <v>2</v>
      </c>
      <c r="G1049" t="s">
        <v>8</v>
      </c>
    </row>
    <row r="1050" spans="1:7">
      <c r="A1050" s="26">
        <v>41226</v>
      </c>
      <c r="B1050" s="39">
        <f t="shared" si="66"/>
        <v>41226</v>
      </c>
      <c r="C1050" s="48">
        <f t="shared" si="64"/>
        <v>11</v>
      </c>
      <c r="D1050" s="39">
        <f t="shared" si="67"/>
        <v>2012</v>
      </c>
      <c r="E1050" s="26" t="s">
        <v>2</v>
      </c>
      <c r="F1050">
        <f t="shared" si="65"/>
        <v>3</v>
      </c>
      <c r="G1050" t="s">
        <v>8</v>
      </c>
    </row>
    <row r="1051" spans="1:7">
      <c r="A1051" s="26">
        <v>41227</v>
      </c>
      <c r="B1051" s="39">
        <f t="shared" si="66"/>
        <v>41227</v>
      </c>
      <c r="C1051" s="48">
        <f t="shared" si="64"/>
        <v>11</v>
      </c>
      <c r="D1051" s="39">
        <f t="shared" si="67"/>
        <v>2012</v>
      </c>
      <c r="E1051" s="26" t="s">
        <v>2</v>
      </c>
      <c r="F1051">
        <f t="shared" si="65"/>
        <v>4</v>
      </c>
      <c r="G1051" t="s">
        <v>8</v>
      </c>
    </row>
    <row r="1052" spans="1:7">
      <c r="A1052" s="26">
        <v>41228</v>
      </c>
      <c r="B1052" s="39">
        <f t="shared" si="66"/>
        <v>41228</v>
      </c>
      <c r="C1052" s="48">
        <f t="shared" si="64"/>
        <v>11</v>
      </c>
      <c r="D1052" s="39">
        <f t="shared" si="67"/>
        <v>2012</v>
      </c>
      <c r="E1052" s="26" t="s">
        <v>2</v>
      </c>
      <c r="F1052">
        <f t="shared" si="65"/>
        <v>5</v>
      </c>
      <c r="G1052" t="s">
        <v>8</v>
      </c>
    </row>
    <row r="1053" spans="1:7">
      <c r="A1053" s="26">
        <v>41229</v>
      </c>
      <c r="B1053" s="39">
        <f t="shared" si="66"/>
        <v>41229</v>
      </c>
      <c r="C1053" s="48">
        <f t="shared" si="64"/>
        <v>11</v>
      </c>
      <c r="D1053" s="39">
        <f t="shared" si="67"/>
        <v>2012</v>
      </c>
      <c r="E1053" s="26" t="s">
        <v>2</v>
      </c>
      <c r="F1053">
        <f t="shared" si="65"/>
        <v>6</v>
      </c>
      <c r="G1053" t="s">
        <v>8</v>
      </c>
    </row>
    <row r="1054" spans="1:7">
      <c r="A1054" s="26">
        <v>41230</v>
      </c>
      <c r="B1054" s="39">
        <f t="shared" si="66"/>
        <v>41230</v>
      </c>
      <c r="C1054" s="48">
        <f t="shared" si="64"/>
        <v>11</v>
      </c>
      <c r="D1054" s="39">
        <f t="shared" si="67"/>
        <v>2012</v>
      </c>
      <c r="E1054" s="26" t="s">
        <v>2</v>
      </c>
      <c r="F1054">
        <f t="shared" si="65"/>
        <v>7</v>
      </c>
      <c r="G1054" t="s">
        <v>0</v>
      </c>
    </row>
    <row r="1055" spans="1:7">
      <c r="A1055" s="26">
        <v>41231</v>
      </c>
      <c r="B1055" s="39">
        <f t="shared" si="66"/>
        <v>41231</v>
      </c>
      <c r="C1055" s="48">
        <f t="shared" si="64"/>
        <v>11</v>
      </c>
      <c r="D1055" s="39">
        <f t="shared" si="67"/>
        <v>2012</v>
      </c>
      <c r="E1055" s="26" t="s">
        <v>2</v>
      </c>
      <c r="F1055">
        <f t="shared" si="65"/>
        <v>1</v>
      </c>
      <c r="G1055" t="s">
        <v>13</v>
      </c>
    </row>
    <row r="1056" spans="1:7">
      <c r="A1056" s="26">
        <v>41232</v>
      </c>
      <c r="B1056" s="39">
        <f t="shared" si="66"/>
        <v>41232</v>
      </c>
      <c r="C1056" s="48">
        <f t="shared" si="64"/>
        <v>11</v>
      </c>
      <c r="D1056" s="39">
        <f t="shared" si="67"/>
        <v>2012</v>
      </c>
      <c r="E1056" s="26" t="s">
        <v>2</v>
      </c>
      <c r="F1056">
        <f t="shared" si="65"/>
        <v>2</v>
      </c>
      <c r="G1056" t="s">
        <v>8</v>
      </c>
    </row>
    <row r="1057" spans="1:7">
      <c r="A1057" s="26">
        <v>41233</v>
      </c>
      <c r="B1057" s="39">
        <f t="shared" si="66"/>
        <v>41233</v>
      </c>
      <c r="C1057" s="48">
        <f t="shared" si="64"/>
        <v>11</v>
      </c>
      <c r="D1057" s="39">
        <f t="shared" si="67"/>
        <v>2012</v>
      </c>
      <c r="E1057" s="26" t="s">
        <v>2</v>
      </c>
      <c r="F1057">
        <f t="shared" si="65"/>
        <v>3</v>
      </c>
      <c r="G1057" t="s">
        <v>8</v>
      </c>
    </row>
    <row r="1058" spans="1:7">
      <c r="A1058" s="26">
        <v>41234</v>
      </c>
      <c r="B1058" s="39">
        <f t="shared" si="66"/>
        <v>41234</v>
      </c>
      <c r="C1058" s="48">
        <f t="shared" si="64"/>
        <v>11</v>
      </c>
      <c r="D1058" s="39">
        <f t="shared" si="67"/>
        <v>2012</v>
      </c>
      <c r="E1058" s="26" t="s">
        <v>2</v>
      </c>
      <c r="F1058">
        <f t="shared" si="65"/>
        <v>4</v>
      </c>
      <c r="G1058" t="s">
        <v>8</v>
      </c>
    </row>
    <row r="1059" spans="1:7">
      <c r="A1059" s="26">
        <v>41235</v>
      </c>
      <c r="B1059" s="39">
        <f t="shared" si="66"/>
        <v>41235</v>
      </c>
      <c r="C1059" s="48">
        <f t="shared" si="64"/>
        <v>11</v>
      </c>
      <c r="D1059" s="39">
        <f t="shared" si="67"/>
        <v>2012</v>
      </c>
      <c r="E1059" s="26" t="s">
        <v>2</v>
      </c>
      <c r="F1059">
        <f t="shared" si="65"/>
        <v>5</v>
      </c>
      <c r="G1059" t="s">
        <v>8</v>
      </c>
    </row>
    <row r="1060" spans="1:7">
      <c r="A1060" s="26">
        <v>41236</v>
      </c>
      <c r="B1060" s="39">
        <f t="shared" si="66"/>
        <v>41236</v>
      </c>
      <c r="C1060" s="48">
        <f t="shared" si="64"/>
        <v>11</v>
      </c>
      <c r="D1060" s="39">
        <f t="shared" si="67"/>
        <v>2012</v>
      </c>
      <c r="E1060" s="26" t="s">
        <v>2</v>
      </c>
      <c r="F1060">
        <f t="shared" si="65"/>
        <v>6</v>
      </c>
      <c r="G1060" t="s">
        <v>8</v>
      </c>
    </row>
    <row r="1061" spans="1:7">
      <c r="A1061" s="26">
        <v>41237</v>
      </c>
      <c r="B1061" s="39">
        <f t="shared" si="66"/>
        <v>41237</v>
      </c>
      <c r="C1061" s="48">
        <f t="shared" si="64"/>
        <v>11</v>
      </c>
      <c r="D1061" s="39">
        <f t="shared" si="67"/>
        <v>2012</v>
      </c>
      <c r="E1061" s="26" t="s">
        <v>2</v>
      </c>
      <c r="F1061">
        <f t="shared" si="65"/>
        <v>7</v>
      </c>
      <c r="G1061" t="s">
        <v>0</v>
      </c>
    </row>
    <row r="1062" spans="1:7">
      <c r="A1062" s="26">
        <v>41238</v>
      </c>
      <c r="B1062" s="39">
        <f t="shared" si="66"/>
        <v>41238</v>
      </c>
      <c r="C1062" s="48">
        <f t="shared" si="64"/>
        <v>11</v>
      </c>
      <c r="D1062" s="39">
        <f t="shared" si="67"/>
        <v>2012</v>
      </c>
      <c r="E1062" s="26" t="s">
        <v>2</v>
      </c>
      <c r="F1062">
        <f t="shared" si="65"/>
        <v>1</v>
      </c>
      <c r="G1062" t="s">
        <v>13</v>
      </c>
    </row>
    <row r="1063" spans="1:7">
      <c r="A1063" s="26">
        <v>41239</v>
      </c>
      <c r="B1063" s="39">
        <f t="shared" si="66"/>
        <v>41239</v>
      </c>
      <c r="C1063" s="48">
        <f t="shared" si="64"/>
        <v>11</v>
      </c>
      <c r="D1063" s="39">
        <f t="shared" si="67"/>
        <v>2012</v>
      </c>
      <c r="E1063" s="26" t="s">
        <v>2</v>
      </c>
      <c r="F1063">
        <f t="shared" si="65"/>
        <v>2</v>
      </c>
      <c r="G1063" t="s">
        <v>8</v>
      </c>
    </row>
    <row r="1064" spans="1:7">
      <c r="A1064" s="26">
        <v>41240</v>
      </c>
      <c r="B1064" s="39">
        <f t="shared" si="66"/>
        <v>41240</v>
      </c>
      <c r="C1064" s="48">
        <f t="shared" si="64"/>
        <v>11</v>
      </c>
      <c r="D1064" s="39">
        <f t="shared" si="67"/>
        <v>2012</v>
      </c>
      <c r="E1064" s="26" t="s">
        <v>2</v>
      </c>
      <c r="F1064">
        <f t="shared" si="65"/>
        <v>3</v>
      </c>
      <c r="G1064" t="s">
        <v>8</v>
      </c>
    </row>
    <row r="1065" spans="1:7">
      <c r="A1065" s="26">
        <v>41241</v>
      </c>
      <c r="B1065" s="39">
        <f t="shared" si="66"/>
        <v>41241</v>
      </c>
      <c r="C1065" s="48">
        <f t="shared" si="64"/>
        <v>11</v>
      </c>
      <c r="D1065" s="39">
        <f t="shared" si="67"/>
        <v>2012</v>
      </c>
      <c r="E1065" s="26" t="s">
        <v>2</v>
      </c>
      <c r="F1065">
        <f t="shared" si="65"/>
        <v>4</v>
      </c>
      <c r="G1065" t="s">
        <v>8</v>
      </c>
    </row>
    <row r="1066" spans="1:7">
      <c r="A1066" s="26">
        <v>41242</v>
      </c>
      <c r="B1066" s="39">
        <f t="shared" si="66"/>
        <v>41242</v>
      </c>
      <c r="C1066" s="48">
        <f t="shared" si="64"/>
        <v>11</v>
      </c>
      <c r="D1066" s="39">
        <f t="shared" si="67"/>
        <v>2012</v>
      </c>
      <c r="E1066" s="26" t="s">
        <v>2</v>
      </c>
      <c r="F1066">
        <f t="shared" si="65"/>
        <v>5</v>
      </c>
      <c r="G1066" t="s">
        <v>8</v>
      </c>
    </row>
    <row r="1067" spans="1:7">
      <c r="A1067" s="26">
        <v>41243</v>
      </c>
      <c r="B1067" s="39">
        <f t="shared" si="66"/>
        <v>41243</v>
      </c>
      <c r="C1067" s="48">
        <f t="shared" si="64"/>
        <v>11</v>
      </c>
      <c r="D1067" s="39">
        <f t="shared" si="67"/>
        <v>2012</v>
      </c>
      <c r="E1067" s="26" t="s">
        <v>2</v>
      </c>
      <c r="F1067">
        <f t="shared" si="65"/>
        <v>6</v>
      </c>
      <c r="G1067" t="s">
        <v>8</v>
      </c>
    </row>
    <row r="1068" spans="1:7">
      <c r="A1068" s="26">
        <v>41244</v>
      </c>
      <c r="B1068" s="39">
        <f t="shared" si="66"/>
        <v>41244</v>
      </c>
      <c r="C1068" s="48">
        <f t="shared" si="64"/>
        <v>12</v>
      </c>
      <c r="D1068" s="39">
        <f t="shared" si="67"/>
        <v>2012</v>
      </c>
      <c r="E1068" s="26" t="s">
        <v>2</v>
      </c>
      <c r="F1068">
        <f t="shared" si="65"/>
        <v>7</v>
      </c>
      <c r="G1068" t="s">
        <v>0</v>
      </c>
    </row>
    <row r="1069" spans="1:7">
      <c r="A1069" s="26">
        <v>41245</v>
      </c>
      <c r="B1069" s="39">
        <f t="shared" si="66"/>
        <v>41245</v>
      </c>
      <c r="C1069" s="48">
        <f t="shared" si="64"/>
        <v>12</v>
      </c>
      <c r="D1069" s="39">
        <f t="shared" si="67"/>
        <v>2012</v>
      </c>
      <c r="E1069" s="26" t="s">
        <v>2</v>
      </c>
      <c r="F1069">
        <f t="shared" si="65"/>
        <v>1</v>
      </c>
      <c r="G1069" t="s">
        <v>13</v>
      </c>
    </row>
    <row r="1070" spans="1:7">
      <c r="A1070" s="26">
        <v>41246</v>
      </c>
      <c r="B1070" s="39">
        <f t="shared" si="66"/>
        <v>41246</v>
      </c>
      <c r="C1070" s="48">
        <f t="shared" si="64"/>
        <v>12</v>
      </c>
      <c r="D1070" s="39">
        <f t="shared" si="67"/>
        <v>2012</v>
      </c>
      <c r="E1070" s="26" t="s">
        <v>2</v>
      </c>
      <c r="F1070">
        <f t="shared" si="65"/>
        <v>2</v>
      </c>
      <c r="G1070" t="s">
        <v>8</v>
      </c>
    </row>
    <row r="1071" spans="1:7">
      <c r="A1071" s="26">
        <v>41247</v>
      </c>
      <c r="B1071" s="39">
        <f t="shared" si="66"/>
        <v>41247</v>
      </c>
      <c r="C1071" s="48">
        <f t="shared" si="64"/>
        <v>12</v>
      </c>
      <c r="D1071" s="39">
        <f t="shared" si="67"/>
        <v>2012</v>
      </c>
      <c r="E1071" s="26" t="s">
        <v>2</v>
      </c>
      <c r="F1071">
        <f t="shared" si="65"/>
        <v>3</v>
      </c>
      <c r="G1071" t="s">
        <v>8</v>
      </c>
    </row>
    <row r="1072" spans="1:7">
      <c r="A1072" s="26">
        <v>41248</v>
      </c>
      <c r="B1072" s="39">
        <f t="shared" si="66"/>
        <v>41248</v>
      </c>
      <c r="C1072" s="48">
        <f t="shared" si="64"/>
        <v>12</v>
      </c>
      <c r="D1072" s="39">
        <f t="shared" si="67"/>
        <v>2012</v>
      </c>
      <c r="E1072" s="26" t="s">
        <v>2</v>
      </c>
      <c r="F1072">
        <f t="shared" si="65"/>
        <v>4</v>
      </c>
      <c r="G1072" t="s">
        <v>8</v>
      </c>
    </row>
    <row r="1073" spans="1:7">
      <c r="A1073" s="26">
        <v>41249</v>
      </c>
      <c r="B1073" s="39">
        <f t="shared" si="66"/>
        <v>41249</v>
      </c>
      <c r="C1073" s="48">
        <f t="shared" si="64"/>
        <v>12</v>
      </c>
      <c r="D1073" s="39">
        <f t="shared" si="67"/>
        <v>2012</v>
      </c>
      <c r="E1073" s="26" t="s">
        <v>2</v>
      </c>
      <c r="F1073">
        <f t="shared" si="65"/>
        <v>5</v>
      </c>
      <c r="G1073" t="s">
        <v>8</v>
      </c>
    </row>
    <row r="1074" spans="1:7">
      <c r="A1074" s="26">
        <v>41250</v>
      </c>
      <c r="B1074" s="39">
        <f t="shared" si="66"/>
        <v>41250</v>
      </c>
      <c r="C1074" s="48">
        <f t="shared" si="64"/>
        <v>12</v>
      </c>
      <c r="D1074" s="39">
        <f t="shared" si="67"/>
        <v>2012</v>
      </c>
      <c r="E1074" s="26" t="s">
        <v>2</v>
      </c>
      <c r="F1074">
        <f t="shared" si="65"/>
        <v>6</v>
      </c>
      <c r="G1074" t="s">
        <v>8</v>
      </c>
    </row>
    <row r="1075" spans="1:7">
      <c r="A1075" s="26">
        <v>41251</v>
      </c>
      <c r="B1075" s="39">
        <f t="shared" si="66"/>
        <v>41251</v>
      </c>
      <c r="C1075" s="48">
        <f t="shared" si="64"/>
        <v>12</v>
      </c>
      <c r="D1075" s="39">
        <f t="shared" si="67"/>
        <v>2012</v>
      </c>
      <c r="E1075" s="26" t="s">
        <v>2</v>
      </c>
      <c r="F1075">
        <f t="shared" si="65"/>
        <v>7</v>
      </c>
      <c r="G1075" t="s">
        <v>0</v>
      </c>
    </row>
    <row r="1076" spans="1:7">
      <c r="A1076" s="26">
        <v>41252</v>
      </c>
      <c r="B1076" s="39">
        <f t="shared" si="66"/>
        <v>41252</v>
      </c>
      <c r="C1076" s="48">
        <f t="shared" si="64"/>
        <v>12</v>
      </c>
      <c r="D1076" s="39">
        <f t="shared" si="67"/>
        <v>2012</v>
      </c>
      <c r="E1076" s="26" t="s">
        <v>2</v>
      </c>
      <c r="F1076">
        <f t="shared" si="65"/>
        <v>1</v>
      </c>
      <c r="G1076" t="s">
        <v>13</v>
      </c>
    </row>
    <row r="1077" spans="1:7">
      <c r="A1077" s="26">
        <v>41253</v>
      </c>
      <c r="B1077" s="39">
        <f t="shared" si="66"/>
        <v>41253</v>
      </c>
      <c r="C1077" s="48">
        <f t="shared" si="64"/>
        <v>12</v>
      </c>
      <c r="D1077" s="39">
        <f t="shared" si="67"/>
        <v>2012</v>
      </c>
      <c r="E1077" s="26" t="s">
        <v>2</v>
      </c>
      <c r="F1077">
        <f t="shared" si="65"/>
        <v>2</v>
      </c>
      <c r="G1077" t="s">
        <v>8</v>
      </c>
    </row>
    <row r="1078" spans="1:7">
      <c r="A1078" s="26">
        <v>41254</v>
      </c>
      <c r="B1078" s="39">
        <f t="shared" si="66"/>
        <v>41254</v>
      </c>
      <c r="C1078" s="48">
        <f t="shared" si="64"/>
        <v>12</v>
      </c>
      <c r="D1078" s="39">
        <f t="shared" si="67"/>
        <v>2012</v>
      </c>
      <c r="E1078" s="26" t="s">
        <v>2</v>
      </c>
      <c r="F1078">
        <f t="shared" si="65"/>
        <v>3</v>
      </c>
      <c r="G1078" t="s">
        <v>8</v>
      </c>
    </row>
    <row r="1079" spans="1:7">
      <c r="A1079" s="26">
        <v>41255</v>
      </c>
      <c r="B1079" s="39">
        <f t="shared" si="66"/>
        <v>41255</v>
      </c>
      <c r="C1079" s="48">
        <f t="shared" si="64"/>
        <v>12</v>
      </c>
      <c r="D1079" s="39">
        <f t="shared" si="67"/>
        <v>2012</v>
      </c>
      <c r="E1079" s="26" t="s">
        <v>2</v>
      </c>
      <c r="F1079">
        <f t="shared" si="65"/>
        <v>4</v>
      </c>
      <c r="G1079" t="s">
        <v>8</v>
      </c>
    </row>
    <row r="1080" spans="1:7">
      <c r="A1080" s="26">
        <v>41256</v>
      </c>
      <c r="B1080" s="39">
        <f t="shared" si="66"/>
        <v>41256</v>
      </c>
      <c r="C1080" s="48">
        <f t="shared" si="64"/>
        <v>12</v>
      </c>
      <c r="D1080" s="39">
        <f t="shared" si="67"/>
        <v>2012</v>
      </c>
      <c r="E1080" s="26" t="s">
        <v>2</v>
      </c>
      <c r="F1080">
        <f t="shared" si="65"/>
        <v>5</v>
      </c>
      <c r="G1080" t="s">
        <v>8</v>
      </c>
    </row>
    <row r="1081" spans="1:7">
      <c r="A1081" s="26">
        <v>41257</v>
      </c>
      <c r="B1081" s="39">
        <f t="shared" si="66"/>
        <v>41257</v>
      </c>
      <c r="C1081" s="48">
        <f t="shared" si="64"/>
        <v>12</v>
      </c>
      <c r="D1081" s="39">
        <f t="shared" si="67"/>
        <v>2012</v>
      </c>
      <c r="E1081" s="26" t="s">
        <v>2</v>
      </c>
      <c r="F1081">
        <f t="shared" si="65"/>
        <v>6</v>
      </c>
      <c r="G1081" t="s">
        <v>8</v>
      </c>
    </row>
    <row r="1082" spans="1:7">
      <c r="A1082" s="26">
        <v>41258</v>
      </c>
      <c r="B1082" s="39">
        <f t="shared" si="66"/>
        <v>41258</v>
      </c>
      <c r="C1082" s="48">
        <f t="shared" si="64"/>
        <v>12</v>
      </c>
      <c r="D1082" s="39">
        <f t="shared" si="67"/>
        <v>2012</v>
      </c>
      <c r="E1082" s="26" t="s">
        <v>2</v>
      </c>
      <c r="F1082">
        <f t="shared" si="65"/>
        <v>7</v>
      </c>
      <c r="G1082" t="s">
        <v>0</v>
      </c>
    </row>
    <row r="1083" spans="1:7">
      <c r="A1083" s="26">
        <v>41259</v>
      </c>
      <c r="B1083" s="39">
        <f t="shared" si="66"/>
        <v>41259</v>
      </c>
      <c r="C1083" s="48">
        <f t="shared" si="64"/>
        <v>12</v>
      </c>
      <c r="D1083" s="39">
        <f t="shared" si="67"/>
        <v>2012</v>
      </c>
      <c r="E1083" s="26" t="s">
        <v>2</v>
      </c>
      <c r="F1083">
        <f t="shared" si="65"/>
        <v>1</v>
      </c>
      <c r="G1083" t="s">
        <v>13</v>
      </c>
    </row>
    <row r="1084" spans="1:7">
      <c r="A1084" s="26">
        <v>41260</v>
      </c>
      <c r="B1084" s="39">
        <f t="shared" si="66"/>
        <v>41260</v>
      </c>
      <c r="C1084" s="48">
        <f t="shared" si="64"/>
        <v>12</v>
      </c>
      <c r="D1084" s="39">
        <f t="shared" si="67"/>
        <v>2012</v>
      </c>
      <c r="E1084" s="26" t="s">
        <v>2</v>
      </c>
      <c r="F1084">
        <f t="shared" si="65"/>
        <v>2</v>
      </c>
      <c r="G1084" t="s">
        <v>8</v>
      </c>
    </row>
    <row r="1085" spans="1:7">
      <c r="A1085" s="26">
        <v>41261</v>
      </c>
      <c r="B1085" s="39">
        <f t="shared" si="66"/>
        <v>41261</v>
      </c>
      <c r="C1085" s="48">
        <f t="shared" si="64"/>
        <v>12</v>
      </c>
      <c r="D1085" s="39">
        <f t="shared" si="67"/>
        <v>2012</v>
      </c>
      <c r="E1085" s="26" t="s">
        <v>2</v>
      </c>
      <c r="F1085">
        <f t="shared" si="65"/>
        <v>3</v>
      </c>
      <c r="G1085" t="s">
        <v>8</v>
      </c>
    </row>
    <row r="1086" spans="1:7">
      <c r="A1086" s="26">
        <v>41262</v>
      </c>
      <c r="B1086" s="39">
        <f t="shared" si="66"/>
        <v>41262</v>
      </c>
      <c r="C1086" s="48">
        <f t="shared" si="64"/>
        <v>12</v>
      </c>
      <c r="D1086" s="39">
        <f t="shared" si="67"/>
        <v>2012</v>
      </c>
      <c r="E1086" s="26" t="s">
        <v>2</v>
      </c>
      <c r="F1086">
        <f t="shared" si="65"/>
        <v>4</v>
      </c>
      <c r="G1086" t="s">
        <v>8</v>
      </c>
    </row>
    <row r="1087" spans="1:7">
      <c r="A1087" s="26">
        <v>41263</v>
      </c>
      <c r="B1087" s="39">
        <f t="shared" si="66"/>
        <v>41263</v>
      </c>
      <c r="C1087" s="48">
        <f t="shared" si="64"/>
        <v>12</v>
      </c>
      <c r="D1087" s="39">
        <f t="shared" si="67"/>
        <v>2012</v>
      </c>
      <c r="E1087" s="26" t="s">
        <v>2</v>
      </c>
      <c r="F1087">
        <f t="shared" si="65"/>
        <v>5</v>
      </c>
      <c r="G1087" t="s">
        <v>8</v>
      </c>
    </row>
    <row r="1088" spans="1:7">
      <c r="A1088" s="26">
        <v>41264</v>
      </c>
      <c r="B1088" s="39">
        <f t="shared" si="66"/>
        <v>41264</v>
      </c>
      <c r="C1088" s="48">
        <f t="shared" si="64"/>
        <v>12</v>
      </c>
      <c r="D1088" s="39">
        <f t="shared" si="67"/>
        <v>2012</v>
      </c>
      <c r="E1088" s="26" t="s">
        <v>2</v>
      </c>
      <c r="F1088">
        <f t="shared" si="65"/>
        <v>6</v>
      </c>
      <c r="G1088" t="s">
        <v>8</v>
      </c>
    </row>
    <row r="1089" spans="1:7">
      <c r="A1089" s="26">
        <v>41265</v>
      </c>
      <c r="B1089" s="39">
        <f t="shared" si="66"/>
        <v>41265</v>
      </c>
      <c r="C1089" s="48">
        <f t="shared" si="64"/>
        <v>12</v>
      </c>
      <c r="D1089" s="39">
        <f t="shared" si="67"/>
        <v>2012</v>
      </c>
      <c r="E1089" s="26" t="s">
        <v>2</v>
      </c>
      <c r="F1089">
        <f t="shared" si="65"/>
        <v>7</v>
      </c>
      <c r="G1089" t="s">
        <v>0</v>
      </c>
    </row>
    <row r="1090" spans="1:7">
      <c r="A1090" s="26">
        <v>41266</v>
      </c>
      <c r="B1090" s="39">
        <f t="shared" si="66"/>
        <v>41266</v>
      </c>
      <c r="C1090" s="48">
        <f t="shared" si="64"/>
        <v>12</v>
      </c>
      <c r="D1090" s="39">
        <f t="shared" si="67"/>
        <v>2012</v>
      </c>
      <c r="E1090" s="26" t="s">
        <v>2</v>
      </c>
      <c r="F1090">
        <f t="shared" si="65"/>
        <v>1</v>
      </c>
      <c r="G1090" t="s">
        <v>13</v>
      </c>
    </row>
    <row r="1091" spans="1:7">
      <c r="A1091" s="26">
        <v>41267</v>
      </c>
      <c r="B1091" s="39">
        <f t="shared" si="66"/>
        <v>41267</v>
      </c>
      <c r="C1091" s="48">
        <f t="shared" ref="C1091:C1098" si="68">MONTH(A1091)</f>
        <v>12</v>
      </c>
      <c r="D1091" s="39">
        <f t="shared" si="67"/>
        <v>2012</v>
      </c>
      <c r="E1091" s="26" t="s">
        <v>2</v>
      </c>
      <c r="F1091">
        <f t="shared" ref="F1091:F1098" si="69">WEEKDAY(A1091)</f>
        <v>2</v>
      </c>
      <c r="G1091" t="s">
        <v>8</v>
      </c>
    </row>
    <row r="1092" spans="1:7">
      <c r="A1092" s="26">
        <v>41268</v>
      </c>
      <c r="B1092" s="39">
        <f t="shared" ref="B1092:B1098" si="70">A1092</f>
        <v>41268</v>
      </c>
      <c r="C1092" s="48">
        <f t="shared" si="68"/>
        <v>12</v>
      </c>
      <c r="D1092" s="39">
        <f t="shared" ref="D1092:D1098" si="71">YEAR(A1092)</f>
        <v>2012</v>
      </c>
      <c r="E1092" s="26" t="s">
        <v>2</v>
      </c>
      <c r="F1092">
        <f t="shared" si="69"/>
        <v>3</v>
      </c>
      <c r="G1092" t="s">
        <v>8</v>
      </c>
    </row>
    <row r="1093" spans="1:7">
      <c r="A1093" s="26">
        <v>41269</v>
      </c>
      <c r="B1093" s="39">
        <f t="shared" si="70"/>
        <v>41269</v>
      </c>
      <c r="C1093" s="48">
        <f t="shared" si="68"/>
        <v>12</v>
      </c>
      <c r="D1093" s="39">
        <f t="shared" si="71"/>
        <v>2012</v>
      </c>
      <c r="E1093" s="26" t="s">
        <v>2</v>
      </c>
      <c r="F1093">
        <f t="shared" si="69"/>
        <v>4</v>
      </c>
      <c r="G1093" t="s">
        <v>8</v>
      </c>
    </row>
    <row r="1094" spans="1:7">
      <c r="A1094" s="26">
        <v>41270</v>
      </c>
      <c r="B1094" s="39">
        <f t="shared" si="70"/>
        <v>41270</v>
      </c>
      <c r="C1094" s="48">
        <f t="shared" si="68"/>
        <v>12</v>
      </c>
      <c r="D1094" s="39">
        <f t="shared" si="71"/>
        <v>2012</v>
      </c>
      <c r="E1094" s="26" t="s">
        <v>2</v>
      </c>
      <c r="F1094">
        <f t="shared" si="69"/>
        <v>5</v>
      </c>
      <c r="G1094" t="s">
        <v>8</v>
      </c>
    </row>
    <row r="1095" spans="1:7">
      <c r="A1095" s="26">
        <v>41271</v>
      </c>
      <c r="B1095" s="39">
        <f t="shared" si="70"/>
        <v>41271</v>
      </c>
      <c r="C1095" s="48">
        <f t="shared" si="68"/>
        <v>12</v>
      </c>
      <c r="D1095" s="39">
        <f t="shared" si="71"/>
        <v>2012</v>
      </c>
      <c r="E1095" s="26" t="s">
        <v>2</v>
      </c>
      <c r="F1095">
        <f t="shared" si="69"/>
        <v>6</v>
      </c>
      <c r="G1095" t="s">
        <v>8</v>
      </c>
    </row>
    <row r="1096" spans="1:7">
      <c r="A1096" s="26">
        <v>41272</v>
      </c>
      <c r="B1096" s="39">
        <f t="shared" si="70"/>
        <v>41272</v>
      </c>
      <c r="C1096" s="48">
        <f t="shared" si="68"/>
        <v>12</v>
      </c>
      <c r="D1096" s="39">
        <f t="shared" si="71"/>
        <v>2012</v>
      </c>
      <c r="E1096" s="26" t="s">
        <v>2</v>
      </c>
      <c r="F1096">
        <f t="shared" si="69"/>
        <v>7</v>
      </c>
      <c r="G1096" t="s">
        <v>0</v>
      </c>
    </row>
    <row r="1097" spans="1:7">
      <c r="A1097" s="26">
        <v>41273</v>
      </c>
      <c r="B1097" s="39">
        <f t="shared" si="70"/>
        <v>41273</v>
      </c>
      <c r="C1097" s="48">
        <f t="shared" si="68"/>
        <v>12</v>
      </c>
      <c r="D1097" s="39">
        <f t="shared" si="71"/>
        <v>2012</v>
      </c>
      <c r="E1097" s="26" t="s">
        <v>2</v>
      </c>
      <c r="F1097">
        <f t="shared" si="69"/>
        <v>1</v>
      </c>
      <c r="G1097" t="s">
        <v>13</v>
      </c>
    </row>
    <row r="1098" spans="1:7">
      <c r="A1098" s="26">
        <v>41274</v>
      </c>
      <c r="B1098" s="39">
        <f t="shared" si="70"/>
        <v>41274</v>
      </c>
      <c r="C1098" s="48">
        <f t="shared" si="68"/>
        <v>12</v>
      </c>
      <c r="D1098" s="39">
        <f t="shared" si="71"/>
        <v>2012</v>
      </c>
      <c r="E1098" s="26" t="s">
        <v>2</v>
      </c>
      <c r="F1098">
        <f t="shared" si="69"/>
        <v>2</v>
      </c>
      <c r="G1098" t="s">
        <v>8</v>
      </c>
    </row>
    <row r="1099" spans="1:7">
      <c r="A1099" s="26">
        <v>41275</v>
      </c>
      <c r="B1099" s="39">
        <f t="shared" ref="B1099:B1107" si="72">A1099</f>
        <v>41275</v>
      </c>
      <c r="C1099" s="48">
        <f t="shared" ref="C1099:C1107" si="73">MONTH(A1099)</f>
        <v>1</v>
      </c>
      <c r="D1099" s="39">
        <f t="shared" ref="D1099:D1107" si="74">YEAR(A1099)</f>
        <v>2013</v>
      </c>
      <c r="E1099" s="26" t="s">
        <v>2</v>
      </c>
      <c r="F1099">
        <f t="shared" ref="F1099:F1107" si="75">WEEKDAY(A1099)</f>
        <v>3</v>
      </c>
      <c r="G1099" t="s">
        <v>13</v>
      </c>
    </row>
    <row r="1100" spans="1:7">
      <c r="A1100" s="26">
        <v>41276</v>
      </c>
      <c r="B1100" s="39">
        <f t="shared" si="72"/>
        <v>41276</v>
      </c>
      <c r="C1100" s="48">
        <f t="shared" si="73"/>
        <v>1</v>
      </c>
      <c r="D1100" s="39">
        <f t="shared" si="74"/>
        <v>2013</v>
      </c>
      <c r="E1100" s="26" t="s">
        <v>2</v>
      </c>
      <c r="F1100">
        <f t="shared" si="75"/>
        <v>4</v>
      </c>
      <c r="G1100" t="s">
        <v>8</v>
      </c>
    </row>
    <row r="1101" spans="1:7">
      <c r="A1101" s="26">
        <v>41277</v>
      </c>
      <c r="B1101" s="39">
        <f t="shared" si="72"/>
        <v>41277</v>
      </c>
      <c r="C1101" s="48">
        <f t="shared" si="73"/>
        <v>1</v>
      </c>
      <c r="D1101" s="39">
        <f t="shared" si="74"/>
        <v>2013</v>
      </c>
      <c r="E1101" s="26" t="s">
        <v>2</v>
      </c>
      <c r="F1101">
        <f t="shared" si="75"/>
        <v>5</v>
      </c>
      <c r="G1101" t="s">
        <v>8</v>
      </c>
    </row>
    <row r="1102" spans="1:7">
      <c r="A1102" s="26">
        <v>41278</v>
      </c>
      <c r="B1102" s="39">
        <f t="shared" si="72"/>
        <v>41278</v>
      </c>
      <c r="C1102" s="48">
        <f t="shared" si="73"/>
        <v>1</v>
      </c>
      <c r="D1102" s="39">
        <f t="shared" si="74"/>
        <v>2013</v>
      </c>
      <c r="E1102" s="26" t="s">
        <v>2</v>
      </c>
      <c r="F1102">
        <f t="shared" si="75"/>
        <v>6</v>
      </c>
      <c r="G1102" t="s">
        <v>8</v>
      </c>
    </row>
    <row r="1103" spans="1:7">
      <c r="A1103" s="26">
        <v>41279</v>
      </c>
      <c r="B1103" s="39">
        <f t="shared" si="72"/>
        <v>41279</v>
      </c>
      <c r="C1103" s="48">
        <f t="shared" si="73"/>
        <v>1</v>
      </c>
      <c r="D1103" s="39">
        <f t="shared" si="74"/>
        <v>2013</v>
      </c>
      <c r="E1103" s="26" t="s">
        <v>2</v>
      </c>
      <c r="F1103">
        <f t="shared" si="75"/>
        <v>7</v>
      </c>
      <c r="G1103" t="s">
        <v>0</v>
      </c>
    </row>
    <row r="1104" spans="1:7">
      <c r="A1104" s="26">
        <v>41280</v>
      </c>
      <c r="B1104" s="39">
        <f t="shared" si="72"/>
        <v>41280</v>
      </c>
      <c r="C1104" s="48">
        <f t="shared" si="73"/>
        <v>1</v>
      </c>
      <c r="D1104" s="39">
        <f t="shared" si="74"/>
        <v>2013</v>
      </c>
      <c r="E1104" s="26" t="s">
        <v>2</v>
      </c>
      <c r="F1104">
        <f t="shared" si="75"/>
        <v>1</v>
      </c>
      <c r="G1104" t="s">
        <v>13</v>
      </c>
    </row>
    <row r="1105" spans="1:7">
      <c r="A1105" s="26">
        <v>41281</v>
      </c>
      <c r="B1105" s="39">
        <f t="shared" si="72"/>
        <v>41281</v>
      </c>
      <c r="C1105" s="48">
        <f t="shared" si="73"/>
        <v>1</v>
      </c>
      <c r="D1105" s="39">
        <f t="shared" si="74"/>
        <v>2013</v>
      </c>
      <c r="E1105" s="26" t="s">
        <v>2</v>
      </c>
      <c r="F1105">
        <f t="shared" si="75"/>
        <v>2</v>
      </c>
      <c r="G1105" t="s">
        <v>8</v>
      </c>
    </row>
    <row r="1106" spans="1:7">
      <c r="A1106" s="26">
        <v>41282</v>
      </c>
      <c r="B1106" s="39">
        <f t="shared" si="72"/>
        <v>41282</v>
      </c>
      <c r="C1106" s="48">
        <f t="shared" si="73"/>
        <v>1</v>
      </c>
      <c r="D1106" s="39">
        <f t="shared" si="74"/>
        <v>2013</v>
      </c>
      <c r="E1106" s="26" t="s">
        <v>2</v>
      </c>
      <c r="F1106">
        <f t="shared" si="75"/>
        <v>3</v>
      </c>
      <c r="G1106" t="s">
        <v>8</v>
      </c>
    </row>
    <row r="1107" spans="1:7">
      <c r="A1107" s="26">
        <v>41283</v>
      </c>
      <c r="B1107" s="39">
        <f t="shared" si="72"/>
        <v>41283</v>
      </c>
      <c r="C1107" s="48">
        <f t="shared" si="73"/>
        <v>1</v>
      </c>
      <c r="D1107" s="39">
        <f t="shared" si="74"/>
        <v>2013</v>
      </c>
      <c r="E1107" s="26" t="s">
        <v>2</v>
      </c>
      <c r="F1107">
        <f t="shared" si="75"/>
        <v>4</v>
      </c>
      <c r="G1107" t="s">
        <v>8</v>
      </c>
    </row>
    <row r="1108" spans="1:7">
      <c r="A1108" s="26">
        <v>41284</v>
      </c>
      <c r="B1108" s="39">
        <f t="shared" ref="B1108:B1171" si="76">A1108</f>
        <v>41284</v>
      </c>
      <c r="C1108" s="48">
        <f t="shared" ref="C1108:C1171" si="77">MONTH(A1108)</f>
        <v>1</v>
      </c>
      <c r="D1108" s="39">
        <f t="shared" ref="D1108:D1171" si="78">YEAR(A1108)</f>
        <v>2013</v>
      </c>
      <c r="E1108" s="26" t="s">
        <v>2</v>
      </c>
      <c r="F1108">
        <f t="shared" ref="F1108:F1171" si="79">WEEKDAY(A1108)</f>
        <v>5</v>
      </c>
      <c r="G1108" t="s">
        <v>8</v>
      </c>
    </row>
    <row r="1109" spans="1:7">
      <c r="A1109" s="26">
        <v>41285</v>
      </c>
      <c r="B1109" s="39">
        <f t="shared" si="76"/>
        <v>41285</v>
      </c>
      <c r="C1109" s="48">
        <f t="shared" si="77"/>
        <v>1</v>
      </c>
      <c r="D1109" s="39">
        <f t="shared" si="78"/>
        <v>2013</v>
      </c>
      <c r="E1109" s="26" t="s">
        <v>2</v>
      </c>
      <c r="F1109">
        <f t="shared" si="79"/>
        <v>6</v>
      </c>
      <c r="G1109" t="s">
        <v>8</v>
      </c>
    </row>
    <row r="1110" spans="1:7">
      <c r="A1110" s="26">
        <v>41286</v>
      </c>
      <c r="B1110" s="39">
        <f t="shared" si="76"/>
        <v>41286</v>
      </c>
      <c r="C1110" s="48">
        <f t="shared" si="77"/>
        <v>1</v>
      </c>
      <c r="D1110" s="39">
        <f t="shared" si="78"/>
        <v>2013</v>
      </c>
      <c r="E1110" s="26" t="s">
        <v>2</v>
      </c>
      <c r="F1110">
        <f t="shared" si="79"/>
        <v>7</v>
      </c>
      <c r="G1110" t="s">
        <v>0</v>
      </c>
    </row>
    <row r="1111" spans="1:7">
      <c r="A1111" s="26">
        <v>41287</v>
      </c>
      <c r="B1111" s="39">
        <f t="shared" si="76"/>
        <v>41287</v>
      </c>
      <c r="C1111" s="48">
        <f t="shared" si="77"/>
        <v>1</v>
      </c>
      <c r="D1111" s="39">
        <f t="shared" si="78"/>
        <v>2013</v>
      </c>
      <c r="E1111" s="26" t="s">
        <v>2</v>
      </c>
      <c r="F1111">
        <f t="shared" si="79"/>
        <v>1</v>
      </c>
      <c r="G1111" t="s">
        <v>13</v>
      </c>
    </row>
    <row r="1112" spans="1:7">
      <c r="A1112" s="26">
        <v>41288</v>
      </c>
      <c r="B1112" s="39">
        <f t="shared" si="76"/>
        <v>41288</v>
      </c>
      <c r="C1112" s="48">
        <f t="shared" si="77"/>
        <v>1</v>
      </c>
      <c r="D1112" s="39">
        <f t="shared" si="78"/>
        <v>2013</v>
      </c>
      <c r="E1112" s="26" t="s">
        <v>2</v>
      </c>
      <c r="F1112">
        <f t="shared" si="79"/>
        <v>2</v>
      </c>
      <c r="G1112" t="s">
        <v>8</v>
      </c>
    </row>
    <row r="1113" spans="1:7">
      <c r="A1113" s="26">
        <v>41289</v>
      </c>
      <c r="B1113" s="39">
        <f t="shared" si="76"/>
        <v>41289</v>
      </c>
      <c r="C1113" s="48">
        <f t="shared" si="77"/>
        <v>1</v>
      </c>
      <c r="D1113" s="39">
        <f t="shared" si="78"/>
        <v>2013</v>
      </c>
      <c r="E1113" s="26" t="s">
        <v>2</v>
      </c>
      <c r="F1113">
        <f t="shared" si="79"/>
        <v>3</v>
      </c>
      <c r="G1113" t="s">
        <v>8</v>
      </c>
    </row>
    <row r="1114" spans="1:7">
      <c r="A1114" s="26">
        <v>41290</v>
      </c>
      <c r="B1114" s="39">
        <f t="shared" si="76"/>
        <v>41290</v>
      </c>
      <c r="C1114" s="48">
        <f t="shared" si="77"/>
        <v>1</v>
      </c>
      <c r="D1114" s="39">
        <f t="shared" si="78"/>
        <v>2013</v>
      </c>
      <c r="E1114" s="26" t="s">
        <v>2</v>
      </c>
      <c r="F1114">
        <f t="shared" si="79"/>
        <v>4</v>
      </c>
      <c r="G1114" t="s">
        <v>8</v>
      </c>
    </row>
    <row r="1115" spans="1:7">
      <c r="A1115" s="26">
        <v>41291</v>
      </c>
      <c r="B1115" s="39">
        <f t="shared" si="76"/>
        <v>41291</v>
      </c>
      <c r="C1115" s="48">
        <f t="shared" si="77"/>
        <v>1</v>
      </c>
      <c r="D1115" s="39">
        <f t="shared" si="78"/>
        <v>2013</v>
      </c>
      <c r="E1115" s="26" t="s">
        <v>2</v>
      </c>
      <c r="F1115">
        <f t="shared" si="79"/>
        <v>5</v>
      </c>
      <c r="G1115" t="s">
        <v>8</v>
      </c>
    </row>
    <row r="1116" spans="1:7">
      <c r="A1116" s="26">
        <v>41292</v>
      </c>
      <c r="B1116" s="39">
        <f t="shared" si="76"/>
        <v>41292</v>
      </c>
      <c r="C1116" s="48">
        <f t="shared" si="77"/>
        <v>1</v>
      </c>
      <c r="D1116" s="39">
        <f t="shared" si="78"/>
        <v>2013</v>
      </c>
      <c r="E1116" s="26" t="s">
        <v>2</v>
      </c>
      <c r="F1116">
        <f t="shared" si="79"/>
        <v>6</v>
      </c>
      <c r="G1116" t="s">
        <v>8</v>
      </c>
    </row>
    <row r="1117" spans="1:7">
      <c r="A1117" s="26">
        <v>41293</v>
      </c>
      <c r="B1117" s="39">
        <f t="shared" si="76"/>
        <v>41293</v>
      </c>
      <c r="C1117" s="48">
        <f t="shared" si="77"/>
        <v>1</v>
      </c>
      <c r="D1117" s="39">
        <f t="shared" si="78"/>
        <v>2013</v>
      </c>
      <c r="E1117" s="26" t="s">
        <v>2</v>
      </c>
      <c r="F1117">
        <f t="shared" si="79"/>
        <v>7</v>
      </c>
      <c r="G1117" t="s">
        <v>0</v>
      </c>
    </row>
    <row r="1118" spans="1:7">
      <c r="A1118" s="26">
        <v>41294</v>
      </c>
      <c r="B1118" s="39">
        <f t="shared" si="76"/>
        <v>41294</v>
      </c>
      <c r="C1118" s="48">
        <f t="shared" si="77"/>
        <v>1</v>
      </c>
      <c r="D1118" s="39">
        <f t="shared" si="78"/>
        <v>2013</v>
      </c>
      <c r="E1118" s="26" t="s">
        <v>2</v>
      </c>
      <c r="F1118">
        <f t="shared" si="79"/>
        <v>1</v>
      </c>
      <c r="G1118" t="s">
        <v>13</v>
      </c>
    </row>
    <row r="1119" spans="1:7">
      <c r="A1119" s="26">
        <v>41295</v>
      </c>
      <c r="B1119" s="39">
        <f t="shared" si="76"/>
        <v>41295</v>
      </c>
      <c r="C1119" s="48">
        <f t="shared" si="77"/>
        <v>1</v>
      </c>
      <c r="D1119" s="39">
        <f t="shared" si="78"/>
        <v>2013</v>
      </c>
      <c r="E1119" s="26" t="s">
        <v>2</v>
      </c>
      <c r="F1119">
        <f t="shared" si="79"/>
        <v>2</v>
      </c>
      <c r="G1119" t="s">
        <v>8</v>
      </c>
    </row>
    <row r="1120" spans="1:7">
      <c r="A1120" s="26">
        <v>41296</v>
      </c>
      <c r="B1120" s="39">
        <f t="shared" si="76"/>
        <v>41296</v>
      </c>
      <c r="C1120" s="48">
        <f t="shared" si="77"/>
        <v>1</v>
      </c>
      <c r="D1120" s="39">
        <f t="shared" si="78"/>
        <v>2013</v>
      </c>
      <c r="E1120" s="26" t="s">
        <v>2</v>
      </c>
      <c r="F1120">
        <f t="shared" si="79"/>
        <v>3</v>
      </c>
      <c r="G1120" t="s">
        <v>8</v>
      </c>
    </row>
    <row r="1121" spans="1:7">
      <c r="A1121" s="26">
        <v>41297</v>
      </c>
      <c r="B1121" s="39">
        <f t="shared" si="76"/>
        <v>41297</v>
      </c>
      <c r="C1121" s="48">
        <f t="shared" si="77"/>
        <v>1</v>
      </c>
      <c r="D1121" s="39">
        <f t="shared" si="78"/>
        <v>2013</v>
      </c>
      <c r="E1121" s="26" t="s">
        <v>2</v>
      </c>
      <c r="F1121">
        <f t="shared" si="79"/>
        <v>4</v>
      </c>
      <c r="G1121" t="s">
        <v>8</v>
      </c>
    </row>
    <row r="1122" spans="1:7">
      <c r="A1122" s="26">
        <v>41298</v>
      </c>
      <c r="B1122" s="39">
        <f t="shared" si="76"/>
        <v>41298</v>
      </c>
      <c r="C1122" s="48">
        <f t="shared" si="77"/>
        <v>1</v>
      </c>
      <c r="D1122" s="39">
        <f t="shared" si="78"/>
        <v>2013</v>
      </c>
      <c r="E1122" s="26" t="s">
        <v>2</v>
      </c>
      <c r="F1122">
        <f t="shared" si="79"/>
        <v>5</v>
      </c>
      <c r="G1122" t="s">
        <v>8</v>
      </c>
    </row>
    <row r="1123" spans="1:7">
      <c r="A1123" s="26">
        <v>41299</v>
      </c>
      <c r="B1123" s="39">
        <f t="shared" si="76"/>
        <v>41299</v>
      </c>
      <c r="C1123" s="48">
        <f t="shared" si="77"/>
        <v>1</v>
      </c>
      <c r="D1123" s="39">
        <f t="shared" si="78"/>
        <v>2013</v>
      </c>
      <c r="E1123" s="26" t="s">
        <v>2</v>
      </c>
      <c r="F1123">
        <f t="shared" si="79"/>
        <v>6</v>
      </c>
      <c r="G1123" t="s">
        <v>8</v>
      </c>
    </row>
    <row r="1124" spans="1:7">
      <c r="A1124" s="26">
        <v>41300</v>
      </c>
      <c r="B1124" s="39">
        <f t="shared" si="76"/>
        <v>41300</v>
      </c>
      <c r="C1124" s="48">
        <f t="shared" si="77"/>
        <v>1</v>
      </c>
      <c r="D1124" s="39">
        <f t="shared" si="78"/>
        <v>2013</v>
      </c>
      <c r="E1124" s="26" t="s">
        <v>2</v>
      </c>
      <c r="F1124">
        <f t="shared" si="79"/>
        <v>7</v>
      </c>
      <c r="G1124" t="s">
        <v>0</v>
      </c>
    </row>
    <row r="1125" spans="1:7">
      <c r="A1125" s="26">
        <v>41301</v>
      </c>
      <c r="B1125" s="39">
        <f t="shared" si="76"/>
        <v>41301</v>
      </c>
      <c r="C1125" s="48">
        <f t="shared" si="77"/>
        <v>1</v>
      </c>
      <c r="D1125" s="39">
        <f t="shared" si="78"/>
        <v>2013</v>
      </c>
      <c r="E1125" s="26" t="s">
        <v>2</v>
      </c>
      <c r="F1125">
        <f t="shared" si="79"/>
        <v>1</v>
      </c>
      <c r="G1125" t="s">
        <v>13</v>
      </c>
    </row>
    <row r="1126" spans="1:7">
      <c r="A1126" s="26">
        <v>41302</v>
      </c>
      <c r="B1126" s="39">
        <f t="shared" si="76"/>
        <v>41302</v>
      </c>
      <c r="C1126" s="48">
        <f t="shared" si="77"/>
        <v>1</v>
      </c>
      <c r="D1126" s="39">
        <f t="shared" si="78"/>
        <v>2013</v>
      </c>
      <c r="E1126" s="26" t="s">
        <v>2</v>
      </c>
      <c r="F1126">
        <f t="shared" si="79"/>
        <v>2</v>
      </c>
      <c r="G1126" t="s">
        <v>8</v>
      </c>
    </row>
    <row r="1127" spans="1:7">
      <c r="A1127" s="26">
        <v>41303</v>
      </c>
      <c r="B1127" s="39">
        <f t="shared" si="76"/>
        <v>41303</v>
      </c>
      <c r="C1127" s="48">
        <f t="shared" si="77"/>
        <v>1</v>
      </c>
      <c r="D1127" s="39">
        <f t="shared" si="78"/>
        <v>2013</v>
      </c>
      <c r="E1127" s="26" t="s">
        <v>2</v>
      </c>
      <c r="F1127">
        <f t="shared" si="79"/>
        <v>3</v>
      </c>
      <c r="G1127" t="s">
        <v>8</v>
      </c>
    </row>
    <row r="1128" spans="1:7">
      <c r="A1128" s="26">
        <v>41304</v>
      </c>
      <c r="B1128" s="39">
        <f t="shared" si="76"/>
        <v>41304</v>
      </c>
      <c r="C1128" s="48">
        <f t="shared" si="77"/>
        <v>1</v>
      </c>
      <c r="D1128" s="39">
        <f t="shared" si="78"/>
        <v>2013</v>
      </c>
      <c r="E1128" s="26" t="s">
        <v>2</v>
      </c>
      <c r="F1128">
        <f t="shared" si="79"/>
        <v>4</v>
      </c>
      <c r="G1128" t="s">
        <v>8</v>
      </c>
    </row>
    <row r="1129" spans="1:7">
      <c r="A1129" s="26">
        <v>41305</v>
      </c>
      <c r="B1129" s="39">
        <f t="shared" si="76"/>
        <v>41305</v>
      </c>
      <c r="C1129" s="48">
        <f t="shared" si="77"/>
        <v>1</v>
      </c>
      <c r="D1129" s="39">
        <f t="shared" si="78"/>
        <v>2013</v>
      </c>
      <c r="E1129" s="26" t="s">
        <v>2</v>
      </c>
      <c r="F1129">
        <f t="shared" si="79"/>
        <v>5</v>
      </c>
      <c r="G1129" t="s">
        <v>8</v>
      </c>
    </row>
    <row r="1130" spans="1:7">
      <c r="A1130" s="26">
        <v>41306</v>
      </c>
      <c r="B1130" s="39">
        <f t="shared" si="76"/>
        <v>41306</v>
      </c>
      <c r="C1130" s="48">
        <f t="shared" si="77"/>
        <v>2</v>
      </c>
      <c r="D1130" s="39">
        <f t="shared" si="78"/>
        <v>2013</v>
      </c>
      <c r="E1130" s="26" t="s">
        <v>2</v>
      </c>
      <c r="F1130">
        <f t="shared" si="79"/>
        <v>6</v>
      </c>
      <c r="G1130" t="s">
        <v>8</v>
      </c>
    </row>
    <row r="1131" spans="1:7">
      <c r="A1131" s="26">
        <v>41307</v>
      </c>
      <c r="B1131" s="39">
        <f t="shared" si="76"/>
        <v>41307</v>
      </c>
      <c r="C1131" s="48">
        <f t="shared" si="77"/>
        <v>2</v>
      </c>
      <c r="D1131" s="39">
        <f t="shared" si="78"/>
        <v>2013</v>
      </c>
      <c r="E1131" s="26" t="s">
        <v>2</v>
      </c>
      <c r="F1131">
        <f t="shared" si="79"/>
        <v>7</v>
      </c>
      <c r="G1131" t="s">
        <v>0</v>
      </c>
    </row>
    <row r="1132" spans="1:7">
      <c r="A1132" s="26">
        <v>41308</v>
      </c>
      <c r="B1132" s="39">
        <f t="shared" si="76"/>
        <v>41308</v>
      </c>
      <c r="C1132" s="48">
        <f t="shared" si="77"/>
        <v>2</v>
      </c>
      <c r="D1132" s="39">
        <f t="shared" si="78"/>
        <v>2013</v>
      </c>
      <c r="E1132" s="26" t="s">
        <v>2</v>
      </c>
      <c r="F1132">
        <f t="shared" si="79"/>
        <v>1</v>
      </c>
      <c r="G1132" t="s">
        <v>13</v>
      </c>
    </row>
    <row r="1133" spans="1:7">
      <c r="A1133" s="26">
        <v>41309</v>
      </c>
      <c r="B1133" s="39">
        <f t="shared" si="76"/>
        <v>41309</v>
      </c>
      <c r="C1133" s="48">
        <f t="shared" si="77"/>
        <v>2</v>
      </c>
      <c r="D1133" s="39">
        <f t="shared" si="78"/>
        <v>2013</v>
      </c>
      <c r="E1133" s="26" t="s">
        <v>2</v>
      </c>
      <c r="F1133">
        <f t="shared" si="79"/>
        <v>2</v>
      </c>
      <c r="G1133" t="s">
        <v>8</v>
      </c>
    </row>
    <row r="1134" spans="1:7">
      <c r="A1134" s="26">
        <v>41310</v>
      </c>
      <c r="B1134" s="39">
        <f t="shared" si="76"/>
        <v>41310</v>
      </c>
      <c r="C1134" s="48">
        <f t="shared" si="77"/>
        <v>2</v>
      </c>
      <c r="D1134" s="39">
        <f t="shared" si="78"/>
        <v>2013</v>
      </c>
      <c r="E1134" s="26" t="s">
        <v>2</v>
      </c>
      <c r="F1134">
        <f t="shared" si="79"/>
        <v>3</v>
      </c>
      <c r="G1134" t="s">
        <v>8</v>
      </c>
    </row>
    <row r="1135" spans="1:7">
      <c r="A1135" s="26">
        <v>41311</v>
      </c>
      <c r="B1135" s="39">
        <f t="shared" si="76"/>
        <v>41311</v>
      </c>
      <c r="C1135" s="48">
        <f t="shared" si="77"/>
        <v>2</v>
      </c>
      <c r="D1135" s="39">
        <f t="shared" si="78"/>
        <v>2013</v>
      </c>
      <c r="E1135" s="26" t="s">
        <v>2</v>
      </c>
      <c r="F1135">
        <f t="shared" si="79"/>
        <v>4</v>
      </c>
      <c r="G1135" t="s">
        <v>8</v>
      </c>
    </row>
    <row r="1136" spans="1:7">
      <c r="A1136" s="26">
        <v>41312</v>
      </c>
      <c r="B1136" s="39">
        <f t="shared" si="76"/>
        <v>41312</v>
      </c>
      <c r="C1136" s="48">
        <f t="shared" si="77"/>
        <v>2</v>
      </c>
      <c r="D1136" s="39">
        <f t="shared" si="78"/>
        <v>2013</v>
      </c>
      <c r="E1136" s="26" t="s">
        <v>2</v>
      </c>
      <c r="F1136">
        <f t="shared" si="79"/>
        <v>5</v>
      </c>
      <c r="G1136" t="s">
        <v>8</v>
      </c>
    </row>
    <row r="1137" spans="1:7">
      <c r="A1137" s="26">
        <v>41313</v>
      </c>
      <c r="B1137" s="39">
        <f t="shared" si="76"/>
        <v>41313</v>
      </c>
      <c r="C1137" s="48">
        <f t="shared" si="77"/>
        <v>2</v>
      </c>
      <c r="D1137" s="39">
        <f t="shared" si="78"/>
        <v>2013</v>
      </c>
      <c r="E1137" s="26" t="s">
        <v>2</v>
      </c>
      <c r="F1137">
        <f t="shared" si="79"/>
        <v>6</v>
      </c>
      <c r="G1137" t="s">
        <v>8</v>
      </c>
    </row>
    <row r="1138" spans="1:7">
      <c r="A1138" s="26">
        <v>41314</v>
      </c>
      <c r="B1138" s="39">
        <f t="shared" si="76"/>
        <v>41314</v>
      </c>
      <c r="C1138" s="48">
        <f t="shared" si="77"/>
        <v>2</v>
      </c>
      <c r="D1138" s="39">
        <f t="shared" si="78"/>
        <v>2013</v>
      </c>
      <c r="E1138" s="26" t="s">
        <v>2</v>
      </c>
      <c r="F1138">
        <f t="shared" si="79"/>
        <v>7</v>
      </c>
      <c r="G1138" t="s">
        <v>13</v>
      </c>
    </row>
    <row r="1139" spans="1:7">
      <c r="A1139" s="26">
        <v>41315</v>
      </c>
      <c r="B1139" s="39">
        <f t="shared" si="76"/>
        <v>41315</v>
      </c>
      <c r="C1139" s="48">
        <f t="shared" si="77"/>
        <v>2</v>
      </c>
      <c r="D1139" s="39">
        <f t="shared" si="78"/>
        <v>2013</v>
      </c>
      <c r="E1139" s="26" t="s">
        <v>2</v>
      </c>
      <c r="F1139">
        <f t="shared" si="79"/>
        <v>1</v>
      </c>
      <c r="G1139" t="s">
        <v>13</v>
      </c>
    </row>
    <row r="1140" spans="1:7">
      <c r="A1140" s="26">
        <v>41316</v>
      </c>
      <c r="B1140" s="39">
        <f t="shared" si="76"/>
        <v>41316</v>
      </c>
      <c r="C1140" s="48">
        <f t="shared" si="77"/>
        <v>2</v>
      </c>
      <c r="D1140" s="39">
        <f t="shared" si="78"/>
        <v>2013</v>
      </c>
      <c r="E1140" s="26" t="s">
        <v>2</v>
      </c>
      <c r="F1140">
        <f t="shared" si="79"/>
        <v>2</v>
      </c>
      <c r="G1140" t="s">
        <v>13</v>
      </c>
    </row>
    <row r="1141" spans="1:7">
      <c r="A1141" s="26">
        <v>41317</v>
      </c>
      <c r="B1141" s="39">
        <f t="shared" si="76"/>
        <v>41317</v>
      </c>
      <c r="C1141" s="48">
        <f t="shared" si="77"/>
        <v>2</v>
      </c>
      <c r="D1141" s="39">
        <f t="shared" si="78"/>
        <v>2013</v>
      </c>
      <c r="E1141" s="26" t="s">
        <v>2</v>
      </c>
      <c r="F1141">
        <f t="shared" si="79"/>
        <v>3</v>
      </c>
      <c r="G1141" t="s">
        <v>13</v>
      </c>
    </row>
    <row r="1142" spans="1:7">
      <c r="A1142" s="26">
        <v>41318</v>
      </c>
      <c r="B1142" s="39">
        <f t="shared" si="76"/>
        <v>41318</v>
      </c>
      <c r="C1142" s="48">
        <f t="shared" si="77"/>
        <v>2</v>
      </c>
      <c r="D1142" s="39">
        <f t="shared" si="78"/>
        <v>2013</v>
      </c>
      <c r="E1142" s="26" t="s">
        <v>2</v>
      </c>
      <c r="F1142">
        <f t="shared" si="79"/>
        <v>4</v>
      </c>
      <c r="G1142" t="s">
        <v>13</v>
      </c>
    </row>
    <row r="1143" spans="1:7">
      <c r="A1143" s="26">
        <v>41319</v>
      </c>
      <c r="B1143" s="39">
        <f t="shared" si="76"/>
        <v>41319</v>
      </c>
      <c r="C1143" s="48">
        <f t="shared" si="77"/>
        <v>2</v>
      </c>
      <c r="D1143" s="39">
        <f t="shared" si="78"/>
        <v>2013</v>
      </c>
      <c r="E1143" s="26" t="s">
        <v>2</v>
      </c>
      <c r="F1143">
        <f t="shared" si="79"/>
        <v>5</v>
      </c>
      <c r="G1143" t="s">
        <v>13</v>
      </c>
    </row>
    <row r="1144" spans="1:7">
      <c r="A1144" s="26">
        <v>41320</v>
      </c>
      <c r="B1144" s="39">
        <f t="shared" si="76"/>
        <v>41320</v>
      </c>
      <c r="C1144" s="48">
        <f t="shared" si="77"/>
        <v>2</v>
      </c>
      <c r="D1144" s="39">
        <f t="shared" si="78"/>
        <v>2013</v>
      </c>
      <c r="E1144" s="26" t="s">
        <v>2</v>
      </c>
      <c r="F1144">
        <f t="shared" si="79"/>
        <v>6</v>
      </c>
      <c r="G1144" t="s">
        <v>8</v>
      </c>
    </row>
    <row r="1145" spans="1:7">
      <c r="A1145" s="26">
        <v>41321</v>
      </c>
      <c r="B1145" s="39">
        <f t="shared" si="76"/>
        <v>41321</v>
      </c>
      <c r="C1145" s="48">
        <f t="shared" si="77"/>
        <v>2</v>
      </c>
      <c r="D1145" s="39">
        <f t="shared" si="78"/>
        <v>2013</v>
      </c>
      <c r="E1145" s="26" t="s">
        <v>2</v>
      </c>
      <c r="F1145">
        <f t="shared" si="79"/>
        <v>7</v>
      </c>
      <c r="G1145" t="s">
        <v>0</v>
      </c>
    </row>
    <row r="1146" spans="1:7">
      <c r="A1146" s="26">
        <v>41322</v>
      </c>
      <c r="B1146" s="39">
        <f t="shared" si="76"/>
        <v>41322</v>
      </c>
      <c r="C1146" s="48">
        <f t="shared" si="77"/>
        <v>2</v>
      </c>
      <c r="D1146" s="39">
        <f t="shared" si="78"/>
        <v>2013</v>
      </c>
      <c r="E1146" s="26" t="s">
        <v>2</v>
      </c>
      <c r="F1146">
        <f t="shared" si="79"/>
        <v>1</v>
      </c>
      <c r="G1146" t="s">
        <v>13</v>
      </c>
    </row>
    <row r="1147" spans="1:7">
      <c r="A1147" s="26">
        <v>41323</v>
      </c>
      <c r="B1147" s="39">
        <f t="shared" si="76"/>
        <v>41323</v>
      </c>
      <c r="C1147" s="48">
        <f t="shared" si="77"/>
        <v>2</v>
      </c>
      <c r="D1147" s="39">
        <f t="shared" si="78"/>
        <v>2013</v>
      </c>
      <c r="E1147" s="26" t="s">
        <v>2</v>
      </c>
      <c r="F1147">
        <f t="shared" si="79"/>
        <v>2</v>
      </c>
      <c r="G1147" t="s">
        <v>8</v>
      </c>
    </row>
    <row r="1148" spans="1:7">
      <c r="A1148" s="26">
        <v>41324</v>
      </c>
      <c r="B1148" s="39">
        <f t="shared" si="76"/>
        <v>41324</v>
      </c>
      <c r="C1148" s="48">
        <f t="shared" si="77"/>
        <v>2</v>
      </c>
      <c r="D1148" s="39">
        <f t="shared" si="78"/>
        <v>2013</v>
      </c>
      <c r="E1148" s="26" t="s">
        <v>2</v>
      </c>
      <c r="F1148">
        <f t="shared" si="79"/>
        <v>3</v>
      </c>
      <c r="G1148" t="s">
        <v>8</v>
      </c>
    </row>
    <row r="1149" spans="1:7">
      <c r="A1149" s="26">
        <v>41325</v>
      </c>
      <c r="B1149" s="39">
        <f t="shared" si="76"/>
        <v>41325</v>
      </c>
      <c r="C1149" s="48">
        <f t="shared" si="77"/>
        <v>2</v>
      </c>
      <c r="D1149" s="39">
        <f t="shared" si="78"/>
        <v>2013</v>
      </c>
      <c r="E1149" s="26" t="s">
        <v>2</v>
      </c>
      <c r="F1149">
        <f t="shared" si="79"/>
        <v>4</v>
      </c>
      <c r="G1149" t="s">
        <v>8</v>
      </c>
    </row>
    <row r="1150" spans="1:7">
      <c r="A1150" s="26">
        <v>41326</v>
      </c>
      <c r="B1150" s="39">
        <f t="shared" si="76"/>
        <v>41326</v>
      </c>
      <c r="C1150" s="48">
        <f t="shared" si="77"/>
        <v>2</v>
      </c>
      <c r="D1150" s="39">
        <f t="shared" si="78"/>
        <v>2013</v>
      </c>
      <c r="E1150" s="26" t="s">
        <v>2</v>
      </c>
      <c r="F1150">
        <f t="shared" si="79"/>
        <v>5</v>
      </c>
      <c r="G1150" t="s">
        <v>8</v>
      </c>
    </row>
    <row r="1151" spans="1:7">
      <c r="A1151" s="26">
        <v>41327</v>
      </c>
      <c r="B1151" s="39">
        <f t="shared" si="76"/>
        <v>41327</v>
      </c>
      <c r="C1151" s="48">
        <f t="shared" si="77"/>
        <v>2</v>
      </c>
      <c r="D1151" s="39">
        <f t="shared" si="78"/>
        <v>2013</v>
      </c>
      <c r="E1151" s="26" t="s">
        <v>2</v>
      </c>
      <c r="F1151">
        <f t="shared" si="79"/>
        <v>6</v>
      </c>
      <c r="G1151" t="s">
        <v>8</v>
      </c>
    </row>
    <row r="1152" spans="1:7">
      <c r="A1152" s="26">
        <v>41328</v>
      </c>
      <c r="B1152" s="39">
        <f t="shared" si="76"/>
        <v>41328</v>
      </c>
      <c r="C1152" s="48">
        <f t="shared" si="77"/>
        <v>2</v>
      </c>
      <c r="D1152" s="39">
        <f t="shared" si="78"/>
        <v>2013</v>
      </c>
      <c r="E1152" s="26" t="s">
        <v>2</v>
      </c>
      <c r="F1152">
        <f t="shared" si="79"/>
        <v>7</v>
      </c>
      <c r="G1152" t="s">
        <v>0</v>
      </c>
    </row>
    <row r="1153" spans="1:7">
      <c r="A1153" s="26">
        <v>41329</v>
      </c>
      <c r="B1153" s="39">
        <f t="shared" si="76"/>
        <v>41329</v>
      </c>
      <c r="C1153" s="48">
        <f t="shared" si="77"/>
        <v>2</v>
      </c>
      <c r="D1153" s="39">
        <f t="shared" si="78"/>
        <v>2013</v>
      </c>
      <c r="E1153" s="26" t="s">
        <v>2</v>
      </c>
      <c r="F1153">
        <f t="shared" si="79"/>
        <v>1</v>
      </c>
      <c r="G1153" t="s">
        <v>13</v>
      </c>
    </row>
    <row r="1154" spans="1:7">
      <c r="A1154" s="26">
        <v>41330</v>
      </c>
      <c r="B1154" s="39">
        <f t="shared" si="76"/>
        <v>41330</v>
      </c>
      <c r="C1154" s="48">
        <f t="shared" si="77"/>
        <v>2</v>
      </c>
      <c r="D1154" s="39">
        <f t="shared" si="78"/>
        <v>2013</v>
      </c>
      <c r="E1154" s="26" t="s">
        <v>2</v>
      </c>
      <c r="F1154">
        <f t="shared" si="79"/>
        <v>2</v>
      </c>
      <c r="G1154" t="s">
        <v>8</v>
      </c>
    </row>
    <row r="1155" spans="1:7">
      <c r="A1155" s="26">
        <v>41331</v>
      </c>
      <c r="B1155" s="39">
        <f t="shared" si="76"/>
        <v>41331</v>
      </c>
      <c r="C1155" s="48">
        <f t="shared" si="77"/>
        <v>2</v>
      </c>
      <c r="D1155" s="39">
        <f t="shared" si="78"/>
        <v>2013</v>
      </c>
      <c r="E1155" s="26" t="s">
        <v>2</v>
      </c>
      <c r="F1155">
        <f t="shared" si="79"/>
        <v>3</v>
      </c>
      <c r="G1155" t="s">
        <v>8</v>
      </c>
    </row>
    <row r="1156" spans="1:7">
      <c r="A1156" s="26">
        <v>41332</v>
      </c>
      <c r="B1156" s="39">
        <f t="shared" si="76"/>
        <v>41332</v>
      </c>
      <c r="C1156" s="48">
        <f t="shared" si="77"/>
        <v>2</v>
      </c>
      <c r="D1156" s="39">
        <f t="shared" si="78"/>
        <v>2013</v>
      </c>
      <c r="E1156" s="26" t="s">
        <v>2</v>
      </c>
      <c r="F1156">
        <f t="shared" si="79"/>
        <v>4</v>
      </c>
      <c r="G1156" t="s">
        <v>8</v>
      </c>
    </row>
    <row r="1157" spans="1:7">
      <c r="A1157" s="26">
        <v>41333</v>
      </c>
      <c r="B1157" s="39">
        <f t="shared" si="76"/>
        <v>41333</v>
      </c>
      <c r="C1157" s="48">
        <f t="shared" si="77"/>
        <v>2</v>
      </c>
      <c r="D1157" s="39">
        <f t="shared" si="78"/>
        <v>2013</v>
      </c>
      <c r="E1157" s="26" t="s">
        <v>2</v>
      </c>
      <c r="F1157">
        <f t="shared" si="79"/>
        <v>5</v>
      </c>
      <c r="G1157" t="s">
        <v>13</v>
      </c>
    </row>
    <row r="1158" spans="1:7">
      <c r="A1158" s="26">
        <v>41334</v>
      </c>
      <c r="B1158" s="39">
        <f t="shared" si="76"/>
        <v>41334</v>
      </c>
      <c r="C1158" s="48">
        <f t="shared" si="77"/>
        <v>3</v>
      </c>
      <c r="D1158" s="39">
        <f t="shared" si="78"/>
        <v>2013</v>
      </c>
      <c r="E1158" s="26" t="s">
        <v>2</v>
      </c>
      <c r="F1158">
        <f t="shared" si="79"/>
        <v>6</v>
      </c>
      <c r="G1158" t="s">
        <v>8</v>
      </c>
    </row>
    <row r="1159" spans="1:7">
      <c r="A1159" s="26">
        <v>41335</v>
      </c>
      <c r="B1159" s="39">
        <f t="shared" si="76"/>
        <v>41335</v>
      </c>
      <c r="C1159" s="48">
        <f t="shared" si="77"/>
        <v>3</v>
      </c>
      <c r="D1159" s="39">
        <f t="shared" si="78"/>
        <v>2013</v>
      </c>
      <c r="E1159" s="26" t="s">
        <v>2</v>
      </c>
      <c r="F1159">
        <f t="shared" si="79"/>
        <v>7</v>
      </c>
      <c r="G1159" t="s">
        <v>0</v>
      </c>
    </row>
    <row r="1160" spans="1:7">
      <c r="A1160" s="26">
        <v>41336</v>
      </c>
      <c r="B1160" s="39">
        <f t="shared" si="76"/>
        <v>41336</v>
      </c>
      <c r="C1160" s="48">
        <f t="shared" si="77"/>
        <v>3</v>
      </c>
      <c r="D1160" s="39">
        <f t="shared" si="78"/>
        <v>2013</v>
      </c>
      <c r="E1160" s="26" t="s">
        <v>2</v>
      </c>
      <c r="F1160">
        <f t="shared" si="79"/>
        <v>1</v>
      </c>
      <c r="G1160" t="s">
        <v>13</v>
      </c>
    </row>
    <row r="1161" spans="1:7">
      <c r="A1161" s="26">
        <v>41337</v>
      </c>
      <c r="B1161" s="39">
        <f t="shared" si="76"/>
        <v>41337</v>
      </c>
      <c r="C1161" s="48">
        <f t="shared" si="77"/>
        <v>3</v>
      </c>
      <c r="D1161" s="39">
        <f t="shared" si="78"/>
        <v>2013</v>
      </c>
      <c r="E1161" s="26" t="s">
        <v>2</v>
      </c>
      <c r="F1161">
        <f t="shared" si="79"/>
        <v>2</v>
      </c>
      <c r="G1161" t="s">
        <v>8</v>
      </c>
    </row>
    <row r="1162" spans="1:7">
      <c r="A1162" s="26">
        <v>41338</v>
      </c>
      <c r="B1162" s="39">
        <f t="shared" si="76"/>
        <v>41338</v>
      </c>
      <c r="C1162" s="48">
        <f t="shared" si="77"/>
        <v>3</v>
      </c>
      <c r="D1162" s="39">
        <f t="shared" si="78"/>
        <v>2013</v>
      </c>
      <c r="E1162" s="26" t="s">
        <v>2</v>
      </c>
      <c r="F1162">
        <f t="shared" si="79"/>
        <v>3</v>
      </c>
      <c r="G1162" t="s">
        <v>8</v>
      </c>
    </row>
    <row r="1163" spans="1:7">
      <c r="A1163" s="26">
        <v>41339</v>
      </c>
      <c r="B1163" s="39">
        <f t="shared" si="76"/>
        <v>41339</v>
      </c>
      <c r="C1163" s="48">
        <f t="shared" si="77"/>
        <v>3</v>
      </c>
      <c r="D1163" s="39">
        <f t="shared" si="78"/>
        <v>2013</v>
      </c>
      <c r="E1163" s="26" t="s">
        <v>2</v>
      </c>
      <c r="F1163">
        <f t="shared" si="79"/>
        <v>4</v>
      </c>
      <c r="G1163" t="s">
        <v>8</v>
      </c>
    </row>
    <row r="1164" spans="1:7">
      <c r="A1164" s="26">
        <v>41340</v>
      </c>
      <c r="B1164" s="39">
        <f t="shared" si="76"/>
        <v>41340</v>
      </c>
      <c r="C1164" s="48">
        <f t="shared" si="77"/>
        <v>3</v>
      </c>
      <c r="D1164" s="39">
        <f t="shared" si="78"/>
        <v>2013</v>
      </c>
      <c r="E1164" s="26" t="s">
        <v>2</v>
      </c>
      <c r="F1164">
        <f t="shared" si="79"/>
        <v>5</v>
      </c>
      <c r="G1164" t="s">
        <v>8</v>
      </c>
    </row>
    <row r="1165" spans="1:7">
      <c r="A1165" s="26">
        <v>41341</v>
      </c>
      <c r="B1165" s="39">
        <f t="shared" si="76"/>
        <v>41341</v>
      </c>
      <c r="C1165" s="48">
        <f t="shared" si="77"/>
        <v>3</v>
      </c>
      <c r="D1165" s="39">
        <f t="shared" si="78"/>
        <v>2013</v>
      </c>
      <c r="E1165" s="26" t="s">
        <v>2</v>
      </c>
      <c r="F1165">
        <f t="shared" si="79"/>
        <v>6</v>
      </c>
      <c r="G1165" t="s">
        <v>8</v>
      </c>
    </row>
    <row r="1166" spans="1:7">
      <c r="A1166" s="26">
        <v>41342</v>
      </c>
      <c r="B1166" s="39">
        <f t="shared" si="76"/>
        <v>41342</v>
      </c>
      <c r="C1166" s="48">
        <f t="shared" si="77"/>
        <v>3</v>
      </c>
      <c r="D1166" s="39">
        <f t="shared" si="78"/>
        <v>2013</v>
      </c>
      <c r="E1166" s="26" t="s">
        <v>2</v>
      </c>
      <c r="F1166">
        <f t="shared" si="79"/>
        <v>7</v>
      </c>
      <c r="G1166" t="s">
        <v>0</v>
      </c>
    </row>
    <row r="1167" spans="1:7">
      <c r="A1167" s="26">
        <v>41343</v>
      </c>
      <c r="B1167" s="39">
        <f t="shared" si="76"/>
        <v>41343</v>
      </c>
      <c r="C1167" s="48">
        <f t="shared" si="77"/>
        <v>3</v>
      </c>
      <c r="D1167" s="39">
        <f t="shared" si="78"/>
        <v>2013</v>
      </c>
      <c r="E1167" s="26" t="s">
        <v>2</v>
      </c>
      <c r="F1167">
        <f t="shared" si="79"/>
        <v>1</v>
      </c>
      <c r="G1167" t="s">
        <v>13</v>
      </c>
    </row>
    <row r="1168" spans="1:7">
      <c r="A1168" s="26">
        <v>41344</v>
      </c>
      <c r="B1168" s="39">
        <f t="shared" si="76"/>
        <v>41344</v>
      </c>
      <c r="C1168" s="48">
        <f t="shared" si="77"/>
        <v>3</v>
      </c>
      <c r="D1168" s="39">
        <f t="shared" si="78"/>
        <v>2013</v>
      </c>
      <c r="E1168" s="26" t="s">
        <v>2</v>
      </c>
      <c r="F1168">
        <f t="shared" si="79"/>
        <v>2</v>
      </c>
      <c r="G1168" t="s">
        <v>8</v>
      </c>
    </row>
    <row r="1169" spans="1:7">
      <c r="A1169" s="26">
        <v>41345</v>
      </c>
      <c r="B1169" s="39">
        <f t="shared" si="76"/>
        <v>41345</v>
      </c>
      <c r="C1169" s="48">
        <f t="shared" si="77"/>
        <v>3</v>
      </c>
      <c r="D1169" s="39">
        <f t="shared" si="78"/>
        <v>2013</v>
      </c>
      <c r="E1169" s="26" t="s">
        <v>2</v>
      </c>
      <c r="F1169">
        <f t="shared" si="79"/>
        <v>3</v>
      </c>
      <c r="G1169" t="s">
        <v>8</v>
      </c>
    </row>
    <row r="1170" spans="1:7">
      <c r="A1170" s="26">
        <v>41346</v>
      </c>
      <c r="B1170" s="39">
        <f t="shared" si="76"/>
        <v>41346</v>
      </c>
      <c r="C1170" s="48">
        <f t="shared" si="77"/>
        <v>3</v>
      </c>
      <c r="D1170" s="39">
        <f t="shared" si="78"/>
        <v>2013</v>
      </c>
      <c r="E1170" s="26" t="s">
        <v>2</v>
      </c>
      <c r="F1170">
        <f t="shared" si="79"/>
        <v>4</v>
      </c>
      <c r="G1170" t="s">
        <v>8</v>
      </c>
    </row>
    <row r="1171" spans="1:7">
      <c r="A1171" s="26">
        <v>41347</v>
      </c>
      <c r="B1171" s="39">
        <f t="shared" si="76"/>
        <v>41347</v>
      </c>
      <c r="C1171" s="48">
        <f t="shared" si="77"/>
        <v>3</v>
      </c>
      <c r="D1171" s="39">
        <f t="shared" si="78"/>
        <v>2013</v>
      </c>
      <c r="E1171" s="26" t="s">
        <v>2</v>
      </c>
      <c r="F1171">
        <f t="shared" si="79"/>
        <v>5</v>
      </c>
      <c r="G1171" t="s">
        <v>8</v>
      </c>
    </row>
    <row r="1172" spans="1:7">
      <c r="A1172" s="26">
        <v>41348</v>
      </c>
      <c r="B1172" s="39">
        <f t="shared" ref="B1172:B1235" si="80">A1172</f>
        <v>41348</v>
      </c>
      <c r="C1172" s="48">
        <f t="shared" ref="C1172:C1235" si="81">MONTH(A1172)</f>
        <v>3</v>
      </c>
      <c r="D1172" s="39">
        <f t="shared" ref="D1172:D1235" si="82">YEAR(A1172)</f>
        <v>2013</v>
      </c>
      <c r="E1172" s="26" t="s">
        <v>2</v>
      </c>
      <c r="F1172">
        <f t="shared" ref="F1172:F1235" si="83">WEEKDAY(A1172)</f>
        <v>6</v>
      </c>
      <c r="G1172" t="s">
        <v>8</v>
      </c>
    </row>
    <row r="1173" spans="1:7">
      <c r="A1173" s="26">
        <v>41349</v>
      </c>
      <c r="B1173" s="39">
        <f t="shared" si="80"/>
        <v>41349</v>
      </c>
      <c r="C1173" s="48">
        <f t="shared" si="81"/>
        <v>3</v>
      </c>
      <c r="D1173" s="39">
        <f t="shared" si="82"/>
        <v>2013</v>
      </c>
      <c r="E1173" s="26" t="s">
        <v>2</v>
      </c>
      <c r="F1173">
        <f t="shared" si="83"/>
        <v>7</v>
      </c>
      <c r="G1173" t="s">
        <v>0</v>
      </c>
    </row>
    <row r="1174" spans="1:7">
      <c r="A1174" s="26">
        <v>41350</v>
      </c>
      <c r="B1174" s="39">
        <f t="shared" si="80"/>
        <v>41350</v>
      </c>
      <c r="C1174" s="48">
        <f t="shared" si="81"/>
        <v>3</v>
      </c>
      <c r="D1174" s="39">
        <f t="shared" si="82"/>
        <v>2013</v>
      </c>
      <c r="E1174" s="26" t="s">
        <v>2</v>
      </c>
      <c r="F1174">
        <f t="shared" si="83"/>
        <v>1</v>
      </c>
      <c r="G1174" t="s">
        <v>13</v>
      </c>
    </row>
    <row r="1175" spans="1:7">
      <c r="A1175" s="26">
        <v>41351</v>
      </c>
      <c r="B1175" s="39">
        <f t="shared" si="80"/>
        <v>41351</v>
      </c>
      <c r="C1175" s="48">
        <f t="shared" si="81"/>
        <v>3</v>
      </c>
      <c r="D1175" s="39">
        <f t="shared" si="82"/>
        <v>2013</v>
      </c>
      <c r="E1175" s="26" t="s">
        <v>2</v>
      </c>
      <c r="F1175">
        <f t="shared" si="83"/>
        <v>2</v>
      </c>
      <c r="G1175" t="s">
        <v>8</v>
      </c>
    </row>
    <row r="1176" spans="1:7">
      <c r="A1176" s="26">
        <v>41352</v>
      </c>
      <c r="B1176" s="39">
        <f t="shared" si="80"/>
        <v>41352</v>
      </c>
      <c r="C1176" s="48">
        <f t="shared" si="81"/>
        <v>3</v>
      </c>
      <c r="D1176" s="39">
        <f t="shared" si="82"/>
        <v>2013</v>
      </c>
      <c r="E1176" s="26" t="s">
        <v>2</v>
      </c>
      <c r="F1176">
        <f t="shared" si="83"/>
        <v>3</v>
      </c>
      <c r="G1176" t="s">
        <v>8</v>
      </c>
    </row>
    <row r="1177" spans="1:7">
      <c r="A1177" s="26">
        <v>41353</v>
      </c>
      <c r="B1177" s="39">
        <f t="shared" si="80"/>
        <v>41353</v>
      </c>
      <c r="C1177" s="48">
        <f t="shared" si="81"/>
        <v>3</v>
      </c>
      <c r="D1177" s="39">
        <f t="shared" si="82"/>
        <v>2013</v>
      </c>
      <c r="E1177" s="26" t="s">
        <v>2</v>
      </c>
      <c r="F1177">
        <f t="shared" si="83"/>
        <v>4</v>
      </c>
      <c r="G1177" t="s">
        <v>8</v>
      </c>
    </row>
    <row r="1178" spans="1:7">
      <c r="A1178" s="26">
        <v>41354</v>
      </c>
      <c r="B1178" s="39">
        <f t="shared" si="80"/>
        <v>41354</v>
      </c>
      <c r="C1178" s="48">
        <f t="shared" si="81"/>
        <v>3</v>
      </c>
      <c r="D1178" s="39">
        <f t="shared" si="82"/>
        <v>2013</v>
      </c>
      <c r="E1178" s="26" t="s">
        <v>2</v>
      </c>
      <c r="F1178">
        <f t="shared" si="83"/>
        <v>5</v>
      </c>
      <c r="G1178" t="s">
        <v>8</v>
      </c>
    </row>
    <row r="1179" spans="1:7">
      <c r="A1179" s="26">
        <v>41355</v>
      </c>
      <c r="B1179" s="39">
        <f t="shared" si="80"/>
        <v>41355</v>
      </c>
      <c r="C1179" s="48">
        <f t="shared" si="81"/>
        <v>3</v>
      </c>
      <c r="D1179" s="39">
        <f t="shared" si="82"/>
        <v>2013</v>
      </c>
      <c r="E1179" s="26" t="s">
        <v>2</v>
      </c>
      <c r="F1179">
        <f t="shared" si="83"/>
        <v>6</v>
      </c>
      <c r="G1179" t="s">
        <v>8</v>
      </c>
    </row>
    <row r="1180" spans="1:7">
      <c r="A1180" s="26">
        <v>41356</v>
      </c>
      <c r="B1180" s="39">
        <f t="shared" si="80"/>
        <v>41356</v>
      </c>
      <c r="C1180" s="48">
        <f t="shared" si="81"/>
        <v>3</v>
      </c>
      <c r="D1180" s="39">
        <f t="shared" si="82"/>
        <v>2013</v>
      </c>
      <c r="E1180" s="26" t="s">
        <v>2</v>
      </c>
      <c r="F1180">
        <f t="shared" si="83"/>
        <v>7</v>
      </c>
      <c r="G1180" t="s">
        <v>0</v>
      </c>
    </row>
    <row r="1181" spans="1:7">
      <c r="A1181" s="26">
        <v>41357</v>
      </c>
      <c r="B1181" s="39">
        <f t="shared" si="80"/>
        <v>41357</v>
      </c>
      <c r="C1181" s="48">
        <f t="shared" si="81"/>
        <v>3</v>
      </c>
      <c r="D1181" s="39">
        <f t="shared" si="82"/>
        <v>2013</v>
      </c>
      <c r="E1181" s="26" t="s">
        <v>2</v>
      </c>
      <c r="F1181">
        <f t="shared" si="83"/>
        <v>1</v>
      </c>
      <c r="G1181" t="s">
        <v>13</v>
      </c>
    </row>
    <row r="1182" spans="1:7">
      <c r="A1182" s="26">
        <v>41358</v>
      </c>
      <c r="B1182" s="39">
        <f t="shared" si="80"/>
        <v>41358</v>
      </c>
      <c r="C1182" s="48">
        <f t="shared" si="81"/>
        <v>3</v>
      </c>
      <c r="D1182" s="39">
        <f t="shared" si="82"/>
        <v>2013</v>
      </c>
      <c r="E1182" s="26" t="s">
        <v>2</v>
      </c>
      <c r="F1182">
        <f t="shared" si="83"/>
        <v>2</v>
      </c>
      <c r="G1182" t="s">
        <v>8</v>
      </c>
    </row>
    <row r="1183" spans="1:7">
      <c r="A1183" s="26">
        <v>41359</v>
      </c>
      <c r="B1183" s="39">
        <f t="shared" si="80"/>
        <v>41359</v>
      </c>
      <c r="C1183" s="48">
        <f t="shared" si="81"/>
        <v>3</v>
      </c>
      <c r="D1183" s="39">
        <f t="shared" si="82"/>
        <v>2013</v>
      </c>
      <c r="E1183" s="26" t="s">
        <v>2</v>
      </c>
      <c r="F1183">
        <f t="shared" si="83"/>
        <v>3</v>
      </c>
      <c r="G1183" t="s">
        <v>8</v>
      </c>
    </row>
    <row r="1184" spans="1:7">
      <c r="A1184" s="26">
        <v>41360</v>
      </c>
      <c r="B1184" s="39">
        <f t="shared" si="80"/>
        <v>41360</v>
      </c>
      <c r="C1184" s="48">
        <f t="shared" si="81"/>
        <v>3</v>
      </c>
      <c r="D1184" s="39">
        <f t="shared" si="82"/>
        <v>2013</v>
      </c>
      <c r="E1184" s="26" t="s">
        <v>2</v>
      </c>
      <c r="F1184">
        <f t="shared" si="83"/>
        <v>4</v>
      </c>
      <c r="G1184" t="s">
        <v>8</v>
      </c>
    </row>
    <row r="1185" spans="1:7">
      <c r="A1185" s="26">
        <v>41361</v>
      </c>
      <c r="B1185" s="39">
        <f t="shared" si="80"/>
        <v>41361</v>
      </c>
      <c r="C1185" s="48">
        <f t="shared" si="81"/>
        <v>3</v>
      </c>
      <c r="D1185" s="39">
        <f t="shared" si="82"/>
        <v>2013</v>
      </c>
      <c r="E1185" s="26" t="s">
        <v>2</v>
      </c>
      <c r="F1185">
        <f t="shared" si="83"/>
        <v>5</v>
      </c>
      <c r="G1185" t="s">
        <v>8</v>
      </c>
    </row>
    <row r="1186" spans="1:7">
      <c r="A1186" s="26">
        <v>41362</v>
      </c>
      <c r="B1186" s="39">
        <f t="shared" si="80"/>
        <v>41362</v>
      </c>
      <c r="C1186" s="48">
        <f t="shared" si="81"/>
        <v>3</v>
      </c>
      <c r="D1186" s="39">
        <f t="shared" si="82"/>
        <v>2013</v>
      </c>
      <c r="E1186" s="26" t="s">
        <v>2</v>
      </c>
      <c r="F1186">
        <f t="shared" si="83"/>
        <v>6</v>
      </c>
      <c r="G1186" t="s">
        <v>8</v>
      </c>
    </row>
    <row r="1187" spans="1:7">
      <c r="A1187" s="26">
        <v>41363</v>
      </c>
      <c r="B1187" s="39">
        <f t="shared" si="80"/>
        <v>41363</v>
      </c>
      <c r="C1187" s="48">
        <f t="shared" si="81"/>
        <v>3</v>
      </c>
      <c r="D1187" s="39">
        <f t="shared" si="82"/>
        <v>2013</v>
      </c>
      <c r="E1187" s="26" t="s">
        <v>2</v>
      </c>
      <c r="F1187">
        <f t="shared" si="83"/>
        <v>7</v>
      </c>
      <c r="G1187" t="s">
        <v>0</v>
      </c>
    </row>
    <row r="1188" spans="1:7">
      <c r="A1188" s="26">
        <v>41364</v>
      </c>
      <c r="B1188" s="39">
        <f t="shared" si="80"/>
        <v>41364</v>
      </c>
      <c r="C1188" s="48">
        <f t="shared" si="81"/>
        <v>3</v>
      </c>
      <c r="D1188" s="39">
        <f t="shared" si="82"/>
        <v>2013</v>
      </c>
      <c r="E1188" s="26" t="s">
        <v>2</v>
      </c>
      <c r="F1188">
        <f t="shared" si="83"/>
        <v>1</v>
      </c>
      <c r="G1188" t="s">
        <v>13</v>
      </c>
    </row>
    <row r="1189" spans="1:7">
      <c r="A1189" s="26">
        <v>41365</v>
      </c>
      <c r="B1189" s="39">
        <f t="shared" si="80"/>
        <v>41365</v>
      </c>
      <c r="C1189" s="48">
        <f t="shared" si="81"/>
        <v>4</v>
      </c>
      <c r="D1189" s="39">
        <f t="shared" si="82"/>
        <v>2013</v>
      </c>
      <c r="E1189" s="26" t="s">
        <v>2</v>
      </c>
      <c r="F1189">
        <f t="shared" si="83"/>
        <v>2</v>
      </c>
      <c r="G1189" t="s">
        <v>8</v>
      </c>
    </row>
    <row r="1190" spans="1:7">
      <c r="A1190" s="26">
        <v>41366</v>
      </c>
      <c r="B1190" s="39">
        <f t="shared" si="80"/>
        <v>41366</v>
      </c>
      <c r="C1190" s="48">
        <f t="shared" si="81"/>
        <v>4</v>
      </c>
      <c r="D1190" s="39">
        <f t="shared" si="82"/>
        <v>2013</v>
      </c>
      <c r="E1190" s="26" t="s">
        <v>2</v>
      </c>
      <c r="F1190">
        <f t="shared" si="83"/>
        <v>3</v>
      </c>
      <c r="G1190" t="s">
        <v>8</v>
      </c>
    </row>
    <row r="1191" spans="1:7">
      <c r="A1191" s="26">
        <v>41367</v>
      </c>
      <c r="B1191" s="39">
        <f t="shared" si="80"/>
        <v>41367</v>
      </c>
      <c r="C1191" s="48">
        <f t="shared" si="81"/>
        <v>4</v>
      </c>
      <c r="D1191" s="39">
        <f t="shared" si="82"/>
        <v>2013</v>
      </c>
      <c r="E1191" s="26" t="s">
        <v>2</v>
      </c>
      <c r="F1191">
        <f t="shared" si="83"/>
        <v>4</v>
      </c>
      <c r="G1191" t="s">
        <v>8</v>
      </c>
    </row>
    <row r="1192" spans="1:7">
      <c r="A1192" s="26">
        <v>41368</v>
      </c>
      <c r="B1192" s="39">
        <f t="shared" si="80"/>
        <v>41368</v>
      </c>
      <c r="C1192" s="48">
        <f t="shared" si="81"/>
        <v>4</v>
      </c>
      <c r="D1192" s="39">
        <f t="shared" si="82"/>
        <v>2013</v>
      </c>
      <c r="E1192" s="26" t="s">
        <v>2</v>
      </c>
      <c r="F1192">
        <f t="shared" si="83"/>
        <v>5</v>
      </c>
      <c r="G1192" t="s">
        <v>13</v>
      </c>
    </row>
    <row r="1193" spans="1:7">
      <c r="A1193" s="26">
        <v>41369</v>
      </c>
      <c r="B1193" s="39">
        <f t="shared" si="80"/>
        <v>41369</v>
      </c>
      <c r="C1193" s="48">
        <f t="shared" si="81"/>
        <v>4</v>
      </c>
      <c r="D1193" s="39">
        <f t="shared" si="82"/>
        <v>2013</v>
      </c>
      <c r="E1193" s="26" t="s">
        <v>2</v>
      </c>
      <c r="F1193">
        <f t="shared" si="83"/>
        <v>6</v>
      </c>
      <c r="G1193" t="s">
        <v>8</v>
      </c>
    </row>
    <row r="1194" spans="1:7">
      <c r="A1194" s="26">
        <v>41370</v>
      </c>
      <c r="B1194" s="39">
        <f t="shared" si="80"/>
        <v>41370</v>
      </c>
      <c r="C1194" s="48">
        <f t="shared" si="81"/>
        <v>4</v>
      </c>
      <c r="D1194" s="39">
        <f t="shared" si="82"/>
        <v>2013</v>
      </c>
      <c r="E1194" s="26" t="s">
        <v>2</v>
      </c>
      <c r="F1194">
        <f t="shared" si="83"/>
        <v>7</v>
      </c>
      <c r="G1194" t="s">
        <v>0</v>
      </c>
    </row>
    <row r="1195" spans="1:7">
      <c r="A1195" s="26">
        <v>41371</v>
      </c>
      <c r="B1195" s="39">
        <f t="shared" si="80"/>
        <v>41371</v>
      </c>
      <c r="C1195" s="48">
        <f t="shared" si="81"/>
        <v>4</v>
      </c>
      <c r="D1195" s="39">
        <f t="shared" si="82"/>
        <v>2013</v>
      </c>
      <c r="E1195" s="26" t="s">
        <v>2</v>
      </c>
      <c r="F1195">
        <f t="shared" si="83"/>
        <v>1</v>
      </c>
      <c r="G1195" t="s">
        <v>13</v>
      </c>
    </row>
    <row r="1196" spans="1:7">
      <c r="A1196" s="26">
        <v>41372</v>
      </c>
      <c r="B1196" s="39">
        <f t="shared" si="80"/>
        <v>41372</v>
      </c>
      <c r="C1196" s="48">
        <f t="shared" si="81"/>
        <v>4</v>
      </c>
      <c r="D1196" s="39">
        <f t="shared" si="82"/>
        <v>2013</v>
      </c>
      <c r="E1196" s="26" t="s">
        <v>2</v>
      </c>
      <c r="F1196">
        <f t="shared" si="83"/>
        <v>2</v>
      </c>
      <c r="G1196" t="s">
        <v>8</v>
      </c>
    </row>
    <row r="1197" spans="1:7">
      <c r="A1197" s="26">
        <v>41373</v>
      </c>
      <c r="B1197" s="39">
        <f t="shared" si="80"/>
        <v>41373</v>
      </c>
      <c r="C1197" s="48">
        <f t="shared" si="81"/>
        <v>4</v>
      </c>
      <c r="D1197" s="39">
        <f t="shared" si="82"/>
        <v>2013</v>
      </c>
      <c r="E1197" s="26" t="s">
        <v>2</v>
      </c>
      <c r="F1197">
        <f t="shared" si="83"/>
        <v>3</v>
      </c>
      <c r="G1197" t="s">
        <v>8</v>
      </c>
    </row>
    <row r="1198" spans="1:7">
      <c r="A1198" s="26">
        <v>41374</v>
      </c>
      <c r="B1198" s="39">
        <f t="shared" si="80"/>
        <v>41374</v>
      </c>
      <c r="C1198" s="48">
        <f t="shared" si="81"/>
        <v>4</v>
      </c>
      <c r="D1198" s="39">
        <f t="shared" si="82"/>
        <v>2013</v>
      </c>
      <c r="E1198" s="26" t="s">
        <v>2</v>
      </c>
      <c r="F1198">
        <f t="shared" si="83"/>
        <v>4</v>
      </c>
      <c r="G1198" t="s">
        <v>8</v>
      </c>
    </row>
    <row r="1199" spans="1:7">
      <c r="A1199" s="26">
        <v>41375</v>
      </c>
      <c r="B1199" s="39">
        <f t="shared" si="80"/>
        <v>41375</v>
      </c>
      <c r="C1199" s="48">
        <f t="shared" si="81"/>
        <v>4</v>
      </c>
      <c r="D1199" s="39">
        <f t="shared" si="82"/>
        <v>2013</v>
      </c>
      <c r="E1199" s="26" t="s">
        <v>2</v>
      </c>
      <c r="F1199">
        <f t="shared" si="83"/>
        <v>5</v>
      </c>
      <c r="G1199" t="s">
        <v>8</v>
      </c>
    </row>
    <row r="1200" spans="1:7">
      <c r="A1200" s="26">
        <v>41376</v>
      </c>
      <c r="B1200" s="39">
        <f t="shared" si="80"/>
        <v>41376</v>
      </c>
      <c r="C1200" s="48">
        <f t="shared" si="81"/>
        <v>4</v>
      </c>
      <c r="D1200" s="39">
        <f t="shared" si="82"/>
        <v>2013</v>
      </c>
      <c r="E1200" s="26" t="s">
        <v>2</v>
      </c>
      <c r="F1200">
        <f t="shared" si="83"/>
        <v>6</v>
      </c>
      <c r="G1200" t="s">
        <v>8</v>
      </c>
    </row>
    <row r="1201" spans="1:7">
      <c r="A1201" s="26">
        <v>41377</v>
      </c>
      <c r="B1201" s="39">
        <f t="shared" si="80"/>
        <v>41377</v>
      </c>
      <c r="C1201" s="48">
        <f t="shared" si="81"/>
        <v>4</v>
      </c>
      <c r="D1201" s="39">
        <f t="shared" si="82"/>
        <v>2013</v>
      </c>
      <c r="E1201" s="26" t="s">
        <v>2</v>
      </c>
      <c r="F1201">
        <f t="shared" si="83"/>
        <v>7</v>
      </c>
      <c r="G1201" t="s">
        <v>0</v>
      </c>
    </row>
    <row r="1202" spans="1:7">
      <c r="A1202" s="26">
        <v>41378</v>
      </c>
      <c r="B1202" s="39">
        <f t="shared" si="80"/>
        <v>41378</v>
      </c>
      <c r="C1202" s="48">
        <f t="shared" si="81"/>
        <v>4</v>
      </c>
      <c r="D1202" s="39">
        <f t="shared" si="82"/>
        <v>2013</v>
      </c>
      <c r="E1202" s="26" t="s">
        <v>2</v>
      </c>
      <c r="F1202">
        <f t="shared" si="83"/>
        <v>1</v>
      </c>
      <c r="G1202" t="s">
        <v>13</v>
      </c>
    </row>
    <row r="1203" spans="1:7">
      <c r="A1203" s="26">
        <v>41379</v>
      </c>
      <c r="B1203" s="39">
        <f t="shared" si="80"/>
        <v>41379</v>
      </c>
      <c r="C1203" s="48">
        <f t="shared" si="81"/>
        <v>4</v>
      </c>
      <c r="D1203" s="39">
        <f t="shared" si="82"/>
        <v>2013</v>
      </c>
      <c r="E1203" s="26" t="s">
        <v>2</v>
      </c>
      <c r="F1203">
        <f t="shared" si="83"/>
        <v>2</v>
      </c>
      <c r="G1203" t="s">
        <v>8</v>
      </c>
    </row>
    <row r="1204" spans="1:7">
      <c r="A1204" s="26">
        <v>41380</v>
      </c>
      <c r="B1204" s="39">
        <f t="shared" si="80"/>
        <v>41380</v>
      </c>
      <c r="C1204" s="48">
        <f t="shared" si="81"/>
        <v>4</v>
      </c>
      <c r="D1204" s="39">
        <f t="shared" si="82"/>
        <v>2013</v>
      </c>
      <c r="E1204" s="26" t="s">
        <v>2</v>
      </c>
      <c r="F1204">
        <f t="shared" si="83"/>
        <v>3</v>
      </c>
      <c r="G1204" t="s">
        <v>8</v>
      </c>
    </row>
    <row r="1205" spans="1:7">
      <c r="A1205" s="26">
        <v>41381</v>
      </c>
      <c r="B1205" s="39">
        <f t="shared" si="80"/>
        <v>41381</v>
      </c>
      <c r="C1205" s="48">
        <f t="shared" si="81"/>
        <v>4</v>
      </c>
      <c r="D1205" s="39">
        <f t="shared" si="82"/>
        <v>2013</v>
      </c>
      <c r="E1205" s="26" t="s">
        <v>2</v>
      </c>
      <c r="F1205">
        <f t="shared" si="83"/>
        <v>4</v>
      </c>
      <c r="G1205" t="s">
        <v>8</v>
      </c>
    </row>
    <row r="1206" spans="1:7">
      <c r="A1206" s="26">
        <v>41382</v>
      </c>
      <c r="B1206" s="39">
        <f t="shared" si="80"/>
        <v>41382</v>
      </c>
      <c r="C1206" s="48">
        <f t="shared" si="81"/>
        <v>4</v>
      </c>
      <c r="D1206" s="39">
        <f t="shared" si="82"/>
        <v>2013</v>
      </c>
      <c r="E1206" s="26" t="s">
        <v>2</v>
      </c>
      <c r="F1206">
        <f t="shared" si="83"/>
        <v>5</v>
      </c>
      <c r="G1206" t="s">
        <v>8</v>
      </c>
    </row>
    <row r="1207" spans="1:7">
      <c r="A1207" s="26">
        <v>41383</v>
      </c>
      <c r="B1207" s="39">
        <f t="shared" si="80"/>
        <v>41383</v>
      </c>
      <c r="C1207" s="48">
        <f t="shared" si="81"/>
        <v>4</v>
      </c>
      <c r="D1207" s="39">
        <f t="shared" si="82"/>
        <v>2013</v>
      </c>
      <c r="E1207" s="26" t="s">
        <v>2</v>
      </c>
      <c r="F1207">
        <f t="shared" si="83"/>
        <v>6</v>
      </c>
      <c r="G1207" t="s">
        <v>8</v>
      </c>
    </row>
    <row r="1208" spans="1:7">
      <c r="A1208" s="26">
        <v>41384</v>
      </c>
      <c r="B1208" s="39">
        <f t="shared" si="80"/>
        <v>41384</v>
      </c>
      <c r="C1208" s="48">
        <f t="shared" si="81"/>
        <v>4</v>
      </c>
      <c r="D1208" s="39">
        <f t="shared" si="82"/>
        <v>2013</v>
      </c>
      <c r="E1208" s="26" t="s">
        <v>2</v>
      </c>
      <c r="F1208">
        <f t="shared" si="83"/>
        <v>7</v>
      </c>
      <c r="G1208" t="s">
        <v>0</v>
      </c>
    </row>
    <row r="1209" spans="1:7">
      <c r="A1209" s="26">
        <v>41385</v>
      </c>
      <c r="B1209" s="39">
        <f t="shared" si="80"/>
        <v>41385</v>
      </c>
      <c r="C1209" s="48">
        <f t="shared" si="81"/>
        <v>4</v>
      </c>
      <c r="D1209" s="39">
        <f t="shared" si="82"/>
        <v>2013</v>
      </c>
      <c r="E1209" s="26" t="s">
        <v>2</v>
      </c>
      <c r="F1209">
        <f t="shared" si="83"/>
        <v>1</v>
      </c>
      <c r="G1209" t="s">
        <v>13</v>
      </c>
    </row>
    <row r="1210" spans="1:7">
      <c r="A1210" s="26">
        <v>41386</v>
      </c>
      <c r="B1210" s="39">
        <f t="shared" si="80"/>
        <v>41386</v>
      </c>
      <c r="C1210" s="48">
        <f t="shared" si="81"/>
        <v>4</v>
      </c>
      <c r="D1210" s="39">
        <f t="shared" si="82"/>
        <v>2013</v>
      </c>
      <c r="E1210" s="26" t="s">
        <v>2</v>
      </c>
      <c r="F1210">
        <f t="shared" si="83"/>
        <v>2</v>
      </c>
      <c r="G1210" t="s">
        <v>8</v>
      </c>
    </row>
    <row r="1211" spans="1:7">
      <c r="A1211" s="26">
        <v>41387</v>
      </c>
      <c r="B1211" s="39">
        <f t="shared" si="80"/>
        <v>41387</v>
      </c>
      <c r="C1211" s="48">
        <f t="shared" si="81"/>
        <v>4</v>
      </c>
      <c r="D1211" s="39">
        <f t="shared" si="82"/>
        <v>2013</v>
      </c>
      <c r="E1211" s="26" t="s">
        <v>2</v>
      </c>
      <c r="F1211">
        <f t="shared" si="83"/>
        <v>3</v>
      </c>
      <c r="G1211" t="s">
        <v>8</v>
      </c>
    </row>
    <row r="1212" spans="1:7">
      <c r="A1212" s="26">
        <v>41388</v>
      </c>
      <c r="B1212" s="39">
        <f t="shared" si="80"/>
        <v>41388</v>
      </c>
      <c r="C1212" s="48">
        <f t="shared" si="81"/>
        <v>4</v>
      </c>
      <c r="D1212" s="39">
        <f t="shared" si="82"/>
        <v>2013</v>
      </c>
      <c r="E1212" s="26" t="s">
        <v>2</v>
      </c>
      <c r="F1212">
        <f t="shared" si="83"/>
        <v>4</v>
      </c>
      <c r="G1212" t="s">
        <v>8</v>
      </c>
    </row>
    <row r="1213" spans="1:7">
      <c r="A1213" s="26">
        <v>41389</v>
      </c>
      <c r="B1213" s="39">
        <f t="shared" si="80"/>
        <v>41389</v>
      </c>
      <c r="C1213" s="48">
        <f t="shared" si="81"/>
        <v>4</v>
      </c>
      <c r="D1213" s="39">
        <f t="shared" si="82"/>
        <v>2013</v>
      </c>
      <c r="E1213" s="26" t="s">
        <v>2</v>
      </c>
      <c r="F1213">
        <f t="shared" si="83"/>
        <v>5</v>
      </c>
      <c r="G1213" t="s">
        <v>8</v>
      </c>
    </row>
    <row r="1214" spans="1:7">
      <c r="A1214" s="26">
        <v>41390</v>
      </c>
      <c r="B1214" s="39">
        <f t="shared" si="80"/>
        <v>41390</v>
      </c>
      <c r="C1214" s="48">
        <f t="shared" si="81"/>
        <v>4</v>
      </c>
      <c r="D1214" s="39">
        <f t="shared" si="82"/>
        <v>2013</v>
      </c>
      <c r="E1214" s="26" t="s">
        <v>2</v>
      </c>
      <c r="F1214">
        <f t="shared" si="83"/>
        <v>6</v>
      </c>
      <c r="G1214" t="s">
        <v>8</v>
      </c>
    </row>
    <row r="1215" spans="1:7">
      <c r="A1215" s="26">
        <v>41391</v>
      </c>
      <c r="B1215" s="39">
        <f t="shared" si="80"/>
        <v>41391</v>
      </c>
      <c r="C1215" s="48">
        <f t="shared" si="81"/>
        <v>4</v>
      </c>
      <c r="D1215" s="39">
        <f t="shared" si="82"/>
        <v>2013</v>
      </c>
      <c r="E1215" s="26" t="s">
        <v>2</v>
      </c>
      <c r="F1215">
        <f t="shared" si="83"/>
        <v>7</v>
      </c>
      <c r="G1215" t="s">
        <v>0</v>
      </c>
    </row>
    <row r="1216" spans="1:7">
      <c r="A1216" s="26">
        <v>41392</v>
      </c>
      <c r="B1216" s="39">
        <f t="shared" si="80"/>
        <v>41392</v>
      </c>
      <c r="C1216" s="48">
        <f t="shared" si="81"/>
        <v>4</v>
      </c>
      <c r="D1216" s="39">
        <f t="shared" si="82"/>
        <v>2013</v>
      </c>
      <c r="E1216" s="26" t="s">
        <v>2</v>
      </c>
      <c r="F1216">
        <f t="shared" si="83"/>
        <v>1</v>
      </c>
      <c r="G1216" t="s">
        <v>13</v>
      </c>
    </row>
    <row r="1217" spans="1:7">
      <c r="A1217" s="26">
        <v>41393</v>
      </c>
      <c r="B1217" s="39">
        <f t="shared" si="80"/>
        <v>41393</v>
      </c>
      <c r="C1217" s="48">
        <f t="shared" si="81"/>
        <v>4</v>
      </c>
      <c r="D1217" s="39">
        <f t="shared" si="82"/>
        <v>2013</v>
      </c>
      <c r="E1217" s="26" t="s">
        <v>2</v>
      </c>
      <c r="F1217">
        <f t="shared" si="83"/>
        <v>2</v>
      </c>
      <c r="G1217" t="s">
        <v>8</v>
      </c>
    </row>
    <row r="1218" spans="1:7">
      <c r="A1218" s="26">
        <v>41394</v>
      </c>
      <c r="B1218" s="39">
        <f t="shared" si="80"/>
        <v>41394</v>
      </c>
      <c r="C1218" s="48">
        <f t="shared" si="81"/>
        <v>4</v>
      </c>
      <c r="D1218" s="39">
        <f t="shared" si="82"/>
        <v>2013</v>
      </c>
      <c r="E1218" s="26" t="s">
        <v>2</v>
      </c>
      <c r="F1218">
        <f t="shared" si="83"/>
        <v>3</v>
      </c>
      <c r="G1218" t="s">
        <v>8</v>
      </c>
    </row>
    <row r="1219" spans="1:7">
      <c r="A1219" s="26">
        <v>41395</v>
      </c>
      <c r="B1219" s="39">
        <f t="shared" si="80"/>
        <v>41395</v>
      </c>
      <c r="C1219" s="48">
        <f t="shared" si="81"/>
        <v>5</v>
      </c>
      <c r="D1219" s="39">
        <f t="shared" si="82"/>
        <v>2013</v>
      </c>
      <c r="E1219" s="26" t="s">
        <v>2</v>
      </c>
      <c r="F1219">
        <f t="shared" si="83"/>
        <v>4</v>
      </c>
      <c r="G1219" t="s">
        <v>13</v>
      </c>
    </row>
    <row r="1220" spans="1:7">
      <c r="A1220" s="26">
        <v>41396</v>
      </c>
      <c r="B1220" s="39">
        <f t="shared" si="80"/>
        <v>41396</v>
      </c>
      <c r="C1220" s="48">
        <f t="shared" si="81"/>
        <v>5</v>
      </c>
      <c r="D1220" s="39">
        <f t="shared" si="82"/>
        <v>2013</v>
      </c>
      <c r="E1220" s="26" t="s">
        <v>2</v>
      </c>
      <c r="F1220">
        <f t="shared" si="83"/>
        <v>5</v>
      </c>
      <c r="G1220" t="s">
        <v>8</v>
      </c>
    </row>
    <row r="1221" spans="1:7">
      <c r="A1221" s="26">
        <v>41397</v>
      </c>
      <c r="B1221" s="39">
        <f t="shared" si="80"/>
        <v>41397</v>
      </c>
      <c r="C1221" s="48">
        <f t="shared" si="81"/>
        <v>5</v>
      </c>
      <c r="D1221" s="39">
        <f t="shared" si="82"/>
        <v>2013</v>
      </c>
      <c r="E1221" s="26" t="s">
        <v>2</v>
      </c>
      <c r="F1221">
        <f t="shared" si="83"/>
        <v>6</v>
      </c>
      <c r="G1221" t="s">
        <v>8</v>
      </c>
    </row>
    <row r="1222" spans="1:7">
      <c r="A1222" s="26">
        <v>41398</v>
      </c>
      <c r="B1222" s="39">
        <f t="shared" si="80"/>
        <v>41398</v>
      </c>
      <c r="C1222" s="48">
        <f t="shared" si="81"/>
        <v>5</v>
      </c>
      <c r="D1222" s="39">
        <f t="shared" si="82"/>
        <v>2013</v>
      </c>
      <c r="E1222" s="26" t="s">
        <v>2</v>
      </c>
      <c r="F1222">
        <f t="shared" si="83"/>
        <v>7</v>
      </c>
      <c r="G1222" t="s">
        <v>0</v>
      </c>
    </row>
    <row r="1223" spans="1:7">
      <c r="A1223" s="26">
        <v>41399</v>
      </c>
      <c r="B1223" s="39">
        <f t="shared" si="80"/>
        <v>41399</v>
      </c>
      <c r="C1223" s="48">
        <f t="shared" si="81"/>
        <v>5</v>
      </c>
      <c r="D1223" s="39">
        <f t="shared" si="82"/>
        <v>2013</v>
      </c>
      <c r="E1223" s="26" t="s">
        <v>2</v>
      </c>
      <c r="F1223">
        <f t="shared" si="83"/>
        <v>1</v>
      </c>
      <c r="G1223" t="s">
        <v>13</v>
      </c>
    </row>
    <row r="1224" spans="1:7">
      <c r="A1224" s="26">
        <v>41400</v>
      </c>
      <c r="B1224" s="39">
        <f t="shared" si="80"/>
        <v>41400</v>
      </c>
      <c r="C1224" s="48">
        <f t="shared" si="81"/>
        <v>5</v>
      </c>
      <c r="D1224" s="39">
        <f t="shared" si="82"/>
        <v>2013</v>
      </c>
      <c r="E1224" s="26" t="s">
        <v>2</v>
      </c>
      <c r="F1224">
        <f t="shared" si="83"/>
        <v>2</v>
      </c>
      <c r="G1224" t="s">
        <v>8</v>
      </c>
    </row>
    <row r="1225" spans="1:7">
      <c r="A1225" s="26">
        <v>41401</v>
      </c>
      <c r="B1225" s="39">
        <f t="shared" si="80"/>
        <v>41401</v>
      </c>
      <c r="C1225" s="48">
        <f t="shared" si="81"/>
        <v>5</v>
      </c>
      <c r="D1225" s="39">
        <f t="shared" si="82"/>
        <v>2013</v>
      </c>
      <c r="E1225" s="26" t="s">
        <v>2</v>
      </c>
      <c r="F1225">
        <f t="shared" si="83"/>
        <v>3</v>
      </c>
      <c r="G1225" t="s">
        <v>8</v>
      </c>
    </row>
    <row r="1226" spans="1:7">
      <c r="A1226" s="26">
        <v>41402</v>
      </c>
      <c r="B1226" s="39">
        <f t="shared" si="80"/>
        <v>41402</v>
      </c>
      <c r="C1226" s="48">
        <f t="shared" si="81"/>
        <v>5</v>
      </c>
      <c r="D1226" s="39">
        <f t="shared" si="82"/>
        <v>2013</v>
      </c>
      <c r="E1226" s="26" t="s">
        <v>2</v>
      </c>
      <c r="F1226">
        <f t="shared" si="83"/>
        <v>4</v>
      </c>
      <c r="G1226" t="s">
        <v>8</v>
      </c>
    </row>
    <row r="1227" spans="1:7">
      <c r="A1227" s="26">
        <v>41403</v>
      </c>
      <c r="B1227" s="39">
        <f t="shared" si="80"/>
        <v>41403</v>
      </c>
      <c r="C1227" s="48">
        <f t="shared" si="81"/>
        <v>5</v>
      </c>
      <c r="D1227" s="39">
        <f t="shared" si="82"/>
        <v>2013</v>
      </c>
      <c r="E1227" s="26" t="s">
        <v>2</v>
      </c>
      <c r="F1227">
        <f t="shared" si="83"/>
        <v>5</v>
      </c>
      <c r="G1227" t="s">
        <v>8</v>
      </c>
    </row>
    <row r="1228" spans="1:7">
      <c r="A1228" s="26">
        <v>41404</v>
      </c>
      <c r="B1228" s="39">
        <f t="shared" si="80"/>
        <v>41404</v>
      </c>
      <c r="C1228" s="48">
        <f t="shared" si="81"/>
        <v>5</v>
      </c>
      <c r="D1228" s="39">
        <f t="shared" si="82"/>
        <v>2013</v>
      </c>
      <c r="E1228" s="26" t="s">
        <v>2</v>
      </c>
      <c r="F1228">
        <f t="shared" si="83"/>
        <v>6</v>
      </c>
      <c r="G1228" t="s">
        <v>8</v>
      </c>
    </row>
    <row r="1229" spans="1:7">
      <c r="A1229" s="26">
        <v>41405</v>
      </c>
      <c r="B1229" s="39">
        <f t="shared" si="80"/>
        <v>41405</v>
      </c>
      <c r="C1229" s="48">
        <f t="shared" si="81"/>
        <v>5</v>
      </c>
      <c r="D1229" s="39">
        <f t="shared" si="82"/>
        <v>2013</v>
      </c>
      <c r="E1229" s="26" t="s">
        <v>2</v>
      </c>
      <c r="F1229">
        <f t="shared" si="83"/>
        <v>7</v>
      </c>
      <c r="G1229" t="s">
        <v>0</v>
      </c>
    </row>
    <row r="1230" spans="1:7">
      <c r="A1230" s="26">
        <v>41406</v>
      </c>
      <c r="B1230" s="39">
        <f t="shared" si="80"/>
        <v>41406</v>
      </c>
      <c r="C1230" s="48">
        <f t="shared" si="81"/>
        <v>5</v>
      </c>
      <c r="D1230" s="39">
        <f t="shared" si="82"/>
        <v>2013</v>
      </c>
      <c r="E1230" s="26" t="s">
        <v>2</v>
      </c>
      <c r="F1230">
        <f t="shared" si="83"/>
        <v>1</v>
      </c>
      <c r="G1230" t="s">
        <v>13</v>
      </c>
    </row>
    <row r="1231" spans="1:7">
      <c r="A1231" s="26">
        <v>41407</v>
      </c>
      <c r="B1231" s="39">
        <f t="shared" si="80"/>
        <v>41407</v>
      </c>
      <c r="C1231" s="48">
        <f t="shared" si="81"/>
        <v>5</v>
      </c>
      <c r="D1231" s="39">
        <f t="shared" si="82"/>
        <v>2013</v>
      </c>
      <c r="E1231" s="26" t="s">
        <v>2</v>
      </c>
      <c r="F1231">
        <f t="shared" si="83"/>
        <v>2</v>
      </c>
      <c r="G1231" t="s">
        <v>8</v>
      </c>
    </row>
    <row r="1232" spans="1:7">
      <c r="A1232" s="26">
        <v>41408</v>
      </c>
      <c r="B1232" s="39">
        <f t="shared" si="80"/>
        <v>41408</v>
      </c>
      <c r="C1232" s="48">
        <f t="shared" si="81"/>
        <v>5</v>
      </c>
      <c r="D1232" s="39">
        <f t="shared" si="82"/>
        <v>2013</v>
      </c>
      <c r="E1232" s="26" t="s">
        <v>2</v>
      </c>
      <c r="F1232">
        <f t="shared" si="83"/>
        <v>3</v>
      </c>
      <c r="G1232" t="s">
        <v>8</v>
      </c>
    </row>
    <row r="1233" spans="1:7">
      <c r="A1233" s="26">
        <v>41409</v>
      </c>
      <c r="B1233" s="39">
        <f t="shared" si="80"/>
        <v>41409</v>
      </c>
      <c r="C1233" s="48">
        <f t="shared" si="81"/>
        <v>5</v>
      </c>
      <c r="D1233" s="39">
        <f t="shared" si="82"/>
        <v>2013</v>
      </c>
      <c r="E1233" s="26" t="s">
        <v>2</v>
      </c>
      <c r="F1233">
        <f t="shared" si="83"/>
        <v>4</v>
      </c>
      <c r="G1233" t="s">
        <v>8</v>
      </c>
    </row>
    <row r="1234" spans="1:7">
      <c r="A1234" s="26">
        <v>41410</v>
      </c>
      <c r="B1234" s="39">
        <f t="shared" si="80"/>
        <v>41410</v>
      </c>
      <c r="C1234" s="48">
        <f t="shared" si="81"/>
        <v>5</v>
      </c>
      <c r="D1234" s="39">
        <f t="shared" si="82"/>
        <v>2013</v>
      </c>
      <c r="E1234" s="26" t="s">
        <v>2</v>
      </c>
      <c r="F1234">
        <f t="shared" si="83"/>
        <v>5</v>
      </c>
      <c r="G1234" t="s">
        <v>8</v>
      </c>
    </row>
    <row r="1235" spans="1:7">
      <c r="A1235" s="26">
        <v>41411</v>
      </c>
      <c r="B1235" s="39">
        <f t="shared" si="80"/>
        <v>41411</v>
      </c>
      <c r="C1235" s="48">
        <f t="shared" si="81"/>
        <v>5</v>
      </c>
      <c r="D1235" s="39">
        <f t="shared" si="82"/>
        <v>2013</v>
      </c>
      <c r="E1235" s="26" t="s">
        <v>2</v>
      </c>
      <c r="F1235">
        <f t="shared" si="83"/>
        <v>6</v>
      </c>
      <c r="G1235" t="s">
        <v>8</v>
      </c>
    </row>
    <row r="1236" spans="1:7">
      <c r="A1236" s="26">
        <v>41412</v>
      </c>
      <c r="B1236" s="39">
        <f t="shared" ref="B1236:B1299" si="84">A1236</f>
        <v>41412</v>
      </c>
      <c r="C1236" s="48">
        <f t="shared" ref="C1236:C1299" si="85">MONTH(A1236)</f>
        <v>5</v>
      </c>
      <c r="D1236" s="39">
        <f t="shared" ref="D1236:D1299" si="86">YEAR(A1236)</f>
        <v>2013</v>
      </c>
      <c r="E1236" s="26" t="s">
        <v>2</v>
      </c>
      <c r="F1236">
        <f t="shared" ref="F1236:F1299" si="87">WEEKDAY(A1236)</f>
        <v>7</v>
      </c>
      <c r="G1236" t="s">
        <v>0</v>
      </c>
    </row>
    <row r="1237" spans="1:7">
      <c r="A1237" s="26">
        <v>41413</v>
      </c>
      <c r="B1237" s="39">
        <f t="shared" si="84"/>
        <v>41413</v>
      </c>
      <c r="C1237" s="48">
        <f t="shared" si="85"/>
        <v>5</v>
      </c>
      <c r="D1237" s="39">
        <f t="shared" si="86"/>
        <v>2013</v>
      </c>
      <c r="E1237" s="26" t="s">
        <v>2</v>
      </c>
      <c r="F1237">
        <f t="shared" si="87"/>
        <v>1</v>
      </c>
      <c r="G1237" t="s">
        <v>13</v>
      </c>
    </row>
    <row r="1238" spans="1:7">
      <c r="A1238" s="26">
        <v>41414</v>
      </c>
      <c r="B1238" s="39">
        <f t="shared" si="84"/>
        <v>41414</v>
      </c>
      <c r="C1238" s="48">
        <f t="shared" si="85"/>
        <v>5</v>
      </c>
      <c r="D1238" s="39">
        <f t="shared" si="86"/>
        <v>2013</v>
      </c>
      <c r="E1238" s="26" t="s">
        <v>2</v>
      </c>
      <c r="F1238">
        <f t="shared" si="87"/>
        <v>2</v>
      </c>
      <c r="G1238" t="s">
        <v>8</v>
      </c>
    </row>
    <row r="1239" spans="1:7">
      <c r="A1239" s="26">
        <v>41415</v>
      </c>
      <c r="B1239" s="39">
        <f t="shared" si="84"/>
        <v>41415</v>
      </c>
      <c r="C1239" s="48">
        <f t="shared" si="85"/>
        <v>5</v>
      </c>
      <c r="D1239" s="39">
        <f t="shared" si="86"/>
        <v>2013</v>
      </c>
      <c r="E1239" s="26" t="s">
        <v>2</v>
      </c>
      <c r="F1239">
        <f t="shared" si="87"/>
        <v>3</v>
      </c>
      <c r="G1239" t="s">
        <v>8</v>
      </c>
    </row>
    <row r="1240" spans="1:7">
      <c r="A1240" s="26">
        <v>41416</v>
      </c>
      <c r="B1240" s="39">
        <f t="shared" si="84"/>
        <v>41416</v>
      </c>
      <c r="C1240" s="48">
        <f t="shared" si="85"/>
        <v>5</v>
      </c>
      <c r="D1240" s="39">
        <f t="shared" si="86"/>
        <v>2013</v>
      </c>
      <c r="E1240" s="26" t="s">
        <v>2</v>
      </c>
      <c r="F1240">
        <f t="shared" si="87"/>
        <v>4</v>
      </c>
      <c r="G1240" t="s">
        <v>8</v>
      </c>
    </row>
    <row r="1241" spans="1:7">
      <c r="A1241" s="26">
        <v>41417</v>
      </c>
      <c r="B1241" s="39">
        <f t="shared" si="84"/>
        <v>41417</v>
      </c>
      <c r="C1241" s="48">
        <f t="shared" si="85"/>
        <v>5</v>
      </c>
      <c r="D1241" s="39">
        <f t="shared" si="86"/>
        <v>2013</v>
      </c>
      <c r="E1241" s="26" t="s">
        <v>2</v>
      </c>
      <c r="F1241">
        <f t="shared" si="87"/>
        <v>5</v>
      </c>
      <c r="G1241" t="s">
        <v>8</v>
      </c>
    </row>
    <row r="1242" spans="1:7">
      <c r="A1242" s="26">
        <v>41418</v>
      </c>
      <c r="B1242" s="39">
        <f t="shared" si="84"/>
        <v>41418</v>
      </c>
      <c r="C1242" s="48">
        <f t="shared" si="85"/>
        <v>5</v>
      </c>
      <c r="D1242" s="39">
        <f t="shared" si="86"/>
        <v>2013</v>
      </c>
      <c r="E1242" s="26" t="s">
        <v>2</v>
      </c>
      <c r="F1242">
        <f t="shared" si="87"/>
        <v>6</v>
      </c>
      <c r="G1242" t="s">
        <v>8</v>
      </c>
    </row>
    <row r="1243" spans="1:7">
      <c r="A1243" s="26">
        <v>41419</v>
      </c>
      <c r="B1243" s="39">
        <f t="shared" si="84"/>
        <v>41419</v>
      </c>
      <c r="C1243" s="48">
        <f t="shared" si="85"/>
        <v>5</v>
      </c>
      <c r="D1243" s="39">
        <f t="shared" si="86"/>
        <v>2013</v>
      </c>
      <c r="E1243" s="26" t="s">
        <v>2</v>
      </c>
      <c r="F1243">
        <f t="shared" si="87"/>
        <v>7</v>
      </c>
      <c r="G1243" t="s">
        <v>0</v>
      </c>
    </row>
    <row r="1244" spans="1:7">
      <c r="A1244" s="26">
        <v>41420</v>
      </c>
      <c r="B1244" s="39">
        <f t="shared" si="84"/>
        <v>41420</v>
      </c>
      <c r="C1244" s="48">
        <f t="shared" si="85"/>
        <v>5</v>
      </c>
      <c r="D1244" s="39">
        <f t="shared" si="86"/>
        <v>2013</v>
      </c>
      <c r="E1244" s="26" t="s">
        <v>2</v>
      </c>
      <c r="F1244">
        <f t="shared" si="87"/>
        <v>1</v>
      </c>
      <c r="G1244" t="s">
        <v>13</v>
      </c>
    </row>
    <row r="1245" spans="1:7">
      <c r="A1245" s="26">
        <v>41421</v>
      </c>
      <c r="B1245" s="39">
        <f t="shared" si="84"/>
        <v>41421</v>
      </c>
      <c r="C1245" s="48">
        <f t="shared" si="85"/>
        <v>5</v>
      </c>
      <c r="D1245" s="39">
        <f t="shared" si="86"/>
        <v>2013</v>
      </c>
      <c r="E1245" s="26" t="s">
        <v>2</v>
      </c>
      <c r="F1245">
        <f t="shared" si="87"/>
        <v>2</v>
      </c>
      <c r="G1245" t="s">
        <v>8</v>
      </c>
    </row>
    <row r="1246" spans="1:7">
      <c r="A1246" s="26">
        <v>41422</v>
      </c>
      <c r="B1246" s="39">
        <f t="shared" si="84"/>
        <v>41422</v>
      </c>
      <c r="C1246" s="48">
        <f t="shared" si="85"/>
        <v>5</v>
      </c>
      <c r="D1246" s="39">
        <f t="shared" si="86"/>
        <v>2013</v>
      </c>
      <c r="E1246" s="26" t="s">
        <v>2</v>
      </c>
      <c r="F1246">
        <f t="shared" si="87"/>
        <v>3</v>
      </c>
      <c r="G1246" t="s">
        <v>8</v>
      </c>
    </row>
    <row r="1247" spans="1:7">
      <c r="A1247" s="26">
        <v>41423</v>
      </c>
      <c r="B1247" s="39">
        <f t="shared" si="84"/>
        <v>41423</v>
      </c>
      <c r="C1247" s="48">
        <f t="shared" si="85"/>
        <v>5</v>
      </c>
      <c r="D1247" s="39">
        <f t="shared" si="86"/>
        <v>2013</v>
      </c>
      <c r="E1247" s="26" t="s">
        <v>2</v>
      </c>
      <c r="F1247">
        <f t="shared" si="87"/>
        <v>4</v>
      </c>
      <c r="G1247" t="s">
        <v>8</v>
      </c>
    </row>
    <row r="1248" spans="1:7">
      <c r="A1248" s="26">
        <v>41424</v>
      </c>
      <c r="B1248" s="39">
        <f t="shared" si="84"/>
        <v>41424</v>
      </c>
      <c r="C1248" s="48">
        <f t="shared" si="85"/>
        <v>5</v>
      </c>
      <c r="D1248" s="39">
        <f t="shared" si="86"/>
        <v>2013</v>
      </c>
      <c r="E1248" s="26" t="s">
        <v>2</v>
      </c>
      <c r="F1248">
        <f t="shared" si="87"/>
        <v>5</v>
      </c>
      <c r="G1248" t="s">
        <v>8</v>
      </c>
    </row>
    <row r="1249" spans="1:7">
      <c r="A1249" s="26">
        <v>41425</v>
      </c>
      <c r="B1249" s="39">
        <f t="shared" si="84"/>
        <v>41425</v>
      </c>
      <c r="C1249" s="48">
        <f t="shared" si="85"/>
        <v>5</v>
      </c>
      <c r="D1249" s="39">
        <f t="shared" si="86"/>
        <v>2013</v>
      </c>
      <c r="E1249" s="26" t="s">
        <v>2</v>
      </c>
      <c r="F1249">
        <f t="shared" si="87"/>
        <v>6</v>
      </c>
      <c r="G1249" t="s">
        <v>8</v>
      </c>
    </row>
    <row r="1250" spans="1:7">
      <c r="A1250" s="26">
        <v>41426</v>
      </c>
      <c r="B1250" s="39">
        <f t="shared" si="84"/>
        <v>41426</v>
      </c>
      <c r="C1250" s="48">
        <f t="shared" si="85"/>
        <v>6</v>
      </c>
      <c r="D1250" s="39">
        <f t="shared" si="86"/>
        <v>2013</v>
      </c>
      <c r="E1250" s="26" t="s">
        <v>1</v>
      </c>
      <c r="F1250">
        <f t="shared" si="87"/>
        <v>7</v>
      </c>
      <c r="G1250" t="s">
        <v>0</v>
      </c>
    </row>
    <row r="1251" spans="1:7">
      <c r="A1251" s="26">
        <v>41427</v>
      </c>
      <c r="B1251" s="39">
        <f t="shared" si="84"/>
        <v>41427</v>
      </c>
      <c r="C1251" s="48">
        <f t="shared" si="85"/>
        <v>6</v>
      </c>
      <c r="D1251" s="39">
        <f t="shared" si="86"/>
        <v>2013</v>
      </c>
      <c r="E1251" s="26" t="s">
        <v>1</v>
      </c>
      <c r="F1251">
        <f t="shared" si="87"/>
        <v>1</v>
      </c>
      <c r="G1251" t="s">
        <v>13</v>
      </c>
    </row>
    <row r="1252" spans="1:7">
      <c r="A1252" s="26">
        <v>41428</v>
      </c>
      <c r="B1252" s="39">
        <f t="shared" si="84"/>
        <v>41428</v>
      </c>
      <c r="C1252" s="48">
        <f t="shared" si="85"/>
        <v>6</v>
      </c>
      <c r="D1252" s="39">
        <f t="shared" si="86"/>
        <v>2013</v>
      </c>
      <c r="E1252" s="26" t="s">
        <v>1</v>
      </c>
      <c r="F1252">
        <f t="shared" si="87"/>
        <v>2</v>
      </c>
      <c r="G1252" t="s">
        <v>8</v>
      </c>
    </row>
    <row r="1253" spans="1:7">
      <c r="A1253" s="26">
        <v>41429</v>
      </c>
      <c r="B1253" s="39">
        <f t="shared" si="84"/>
        <v>41429</v>
      </c>
      <c r="C1253" s="48">
        <f t="shared" si="85"/>
        <v>6</v>
      </c>
      <c r="D1253" s="39">
        <f t="shared" si="86"/>
        <v>2013</v>
      </c>
      <c r="E1253" s="26" t="s">
        <v>1</v>
      </c>
      <c r="F1253">
        <f t="shared" si="87"/>
        <v>3</v>
      </c>
      <c r="G1253" t="s">
        <v>8</v>
      </c>
    </row>
    <row r="1254" spans="1:7">
      <c r="A1254" s="26">
        <v>41430</v>
      </c>
      <c r="B1254" s="39">
        <f t="shared" si="84"/>
        <v>41430</v>
      </c>
      <c r="C1254" s="48">
        <f t="shared" si="85"/>
        <v>6</v>
      </c>
      <c r="D1254" s="39">
        <f t="shared" si="86"/>
        <v>2013</v>
      </c>
      <c r="E1254" s="26" t="s">
        <v>1</v>
      </c>
      <c r="F1254">
        <f t="shared" si="87"/>
        <v>4</v>
      </c>
      <c r="G1254" t="s">
        <v>8</v>
      </c>
    </row>
    <row r="1255" spans="1:7">
      <c r="A1255" s="26">
        <v>41431</v>
      </c>
      <c r="B1255" s="39">
        <f t="shared" si="84"/>
        <v>41431</v>
      </c>
      <c r="C1255" s="48">
        <f t="shared" si="85"/>
        <v>6</v>
      </c>
      <c r="D1255" s="39">
        <f t="shared" si="86"/>
        <v>2013</v>
      </c>
      <c r="E1255" s="26" t="s">
        <v>1</v>
      </c>
      <c r="F1255">
        <f t="shared" si="87"/>
        <v>5</v>
      </c>
      <c r="G1255" t="s">
        <v>8</v>
      </c>
    </row>
    <row r="1256" spans="1:7">
      <c r="A1256" s="26">
        <v>41432</v>
      </c>
      <c r="B1256" s="39">
        <f t="shared" si="84"/>
        <v>41432</v>
      </c>
      <c r="C1256" s="48">
        <f t="shared" si="85"/>
        <v>6</v>
      </c>
      <c r="D1256" s="39">
        <f t="shared" si="86"/>
        <v>2013</v>
      </c>
      <c r="E1256" s="26" t="s">
        <v>1</v>
      </c>
      <c r="F1256">
        <f t="shared" si="87"/>
        <v>6</v>
      </c>
      <c r="G1256" t="s">
        <v>8</v>
      </c>
    </row>
    <row r="1257" spans="1:7">
      <c r="A1257" s="26">
        <v>41433</v>
      </c>
      <c r="B1257" s="39">
        <f t="shared" si="84"/>
        <v>41433</v>
      </c>
      <c r="C1257" s="48">
        <f t="shared" si="85"/>
        <v>6</v>
      </c>
      <c r="D1257" s="39">
        <f t="shared" si="86"/>
        <v>2013</v>
      </c>
      <c r="E1257" s="26" t="s">
        <v>1</v>
      </c>
      <c r="F1257">
        <f t="shared" si="87"/>
        <v>7</v>
      </c>
      <c r="G1257" t="s">
        <v>0</v>
      </c>
    </row>
    <row r="1258" spans="1:7">
      <c r="A1258" s="26">
        <v>41434</v>
      </c>
      <c r="B1258" s="39">
        <f t="shared" si="84"/>
        <v>41434</v>
      </c>
      <c r="C1258" s="48">
        <f t="shared" si="85"/>
        <v>6</v>
      </c>
      <c r="D1258" s="39">
        <f t="shared" si="86"/>
        <v>2013</v>
      </c>
      <c r="E1258" s="26" t="s">
        <v>1</v>
      </c>
      <c r="F1258">
        <f t="shared" si="87"/>
        <v>1</v>
      </c>
      <c r="G1258" t="s">
        <v>13</v>
      </c>
    </row>
    <row r="1259" spans="1:7">
      <c r="A1259" s="26">
        <v>41435</v>
      </c>
      <c r="B1259" s="39">
        <f t="shared" si="84"/>
        <v>41435</v>
      </c>
      <c r="C1259" s="48">
        <f t="shared" si="85"/>
        <v>6</v>
      </c>
      <c r="D1259" s="39">
        <f t="shared" si="86"/>
        <v>2013</v>
      </c>
      <c r="E1259" s="26" t="s">
        <v>1</v>
      </c>
      <c r="F1259">
        <f t="shared" si="87"/>
        <v>2</v>
      </c>
      <c r="G1259" t="s">
        <v>8</v>
      </c>
    </row>
    <row r="1260" spans="1:7">
      <c r="A1260" s="26">
        <v>41436</v>
      </c>
      <c r="B1260" s="39">
        <f t="shared" si="84"/>
        <v>41436</v>
      </c>
      <c r="C1260" s="48">
        <f t="shared" si="85"/>
        <v>6</v>
      </c>
      <c r="D1260" s="39">
        <f t="shared" si="86"/>
        <v>2013</v>
      </c>
      <c r="E1260" s="26" t="s">
        <v>1</v>
      </c>
      <c r="F1260">
        <f t="shared" si="87"/>
        <v>3</v>
      </c>
      <c r="G1260" t="s">
        <v>8</v>
      </c>
    </row>
    <row r="1261" spans="1:7">
      <c r="A1261" s="26">
        <v>41437</v>
      </c>
      <c r="B1261" s="39">
        <f t="shared" si="84"/>
        <v>41437</v>
      </c>
      <c r="C1261" s="48">
        <f t="shared" si="85"/>
        <v>6</v>
      </c>
      <c r="D1261" s="39">
        <f t="shared" si="86"/>
        <v>2013</v>
      </c>
      <c r="E1261" s="26" t="s">
        <v>1</v>
      </c>
      <c r="F1261">
        <f t="shared" si="87"/>
        <v>4</v>
      </c>
      <c r="G1261" t="s">
        <v>13</v>
      </c>
    </row>
    <row r="1262" spans="1:7">
      <c r="A1262" s="26">
        <v>41438</v>
      </c>
      <c r="B1262" s="39">
        <f t="shared" si="84"/>
        <v>41438</v>
      </c>
      <c r="C1262" s="48">
        <f t="shared" si="85"/>
        <v>6</v>
      </c>
      <c r="D1262" s="39">
        <f t="shared" si="86"/>
        <v>2013</v>
      </c>
      <c r="E1262" s="26" t="s">
        <v>1</v>
      </c>
      <c r="F1262">
        <f t="shared" si="87"/>
        <v>5</v>
      </c>
      <c r="G1262" t="s">
        <v>8</v>
      </c>
    </row>
    <row r="1263" spans="1:7">
      <c r="A1263" s="26">
        <v>41439</v>
      </c>
      <c r="B1263" s="39">
        <f t="shared" si="84"/>
        <v>41439</v>
      </c>
      <c r="C1263" s="48">
        <f t="shared" si="85"/>
        <v>6</v>
      </c>
      <c r="D1263" s="39">
        <f t="shared" si="86"/>
        <v>2013</v>
      </c>
      <c r="E1263" s="26" t="s">
        <v>1</v>
      </c>
      <c r="F1263">
        <f t="shared" si="87"/>
        <v>6</v>
      </c>
      <c r="G1263" t="s">
        <v>8</v>
      </c>
    </row>
    <row r="1264" spans="1:7">
      <c r="A1264" s="26">
        <v>41440</v>
      </c>
      <c r="B1264" s="39">
        <f t="shared" si="84"/>
        <v>41440</v>
      </c>
      <c r="C1264" s="48">
        <f t="shared" si="85"/>
        <v>6</v>
      </c>
      <c r="D1264" s="39">
        <f t="shared" si="86"/>
        <v>2013</v>
      </c>
      <c r="E1264" s="26" t="s">
        <v>1</v>
      </c>
      <c r="F1264">
        <f t="shared" si="87"/>
        <v>7</v>
      </c>
      <c r="G1264" t="s">
        <v>0</v>
      </c>
    </row>
    <row r="1265" spans="1:7">
      <c r="A1265" s="26">
        <v>41441</v>
      </c>
      <c r="B1265" s="39">
        <f t="shared" si="84"/>
        <v>41441</v>
      </c>
      <c r="C1265" s="48">
        <f t="shared" si="85"/>
        <v>6</v>
      </c>
      <c r="D1265" s="39">
        <f t="shared" si="86"/>
        <v>2013</v>
      </c>
      <c r="E1265" s="26" t="s">
        <v>1</v>
      </c>
      <c r="F1265">
        <f t="shared" si="87"/>
        <v>1</v>
      </c>
      <c r="G1265" t="s">
        <v>13</v>
      </c>
    </row>
    <row r="1266" spans="1:7">
      <c r="A1266" s="26">
        <v>41442</v>
      </c>
      <c r="B1266" s="39">
        <f t="shared" si="84"/>
        <v>41442</v>
      </c>
      <c r="C1266" s="48">
        <f t="shared" si="85"/>
        <v>6</v>
      </c>
      <c r="D1266" s="39">
        <f t="shared" si="86"/>
        <v>2013</v>
      </c>
      <c r="E1266" s="26" t="s">
        <v>1</v>
      </c>
      <c r="F1266">
        <f t="shared" si="87"/>
        <v>2</v>
      </c>
      <c r="G1266" t="s">
        <v>8</v>
      </c>
    </row>
    <row r="1267" spans="1:7">
      <c r="A1267" s="26">
        <v>41443</v>
      </c>
      <c r="B1267" s="39">
        <f t="shared" si="84"/>
        <v>41443</v>
      </c>
      <c r="C1267" s="48">
        <f t="shared" si="85"/>
        <v>6</v>
      </c>
      <c r="D1267" s="39">
        <f t="shared" si="86"/>
        <v>2013</v>
      </c>
      <c r="E1267" s="26" t="s">
        <v>1</v>
      </c>
      <c r="F1267">
        <f t="shared" si="87"/>
        <v>3</v>
      </c>
      <c r="G1267" t="s">
        <v>8</v>
      </c>
    </row>
    <row r="1268" spans="1:7">
      <c r="A1268" s="26">
        <v>41444</v>
      </c>
      <c r="B1268" s="39">
        <f t="shared" si="84"/>
        <v>41444</v>
      </c>
      <c r="C1268" s="48">
        <f t="shared" si="85"/>
        <v>6</v>
      </c>
      <c r="D1268" s="39">
        <f t="shared" si="86"/>
        <v>2013</v>
      </c>
      <c r="E1268" s="26" t="s">
        <v>1</v>
      </c>
      <c r="F1268">
        <f t="shared" si="87"/>
        <v>4</v>
      </c>
      <c r="G1268" t="s">
        <v>8</v>
      </c>
    </row>
    <row r="1269" spans="1:7">
      <c r="A1269" s="26">
        <v>41445</v>
      </c>
      <c r="B1269" s="39">
        <f t="shared" si="84"/>
        <v>41445</v>
      </c>
      <c r="C1269" s="48">
        <f t="shared" si="85"/>
        <v>6</v>
      </c>
      <c r="D1269" s="39">
        <f t="shared" si="86"/>
        <v>2013</v>
      </c>
      <c r="E1269" s="26" t="s">
        <v>1</v>
      </c>
      <c r="F1269">
        <f t="shared" si="87"/>
        <v>5</v>
      </c>
      <c r="G1269" t="s">
        <v>8</v>
      </c>
    </row>
    <row r="1270" spans="1:7">
      <c r="A1270" s="26">
        <v>41446</v>
      </c>
      <c r="B1270" s="39">
        <f t="shared" si="84"/>
        <v>41446</v>
      </c>
      <c r="C1270" s="48">
        <f t="shared" si="85"/>
        <v>6</v>
      </c>
      <c r="D1270" s="39">
        <f t="shared" si="86"/>
        <v>2013</v>
      </c>
      <c r="E1270" s="26" t="s">
        <v>1</v>
      </c>
      <c r="F1270">
        <f t="shared" si="87"/>
        <v>6</v>
      </c>
      <c r="G1270" t="s">
        <v>8</v>
      </c>
    </row>
    <row r="1271" spans="1:7">
      <c r="A1271" s="26">
        <v>41447</v>
      </c>
      <c r="B1271" s="39">
        <f t="shared" si="84"/>
        <v>41447</v>
      </c>
      <c r="C1271" s="48">
        <f t="shared" si="85"/>
        <v>6</v>
      </c>
      <c r="D1271" s="39">
        <f t="shared" si="86"/>
        <v>2013</v>
      </c>
      <c r="E1271" s="26" t="s">
        <v>1</v>
      </c>
      <c r="F1271">
        <f t="shared" si="87"/>
        <v>7</v>
      </c>
      <c r="G1271" t="s">
        <v>0</v>
      </c>
    </row>
    <row r="1272" spans="1:7">
      <c r="A1272" s="26">
        <v>41448</v>
      </c>
      <c r="B1272" s="39">
        <f t="shared" si="84"/>
        <v>41448</v>
      </c>
      <c r="C1272" s="48">
        <f t="shared" si="85"/>
        <v>6</v>
      </c>
      <c r="D1272" s="39">
        <f t="shared" si="86"/>
        <v>2013</v>
      </c>
      <c r="E1272" s="26" t="s">
        <v>1</v>
      </c>
      <c r="F1272">
        <f t="shared" si="87"/>
        <v>1</v>
      </c>
      <c r="G1272" t="s">
        <v>13</v>
      </c>
    </row>
    <row r="1273" spans="1:7">
      <c r="A1273" s="26">
        <v>41449</v>
      </c>
      <c r="B1273" s="39">
        <f t="shared" si="84"/>
        <v>41449</v>
      </c>
      <c r="C1273" s="48">
        <f t="shared" si="85"/>
        <v>6</v>
      </c>
      <c r="D1273" s="39">
        <f t="shared" si="86"/>
        <v>2013</v>
      </c>
      <c r="E1273" s="26" t="s">
        <v>1</v>
      </c>
      <c r="F1273">
        <f t="shared" si="87"/>
        <v>2</v>
      </c>
      <c r="G1273" t="s">
        <v>8</v>
      </c>
    </row>
    <row r="1274" spans="1:7">
      <c r="A1274" s="26">
        <v>41450</v>
      </c>
      <c r="B1274" s="39">
        <f t="shared" si="84"/>
        <v>41450</v>
      </c>
      <c r="C1274" s="48">
        <f t="shared" si="85"/>
        <v>6</v>
      </c>
      <c r="D1274" s="39">
        <f t="shared" si="86"/>
        <v>2013</v>
      </c>
      <c r="E1274" s="26" t="s">
        <v>1</v>
      </c>
      <c r="F1274">
        <f t="shared" si="87"/>
        <v>3</v>
      </c>
      <c r="G1274" t="s">
        <v>8</v>
      </c>
    </row>
    <row r="1275" spans="1:7">
      <c r="A1275" s="26">
        <v>41451</v>
      </c>
      <c r="B1275" s="39">
        <f t="shared" si="84"/>
        <v>41451</v>
      </c>
      <c r="C1275" s="48">
        <f t="shared" si="85"/>
        <v>6</v>
      </c>
      <c r="D1275" s="39">
        <f t="shared" si="86"/>
        <v>2013</v>
      </c>
      <c r="E1275" s="26" t="s">
        <v>1</v>
      </c>
      <c r="F1275">
        <f t="shared" si="87"/>
        <v>4</v>
      </c>
      <c r="G1275" t="s">
        <v>8</v>
      </c>
    </row>
    <row r="1276" spans="1:7">
      <c r="A1276" s="26">
        <v>41452</v>
      </c>
      <c r="B1276" s="39">
        <f t="shared" si="84"/>
        <v>41452</v>
      </c>
      <c r="C1276" s="48">
        <f t="shared" si="85"/>
        <v>6</v>
      </c>
      <c r="D1276" s="39">
        <f t="shared" si="86"/>
        <v>2013</v>
      </c>
      <c r="E1276" s="26" t="s">
        <v>1</v>
      </c>
      <c r="F1276">
        <f t="shared" si="87"/>
        <v>5</v>
      </c>
      <c r="G1276" t="s">
        <v>8</v>
      </c>
    </row>
    <row r="1277" spans="1:7">
      <c r="A1277" s="26">
        <v>41453</v>
      </c>
      <c r="B1277" s="39">
        <f t="shared" si="84"/>
        <v>41453</v>
      </c>
      <c r="C1277" s="48">
        <f t="shared" si="85"/>
        <v>6</v>
      </c>
      <c r="D1277" s="39">
        <f t="shared" si="86"/>
        <v>2013</v>
      </c>
      <c r="E1277" s="26" t="s">
        <v>1</v>
      </c>
      <c r="F1277">
        <f t="shared" si="87"/>
        <v>6</v>
      </c>
      <c r="G1277" t="s">
        <v>8</v>
      </c>
    </row>
    <row r="1278" spans="1:7">
      <c r="A1278" s="26">
        <v>41454</v>
      </c>
      <c r="B1278" s="39">
        <f t="shared" si="84"/>
        <v>41454</v>
      </c>
      <c r="C1278" s="48">
        <f t="shared" si="85"/>
        <v>6</v>
      </c>
      <c r="D1278" s="39">
        <f t="shared" si="86"/>
        <v>2013</v>
      </c>
      <c r="E1278" s="26" t="s">
        <v>1</v>
      </c>
      <c r="F1278">
        <f t="shared" si="87"/>
        <v>7</v>
      </c>
      <c r="G1278" t="s">
        <v>0</v>
      </c>
    </row>
    <row r="1279" spans="1:7">
      <c r="A1279" s="26">
        <v>41455</v>
      </c>
      <c r="B1279" s="39">
        <f t="shared" si="84"/>
        <v>41455</v>
      </c>
      <c r="C1279" s="48">
        <f t="shared" si="85"/>
        <v>6</v>
      </c>
      <c r="D1279" s="39">
        <f t="shared" si="86"/>
        <v>2013</v>
      </c>
      <c r="E1279" s="26" t="s">
        <v>1</v>
      </c>
      <c r="F1279">
        <f t="shared" si="87"/>
        <v>1</v>
      </c>
      <c r="G1279" t="s">
        <v>13</v>
      </c>
    </row>
    <row r="1280" spans="1:7">
      <c r="A1280" s="26">
        <v>41456</v>
      </c>
      <c r="B1280" s="39">
        <f t="shared" si="84"/>
        <v>41456</v>
      </c>
      <c r="C1280" s="48">
        <f t="shared" si="85"/>
        <v>7</v>
      </c>
      <c r="D1280" s="39">
        <f t="shared" si="86"/>
        <v>2013</v>
      </c>
      <c r="E1280" s="26" t="s">
        <v>1</v>
      </c>
      <c r="F1280">
        <f t="shared" si="87"/>
        <v>2</v>
      </c>
      <c r="G1280" t="s">
        <v>8</v>
      </c>
    </row>
    <row r="1281" spans="1:7">
      <c r="A1281" s="26">
        <v>41457</v>
      </c>
      <c r="B1281" s="39">
        <f t="shared" si="84"/>
        <v>41457</v>
      </c>
      <c r="C1281" s="48">
        <f t="shared" si="85"/>
        <v>7</v>
      </c>
      <c r="D1281" s="39">
        <f t="shared" si="86"/>
        <v>2013</v>
      </c>
      <c r="E1281" s="26" t="s">
        <v>1</v>
      </c>
      <c r="F1281">
        <f t="shared" si="87"/>
        <v>3</v>
      </c>
      <c r="G1281" t="s">
        <v>8</v>
      </c>
    </row>
    <row r="1282" spans="1:7">
      <c r="A1282" s="26">
        <v>41458</v>
      </c>
      <c r="B1282" s="39">
        <f t="shared" si="84"/>
        <v>41458</v>
      </c>
      <c r="C1282" s="48">
        <f t="shared" si="85"/>
        <v>7</v>
      </c>
      <c r="D1282" s="39">
        <f t="shared" si="86"/>
        <v>2013</v>
      </c>
      <c r="E1282" s="26" t="s">
        <v>1</v>
      </c>
      <c r="F1282">
        <f t="shared" si="87"/>
        <v>4</v>
      </c>
      <c r="G1282" t="s">
        <v>8</v>
      </c>
    </row>
    <row r="1283" spans="1:7">
      <c r="A1283" s="26">
        <v>41459</v>
      </c>
      <c r="B1283" s="39">
        <f t="shared" si="84"/>
        <v>41459</v>
      </c>
      <c r="C1283" s="48">
        <f t="shared" si="85"/>
        <v>7</v>
      </c>
      <c r="D1283" s="39">
        <f t="shared" si="86"/>
        <v>2013</v>
      </c>
      <c r="E1283" s="26" t="s">
        <v>1</v>
      </c>
      <c r="F1283">
        <f t="shared" si="87"/>
        <v>5</v>
      </c>
      <c r="G1283" t="s">
        <v>8</v>
      </c>
    </row>
    <row r="1284" spans="1:7">
      <c r="A1284" s="26">
        <v>41460</v>
      </c>
      <c r="B1284" s="39">
        <f t="shared" si="84"/>
        <v>41460</v>
      </c>
      <c r="C1284" s="48">
        <f t="shared" si="85"/>
        <v>7</v>
      </c>
      <c r="D1284" s="39">
        <f t="shared" si="86"/>
        <v>2013</v>
      </c>
      <c r="E1284" s="26" t="s">
        <v>1</v>
      </c>
      <c r="F1284">
        <f t="shared" si="87"/>
        <v>6</v>
      </c>
      <c r="G1284" t="s">
        <v>8</v>
      </c>
    </row>
    <row r="1285" spans="1:7">
      <c r="A1285" s="26">
        <v>41461</v>
      </c>
      <c r="B1285" s="39">
        <f t="shared" si="84"/>
        <v>41461</v>
      </c>
      <c r="C1285" s="48">
        <f t="shared" si="85"/>
        <v>7</v>
      </c>
      <c r="D1285" s="39">
        <f t="shared" si="86"/>
        <v>2013</v>
      </c>
      <c r="E1285" s="26" t="s">
        <v>1</v>
      </c>
      <c r="F1285">
        <f t="shared" si="87"/>
        <v>7</v>
      </c>
      <c r="G1285" t="s">
        <v>0</v>
      </c>
    </row>
    <row r="1286" spans="1:7">
      <c r="A1286" s="26">
        <v>41462</v>
      </c>
      <c r="B1286" s="39">
        <f t="shared" si="84"/>
        <v>41462</v>
      </c>
      <c r="C1286" s="48">
        <f t="shared" si="85"/>
        <v>7</v>
      </c>
      <c r="D1286" s="39">
        <f t="shared" si="86"/>
        <v>2013</v>
      </c>
      <c r="E1286" s="26" t="s">
        <v>1</v>
      </c>
      <c r="F1286">
        <f t="shared" si="87"/>
        <v>1</v>
      </c>
      <c r="G1286" t="s">
        <v>13</v>
      </c>
    </row>
    <row r="1287" spans="1:7">
      <c r="A1287" s="26">
        <v>41463</v>
      </c>
      <c r="B1287" s="39">
        <f t="shared" si="84"/>
        <v>41463</v>
      </c>
      <c r="C1287" s="48">
        <f t="shared" si="85"/>
        <v>7</v>
      </c>
      <c r="D1287" s="39">
        <f t="shared" si="86"/>
        <v>2013</v>
      </c>
      <c r="E1287" s="26" t="s">
        <v>1</v>
      </c>
      <c r="F1287">
        <f t="shared" si="87"/>
        <v>2</v>
      </c>
      <c r="G1287" t="s">
        <v>8</v>
      </c>
    </row>
    <row r="1288" spans="1:7">
      <c r="A1288" s="26">
        <v>41464</v>
      </c>
      <c r="B1288" s="39">
        <f t="shared" si="84"/>
        <v>41464</v>
      </c>
      <c r="C1288" s="48">
        <f t="shared" si="85"/>
        <v>7</v>
      </c>
      <c r="D1288" s="39">
        <f t="shared" si="86"/>
        <v>2013</v>
      </c>
      <c r="E1288" s="26" t="s">
        <v>1</v>
      </c>
      <c r="F1288">
        <f t="shared" si="87"/>
        <v>3</v>
      </c>
      <c r="G1288" t="s">
        <v>8</v>
      </c>
    </row>
    <row r="1289" spans="1:7">
      <c r="A1289" s="26">
        <v>41465</v>
      </c>
      <c r="B1289" s="39">
        <f t="shared" si="84"/>
        <v>41465</v>
      </c>
      <c r="C1289" s="48">
        <f t="shared" si="85"/>
        <v>7</v>
      </c>
      <c r="D1289" s="39">
        <f t="shared" si="86"/>
        <v>2013</v>
      </c>
      <c r="E1289" s="26" t="s">
        <v>1</v>
      </c>
      <c r="F1289">
        <f t="shared" si="87"/>
        <v>4</v>
      </c>
      <c r="G1289" t="s">
        <v>8</v>
      </c>
    </row>
    <row r="1290" spans="1:7">
      <c r="A1290" s="26">
        <v>41466</v>
      </c>
      <c r="B1290" s="39">
        <f t="shared" si="84"/>
        <v>41466</v>
      </c>
      <c r="C1290" s="48">
        <f t="shared" si="85"/>
        <v>7</v>
      </c>
      <c r="D1290" s="39">
        <f t="shared" si="86"/>
        <v>2013</v>
      </c>
      <c r="E1290" s="26" t="s">
        <v>1</v>
      </c>
      <c r="F1290">
        <f t="shared" si="87"/>
        <v>5</v>
      </c>
      <c r="G1290" t="s">
        <v>8</v>
      </c>
    </row>
    <row r="1291" spans="1:7">
      <c r="A1291" s="26">
        <v>41467</v>
      </c>
      <c r="B1291" s="39">
        <f t="shared" si="84"/>
        <v>41467</v>
      </c>
      <c r="C1291" s="48">
        <f t="shared" si="85"/>
        <v>7</v>
      </c>
      <c r="D1291" s="39">
        <f t="shared" si="86"/>
        <v>2013</v>
      </c>
      <c r="E1291" s="26" t="s">
        <v>1</v>
      </c>
      <c r="F1291">
        <f t="shared" si="87"/>
        <v>6</v>
      </c>
      <c r="G1291" t="s">
        <v>8</v>
      </c>
    </row>
    <row r="1292" spans="1:7">
      <c r="A1292" s="26">
        <v>41468</v>
      </c>
      <c r="B1292" s="39">
        <f t="shared" si="84"/>
        <v>41468</v>
      </c>
      <c r="C1292" s="48">
        <f t="shared" si="85"/>
        <v>7</v>
      </c>
      <c r="D1292" s="39">
        <f t="shared" si="86"/>
        <v>2013</v>
      </c>
      <c r="E1292" s="26" t="s">
        <v>1</v>
      </c>
      <c r="F1292">
        <f t="shared" si="87"/>
        <v>7</v>
      </c>
      <c r="G1292" t="s">
        <v>0</v>
      </c>
    </row>
    <row r="1293" spans="1:7">
      <c r="A1293" s="26">
        <v>41469</v>
      </c>
      <c r="B1293" s="39">
        <f t="shared" si="84"/>
        <v>41469</v>
      </c>
      <c r="C1293" s="48">
        <f t="shared" si="85"/>
        <v>7</v>
      </c>
      <c r="D1293" s="39">
        <f t="shared" si="86"/>
        <v>2013</v>
      </c>
      <c r="E1293" s="26" t="s">
        <v>1</v>
      </c>
      <c r="F1293">
        <f t="shared" si="87"/>
        <v>1</v>
      </c>
      <c r="G1293" t="s">
        <v>13</v>
      </c>
    </row>
    <row r="1294" spans="1:7">
      <c r="A1294" s="26">
        <v>41470</v>
      </c>
      <c r="B1294" s="39">
        <f t="shared" si="84"/>
        <v>41470</v>
      </c>
      <c r="C1294" s="48">
        <f t="shared" si="85"/>
        <v>7</v>
      </c>
      <c r="D1294" s="39">
        <f t="shared" si="86"/>
        <v>2013</v>
      </c>
      <c r="E1294" s="26" t="s">
        <v>1</v>
      </c>
      <c r="F1294">
        <f t="shared" si="87"/>
        <v>2</v>
      </c>
      <c r="G1294" t="s">
        <v>8</v>
      </c>
    </row>
    <row r="1295" spans="1:7">
      <c r="A1295" s="26">
        <v>41471</v>
      </c>
      <c r="B1295" s="39">
        <f t="shared" si="84"/>
        <v>41471</v>
      </c>
      <c r="C1295" s="48">
        <f t="shared" si="85"/>
        <v>7</v>
      </c>
      <c r="D1295" s="39">
        <f t="shared" si="86"/>
        <v>2013</v>
      </c>
      <c r="E1295" s="26" t="s">
        <v>1</v>
      </c>
      <c r="F1295">
        <f t="shared" si="87"/>
        <v>3</v>
      </c>
      <c r="G1295" t="s">
        <v>8</v>
      </c>
    </row>
    <row r="1296" spans="1:7">
      <c r="A1296" s="26">
        <v>41472</v>
      </c>
      <c r="B1296" s="39">
        <f t="shared" si="84"/>
        <v>41472</v>
      </c>
      <c r="C1296" s="48">
        <f t="shared" si="85"/>
        <v>7</v>
      </c>
      <c r="D1296" s="39">
        <f t="shared" si="86"/>
        <v>2013</v>
      </c>
      <c r="E1296" s="26" t="s">
        <v>1</v>
      </c>
      <c r="F1296">
        <f t="shared" si="87"/>
        <v>4</v>
      </c>
      <c r="G1296" t="s">
        <v>8</v>
      </c>
    </row>
    <row r="1297" spans="1:7">
      <c r="A1297" s="26">
        <v>41473</v>
      </c>
      <c r="B1297" s="39">
        <f t="shared" si="84"/>
        <v>41473</v>
      </c>
      <c r="C1297" s="48">
        <f t="shared" si="85"/>
        <v>7</v>
      </c>
      <c r="D1297" s="39">
        <f t="shared" si="86"/>
        <v>2013</v>
      </c>
      <c r="E1297" s="26" t="s">
        <v>1</v>
      </c>
      <c r="F1297">
        <f t="shared" si="87"/>
        <v>5</v>
      </c>
      <c r="G1297" t="s">
        <v>8</v>
      </c>
    </row>
    <row r="1298" spans="1:7">
      <c r="A1298" s="26">
        <v>41474</v>
      </c>
      <c r="B1298" s="39">
        <f t="shared" si="84"/>
        <v>41474</v>
      </c>
      <c r="C1298" s="48">
        <f t="shared" si="85"/>
        <v>7</v>
      </c>
      <c r="D1298" s="39">
        <f t="shared" si="86"/>
        <v>2013</v>
      </c>
      <c r="E1298" s="26" t="s">
        <v>1</v>
      </c>
      <c r="F1298">
        <f t="shared" si="87"/>
        <v>6</v>
      </c>
      <c r="G1298" t="s">
        <v>8</v>
      </c>
    </row>
    <row r="1299" spans="1:7">
      <c r="A1299" s="26">
        <v>41475</v>
      </c>
      <c r="B1299" s="39">
        <f t="shared" si="84"/>
        <v>41475</v>
      </c>
      <c r="C1299" s="48">
        <f t="shared" si="85"/>
        <v>7</v>
      </c>
      <c r="D1299" s="39">
        <f t="shared" si="86"/>
        <v>2013</v>
      </c>
      <c r="E1299" s="26" t="s">
        <v>1</v>
      </c>
      <c r="F1299">
        <f t="shared" si="87"/>
        <v>7</v>
      </c>
      <c r="G1299" t="s">
        <v>0</v>
      </c>
    </row>
    <row r="1300" spans="1:7">
      <c r="A1300" s="26">
        <v>41476</v>
      </c>
      <c r="B1300" s="39">
        <f t="shared" ref="B1300:B1363" si="88">A1300</f>
        <v>41476</v>
      </c>
      <c r="C1300" s="48">
        <f t="shared" ref="C1300:C1363" si="89">MONTH(A1300)</f>
        <v>7</v>
      </c>
      <c r="D1300" s="39">
        <f t="shared" ref="D1300:D1363" si="90">YEAR(A1300)</f>
        <v>2013</v>
      </c>
      <c r="E1300" s="26" t="s">
        <v>1</v>
      </c>
      <c r="F1300">
        <f t="shared" ref="F1300:F1363" si="91">WEEKDAY(A1300)</f>
        <v>1</v>
      </c>
      <c r="G1300" t="s">
        <v>13</v>
      </c>
    </row>
    <row r="1301" spans="1:7">
      <c r="A1301" s="26">
        <v>41477</v>
      </c>
      <c r="B1301" s="39">
        <f t="shared" si="88"/>
        <v>41477</v>
      </c>
      <c r="C1301" s="48">
        <f t="shared" si="89"/>
        <v>7</v>
      </c>
      <c r="D1301" s="39">
        <f t="shared" si="90"/>
        <v>2013</v>
      </c>
      <c r="E1301" s="26" t="s">
        <v>1</v>
      </c>
      <c r="F1301">
        <f t="shared" si="91"/>
        <v>2</v>
      </c>
      <c r="G1301" t="s">
        <v>8</v>
      </c>
    </row>
    <row r="1302" spans="1:7">
      <c r="A1302" s="26">
        <v>41478</v>
      </c>
      <c r="B1302" s="39">
        <f t="shared" si="88"/>
        <v>41478</v>
      </c>
      <c r="C1302" s="48">
        <f t="shared" si="89"/>
        <v>7</v>
      </c>
      <c r="D1302" s="39">
        <f t="shared" si="90"/>
        <v>2013</v>
      </c>
      <c r="E1302" s="26" t="s">
        <v>1</v>
      </c>
      <c r="F1302">
        <f t="shared" si="91"/>
        <v>3</v>
      </c>
      <c r="G1302" t="s">
        <v>8</v>
      </c>
    </row>
    <row r="1303" spans="1:7">
      <c r="A1303" s="26">
        <v>41479</v>
      </c>
      <c r="B1303" s="39">
        <f t="shared" si="88"/>
        <v>41479</v>
      </c>
      <c r="C1303" s="48">
        <f t="shared" si="89"/>
        <v>7</v>
      </c>
      <c r="D1303" s="39">
        <f t="shared" si="90"/>
        <v>2013</v>
      </c>
      <c r="E1303" s="26" t="s">
        <v>1</v>
      </c>
      <c r="F1303">
        <f t="shared" si="91"/>
        <v>4</v>
      </c>
      <c r="G1303" t="s">
        <v>8</v>
      </c>
    </row>
    <row r="1304" spans="1:7">
      <c r="A1304" s="26">
        <v>41480</v>
      </c>
      <c r="B1304" s="39">
        <f t="shared" si="88"/>
        <v>41480</v>
      </c>
      <c r="C1304" s="48">
        <f t="shared" si="89"/>
        <v>7</v>
      </c>
      <c r="D1304" s="39">
        <f t="shared" si="90"/>
        <v>2013</v>
      </c>
      <c r="E1304" s="26" t="s">
        <v>1</v>
      </c>
      <c r="F1304">
        <f t="shared" si="91"/>
        <v>5</v>
      </c>
      <c r="G1304" t="s">
        <v>8</v>
      </c>
    </row>
    <row r="1305" spans="1:7">
      <c r="A1305" s="26">
        <v>41481</v>
      </c>
      <c r="B1305" s="39">
        <f t="shared" si="88"/>
        <v>41481</v>
      </c>
      <c r="C1305" s="48">
        <f t="shared" si="89"/>
        <v>7</v>
      </c>
      <c r="D1305" s="39">
        <f t="shared" si="90"/>
        <v>2013</v>
      </c>
      <c r="E1305" s="26" t="s">
        <v>1</v>
      </c>
      <c r="F1305">
        <f t="shared" si="91"/>
        <v>6</v>
      </c>
      <c r="G1305" t="s">
        <v>8</v>
      </c>
    </row>
    <row r="1306" spans="1:7">
      <c r="A1306" s="26">
        <v>41482</v>
      </c>
      <c r="B1306" s="39">
        <f t="shared" si="88"/>
        <v>41482</v>
      </c>
      <c r="C1306" s="48">
        <f t="shared" si="89"/>
        <v>7</v>
      </c>
      <c r="D1306" s="39">
        <f t="shared" si="90"/>
        <v>2013</v>
      </c>
      <c r="E1306" s="26" t="s">
        <v>1</v>
      </c>
      <c r="F1306">
        <f t="shared" si="91"/>
        <v>7</v>
      </c>
      <c r="G1306" t="s">
        <v>0</v>
      </c>
    </row>
    <row r="1307" spans="1:7">
      <c r="A1307" s="26">
        <v>41483</v>
      </c>
      <c r="B1307" s="39">
        <f t="shared" si="88"/>
        <v>41483</v>
      </c>
      <c r="C1307" s="48">
        <f t="shared" si="89"/>
        <v>7</v>
      </c>
      <c r="D1307" s="39">
        <f t="shared" si="90"/>
        <v>2013</v>
      </c>
      <c r="E1307" s="26" t="s">
        <v>1</v>
      </c>
      <c r="F1307">
        <f t="shared" si="91"/>
        <v>1</v>
      </c>
      <c r="G1307" t="s">
        <v>13</v>
      </c>
    </row>
    <row r="1308" spans="1:7">
      <c r="A1308" s="26">
        <v>41484</v>
      </c>
      <c r="B1308" s="39">
        <f t="shared" si="88"/>
        <v>41484</v>
      </c>
      <c r="C1308" s="48">
        <f t="shared" si="89"/>
        <v>7</v>
      </c>
      <c r="D1308" s="39">
        <f t="shared" si="90"/>
        <v>2013</v>
      </c>
      <c r="E1308" s="26" t="s">
        <v>1</v>
      </c>
      <c r="F1308">
        <f t="shared" si="91"/>
        <v>2</v>
      </c>
      <c r="G1308" t="s">
        <v>8</v>
      </c>
    </row>
    <row r="1309" spans="1:7">
      <c r="A1309" s="26">
        <v>41485</v>
      </c>
      <c r="B1309" s="39">
        <f t="shared" si="88"/>
        <v>41485</v>
      </c>
      <c r="C1309" s="48">
        <f t="shared" si="89"/>
        <v>7</v>
      </c>
      <c r="D1309" s="39">
        <f t="shared" si="90"/>
        <v>2013</v>
      </c>
      <c r="E1309" s="26" t="s">
        <v>1</v>
      </c>
      <c r="F1309">
        <f t="shared" si="91"/>
        <v>3</v>
      </c>
      <c r="G1309" t="s">
        <v>8</v>
      </c>
    </row>
    <row r="1310" spans="1:7">
      <c r="A1310" s="26">
        <v>41486</v>
      </c>
      <c r="B1310" s="39">
        <f t="shared" si="88"/>
        <v>41486</v>
      </c>
      <c r="C1310" s="48">
        <f t="shared" si="89"/>
        <v>7</v>
      </c>
      <c r="D1310" s="39">
        <f t="shared" si="90"/>
        <v>2013</v>
      </c>
      <c r="E1310" s="26" t="s">
        <v>1</v>
      </c>
      <c r="F1310">
        <f t="shared" si="91"/>
        <v>4</v>
      </c>
      <c r="G1310" t="s">
        <v>8</v>
      </c>
    </row>
    <row r="1311" spans="1:7">
      <c r="A1311" s="26">
        <v>41487</v>
      </c>
      <c r="B1311" s="39">
        <f t="shared" si="88"/>
        <v>41487</v>
      </c>
      <c r="C1311" s="48">
        <f t="shared" si="89"/>
        <v>8</v>
      </c>
      <c r="D1311" s="39">
        <f t="shared" si="90"/>
        <v>2013</v>
      </c>
      <c r="E1311" s="26" t="s">
        <v>1</v>
      </c>
      <c r="F1311">
        <f t="shared" si="91"/>
        <v>5</v>
      </c>
      <c r="G1311" t="s">
        <v>8</v>
      </c>
    </row>
    <row r="1312" spans="1:7">
      <c r="A1312" s="26">
        <v>41488</v>
      </c>
      <c r="B1312" s="39">
        <f t="shared" si="88"/>
        <v>41488</v>
      </c>
      <c r="C1312" s="48">
        <f t="shared" si="89"/>
        <v>8</v>
      </c>
      <c r="D1312" s="39">
        <f t="shared" si="90"/>
        <v>2013</v>
      </c>
      <c r="E1312" s="26" t="s">
        <v>1</v>
      </c>
      <c r="F1312">
        <f t="shared" si="91"/>
        <v>6</v>
      </c>
      <c r="G1312" t="s">
        <v>8</v>
      </c>
    </row>
    <row r="1313" spans="1:7">
      <c r="A1313" s="26">
        <v>41489</v>
      </c>
      <c r="B1313" s="39">
        <f t="shared" si="88"/>
        <v>41489</v>
      </c>
      <c r="C1313" s="48">
        <f t="shared" si="89"/>
        <v>8</v>
      </c>
      <c r="D1313" s="39">
        <f t="shared" si="90"/>
        <v>2013</v>
      </c>
      <c r="E1313" s="26" t="s">
        <v>1</v>
      </c>
      <c r="F1313">
        <f t="shared" si="91"/>
        <v>7</v>
      </c>
      <c r="G1313" t="s">
        <v>0</v>
      </c>
    </row>
    <row r="1314" spans="1:7">
      <c r="A1314" s="26">
        <v>41490</v>
      </c>
      <c r="B1314" s="39">
        <f t="shared" si="88"/>
        <v>41490</v>
      </c>
      <c r="C1314" s="48">
        <f t="shared" si="89"/>
        <v>8</v>
      </c>
      <c r="D1314" s="39">
        <f t="shared" si="90"/>
        <v>2013</v>
      </c>
      <c r="E1314" s="26" t="s">
        <v>1</v>
      </c>
      <c r="F1314">
        <f t="shared" si="91"/>
        <v>1</v>
      </c>
      <c r="G1314" t="s">
        <v>13</v>
      </c>
    </row>
    <row r="1315" spans="1:7">
      <c r="A1315" s="26">
        <v>41491</v>
      </c>
      <c r="B1315" s="39">
        <f t="shared" si="88"/>
        <v>41491</v>
      </c>
      <c r="C1315" s="48">
        <f t="shared" si="89"/>
        <v>8</v>
      </c>
      <c r="D1315" s="39">
        <f t="shared" si="90"/>
        <v>2013</v>
      </c>
      <c r="E1315" s="26" t="s">
        <v>1</v>
      </c>
      <c r="F1315">
        <f t="shared" si="91"/>
        <v>2</v>
      </c>
      <c r="G1315" t="s">
        <v>8</v>
      </c>
    </row>
    <row r="1316" spans="1:7">
      <c r="A1316" s="26">
        <v>41492</v>
      </c>
      <c r="B1316" s="39">
        <f t="shared" si="88"/>
        <v>41492</v>
      </c>
      <c r="C1316" s="48">
        <f t="shared" si="89"/>
        <v>8</v>
      </c>
      <c r="D1316" s="39">
        <f t="shared" si="90"/>
        <v>2013</v>
      </c>
      <c r="E1316" s="26" t="s">
        <v>1</v>
      </c>
      <c r="F1316">
        <f t="shared" si="91"/>
        <v>3</v>
      </c>
      <c r="G1316" t="s">
        <v>8</v>
      </c>
    </row>
    <row r="1317" spans="1:7">
      <c r="A1317" s="26">
        <v>41493</v>
      </c>
      <c r="B1317" s="39">
        <f t="shared" si="88"/>
        <v>41493</v>
      </c>
      <c r="C1317" s="48">
        <f t="shared" si="89"/>
        <v>8</v>
      </c>
      <c r="D1317" s="39">
        <f t="shared" si="90"/>
        <v>2013</v>
      </c>
      <c r="E1317" s="26" t="s">
        <v>1</v>
      </c>
      <c r="F1317">
        <f t="shared" si="91"/>
        <v>4</v>
      </c>
      <c r="G1317" t="s">
        <v>8</v>
      </c>
    </row>
    <row r="1318" spans="1:7">
      <c r="A1318" s="26">
        <v>41494</v>
      </c>
      <c r="B1318" s="39">
        <f t="shared" si="88"/>
        <v>41494</v>
      </c>
      <c r="C1318" s="48">
        <f t="shared" si="89"/>
        <v>8</v>
      </c>
      <c r="D1318" s="39">
        <f t="shared" si="90"/>
        <v>2013</v>
      </c>
      <c r="E1318" s="26" t="s">
        <v>1</v>
      </c>
      <c r="F1318">
        <f t="shared" si="91"/>
        <v>5</v>
      </c>
      <c r="G1318" t="s">
        <v>8</v>
      </c>
    </row>
    <row r="1319" spans="1:7">
      <c r="A1319" s="26">
        <v>41495</v>
      </c>
      <c r="B1319" s="39">
        <f t="shared" si="88"/>
        <v>41495</v>
      </c>
      <c r="C1319" s="48">
        <f t="shared" si="89"/>
        <v>8</v>
      </c>
      <c r="D1319" s="39">
        <f t="shared" si="90"/>
        <v>2013</v>
      </c>
      <c r="E1319" s="26" t="s">
        <v>1</v>
      </c>
      <c r="F1319">
        <f t="shared" si="91"/>
        <v>6</v>
      </c>
      <c r="G1319" t="s">
        <v>8</v>
      </c>
    </row>
    <row r="1320" spans="1:7">
      <c r="A1320" s="26">
        <v>41496</v>
      </c>
      <c r="B1320" s="39">
        <f t="shared" si="88"/>
        <v>41496</v>
      </c>
      <c r="C1320" s="48">
        <f t="shared" si="89"/>
        <v>8</v>
      </c>
      <c r="D1320" s="39">
        <f t="shared" si="90"/>
        <v>2013</v>
      </c>
      <c r="E1320" s="26" t="s">
        <v>1</v>
      </c>
      <c r="F1320">
        <f t="shared" si="91"/>
        <v>7</v>
      </c>
      <c r="G1320" t="s">
        <v>0</v>
      </c>
    </row>
    <row r="1321" spans="1:7">
      <c r="A1321" s="26">
        <v>41497</v>
      </c>
      <c r="B1321" s="39">
        <f t="shared" si="88"/>
        <v>41497</v>
      </c>
      <c r="C1321" s="48">
        <f t="shared" si="89"/>
        <v>8</v>
      </c>
      <c r="D1321" s="39">
        <f t="shared" si="90"/>
        <v>2013</v>
      </c>
      <c r="E1321" s="26" t="s">
        <v>1</v>
      </c>
      <c r="F1321">
        <f t="shared" si="91"/>
        <v>1</v>
      </c>
      <c r="G1321" t="s">
        <v>13</v>
      </c>
    </row>
    <row r="1322" spans="1:7">
      <c r="A1322" s="26">
        <v>41498</v>
      </c>
      <c r="B1322" s="39">
        <f t="shared" si="88"/>
        <v>41498</v>
      </c>
      <c r="C1322" s="48">
        <f t="shared" si="89"/>
        <v>8</v>
      </c>
      <c r="D1322" s="39">
        <f t="shared" si="90"/>
        <v>2013</v>
      </c>
      <c r="E1322" s="26" t="s">
        <v>1</v>
      </c>
      <c r="F1322">
        <f t="shared" si="91"/>
        <v>2</v>
      </c>
      <c r="G1322" t="s">
        <v>8</v>
      </c>
    </row>
    <row r="1323" spans="1:7">
      <c r="A1323" s="26">
        <v>41499</v>
      </c>
      <c r="B1323" s="39">
        <f t="shared" si="88"/>
        <v>41499</v>
      </c>
      <c r="C1323" s="48">
        <f t="shared" si="89"/>
        <v>8</v>
      </c>
      <c r="D1323" s="39">
        <f t="shared" si="90"/>
        <v>2013</v>
      </c>
      <c r="E1323" s="26" t="s">
        <v>1</v>
      </c>
      <c r="F1323">
        <f t="shared" si="91"/>
        <v>3</v>
      </c>
      <c r="G1323" t="s">
        <v>8</v>
      </c>
    </row>
    <row r="1324" spans="1:7">
      <c r="A1324" s="26">
        <v>41500</v>
      </c>
      <c r="B1324" s="39">
        <f t="shared" si="88"/>
        <v>41500</v>
      </c>
      <c r="C1324" s="48">
        <f t="shared" si="89"/>
        <v>8</v>
      </c>
      <c r="D1324" s="39">
        <f t="shared" si="90"/>
        <v>2013</v>
      </c>
      <c r="E1324" s="26" t="s">
        <v>1</v>
      </c>
      <c r="F1324">
        <f t="shared" si="91"/>
        <v>4</v>
      </c>
      <c r="G1324" t="s">
        <v>8</v>
      </c>
    </row>
    <row r="1325" spans="1:7">
      <c r="A1325" s="26">
        <v>41501</v>
      </c>
      <c r="B1325" s="39">
        <f t="shared" si="88"/>
        <v>41501</v>
      </c>
      <c r="C1325" s="48">
        <f t="shared" si="89"/>
        <v>8</v>
      </c>
      <c r="D1325" s="39">
        <f t="shared" si="90"/>
        <v>2013</v>
      </c>
      <c r="E1325" s="26" t="s">
        <v>1</v>
      </c>
      <c r="F1325">
        <f t="shared" si="91"/>
        <v>5</v>
      </c>
      <c r="G1325" t="s">
        <v>8</v>
      </c>
    </row>
    <row r="1326" spans="1:7">
      <c r="A1326" s="26">
        <v>41502</v>
      </c>
      <c r="B1326" s="39">
        <f t="shared" si="88"/>
        <v>41502</v>
      </c>
      <c r="C1326" s="48">
        <f t="shared" si="89"/>
        <v>8</v>
      </c>
      <c r="D1326" s="39">
        <f t="shared" si="90"/>
        <v>2013</v>
      </c>
      <c r="E1326" s="26" t="s">
        <v>1</v>
      </c>
      <c r="F1326">
        <f t="shared" si="91"/>
        <v>6</v>
      </c>
      <c r="G1326" t="s">
        <v>8</v>
      </c>
    </row>
    <row r="1327" spans="1:7">
      <c r="A1327" s="26">
        <v>41503</v>
      </c>
      <c r="B1327" s="39">
        <f t="shared" si="88"/>
        <v>41503</v>
      </c>
      <c r="C1327" s="48">
        <f t="shared" si="89"/>
        <v>8</v>
      </c>
      <c r="D1327" s="39">
        <f t="shared" si="90"/>
        <v>2013</v>
      </c>
      <c r="E1327" s="26" t="s">
        <v>1</v>
      </c>
      <c r="F1327">
        <f t="shared" si="91"/>
        <v>7</v>
      </c>
      <c r="G1327" t="s">
        <v>0</v>
      </c>
    </row>
    <row r="1328" spans="1:7">
      <c r="A1328" s="26">
        <v>41504</v>
      </c>
      <c r="B1328" s="39">
        <f t="shared" si="88"/>
        <v>41504</v>
      </c>
      <c r="C1328" s="48">
        <f t="shared" si="89"/>
        <v>8</v>
      </c>
      <c r="D1328" s="39">
        <f t="shared" si="90"/>
        <v>2013</v>
      </c>
      <c r="E1328" s="26" t="s">
        <v>1</v>
      </c>
      <c r="F1328">
        <f t="shared" si="91"/>
        <v>1</v>
      </c>
      <c r="G1328" t="s">
        <v>13</v>
      </c>
    </row>
    <row r="1329" spans="1:7">
      <c r="A1329" s="26">
        <v>41505</v>
      </c>
      <c r="B1329" s="39">
        <f t="shared" si="88"/>
        <v>41505</v>
      </c>
      <c r="C1329" s="48">
        <f t="shared" si="89"/>
        <v>8</v>
      </c>
      <c r="D1329" s="39">
        <f t="shared" si="90"/>
        <v>2013</v>
      </c>
      <c r="E1329" s="26" t="s">
        <v>1</v>
      </c>
      <c r="F1329">
        <f t="shared" si="91"/>
        <v>2</v>
      </c>
      <c r="G1329" t="s">
        <v>8</v>
      </c>
    </row>
    <row r="1330" spans="1:7">
      <c r="A1330" s="26">
        <v>41506</v>
      </c>
      <c r="B1330" s="39">
        <f t="shared" si="88"/>
        <v>41506</v>
      </c>
      <c r="C1330" s="48">
        <f t="shared" si="89"/>
        <v>8</v>
      </c>
      <c r="D1330" s="39">
        <f t="shared" si="90"/>
        <v>2013</v>
      </c>
      <c r="E1330" s="26" t="s">
        <v>1</v>
      </c>
      <c r="F1330">
        <f t="shared" si="91"/>
        <v>3</v>
      </c>
      <c r="G1330" t="s">
        <v>8</v>
      </c>
    </row>
    <row r="1331" spans="1:7">
      <c r="A1331" s="26">
        <v>41507</v>
      </c>
      <c r="B1331" s="39">
        <f t="shared" si="88"/>
        <v>41507</v>
      </c>
      <c r="C1331" s="48">
        <f t="shared" si="89"/>
        <v>8</v>
      </c>
      <c r="D1331" s="39">
        <f t="shared" si="90"/>
        <v>2013</v>
      </c>
      <c r="E1331" s="26" t="s">
        <v>1</v>
      </c>
      <c r="F1331">
        <f t="shared" si="91"/>
        <v>4</v>
      </c>
      <c r="G1331" t="s">
        <v>8</v>
      </c>
    </row>
    <row r="1332" spans="1:7">
      <c r="A1332" s="26">
        <v>41508</v>
      </c>
      <c r="B1332" s="39">
        <f t="shared" si="88"/>
        <v>41508</v>
      </c>
      <c r="C1332" s="48">
        <f t="shared" si="89"/>
        <v>8</v>
      </c>
      <c r="D1332" s="39">
        <f t="shared" si="90"/>
        <v>2013</v>
      </c>
      <c r="E1332" s="26" t="s">
        <v>1</v>
      </c>
      <c r="F1332">
        <f t="shared" si="91"/>
        <v>5</v>
      </c>
      <c r="G1332" t="s">
        <v>8</v>
      </c>
    </row>
    <row r="1333" spans="1:7">
      <c r="A1333" s="26">
        <v>41509</v>
      </c>
      <c r="B1333" s="39">
        <f t="shared" si="88"/>
        <v>41509</v>
      </c>
      <c r="C1333" s="48">
        <f t="shared" si="89"/>
        <v>8</v>
      </c>
      <c r="D1333" s="39">
        <f t="shared" si="90"/>
        <v>2013</v>
      </c>
      <c r="E1333" s="26" t="s">
        <v>1</v>
      </c>
      <c r="F1333">
        <f t="shared" si="91"/>
        <v>6</v>
      </c>
      <c r="G1333" t="s">
        <v>8</v>
      </c>
    </row>
    <row r="1334" spans="1:7">
      <c r="A1334" s="26">
        <v>41510</v>
      </c>
      <c r="B1334" s="39">
        <f t="shared" si="88"/>
        <v>41510</v>
      </c>
      <c r="C1334" s="48">
        <f t="shared" si="89"/>
        <v>8</v>
      </c>
      <c r="D1334" s="39">
        <f t="shared" si="90"/>
        <v>2013</v>
      </c>
      <c r="E1334" s="26" t="s">
        <v>1</v>
      </c>
      <c r="F1334">
        <f t="shared" si="91"/>
        <v>7</v>
      </c>
      <c r="G1334" t="s">
        <v>0</v>
      </c>
    </row>
    <row r="1335" spans="1:7">
      <c r="A1335" s="26">
        <v>41511</v>
      </c>
      <c r="B1335" s="39">
        <f t="shared" si="88"/>
        <v>41511</v>
      </c>
      <c r="C1335" s="48">
        <f t="shared" si="89"/>
        <v>8</v>
      </c>
      <c r="D1335" s="39">
        <f t="shared" si="90"/>
        <v>2013</v>
      </c>
      <c r="E1335" s="26" t="s">
        <v>1</v>
      </c>
      <c r="F1335">
        <f t="shared" si="91"/>
        <v>1</v>
      </c>
      <c r="G1335" t="s">
        <v>13</v>
      </c>
    </row>
    <row r="1336" spans="1:7">
      <c r="A1336" s="26">
        <v>41512</v>
      </c>
      <c r="B1336" s="39">
        <f t="shared" si="88"/>
        <v>41512</v>
      </c>
      <c r="C1336" s="48">
        <f t="shared" si="89"/>
        <v>8</v>
      </c>
      <c r="D1336" s="39">
        <f t="shared" si="90"/>
        <v>2013</v>
      </c>
      <c r="E1336" s="26" t="s">
        <v>1</v>
      </c>
      <c r="F1336">
        <f t="shared" si="91"/>
        <v>2</v>
      </c>
      <c r="G1336" t="s">
        <v>8</v>
      </c>
    </row>
    <row r="1337" spans="1:7">
      <c r="A1337" s="26">
        <v>41513</v>
      </c>
      <c r="B1337" s="39">
        <f t="shared" si="88"/>
        <v>41513</v>
      </c>
      <c r="C1337" s="48">
        <f t="shared" si="89"/>
        <v>8</v>
      </c>
      <c r="D1337" s="39">
        <f t="shared" si="90"/>
        <v>2013</v>
      </c>
      <c r="E1337" s="26" t="s">
        <v>1</v>
      </c>
      <c r="F1337">
        <f t="shared" si="91"/>
        <v>3</v>
      </c>
      <c r="G1337" t="s">
        <v>8</v>
      </c>
    </row>
    <row r="1338" spans="1:7">
      <c r="A1338" s="26">
        <v>41514</v>
      </c>
      <c r="B1338" s="39">
        <f t="shared" si="88"/>
        <v>41514</v>
      </c>
      <c r="C1338" s="48">
        <f t="shared" si="89"/>
        <v>8</v>
      </c>
      <c r="D1338" s="39">
        <f t="shared" si="90"/>
        <v>2013</v>
      </c>
      <c r="E1338" s="26" t="s">
        <v>1</v>
      </c>
      <c r="F1338">
        <f t="shared" si="91"/>
        <v>4</v>
      </c>
      <c r="G1338" t="s">
        <v>8</v>
      </c>
    </row>
    <row r="1339" spans="1:7">
      <c r="A1339" s="26">
        <v>41515</v>
      </c>
      <c r="B1339" s="39">
        <f t="shared" si="88"/>
        <v>41515</v>
      </c>
      <c r="C1339" s="48">
        <f t="shared" si="89"/>
        <v>8</v>
      </c>
      <c r="D1339" s="39">
        <f t="shared" si="90"/>
        <v>2013</v>
      </c>
      <c r="E1339" s="26" t="s">
        <v>1</v>
      </c>
      <c r="F1339">
        <f t="shared" si="91"/>
        <v>5</v>
      </c>
      <c r="G1339" t="s">
        <v>8</v>
      </c>
    </row>
    <row r="1340" spans="1:7">
      <c r="A1340" s="26">
        <v>41516</v>
      </c>
      <c r="B1340" s="39">
        <f t="shared" si="88"/>
        <v>41516</v>
      </c>
      <c r="C1340" s="48">
        <f t="shared" si="89"/>
        <v>8</v>
      </c>
      <c r="D1340" s="39">
        <f t="shared" si="90"/>
        <v>2013</v>
      </c>
      <c r="E1340" s="26" t="s">
        <v>1</v>
      </c>
      <c r="F1340">
        <f t="shared" si="91"/>
        <v>6</v>
      </c>
      <c r="G1340" t="s">
        <v>8</v>
      </c>
    </row>
    <row r="1341" spans="1:7">
      <c r="A1341" s="26">
        <v>41517</v>
      </c>
      <c r="B1341" s="39">
        <f t="shared" si="88"/>
        <v>41517</v>
      </c>
      <c r="C1341" s="48">
        <f t="shared" si="89"/>
        <v>8</v>
      </c>
      <c r="D1341" s="39">
        <f t="shared" si="90"/>
        <v>2013</v>
      </c>
      <c r="E1341" s="26" t="s">
        <v>1</v>
      </c>
      <c r="F1341">
        <f t="shared" si="91"/>
        <v>7</v>
      </c>
      <c r="G1341" t="s">
        <v>0</v>
      </c>
    </row>
    <row r="1342" spans="1:7">
      <c r="A1342" s="26">
        <v>41518</v>
      </c>
      <c r="B1342" s="39">
        <f t="shared" si="88"/>
        <v>41518</v>
      </c>
      <c r="C1342" s="48">
        <f t="shared" si="89"/>
        <v>9</v>
      </c>
      <c r="D1342" s="39">
        <f t="shared" si="90"/>
        <v>2013</v>
      </c>
      <c r="E1342" s="26" t="s">
        <v>1</v>
      </c>
      <c r="F1342">
        <f t="shared" si="91"/>
        <v>1</v>
      </c>
      <c r="G1342" t="s">
        <v>13</v>
      </c>
    </row>
    <row r="1343" spans="1:7">
      <c r="A1343" s="26">
        <v>41519</v>
      </c>
      <c r="B1343" s="39">
        <f t="shared" si="88"/>
        <v>41519</v>
      </c>
      <c r="C1343" s="48">
        <f t="shared" si="89"/>
        <v>9</v>
      </c>
      <c r="D1343" s="39">
        <f t="shared" si="90"/>
        <v>2013</v>
      </c>
      <c r="E1343" s="26" t="s">
        <v>1</v>
      </c>
      <c r="F1343">
        <f t="shared" si="91"/>
        <v>2</v>
      </c>
      <c r="G1343" t="s">
        <v>8</v>
      </c>
    </row>
    <row r="1344" spans="1:7">
      <c r="A1344" s="26">
        <v>41520</v>
      </c>
      <c r="B1344" s="39">
        <f t="shared" si="88"/>
        <v>41520</v>
      </c>
      <c r="C1344" s="48">
        <f t="shared" si="89"/>
        <v>9</v>
      </c>
      <c r="D1344" s="39">
        <f t="shared" si="90"/>
        <v>2013</v>
      </c>
      <c r="E1344" s="26" t="s">
        <v>1</v>
      </c>
      <c r="F1344">
        <f t="shared" si="91"/>
        <v>3</v>
      </c>
      <c r="G1344" t="s">
        <v>8</v>
      </c>
    </row>
    <row r="1345" spans="1:7">
      <c r="A1345" s="26">
        <v>41521</v>
      </c>
      <c r="B1345" s="39">
        <f t="shared" si="88"/>
        <v>41521</v>
      </c>
      <c r="C1345" s="48">
        <f t="shared" si="89"/>
        <v>9</v>
      </c>
      <c r="D1345" s="39">
        <f t="shared" si="90"/>
        <v>2013</v>
      </c>
      <c r="E1345" s="26" t="s">
        <v>1</v>
      </c>
      <c r="F1345">
        <f t="shared" si="91"/>
        <v>4</v>
      </c>
      <c r="G1345" t="s">
        <v>8</v>
      </c>
    </row>
    <row r="1346" spans="1:7">
      <c r="A1346" s="26">
        <v>41522</v>
      </c>
      <c r="B1346" s="39">
        <f t="shared" si="88"/>
        <v>41522</v>
      </c>
      <c r="C1346" s="48">
        <f t="shared" si="89"/>
        <v>9</v>
      </c>
      <c r="D1346" s="39">
        <f t="shared" si="90"/>
        <v>2013</v>
      </c>
      <c r="E1346" s="26" t="s">
        <v>1</v>
      </c>
      <c r="F1346">
        <f t="shared" si="91"/>
        <v>5</v>
      </c>
      <c r="G1346" t="s">
        <v>8</v>
      </c>
    </row>
    <row r="1347" spans="1:7">
      <c r="A1347" s="26">
        <v>41523</v>
      </c>
      <c r="B1347" s="39">
        <f t="shared" si="88"/>
        <v>41523</v>
      </c>
      <c r="C1347" s="48">
        <f t="shared" si="89"/>
        <v>9</v>
      </c>
      <c r="D1347" s="39">
        <f t="shared" si="90"/>
        <v>2013</v>
      </c>
      <c r="E1347" s="26" t="s">
        <v>1</v>
      </c>
      <c r="F1347">
        <f t="shared" si="91"/>
        <v>6</v>
      </c>
      <c r="G1347" t="s">
        <v>8</v>
      </c>
    </row>
    <row r="1348" spans="1:7">
      <c r="A1348" s="26">
        <v>41524</v>
      </c>
      <c r="B1348" s="39">
        <f t="shared" si="88"/>
        <v>41524</v>
      </c>
      <c r="C1348" s="48">
        <f t="shared" si="89"/>
        <v>9</v>
      </c>
      <c r="D1348" s="39">
        <f t="shared" si="90"/>
        <v>2013</v>
      </c>
      <c r="E1348" s="26" t="s">
        <v>1</v>
      </c>
      <c r="F1348">
        <f t="shared" si="91"/>
        <v>7</v>
      </c>
      <c r="G1348" t="s">
        <v>0</v>
      </c>
    </row>
    <row r="1349" spans="1:7">
      <c r="A1349" s="26">
        <v>41525</v>
      </c>
      <c r="B1349" s="39">
        <f t="shared" si="88"/>
        <v>41525</v>
      </c>
      <c r="C1349" s="48">
        <f t="shared" si="89"/>
        <v>9</v>
      </c>
      <c r="D1349" s="39">
        <f t="shared" si="90"/>
        <v>2013</v>
      </c>
      <c r="E1349" s="26" t="s">
        <v>1</v>
      </c>
      <c r="F1349">
        <f t="shared" si="91"/>
        <v>1</v>
      </c>
      <c r="G1349" t="s">
        <v>13</v>
      </c>
    </row>
    <row r="1350" spans="1:7">
      <c r="A1350" s="26">
        <v>41526</v>
      </c>
      <c r="B1350" s="39">
        <f t="shared" si="88"/>
        <v>41526</v>
      </c>
      <c r="C1350" s="48">
        <f t="shared" si="89"/>
        <v>9</v>
      </c>
      <c r="D1350" s="39">
        <f t="shared" si="90"/>
        <v>2013</v>
      </c>
      <c r="E1350" s="26" t="s">
        <v>1</v>
      </c>
      <c r="F1350">
        <f t="shared" si="91"/>
        <v>2</v>
      </c>
      <c r="G1350" t="s">
        <v>8</v>
      </c>
    </row>
    <row r="1351" spans="1:7">
      <c r="A1351" s="26">
        <v>41527</v>
      </c>
      <c r="B1351" s="39">
        <f t="shared" si="88"/>
        <v>41527</v>
      </c>
      <c r="C1351" s="48">
        <f t="shared" si="89"/>
        <v>9</v>
      </c>
      <c r="D1351" s="39">
        <f t="shared" si="90"/>
        <v>2013</v>
      </c>
      <c r="E1351" s="26" t="s">
        <v>1</v>
      </c>
      <c r="F1351">
        <f t="shared" si="91"/>
        <v>3</v>
      </c>
      <c r="G1351" t="s">
        <v>8</v>
      </c>
    </row>
    <row r="1352" spans="1:7">
      <c r="A1352" s="26">
        <v>41528</v>
      </c>
      <c r="B1352" s="39">
        <f t="shared" si="88"/>
        <v>41528</v>
      </c>
      <c r="C1352" s="48">
        <f t="shared" si="89"/>
        <v>9</v>
      </c>
      <c r="D1352" s="39">
        <f t="shared" si="90"/>
        <v>2013</v>
      </c>
      <c r="E1352" s="26" t="s">
        <v>1</v>
      </c>
      <c r="F1352">
        <f t="shared" si="91"/>
        <v>4</v>
      </c>
      <c r="G1352" t="s">
        <v>8</v>
      </c>
    </row>
    <row r="1353" spans="1:7">
      <c r="A1353" s="26">
        <v>41529</v>
      </c>
      <c r="B1353" s="39">
        <f t="shared" si="88"/>
        <v>41529</v>
      </c>
      <c r="C1353" s="48">
        <f t="shared" si="89"/>
        <v>9</v>
      </c>
      <c r="D1353" s="39">
        <f t="shared" si="90"/>
        <v>2013</v>
      </c>
      <c r="E1353" s="26" t="s">
        <v>1</v>
      </c>
      <c r="F1353">
        <f t="shared" si="91"/>
        <v>5</v>
      </c>
      <c r="G1353" t="s">
        <v>8</v>
      </c>
    </row>
    <row r="1354" spans="1:7">
      <c r="A1354" s="26">
        <v>41530</v>
      </c>
      <c r="B1354" s="39">
        <f t="shared" si="88"/>
        <v>41530</v>
      </c>
      <c r="C1354" s="48">
        <f t="shared" si="89"/>
        <v>9</v>
      </c>
      <c r="D1354" s="39">
        <f t="shared" si="90"/>
        <v>2013</v>
      </c>
      <c r="E1354" s="26" t="s">
        <v>1</v>
      </c>
      <c r="F1354">
        <f t="shared" si="91"/>
        <v>6</v>
      </c>
      <c r="G1354" t="s">
        <v>8</v>
      </c>
    </row>
    <row r="1355" spans="1:7">
      <c r="A1355" s="26">
        <v>41531</v>
      </c>
      <c r="B1355" s="39">
        <f t="shared" si="88"/>
        <v>41531</v>
      </c>
      <c r="C1355" s="48">
        <f t="shared" si="89"/>
        <v>9</v>
      </c>
      <c r="D1355" s="39">
        <f t="shared" si="90"/>
        <v>2013</v>
      </c>
      <c r="E1355" s="26" t="s">
        <v>1</v>
      </c>
      <c r="F1355">
        <f t="shared" si="91"/>
        <v>7</v>
      </c>
      <c r="G1355" t="s">
        <v>0</v>
      </c>
    </row>
    <row r="1356" spans="1:7">
      <c r="A1356" s="26">
        <v>41532</v>
      </c>
      <c r="B1356" s="39">
        <f t="shared" si="88"/>
        <v>41532</v>
      </c>
      <c r="C1356" s="48">
        <f t="shared" si="89"/>
        <v>9</v>
      </c>
      <c r="D1356" s="39">
        <f t="shared" si="90"/>
        <v>2013</v>
      </c>
      <c r="E1356" s="26" t="s">
        <v>1</v>
      </c>
      <c r="F1356">
        <f t="shared" si="91"/>
        <v>1</v>
      </c>
      <c r="G1356" t="s">
        <v>13</v>
      </c>
    </row>
    <row r="1357" spans="1:7">
      <c r="A1357" s="26">
        <v>41533</v>
      </c>
      <c r="B1357" s="39">
        <f t="shared" si="88"/>
        <v>41533</v>
      </c>
      <c r="C1357" s="48">
        <f t="shared" si="89"/>
        <v>9</v>
      </c>
      <c r="D1357" s="39">
        <f t="shared" si="90"/>
        <v>2013</v>
      </c>
      <c r="E1357" s="26" t="s">
        <v>1</v>
      </c>
      <c r="F1357">
        <f t="shared" si="91"/>
        <v>2</v>
      </c>
      <c r="G1357" t="s">
        <v>8</v>
      </c>
    </row>
    <row r="1358" spans="1:7">
      <c r="A1358" s="26">
        <v>41534</v>
      </c>
      <c r="B1358" s="39">
        <f t="shared" si="88"/>
        <v>41534</v>
      </c>
      <c r="C1358" s="48">
        <f t="shared" si="89"/>
        <v>9</v>
      </c>
      <c r="D1358" s="39">
        <f t="shared" si="90"/>
        <v>2013</v>
      </c>
      <c r="E1358" s="26" t="s">
        <v>1</v>
      </c>
      <c r="F1358">
        <f t="shared" si="91"/>
        <v>3</v>
      </c>
      <c r="G1358" t="s">
        <v>8</v>
      </c>
    </row>
    <row r="1359" spans="1:7">
      <c r="A1359" s="26">
        <v>41535</v>
      </c>
      <c r="B1359" s="39">
        <f t="shared" si="88"/>
        <v>41535</v>
      </c>
      <c r="C1359" s="48">
        <f t="shared" si="89"/>
        <v>9</v>
      </c>
      <c r="D1359" s="39">
        <f t="shared" si="90"/>
        <v>2013</v>
      </c>
      <c r="E1359" s="26" t="s">
        <v>1</v>
      </c>
      <c r="F1359">
        <f t="shared" si="91"/>
        <v>4</v>
      </c>
      <c r="G1359" t="s">
        <v>8</v>
      </c>
    </row>
    <row r="1360" spans="1:7">
      <c r="A1360" s="26">
        <v>41536</v>
      </c>
      <c r="B1360" s="39">
        <f t="shared" si="88"/>
        <v>41536</v>
      </c>
      <c r="C1360" s="48">
        <f t="shared" si="89"/>
        <v>9</v>
      </c>
      <c r="D1360" s="39">
        <f t="shared" si="90"/>
        <v>2013</v>
      </c>
      <c r="E1360" s="26" t="s">
        <v>1</v>
      </c>
      <c r="F1360">
        <f t="shared" si="91"/>
        <v>5</v>
      </c>
      <c r="G1360" t="s">
        <v>13</v>
      </c>
    </row>
    <row r="1361" spans="1:7">
      <c r="A1361" s="26">
        <v>41537</v>
      </c>
      <c r="B1361" s="39">
        <f t="shared" si="88"/>
        <v>41537</v>
      </c>
      <c r="C1361" s="48">
        <f t="shared" si="89"/>
        <v>9</v>
      </c>
      <c r="D1361" s="39">
        <f t="shared" si="90"/>
        <v>2013</v>
      </c>
      <c r="E1361" s="26" t="s">
        <v>1</v>
      </c>
      <c r="F1361">
        <f t="shared" si="91"/>
        <v>6</v>
      </c>
      <c r="G1361" t="s">
        <v>8</v>
      </c>
    </row>
    <row r="1362" spans="1:7">
      <c r="A1362" s="26">
        <v>41538</v>
      </c>
      <c r="B1362" s="39">
        <f t="shared" si="88"/>
        <v>41538</v>
      </c>
      <c r="C1362" s="48">
        <f t="shared" si="89"/>
        <v>9</v>
      </c>
      <c r="D1362" s="39">
        <f t="shared" si="90"/>
        <v>2013</v>
      </c>
      <c r="E1362" s="26" t="s">
        <v>1</v>
      </c>
      <c r="F1362">
        <f t="shared" si="91"/>
        <v>7</v>
      </c>
      <c r="G1362" t="s">
        <v>0</v>
      </c>
    </row>
    <row r="1363" spans="1:7">
      <c r="A1363" s="26">
        <v>41539</v>
      </c>
      <c r="B1363" s="39">
        <f t="shared" si="88"/>
        <v>41539</v>
      </c>
      <c r="C1363" s="48">
        <f t="shared" si="89"/>
        <v>9</v>
      </c>
      <c r="D1363" s="39">
        <f t="shared" si="90"/>
        <v>2013</v>
      </c>
      <c r="E1363" s="26" t="s">
        <v>1</v>
      </c>
      <c r="F1363">
        <f t="shared" si="91"/>
        <v>1</v>
      </c>
      <c r="G1363" t="s">
        <v>13</v>
      </c>
    </row>
    <row r="1364" spans="1:7">
      <c r="A1364" s="26">
        <v>41540</v>
      </c>
      <c r="B1364" s="39">
        <f t="shared" ref="B1364:B1427" si="92">A1364</f>
        <v>41540</v>
      </c>
      <c r="C1364" s="48">
        <f t="shared" ref="C1364:C1427" si="93">MONTH(A1364)</f>
        <v>9</v>
      </c>
      <c r="D1364" s="39">
        <f t="shared" ref="D1364:D1427" si="94">YEAR(A1364)</f>
        <v>2013</v>
      </c>
      <c r="E1364" s="26" t="s">
        <v>1</v>
      </c>
      <c r="F1364">
        <f t="shared" ref="F1364:F1427" si="95">WEEKDAY(A1364)</f>
        <v>2</v>
      </c>
      <c r="G1364" t="s">
        <v>8</v>
      </c>
    </row>
    <row r="1365" spans="1:7">
      <c r="A1365" s="26">
        <v>41541</v>
      </c>
      <c r="B1365" s="39">
        <f t="shared" si="92"/>
        <v>41541</v>
      </c>
      <c r="C1365" s="48">
        <f t="shared" si="93"/>
        <v>9</v>
      </c>
      <c r="D1365" s="39">
        <f t="shared" si="94"/>
        <v>2013</v>
      </c>
      <c r="E1365" s="26" t="s">
        <v>1</v>
      </c>
      <c r="F1365">
        <f t="shared" si="95"/>
        <v>3</v>
      </c>
      <c r="G1365" t="s">
        <v>8</v>
      </c>
    </row>
    <row r="1366" spans="1:7">
      <c r="A1366" s="26">
        <v>41542</v>
      </c>
      <c r="B1366" s="39">
        <f t="shared" si="92"/>
        <v>41542</v>
      </c>
      <c r="C1366" s="48">
        <f t="shared" si="93"/>
        <v>9</v>
      </c>
      <c r="D1366" s="39">
        <f t="shared" si="94"/>
        <v>2013</v>
      </c>
      <c r="E1366" s="26" t="s">
        <v>1</v>
      </c>
      <c r="F1366">
        <f t="shared" si="95"/>
        <v>4</v>
      </c>
      <c r="G1366" t="s">
        <v>8</v>
      </c>
    </row>
    <row r="1367" spans="1:7">
      <c r="A1367" s="26">
        <v>41543</v>
      </c>
      <c r="B1367" s="39">
        <f t="shared" si="92"/>
        <v>41543</v>
      </c>
      <c r="C1367" s="48">
        <f t="shared" si="93"/>
        <v>9</v>
      </c>
      <c r="D1367" s="39">
        <f t="shared" si="94"/>
        <v>2013</v>
      </c>
      <c r="E1367" s="26" t="s">
        <v>1</v>
      </c>
      <c r="F1367">
        <f t="shared" si="95"/>
        <v>5</v>
      </c>
      <c r="G1367" t="s">
        <v>8</v>
      </c>
    </row>
    <row r="1368" spans="1:7">
      <c r="A1368" s="26">
        <v>41544</v>
      </c>
      <c r="B1368" s="39">
        <f t="shared" si="92"/>
        <v>41544</v>
      </c>
      <c r="C1368" s="48">
        <f t="shared" si="93"/>
        <v>9</v>
      </c>
      <c r="D1368" s="39">
        <f t="shared" si="94"/>
        <v>2013</v>
      </c>
      <c r="E1368" s="26" t="s">
        <v>1</v>
      </c>
      <c r="F1368">
        <f t="shared" si="95"/>
        <v>6</v>
      </c>
      <c r="G1368" t="s">
        <v>8</v>
      </c>
    </row>
    <row r="1369" spans="1:7">
      <c r="A1369" s="26">
        <v>41545</v>
      </c>
      <c r="B1369" s="39">
        <f t="shared" si="92"/>
        <v>41545</v>
      </c>
      <c r="C1369" s="48">
        <f t="shared" si="93"/>
        <v>9</v>
      </c>
      <c r="D1369" s="39">
        <f t="shared" si="94"/>
        <v>2013</v>
      </c>
      <c r="E1369" s="26" t="s">
        <v>1</v>
      </c>
      <c r="F1369">
        <f t="shared" si="95"/>
        <v>7</v>
      </c>
      <c r="G1369" t="s">
        <v>0</v>
      </c>
    </row>
    <row r="1370" spans="1:7">
      <c r="A1370" s="26">
        <v>41546</v>
      </c>
      <c r="B1370" s="39">
        <f t="shared" si="92"/>
        <v>41546</v>
      </c>
      <c r="C1370" s="48">
        <f t="shared" si="93"/>
        <v>9</v>
      </c>
      <c r="D1370" s="39">
        <f t="shared" si="94"/>
        <v>2013</v>
      </c>
      <c r="E1370" s="26" t="s">
        <v>1</v>
      </c>
      <c r="F1370">
        <f t="shared" si="95"/>
        <v>1</v>
      </c>
      <c r="G1370" t="s">
        <v>13</v>
      </c>
    </row>
    <row r="1371" spans="1:7">
      <c r="A1371" s="26">
        <v>41547</v>
      </c>
      <c r="B1371" s="39">
        <f t="shared" si="92"/>
        <v>41547</v>
      </c>
      <c r="C1371" s="48">
        <f t="shared" si="93"/>
        <v>9</v>
      </c>
      <c r="D1371" s="39">
        <f t="shared" si="94"/>
        <v>2013</v>
      </c>
      <c r="E1371" s="26" t="s">
        <v>1</v>
      </c>
      <c r="F1371">
        <f t="shared" si="95"/>
        <v>2</v>
      </c>
      <c r="G1371" t="s">
        <v>8</v>
      </c>
    </row>
    <row r="1372" spans="1:7">
      <c r="A1372" s="26">
        <v>41548</v>
      </c>
      <c r="B1372" s="39">
        <f t="shared" si="92"/>
        <v>41548</v>
      </c>
      <c r="C1372" s="48">
        <f t="shared" si="93"/>
        <v>10</v>
      </c>
      <c r="D1372" s="39">
        <f t="shared" si="94"/>
        <v>2013</v>
      </c>
      <c r="E1372" s="26" t="s">
        <v>2</v>
      </c>
      <c r="F1372">
        <f t="shared" si="95"/>
        <v>3</v>
      </c>
      <c r="G1372" t="s">
        <v>8</v>
      </c>
    </row>
    <row r="1373" spans="1:7">
      <c r="A1373" s="26">
        <v>41549</v>
      </c>
      <c r="B1373" s="39">
        <f t="shared" si="92"/>
        <v>41549</v>
      </c>
      <c r="C1373" s="48">
        <f t="shared" si="93"/>
        <v>10</v>
      </c>
      <c r="D1373" s="39">
        <f t="shared" si="94"/>
        <v>2013</v>
      </c>
      <c r="E1373" s="26" t="s">
        <v>2</v>
      </c>
      <c r="F1373">
        <f t="shared" si="95"/>
        <v>4</v>
      </c>
      <c r="G1373" t="s">
        <v>8</v>
      </c>
    </row>
    <row r="1374" spans="1:7">
      <c r="A1374" s="26">
        <v>41550</v>
      </c>
      <c r="B1374" s="39">
        <f t="shared" si="92"/>
        <v>41550</v>
      </c>
      <c r="C1374" s="48">
        <f t="shared" si="93"/>
        <v>10</v>
      </c>
      <c r="D1374" s="39">
        <f t="shared" si="94"/>
        <v>2013</v>
      </c>
      <c r="E1374" s="26" t="s">
        <v>2</v>
      </c>
      <c r="F1374">
        <f t="shared" si="95"/>
        <v>5</v>
      </c>
      <c r="G1374" t="s">
        <v>8</v>
      </c>
    </row>
    <row r="1375" spans="1:7">
      <c r="A1375" s="26">
        <v>41551</v>
      </c>
      <c r="B1375" s="39">
        <f t="shared" si="92"/>
        <v>41551</v>
      </c>
      <c r="C1375" s="48">
        <f t="shared" si="93"/>
        <v>10</v>
      </c>
      <c r="D1375" s="39">
        <f t="shared" si="94"/>
        <v>2013</v>
      </c>
      <c r="E1375" s="26" t="s">
        <v>2</v>
      </c>
      <c r="F1375">
        <f t="shared" si="95"/>
        <v>6</v>
      </c>
      <c r="G1375" t="s">
        <v>8</v>
      </c>
    </row>
    <row r="1376" spans="1:7">
      <c r="A1376" s="26">
        <v>41552</v>
      </c>
      <c r="B1376" s="39">
        <f t="shared" si="92"/>
        <v>41552</v>
      </c>
      <c r="C1376" s="48">
        <f t="shared" si="93"/>
        <v>10</v>
      </c>
      <c r="D1376" s="39">
        <f t="shared" si="94"/>
        <v>2013</v>
      </c>
      <c r="E1376" s="26" t="s">
        <v>2</v>
      </c>
      <c r="F1376">
        <f t="shared" si="95"/>
        <v>7</v>
      </c>
      <c r="G1376" t="s">
        <v>0</v>
      </c>
    </row>
    <row r="1377" spans="1:7">
      <c r="A1377" s="26">
        <v>41553</v>
      </c>
      <c r="B1377" s="39">
        <f t="shared" si="92"/>
        <v>41553</v>
      </c>
      <c r="C1377" s="48">
        <f t="shared" si="93"/>
        <v>10</v>
      </c>
      <c r="D1377" s="39">
        <f t="shared" si="94"/>
        <v>2013</v>
      </c>
      <c r="E1377" s="26" t="s">
        <v>2</v>
      </c>
      <c r="F1377">
        <f t="shared" si="95"/>
        <v>1</v>
      </c>
      <c r="G1377" t="s">
        <v>13</v>
      </c>
    </row>
    <row r="1378" spans="1:7">
      <c r="A1378" s="26">
        <v>41554</v>
      </c>
      <c r="B1378" s="39">
        <f t="shared" si="92"/>
        <v>41554</v>
      </c>
      <c r="C1378" s="48">
        <f t="shared" si="93"/>
        <v>10</v>
      </c>
      <c r="D1378" s="39">
        <f t="shared" si="94"/>
        <v>2013</v>
      </c>
      <c r="E1378" s="26" t="s">
        <v>2</v>
      </c>
      <c r="F1378">
        <f t="shared" si="95"/>
        <v>2</v>
      </c>
      <c r="G1378" t="s">
        <v>8</v>
      </c>
    </row>
    <row r="1379" spans="1:7">
      <c r="A1379" s="26">
        <v>41555</v>
      </c>
      <c r="B1379" s="39">
        <f t="shared" si="92"/>
        <v>41555</v>
      </c>
      <c r="C1379" s="48">
        <f t="shared" si="93"/>
        <v>10</v>
      </c>
      <c r="D1379" s="39">
        <f t="shared" si="94"/>
        <v>2013</v>
      </c>
      <c r="E1379" s="26" t="s">
        <v>2</v>
      </c>
      <c r="F1379">
        <f t="shared" si="95"/>
        <v>3</v>
      </c>
      <c r="G1379" t="s">
        <v>8</v>
      </c>
    </row>
    <row r="1380" spans="1:7">
      <c r="A1380" s="26">
        <v>41556</v>
      </c>
      <c r="B1380" s="39">
        <f t="shared" si="92"/>
        <v>41556</v>
      </c>
      <c r="C1380" s="48">
        <f t="shared" si="93"/>
        <v>10</v>
      </c>
      <c r="D1380" s="39">
        <f t="shared" si="94"/>
        <v>2013</v>
      </c>
      <c r="E1380" s="26" t="s">
        <v>2</v>
      </c>
      <c r="F1380">
        <f t="shared" si="95"/>
        <v>4</v>
      </c>
      <c r="G1380" t="s">
        <v>8</v>
      </c>
    </row>
    <row r="1381" spans="1:7">
      <c r="A1381" s="26">
        <v>41557</v>
      </c>
      <c r="B1381" s="39">
        <f t="shared" si="92"/>
        <v>41557</v>
      </c>
      <c r="C1381" s="48">
        <f t="shared" si="93"/>
        <v>10</v>
      </c>
      <c r="D1381" s="39">
        <f t="shared" si="94"/>
        <v>2013</v>
      </c>
      <c r="E1381" s="26" t="s">
        <v>2</v>
      </c>
      <c r="F1381">
        <f t="shared" si="95"/>
        <v>5</v>
      </c>
      <c r="G1381" t="s">
        <v>13</v>
      </c>
    </row>
    <row r="1382" spans="1:7">
      <c r="A1382" s="26">
        <v>41558</v>
      </c>
      <c r="B1382" s="39">
        <f t="shared" si="92"/>
        <v>41558</v>
      </c>
      <c r="C1382" s="48">
        <f t="shared" si="93"/>
        <v>10</v>
      </c>
      <c r="D1382" s="39">
        <f t="shared" si="94"/>
        <v>2013</v>
      </c>
      <c r="E1382" s="26" t="s">
        <v>2</v>
      </c>
      <c r="F1382">
        <f t="shared" si="95"/>
        <v>6</v>
      </c>
      <c r="G1382" t="s">
        <v>8</v>
      </c>
    </row>
    <row r="1383" spans="1:7">
      <c r="A1383" s="26">
        <v>41559</v>
      </c>
      <c r="B1383" s="39">
        <f t="shared" si="92"/>
        <v>41559</v>
      </c>
      <c r="C1383" s="48">
        <f t="shared" si="93"/>
        <v>10</v>
      </c>
      <c r="D1383" s="39">
        <f t="shared" si="94"/>
        <v>2013</v>
      </c>
      <c r="E1383" s="26" t="s">
        <v>2</v>
      </c>
      <c r="F1383">
        <f t="shared" si="95"/>
        <v>7</v>
      </c>
      <c r="G1383" t="s">
        <v>0</v>
      </c>
    </row>
    <row r="1384" spans="1:7">
      <c r="A1384" s="26">
        <v>41560</v>
      </c>
      <c r="B1384" s="39">
        <f t="shared" si="92"/>
        <v>41560</v>
      </c>
      <c r="C1384" s="48">
        <f t="shared" si="93"/>
        <v>10</v>
      </c>
      <c r="D1384" s="39">
        <f t="shared" si="94"/>
        <v>2013</v>
      </c>
      <c r="E1384" s="26" t="s">
        <v>2</v>
      </c>
      <c r="F1384">
        <f t="shared" si="95"/>
        <v>1</v>
      </c>
      <c r="G1384" t="s">
        <v>13</v>
      </c>
    </row>
    <row r="1385" spans="1:7">
      <c r="A1385" s="26">
        <v>41561</v>
      </c>
      <c r="B1385" s="39">
        <f t="shared" si="92"/>
        <v>41561</v>
      </c>
      <c r="C1385" s="48">
        <f t="shared" si="93"/>
        <v>10</v>
      </c>
      <c r="D1385" s="39">
        <f t="shared" si="94"/>
        <v>2013</v>
      </c>
      <c r="E1385" s="26" t="s">
        <v>2</v>
      </c>
      <c r="F1385">
        <f t="shared" si="95"/>
        <v>2</v>
      </c>
      <c r="G1385" t="s">
        <v>8</v>
      </c>
    </row>
    <row r="1386" spans="1:7">
      <c r="A1386" s="26">
        <v>41562</v>
      </c>
      <c r="B1386" s="39">
        <f t="shared" si="92"/>
        <v>41562</v>
      </c>
      <c r="C1386" s="48">
        <f t="shared" si="93"/>
        <v>10</v>
      </c>
      <c r="D1386" s="39">
        <f t="shared" si="94"/>
        <v>2013</v>
      </c>
      <c r="E1386" s="26" t="s">
        <v>2</v>
      </c>
      <c r="F1386">
        <f t="shared" si="95"/>
        <v>3</v>
      </c>
      <c r="G1386" t="s">
        <v>8</v>
      </c>
    </row>
    <row r="1387" spans="1:7">
      <c r="A1387" s="26">
        <v>41563</v>
      </c>
      <c r="B1387" s="39">
        <f t="shared" si="92"/>
        <v>41563</v>
      </c>
      <c r="C1387" s="48">
        <f t="shared" si="93"/>
        <v>10</v>
      </c>
      <c r="D1387" s="39">
        <f t="shared" si="94"/>
        <v>2013</v>
      </c>
      <c r="E1387" s="26" t="s">
        <v>2</v>
      </c>
      <c r="F1387">
        <f t="shared" si="95"/>
        <v>4</v>
      </c>
      <c r="G1387" t="s">
        <v>8</v>
      </c>
    </row>
    <row r="1388" spans="1:7">
      <c r="A1388" s="26">
        <v>41564</v>
      </c>
      <c r="B1388" s="39">
        <f t="shared" si="92"/>
        <v>41564</v>
      </c>
      <c r="C1388" s="48">
        <f t="shared" si="93"/>
        <v>10</v>
      </c>
      <c r="D1388" s="39">
        <f t="shared" si="94"/>
        <v>2013</v>
      </c>
      <c r="E1388" s="26" t="s">
        <v>2</v>
      </c>
      <c r="F1388">
        <f t="shared" si="95"/>
        <v>5</v>
      </c>
      <c r="G1388" t="s">
        <v>8</v>
      </c>
    </row>
    <row r="1389" spans="1:7">
      <c r="A1389" s="26">
        <v>41565</v>
      </c>
      <c r="B1389" s="39">
        <f t="shared" si="92"/>
        <v>41565</v>
      </c>
      <c r="C1389" s="48">
        <f t="shared" si="93"/>
        <v>10</v>
      </c>
      <c r="D1389" s="39">
        <f t="shared" si="94"/>
        <v>2013</v>
      </c>
      <c r="E1389" s="26" t="s">
        <v>2</v>
      </c>
      <c r="F1389">
        <f t="shared" si="95"/>
        <v>6</v>
      </c>
      <c r="G1389" t="s">
        <v>8</v>
      </c>
    </row>
    <row r="1390" spans="1:7">
      <c r="A1390" s="26">
        <v>41566</v>
      </c>
      <c r="B1390" s="39">
        <f t="shared" si="92"/>
        <v>41566</v>
      </c>
      <c r="C1390" s="48">
        <f t="shared" si="93"/>
        <v>10</v>
      </c>
      <c r="D1390" s="39">
        <f t="shared" si="94"/>
        <v>2013</v>
      </c>
      <c r="E1390" s="26" t="s">
        <v>2</v>
      </c>
      <c r="F1390">
        <f t="shared" si="95"/>
        <v>7</v>
      </c>
      <c r="G1390" t="s">
        <v>0</v>
      </c>
    </row>
    <row r="1391" spans="1:7">
      <c r="A1391" s="26">
        <v>41567</v>
      </c>
      <c r="B1391" s="39">
        <f t="shared" si="92"/>
        <v>41567</v>
      </c>
      <c r="C1391" s="48">
        <f t="shared" si="93"/>
        <v>10</v>
      </c>
      <c r="D1391" s="39">
        <f t="shared" si="94"/>
        <v>2013</v>
      </c>
      <c r="E1391" s="26" t="s">
        <v>2</v>
      </c>
      <c r="F1391">
        <f t="shared" si="95"/>
        <v>1</v>
      </c>
      <c r="G1391" t="s">
        <v>13</v>
      </c>
    </row>
    <row r="1392" spans="1:7">
      <c r="A1392" s="26">
        <v>41568</v>
      </c>
      <c r="B1392" s="39">
        <f t="shared" si="92"/>
        <v>41568</v>
      </c>
      <c r="C1392" s="48">
        <f t="shared" si="93"/>
        <v>10</v>
      </c>
      <c r="D1392" s="39">
        <f t="shared" si="94"/>
        <v>2013</v>
      </c>
      <c r="E1392" s="26" t="s">
        <v>2</v>
      </c>
      <c r="F1392">
        <f t="shared" si="95"/>
        <v>2</v>
      </c>
      <c r="G1392" t="s">
        <v>8</v>
      </c>
    </row>
    <row r="1393" spans="1:7">
      <c r="A1393" s="26">
        <v>41569</v>
      </c>
      <c r="B1393" s="39">
        <f t="shared" si="92"/>
        <v>41569</v>
      </c>
      <c r="C1393" s="48">
        <f t="shared" si="93"/>
        <v>10</v>
      </c>
      <c r="D1393" s="39">
        <f t="shared" si="94"/>
        <v>2013</v>
      </c>
      <c r="E1393" s="26" t="s">
        <v>2</v>
      </c>
      <c r="F1393">
        <f t="shared" si="95"/>
        <v>3</v>
      </c>
      <c r="G1393" t="s">
        <v>8</v>
      </c>
    </row>
    <row r="1394" spans="1:7">
      <c r="A1394" s="26">
        <v>41570</v>
      </c>
      <c r="B1394" s="39">
        <f t="shared" si="92"/>
        <v>41570</v>
      </c>
      <c r="C1394" s="48">
        <f t="shared" si="93"/>
        <v>10</v>
      </c>
      <c r="D1394" s="39">
        <f t="shared" si="94"/>
        <v>2013</v>
      </c>
      <c r="E1394" s="26" t="s">
        <v>2</v>
      </c>
      <c r="F1394">
        <f t="shared" si="95"/>
        <v>4</v>
      </c>
      <c r="G1394" t="s">
        <v>8</v>
      </c>
    </row>
    <row r="1395" spans="1:7">
      <c r="A1395" s="26">
        <v>41571</v>
      </c>
      <c r="B1395" s="39">
        <f t="shared" si="92"/>
        <v>41571</v>
      </c>
      <c r="C1395" s="48">
        <f t="shared" si="93"/>
        <v>10</v>
      </c>
      <c r="D1395" s="39">
        <f t="shared" si="94"/>
        <v>2013</v>
      </c>
      <c r="E1395" s="26" t="s">
        <v>2</v>
      </c>
      <c r="F1395">
        <f t="shared" si="95"/>
        <v>5</v>
      </c>
      <c r="G1395" t="s">
        <v>8</v>
      </c>
    </row>
    <row r="1396" spans="1:7">
      <c r="A1396" s="26">
        <v>41572</v>
      </c>
      <c r="B1396" s="39">
        <f t="shared" si="92"/>
        <v>41572</v>
      </c>
      <c r="C1396" s="48">
        <f t="shared" si="93"/>
        <v>10</v>
      </c>
      <c r="D1396" s="39">
        <f t="shared" si="94"/>
        <v>2013</v>
      </c>
      <c r="E1396" s="26" t="s">
        <v>2</v>
      </c>
      <c r="F1396">
        <f t="shared" si="95"/>
        <v>6</v>
      </c>
      <c r="G1396" t="s">
        <v>8</v>
      </c>
    </row>
    <row r="1397" spans="1:7">
      <c r="A1397" s="26">
        <v>41573</v>
      </c>
      <c r="B1397" s="39">
        <f t="shared" si="92"/>
        <v>41573</v>
      </c>
      <c r="C1397" s="48">
        <f t="shared" si="93"/>
        <v>10</v>
      </c>
      <c r="D1397" s="39">
        <f t="shared" si="94"/>
        <v>2013</v>
      </c>
      <c r="E1397" s="26" t="s">
        <v>2</v>
      </c>
      <c r="F1397">
        <f t="shared" si="95"/>
        <v>7</v>
      </c>
      <c r="G1397" t="s">
        <v>0</v>
      </c>
    </row>
    <row r="1398" spans="1:7">
      <c r="A1398" s="26">
        <v>41574</v>
      </c>
      <c r="B1398" s="39">
        <f t="shared" si="92"/>
        <v>41574</v>
      </c>
      <c r="C1398" s="48">
        <f t="shared" si="93"/>
        <v>10</v>
      </c>
      <c r="D1398" s="39">
        <f t="shared" si="94"/>
        <v>2013</v>
      </c>
      <c r="E1398" s="26" t="s">
        <v>2</v>
      </c>
      <c r="F1398">
        <f t="shared" si="95"/>
        <v>1</v>
      </c>
      <c r="G1398" t="s">
        <v>13</v>
      </c>
    </row>
    <row r="1399" spans="1:7">
      <c r="A1399" s="26">
        <v>41575</v>
      </c>
      <c r="B1399" s="39">
        <f t="shared" si="92"/>
        <v>41575</v>
      </c>
      <c r="C1399" s="48">
        <f t="shared" si="93"/>
        <v>10</v>
      </c>
      <c r="D1399" s="39">
        <f t="shared" si="94"/>
        <v>2013</v>
      </c>
      <c r="E1399" s="26" t="s">
        <v>2</v>
      </c>
      <c r="F1399">
        <f t="shared" si="95"/>
        <v>2</v>
      </c>
      <c r="G1399" t="s">
        <v>8</v>
      </c>
    </row>
    <row r="1400" spans="1:7">
      <c r="A1400" s="26">
        <v>41576</v>
      </c>
      <c r="B1400" s="39">
        <f t="shared" si="92"/>
        <v>41576</v>
      </c>
      <c r="C1400" s="48">
        <f t="shared" si="93"/>
        <v>10</v>
      </c>
      <c r="D1400" s="39">
        <f t="shared" si="94"/>
        <v>2013</v>
      </c>
      <c r="E1400" s="26" t="s">
        <v>2</v>
      </c>
      <c r="F1400">
        <f t="shared" si="95"/>
        <v>3</v>
      </c>
      <c r="G1400" t="s">
        <v>8</v>
      </c>
    </row>
    <row r="1401" spans="1:7">
      <c r="A1401" s="26">
        <v>41577</v>
      </c>
      <c r="B1401" s="39">
        <f t="shared" si="92"/>
        <v>41577</v>
      </c>
      <c r="C1401" s="48">
        <f t="shared" si="93"/>
        <v>10</v>
      </c>
      <c r="D1401" s="39">
        <f t="shared" si="94"/>
        <v>2013</v>
      </c>
      <c r="E1401" s="26" t="s">
        <v>2</v>
      </c>
      <c r="F1401">
        <f t="shared" si="95"/>
        <v>4</v>
      </c>
      <c r="G1401" t="s">
        <v>8</v>
      </c>
    </row>
    <row r="1402" spans="1:7">
      <c r="A1402" s="26">
        <v>41578</v>
      </c>
      <c r="B1402" s="39">
        <f t="shared" si="92"/>
        <v>41578</v>
      </c>
      <c r="C1402" s="48">
        <f t="shared" si="93"/>
        <v>10</v>
      </c>
      <c r="D1402" s="39">
        <f t="shared" si="94"/>
        <v>2013</v>
      </c>
      <c r="E1402" s="26" t="s">
        <v>2</v>
      </c>
      <c r="F1402">
        <f t="shared" si="95"/>
        <v>5</v>
      </c>
      <c r="G1402" t="s">
        <v>8</v>
      </c>
    </row>
    <row r="1403" spans="1:7">
      <c r="A1403" s="26">
        <v>41579</v>
      </c>
      <c r="B1403" s="39">
        <f t="shared" si="92"/>
        <v>41579</v>
      </c>
      <c r="C1403" s="48">
        <f t="shared" si="93"/>
        <v>11</v>
      </c>
      <c r="D1403" s="39">
        <f t="shared" si="94"/>
        <v>2013</v>
      </c>
      <c r="E1403" s="26" t="s">
        <v>2</v>
      </c>
      <c r="F1403">
        <f t="shared" si="95"/>
        <v>6</v>
      </c>
      <c r="G1403" t="s">
        <v>8</v>
      </c>
    </row>
    <row r="1404" spans="1:7">
      <c r="A1404" s="26">
        <v>41580</v>
      </c>
      <c r="B1404" s="39">
        <f t="shared" si="92"/>
        <v>41580</v>
      </c>
      <c r="C1404" s="48">
        <f t="shared" si="93"/>
        <v>11</v>
      </c>
      <c r="D1404" s="39">
        <f t="shared" si="94"/>
        <v>2013</v>
      </c>
      <c r="E1404" s="26" t="s">
        <v>2</v>
      </c>
      <c r="F1404">
        <f t="shared" si="95"/>
        <v>7</v>
      </c>
      <c r="G1404" t="s">
        <v>0</v>
      </c>
    </row>
    <row r="1405" spans="1:7">
      <c r="A1405" s="26">
        <v>41581</v>
      </c>
      <c r="B1405" s="39">
        <f t="shared" si="92"/>
        <v>41581</v>
      </c>
      <c r="C1405" s="48">
        <f t="shared" si="93"/>
        <v>11</v>
      </c>
      <c r="D1405" s="39">
        <f t="shared" si="94"/>
        <v>2013</v>
      </c>
      <c r="E1405" s="26" t="s">
        <v>2</v>
      </c>
      <c r="F1405">
        <f t="shared" si="95"/>
        <v>1</v>
      </c>
      <c r="G1405" t="s">
        <v>13</v>
      </c>
    </row>
    <row r="1406" spans="1:7">
      <c r="A1406" s="26">
        <v>41582</v>
      </c>
      <c r="B1406" s="39">
        <f t="shared" si="92"/>
        <v>41582</v>
      </c>
      <c r="C1406" s="48">
        <f t="shared" si="93"/>
        <v>11</v>
      </c>
      <c r="D1406" s="39">
        <f t="shared" si="94"/>
        <v>2013</v>
      </c>
      <c r="E1406" s="26" t="s">
        <v>2</v>
      </c>
      <c r="F1406">
        <f t="shared" si="95"/>
        <v>2</v>
      </c>
      <c r="G1406" t="s">
        <v>8</v>
      </c>
    </row>
    <row r="1407" spans="1:7">
      <c r="A1407" s="26">
        <v>41583</v>
      </c>
      <c r="B1407" s="39">
        <f t="shared" si="92"/>
        <v>41583</v>
      </c>
      <c r="C1407" s="48">
        <f t="shared" si="93"/>
        <v>11</v>
      </c>
      <c r="D1407" s="39">
        <f t="shared" si="94"/>
        <v>2013</v>
      </c>
      <c r="E1407" s="26" t="s">
        <v>2</v>
      </c>
      <c r="F1407">
        <f t="shared" si="95"/>
        <v>3</v>
      </c>
      <c r="G1407" t="s">
        <v>8</v>
      </c>
    </row>
    <row r="1408" spans="1:7">
      <c r="A1408" s="26">
        <v>41584</v>
      </c>
      <c r="B1408" s="39">
        <f t="shared" si="92"/>
        <v>41584</v>
      </c>
      <c r="C1408" s="48">
        <f t="shared" si="93"/>
        <v>11</v>
      </c>
      <c r="D1408" s="39">
        <f t="shared" si="94"/>
        <v>2013</v>
      </c>
      <c r="E1408" s="26" t="s">
        <v>2</v>
      </c>
      <c r="F1408">
        <f t="shared" si="95"/>
        <v>4</v>
      </c>
      <c r="G1408" t="s">
        <v>8</v>
      </c>
    </row>
    <row r="1409" spans="1:7">
      <c r="A1409" s="26">
        <v>41585</v>
      </c>
      <c r="B1409" s="39">
        <f t="shared" si="92"/>
        <v>41585</v>
      </c>
      <c r="C1409" s="48">
        <f t="shared" si="93"/>
        <v>11</v>
      </c>
      <c r="D1409" s="39">
        <f t="shared" si="94"/>
        <v>2013</v>
      </c>
      <c r="E1409" s="26" t="s">
        <v>2</v>
      </c>
      <c r="F1409">
        <f t="shared" si="95"/>
        <v>5</v>
      </c>
      <c r="G1409" t="s">
        <v>8</v>
      </c>
    </row>
    <row r="1410" spans="1:7">
      <c r="A1410" s="26">
        <v>41586</v>
      </c>
      <c r="B1410" s="39">
        <f t="shared" si="92"/>
        <v>41586</v>
      </c>
      <c r="C1410" s="48">
        <f t="shared" si="93"/>
        <v>11</v>
      </c>
      <c r="D1410" s="39">
        <f t="shared" si="94"/>
        <v>2013</v>
      </c>
      <c r="E1410" s="26" t="s">
        <v>2</v>
      </c>
      <c r="F1410">
        <f t="shared" si="95"/>
        <v>6</v>
      </c>
      <c r="G1410" t="s">
        <v>8</v>
      </c>
    </row>
    <row r="1411" spans="1:7">
      <c r="A1411" s="26">
        <v>41587</v>
      </c>
      <c r="B1411" s="39">
        <f t="shared" si="92"/>
        <v>41587</v>
      </c>
      <c r="C1411" s="48">
        <f t="shared" si="93"/>
        <v>11</v>
      </c>
      <c r="D1411" s="39">
        <f t="shared" si="94"/>
        <v>2013</v>
      </c>
      <c r="E1411" s="26" t="s">
        <v>2</v>
      </c>
      <c r="F1411">
        <f t="shared" si="95"/>
        <v>7</v>
      </c>
      <c r="G1411" t="s">
        <v>0</v>
      </c>
    </row>
    <row r="1412" spans="1:7">
      <c r="A1412" s="26">
        <v>41588</v>
      </c>
      <c r="B1412" s="39">
        <f t="shared" si="92"/>
        <v>41588</v>
      </c>
      <c r="C1412" s="48">
        <f t="shared" si="93"/>
        <v>11</v>
      </c>
      <c r="D1412" s="39">
        <f t="shared" si="94"/>
        <v>2013</v>
      </c>
      <c r="E1412" s="26" t="s">
        <v>2</v>
      </c>
      <c r="F1412">
        <f t="shared" si="95"/>
        <v>1</v>
      </c>
      <c r="G1412" t="s">
        <v>13</v>
      </c>
    </row>
    <row r="1413" spans="1:7">
      <c r="A1413" s="26">
        <v>41589</v>
      </c>
      <c r="B1413" s="39">
        <f t="shared" si="92"/>
        <v>41589</v>
      </c>
      <c r="C1413" s="48">
        <f t="shared" si="93"/>
        <v>11</v>
      </c>
      <c r="D1413" s="39">
        <f t="shared" si="94"/>
        <v>2013</v>
      </c>
      <c r="E1413" s="26" t="s">
        <v>2</v>
      </c>
      <c r="F1413">
        <f t="shared" si="95"/>
        <v>2</v>
      </c>
      <c r="G1413" t="s">
        <v>8</v>
      </c>
    </row>
    <row r="1414" spans="1:7">
      <c r="A1414" s="26">
        <v>41590</v>
      </c>
      <c r="B1414" s="39">
        <f t="shared" si="92"/>
        <v>41590</v>
      </c>
      <c r="C1414" s="48">
        <f t="shared" si="93"/>
        <v>11</v>
      </c>
      <c r="D1414" s="39">
        <f t="shared" si="94"/>
        <v>2013</v>
      </c>
      <c r="E1414" s="26" t="s">
        <v>2</v>
      </c>
      <c r="F1414">
        <f t="shared" si="95"/>
        <v>3</v>
      </c>
      <c r="G1414" t="s">
        <v>8</v>
      </c>
    </row>
    <row r="1415" spans="1:7">
      <c r="A1415" s="26">
        <v>41591</v>
      </c>
      <c r="B1415" s="39">
        <f t="shared" si="92"/>
        <v>41591</v>
      </c>
      <c r="C1415" s="48">
        <f t="shared" si="93"/>
        <v>11</v>
      </c>
      <c r="D1415" s="39">
        <f t="shared" si="94"/>
        <v>2013</v>
      </c>
      <c r="E1415" s="26" t="s">
        <v>2</v>
      </c>
      <c r="F1415">
        <f t="shared" si="95"/>
        <v>4</v>
      </c>
      <c r="G1415" t="s">
        <v>8</v>
      </c>
    </row>
    <row r="1416" spans="1:7">
      <c r="A1416" s="26">
        <v>41592</v>
      </c>
      <c r="B1416" s="39">
        <f t="shared" si="92"/>
        <v>41592</v>
      </c>
      <c r="C1416" s="48">
        <f t="shared" si="93"/>
        <v>11</v>
      </c>
      <c r="D1416" s="39">
        <f t="shared" si="94"/>
        <v>2013</v>
      </c>
      <c r="E1416" s="26" t="s">
        <v>2</v>
      </c>
      <c r="F1416">
        <f t="shared" si="95"/>
        <v>5</v>
      </c>
      <c r="G1416" t="s">
        <v>8</v>
      </c>
    </row>
    <row r="1417" spans="1:7">
      <c r="A1417" s="26">
        <v>41593</v>
      </c>
      <c r="B1417" s="39">
        <f t="shared" si="92"/>
        <v>41593</v>
      </c>
      <c r="C1417" s="48">
        <f t="shared" si="93"/>
        <v>11</v>
      </c>
      <c r="D1417" s="39">
        <f t="shared" si="94"/>
        <v>2013</v>
      </c>
      <c r="E1417" s="26" t="s">
        <v>2</v>
      </c>
      <c r="F1417">
        <f t="shared" si="95"/>
        <v>6</v>
      </c>
      <c r="G1417" t="s">
        <v>8</v>
      </c>
    </row>
    <row r="1418" spans="1:7">
      <c r="A1418" s="26">
        <v>41594</v>
      </c>
      <c r="B1418" s="39">
        <f t="shared" si="92"/>
        <v>41594</v>
      </c>
      <c r="C1418" s="48">
        <f t="shared" si="93"/>
        <v>11</v>
      </c>
      <c r="D1418" s="39">
        <f t="shared" si="94"/>
        <v>2013</v>
      </c>
      <c r="E1418" s="26" t="s">
        <v>2</v>
      </c>
      <c r="F1418">
        <f t="shared" si="95"/>
        <v>7</v>
      </c>
      <c r="G1418" t="s">
        <v>0</v>
      </c>
    </row>
    <row r="1419" spans="1:7">
      <c r="A1419" s="26">
        <v>41595</v>
      </c>
      <c r="B1419" s="39">
        <f t="shared" si="92"/>
        <v>41595</v>
      </c>
      <c r="C1419" s="48">
        <f t="shared" si="93"/>
        <v>11</v>
      </c>
      <c r="D1419" s="39">
        <f t="shared" si="94"/>
        <v>2013</v>
      </c>
      <c r="E1419" s="26" t="s">
        <v>2</v>
      </c>
      <c r="F1419">
        <f t="shared" si="95"/>
        <v>1</v>
      </c>
      <c r="G1419" t="s">
        <v>13</v>
      </c>
    </row>
    <row r="1420" spans="1:7">
      <c r="A1420" s="26">
        <v>41596</v>
      </c>
      <c r="B1420" s="39">
        <f t="shared" si="92"/>
        <v>41596</v>
      </c>
      <c r="C1420" s="48">
        <f t="shared" si="93"/>
        <v>11</v>
      </c>
      <c r="D1420" s="39">
        <f t="shared" si="94"/>
        <v>2013</v>
      </c>
      <c r="E1420" s="26" t="s">
        <v>2</v>
      </c>
      <c r="F1420">
        <f t="shared" si="95"/>
        <v>2</v>
      </c>
      <c r="G1420" t="s">
        <v>8</v>
      </c>
    </row>
    <row r="1421" spans="1:7">
      <c r="A1421" s="26">
        <v>41597</v>
      </c>
      <c r="B1421" s="39">
        <f t="shared" si="92"/>
        <v>41597</v>
      </c>
      <c r="C1421" s="48">
        <f t="shared" si="93"/>
        <v>11</v>
      </c>
      <c r="D1421" s="39">
        <f t="shared" si="94"/>
        <v>2013</v>
      </c>
      <c r="E1421" s="26" t="s">
        <v>2</v>
      </c>
      <c r="F1421">
        <f t="shared" si="95"/>
        <v>3</v>
      </c>
      <c r="G1421" t="s">
        <v>8</v>
      </c>
    </row>
    <row r="1422" spans="1:7">
      <c r="A1422" s="26">
        <v>41598</v>
      </c>
      <c r="B1422" s="39">
        <f t="shared" si="92"/>
        <v>41598</v>
      </c>
      <c r="C1422" s="48">
        <f t="shared" si="93"/>
        <v>11</v>
      </c>
      <c r="D1422" s="39">
        <f t="shared" si="94"/>
        <v>2013</v>
      </c>
      <c r="E1422" s="26" t="s">
        <v>2</v>
      </c>
      <c r="F1422">
        <f t="shared" si="95"/>
        <v>4</v>
      </c>
      <c r="G1422" t="s">
        <v>8</v>
      </c>
    </row>
    <row r="1423" spans="1:7">
      <c r="A1423" s="26">
        <v>41599</v>
      </c>
      <c r="B1423" s="39">
        <f t="shared" si="92"/>
        <v>41599</v>
      </c>
      <c r="C1423" s="48">
        <f t="shared" si="93"/>
        <v>11</v>
      </c>
      <c r="D1423" s="39">
        <f t="shared" si="94"/>
        <v>2013</v>
      </c>
      <c r="E1423" s="26" t="s">
        <v>2</v>
      </c>
      <c r="F1423">
        <f t="shared" si="95"/>
        <v>5</v>
      </c>
      <c r="G1423" t="s">
        <v>8</v>
      </c>
    </row>
    <row r="1424" spans="1:7">
      <c r="A1424" s="26">
        <v>41600</v>
      </c>
      <c r="B1424" s="39">
        <f t="shared" si="92"/>
        <v>41600</v>
      </c>
      <c r="C1424" s="48">
        <f t="shared" si="93"/>
        <v>11</v>
      </c>
      <c r="D1424" s="39">
        <f t="shared" si="94"/>
        <v>2013</v>
      </c>
      <c r="E1424" s="26" t="s">
        <v>2</v>
      </c>
      <c r="F1424">
        <f t="shared" si="95"/>
        <v>6</v>
      </c>
      <c r="G1424" t="s">
        <v>8</v>
      </c>
    </row>
    <row r="1425" spans="1:7">
      <c r="A1425" s="26">
        <v>41601</v>
      </c>
      <c r="B1425" s="39">
        <f t="shared" si="92"/>
        <v>41601</v>
      </c>
      <c r="C1425" s="48">
        <f t="shared" si="93"/>
        <v>11</v>
      </c>
      <c r="D1425" s="39">
        <f t="shared" si="94"/>
        <v>2013</v>
      </c>
      <c r="E1425" s="26" t="s">
        <v>2</v>
      </c>
      <c r="F1425">
        <f t="shared" si="95"/>
        <v>7</v>
      </c>
      <c r="G1425" t="s">
        <v>0</v>
      </c>
    </row>
    <row r="1426" spans="1:7">
      <c r="A1426" s="26">
        <v>41602</v>
      </c>
      <c r="B1426" s="39">
        <f t="shared" si="92"/>
        <v>41602</v>
      </c>
      <c r="C1426" s="48">
        <f t="shared" si="93"/>
        <v>11</v>
      </c>
      <c r="D1426" s="39">
        <f t="shared" si="94"/>
        <v>2013</v>
      </c>
      <c r="E1426" s="26" t="s">
        <v>2</v>
      </c>
      <c r="F1426">
        <f t="shared" si="95"/>
        <v>1</v>
      </c>
      <c r="G1426" t="s">
        <v>13</v>
      </c>
    </row>
    <row r="1427" spans="1:7">
      <c r="A1427" s="26">
        <v>41603</v>
      </c>
      <c r="B1427" s="39">
        <f t="shared" si="92"/>
        <v>41603</v>
      </c>
      <c r="C1427" s="48">
        <f t="shared" si="93"/>
        <v>11</v>
      </c>
      <c r="D1427" s="39">
        <f t="shared" si="94"/>
        <v>2013</v>
      </c>
      <c r="E1427" s="26" t="s">
        <v>2</v>
      </c>
      <c r="F1427">
        <f t="shared" si="95"/>
        <v>2</v>
      </c>
      <c r="G1427" t="s">
        <v>8</v>
      </c>
    </row>
    <row r="1428" spans="1:7">
      <c r="A1428" s="26">
        <v>41604</v>
      </c>
      <c r="B1428" s="39">
        <f t="shared" ref="B1428:B1464" si="96">A1428</f>
        <v>41604</v>
      </c>
      <c r="C1428" s="48">
        <f t="shared" ref="C1428:C1464" si="97">MONTH(A1428)</f>
        <v>11</v>
      </c>
      <c r="D1428" s="39">
        <f t="shared" ref="D1428:D1464" si="98">YEAR(A1428)</f>
        <v>2013</v>
      </c>
      <c r="E1428" s="26" t="s">
        <v>2</v>
      </c>
      <c r="F1428">
        <f t="shared" ref="F1428:F1464" si="99">WEEKDAY(A1428)</f>
        <v>3</v>
      </c>
      <c r="G1428" t="s">
        <v>8</v>
      </c>
    </row>
    <row r="1429" spans="1:7">
      <c r="A1429" s="26">
        <v>41605</v>
      </c>
      <c r="B1429" s="39">
        <f t="shared" si="96"/>
        <v>41605</v>
      </c>
      <c r="C1429" s="48">
        <f t="shared" si="97"/>
        <v>11</v>
      </c>
      <c r="D1429" s="39">
        <f t="shared" si="98"/>
        <v>2013</v>
      </c>
      <c r="E1429" s="26" t="s">
        <v>2</v>
      </c>
      <c r="F1429">
        <f t="shared" si="99"/>
        <v>4</v>
      </c>
      <c r="G1429" t="s">
        <v>8</v>
      </c>
    </row>
    <row r="1430" spans="1:7">
      <c r="A1430" s="26">
        <v>41606</v>
      </c>
      <c r="B1430" s="39">
        <f t="shared" si="96"/>
        <v>41606</v>
      </c>
      <c r="C1430" s="48">
        <f t="shared" si="97"/>
        <v>11</v>
      </c>
      <c r="D1430" s="39">
        <f t="shared" si="98"/>
        <v>2013</v>
      </c>
      <c r="E1430" s="26" t="s">
        <v>2</v>
      </c>
      <c r="F1430">
        <f t="shared" si="99"/>
        <v>5</v>
      </c>
      <c r="G1430" t="s">
        <v>8</v>
      </c>
    </row>
    <row r="1431" spans="1:7">
      <c r="A1431" s="26">
        <v>41607</v>
      </c>
      <c r="B1431" s="39">
        <f t="shared" si="96"/>
        <v>41607</v>
      </c>
      <c r="C1431" s="48">
        <f t="shared" si="97"/>
        <v>11</v>
      </c>
      <c r="D1431" s="39">
        <f t="shared" si="98"/>
        <v>2013</v>
      </c>
      <c r="E1431" s="26" t="s">
        <v>2</v>
      </c>
      <c r="F1431">
        <f t="shared" si="99"/>
        <v>6</v>
      </c>
      <c r="G1431" t="s">
        <v>8</v>
      </c>
    </row>
    <row r="1432" spans="1:7">
      <c r="A1432" s="26">
        <v>41608</v>
      </c>
      <c r="B1432" s="39">
        <f t="shared" si="96"/>
        <v>41608</v>
      </c>
      <c r="C1432" s="48">
        <f t="shared" si="97"/>
        <v>11</v>
      </c>
      <c r="D1432" s="39">
        <f t="shared" si="98"/>
        <v>2013</v>
      </c>
      <c r="E1432" s="26" t="s">
        <v>2</v>
      </c>
      <c r="F1432">
        <f t="shared" si="99"/>
        <v>7</v>
      </c>
      <c r="G1432" t="s">
        <v>0</v>
      </c>
    </row>
    <row r="1433" spans="1:7">
      <c r="A1433" s="26">
        <v>41609</v>
      </c>
      <c r="B1433" s="39">
        <f t="shared" si="96"/>
        <v>41609</v>
      </c>
      <c r="C1433" s="48">
        <f t="shared" si="97"/>
        <v>12</v>
      </c>
      <c r="D1433" s="39">
        <f t="shared" si="98"/>
        <v>2013</v>
      </c>
      <c r="E1433" s="26" t="s">
        <v>2</v>
      </c>
      <c r="F1433">
        <f t="shared" si="99"/>
        <v>1</v>
      </c>
      <c r="G1433" t="s">
        <v>13</v>
      </c>
    </row>
    <row r="1434" spans="1:7">
      <c r="A1434" s="26">
        <v>41610</v>
      </c>
      <c r="B1434" s="39">
        <f t="shared" si="96"/>
        <v>41610</v>
      </c>
      <c r="C1434" s="48">
        <f t="shared" si="97"/>
        <v>12</v>
      </c>
      <c r="D1434" s="39">
        <f t="shared" si="98"/>
        <v>2013</v>
      </c>
      <c r="E1434" s="26" t="s">
        <v>2</v>
      </c>
      <c r="F1434">
        <f t="shared" si="99"/>
        <v>2</v>
      </c>
      <c r="G1434" t="s">
        <v>8</v>
      </c>
    </row>
    <row r="1435" spans="1:7">
      <c r="A1435" s="26">
        <v>41611</v>
      </c>
      <c r="B1435" s="39">
        <f t="shared" si="96"/>
        <v>41611</v>
      </c>
      <c r="C1435" s="48">
        <f t="shared" si="97"/>
        <v>12</v>
      </c>
      <c r="D1435" s="39">
        <f t="shared" si="98"/>
        <v>2013</v>
      </c>
      <c r="E1435" s="26" t="s">
        <v>2</v>
      </c>
      <c r="F1435">
        <f t="shared" si="99"/>
        <v>3</v>
      </c>
      <c r="G1435" t="s">
        <v>8</v>
      </c>
    </row>
    <row r="1436" spans="1:7">
      <c r="A1436" s="26">
        <v>41612</v>
      </c>
      <c r="B1436" s="39">
        <f t="shared" si="96"/>
        <v>41612</v>
      </c>
      <c r="C1436" s="48">
        <f t="shared" si="97"/>
        <v>12</v>
      </c>
      <c r="D1436" s="39">
        <f t="shared" si="98"/>
        <v>2013</v>
      </c>
      <c r="E1436" s="26" t="s">
        <v>2</v>
      </c>
      <c r="F1436">
        <f t="shared" si="99"/>
        <v>4</v>
      </c>
      <c r="G1436" t="s">
        <v>8</v>
      </c>
    </row>
    <row r="1437" spans="1:7">
      <c r="A1437" s="26">
        <v>41613</v>
      </c>
      <c r="B1437" s="39">
        <f t="shared" si="96"/>
        <v>41613</v>
      </c>
      <c r="C1437" s="48">
        <f t="shared" si="97"/>
        <v>12</v>
      </c>
      <c r="D1437" s="39">
        <f t="shared" si="98"/>
        <v>2013</v>
      </c>
      <c r="E1437" s="26" t="s">
        <v>2</v>
      </c>
      <c r="F1437">
        <f t="shared" si="99"/>
        <v>5</v>
      </c>
      <c r="G1437" t="s">
        <v>8</v>
      </c>
    </row>
    <row r="1438" spans="1:7">
      <c r="A1438" s="26">
        <v>41614</v>
      </c>
      <c r="B1438" s="39">
        <f t="shared" si="96"/>
        <v>41614</v>
      </c>
      <c r="C1438" s="48">
        <f t="shared" si="97"/>
        <v>12</v>
      </c>
      <c r="D1438" s="39">
        <f t="shared" si="98"/>
        <v>2013</v>
      </c>
      <c r="E1438" s="26" t="s">
        <v>2</v>
      </c>
      <c r="F1438">
        <f t="shared" si="99"/>
        <v>6</v>
      </c>
      <c r="G1438" t="s">
        <v>8</v>
      </c>
    </row>
    <row r="1439" spans="1:7">
      <c r="A1439" s="26">
        <v>41615</v>
      </c>
      <c r="B1439" s="39">
        <f t="shared" si="96"/>
        <v>41615</v>
      </c>
      <c r="C1439" s="48">
        <f t="shared" si="97"/>
        <v>12</v>
      </c>
      <c r="D1439" s="39">
        <f t="shared" si="98"/>
        <v>2013</v>
      </c>
      <c r="E1439" s="26" t="s">
        <v>2</v>
      </c>
      <c r="F1439">
        <f t="shared" si="99"/>
        <v>7</v>
      </c>
      <c r="G1439" t="s">
        <v>0</v>
      </c>
    </row>
    <row r="1440" spans="1:7">
      <c r="A1440" s="26">
        <v>41616</v>
      </c>
      <c r="B1440" s="39">
        <f t="shared" si="96"/>
        <v>41616</v>
      </c>
      <c r="C1440" s="48">
        <f t="shared" si="97"/>
        <v>12</v>
      </c>
      <c r="D1440" s="39">
        <f t="shared" si="98"/>
        <v>2013</v>
      </c>
      <c r="E1440" s="26" t="s">
        <v>2</v>
      </c>
      <c r="F1440">
        <f t="shared" si="99"/>
        <v>1</v>
      </c>
      <c r="G1440" t="s">
        <v>13</v>
      </c>
    </row>
    <row r="1441" spans="1:7">
      <c r="A1441" s="26">
        <v>41617</v>
      </c>
      <c r="B1441" s="39">
        <f t="shared" si="96"/>
        <v>41617</v>
      </c>
      <c r="C1441" s="48">
        <f t="shared" si="97"/>
        <v>12</v>
      </c>
      <c r="D1441" s="39">
        <f t="shared" si="98"/>
        <v>2013</v>
      </c>
      <c r="E1441" s="26" t="s">
        <v>2</v>
      </c>
      <c r="F1441">
        <f t="shared" si="99"/>
        <v>2</v>
      </c>
      <c r="G1441" t="s">
        <v>8</v>
      </c>
    </row>
    <row r="1442" spans="1:7">
      <c r="A1442" s="26">
        <v>41618</v>
      </c>
      <c r="B1442" s="39">
        <f t="shared" si="96"/>
        <v>41618</v>
      </c>
      <c r="C1442" s="48">
        <f t="shared" si="97"/>
        <v>12</v>
      </c>
      <c r="D1442" s="39">
        <f t="shared" si="98"/>
        <v>2013</v>
      </c>
      <c r="E1442" s="26" t="s">
        <v>2</v>
      </c>
      <c r="F1442">
        <f t="shared" si="99"/>
        <v>3</v>
      </c>
      <c r="G1442" t="s">
        <v>8</v>
      </c>
    </row>
    <row r="1443" spans="1:7">
      <c r="A1443" s="26">
        <v>41619</v>
      </c>
      <c r="B1443" s="39">
        <f t="shared" si="96"/>
        <v>41619</v>
      </c>
      <c r="C1443" s="48">
        <f t="shared" si="97"/>
        <v>12</v>
      </c>
      <c r="D1443" s="39">
        <f t="shared" si="98"/>
        <v>2013</v>
      </c>
      <c r="E1443" s="26" t="s">
        <v>2</v>
      </c>
      <c r="F1443">
        <f t="shared" si="99"/>
        <v>4</v>
      </c>
      <c r="G1443" t="s">
        <v>8</v>
      </c>
    </row>
    <row r="1444" spans="1:7">
      <c r="A1444" s="26">
        <v>41620</v>
      </c>
      <c r="B1444" s="39">
        <f t="shared" si="96"/>
        <v>41620</v>
      </c>
      <c r="C1444" s="48">
        <f t="shared" si="97"/>
        <v>12</v>
      </c>
      <c r="D1444" s="39">
        <f t="shared" si="98"/>
        <v>2013</v>
      </c>
      <c r="E1444" s="26" t="s">
        <v>2</v>
      </c>
      <c r="F1444">
        <f t="shared" si="99"/>
        <v>5</v>
      </c>
      <c r="G1444" t="s">
        <v>8</v>
      </c>
    </row>
    <row r="1445" spans="1:7">
      <c r="A1445" s="26">
        <v>41621</v>
      </c>
      <c r="B1445" s="39">
        <f t="shared" si="96"/>
        <v>41621</v>
      </c>
      <c r="C1445" s="48">
        <f t="shared" si="97"/>
        <v>12</v>
      </c>
      <c r="D1445" s="39">
        <f t="shared" si="98"/>
        <v>2013</v>
      </c>
      <c r="E1445" s="26" t="s">
        <v>2</v>
      </c>
      <c r="F1445">
        <f t="shared" si="99"/>
        <v>6</v>
      </c>
      <c r="G1445" t="s">
        <v>8</v>
      </c>
    </row>
    <row r="1446" spans="1:7">
      <c r="A1446" s="26">
        <v>41622</v>
      </c>
      <c r="B1446" s="39">
        <f t="shared" si="96"/>
        <v>41622</v>
      </c>
      <c r="C1446" s="48">
        <f t="shared" si="97"/>
        <v>12</v>
      </c>
      <c r="D1446" s="39">
        <f t="shared" si="98"/>
        <v>2013</v>
      </c>
      <c r="E1446" s="26" t="s">
        <v>2</v>
      </c>
      <c r="F1446">
        <f t="shared" si="99"/>
        <v>7</v>
      </c>
      <c r="G1446" t="s">
        <v>0</v>
      </c>
    </row>
    <row r="1447" spans="1:7">
      <c r="A1447" s="26">
        <v>41623</v>
      </c>
      <c r="B1447" s="39">
        <f t="shared" si="96"/>
        <v>41623</v>
      </c>
      <c r="C1447" s="48">
        <f t="shared" si="97"/>
        <v>12</v>
      </c>
      <c r="D1447" s="39">
        <f t="shared" si="98"/>
        <v>2013</v>
      </c>
      <c r="E1447" s="26" t="s">
        <v>2</v>
      </c>
      <c r="F1447">
        <f t="shared" si="99"/>
        <v>1</v>
      </c>
      <c r="G1447" t="s">
        <v>13</v>
      </c>
    </row>
    <row r="1448" spans="1:7">
      <c r="A1448" s="26">
        <v>41624</v>
      </c>
      <c r="B1448" s="39">
        <f t="shared" si="96"/>
        <v>41624</v>
      </c>
      <c r="C1448" s="48">
        <f t="shared" si="97"/>
        <v>12</v>
      </c>
      <c r="D1448" s="39">
        <f t="shared" si="98"/>
        <v>2013</v>
      </c>
      <c r="E1448" s="26" t="s">
        <v>2</v>
      </c>
      <c r="F1448">
        <f t="shared" si="99"/>
        <v>2</v>
      </c>
      <c r="G1448" t="s">
        <v>8</v>
      </c>
    </row>
    <row r="1449" spans="1:7">
      <c r="A1449" s="26">
        <v>41625</v>
      </c>
      <c r="B1449" s="39">
        <f t="shared" si="96"/>
        <v>41625</v>
      </c>
      <c r="C1449" s="48">
        <f t="shared" si="97"/>
        <v>12</v>
      </c>
      <c r="D1449" s="39">
        <f t="shared" si="98"/>
        <v>2013</v>
      </c>
      <c r="E1449" s="26" t="s">
        <v>2</v>
      </c>
      <c r="F1449">
        <f t="shared" si="99"/>
        <v>3</v>
      </c>
      <c r="G1449" t="s">
        <v>8</v>
      </c>
    </row>
    <row r="1450" spans="1:7">
      <c r="A1450" s="26">
        <v>41626</v>
      </c>
      <c r="B1450" s="39">
        <f t="shared" si="96"/>
        <v>41626</v>
      </c>
      <c r="C1450" s="48">
        <f t="shared" si="97"/>
        <v>12</v>
      </c>
      <c r="D1450" s="39">
        <f t="shared" si="98"/>
        <v>2013</v>
      </c>
      <c r="E1450" s="26" t="s">
        <v>2</v>
      </c>
      <c r="F1450">
        <f t="shared" si="99"/>
        <v>4</v>
      </c>
      <c r="G1450" t="s">
        <v>8</v>
      </c>
    </row>
    <row r="1451" spans="1:7">
      <c r="A1451" s="26">
        <v>41627</v>
      </c>
      <c r="B1451" s="39">
        <f t="shared" si="96"/>
        <v>41627</v>
      </c>
      <c r="C1451" s="48">
        <f t="shared" si="97"/>
        <v>12</v>
      </c>
      <c r="D1451" s="39">
        <f t="shared" si="98"/>
        <v>2013</v>
      </c>
      <c r="E1451" s="26" t="s">
        <v>2</v>
      </c>
      <c r="F1451">
        <f t="shared" si="99"/>
        <v>5</v>
      </c>
      <c r="G1451" t="s">
        <v>8</v>
      </c>
    </row>
    <row r="1452" spans="1:7">
      <c r="A1452" s="26">
        <v>41628</v>
      </c>
      <c r="B1452" s="39">
        <f t="shared" si="96"/>
        <v>41628</v>
      </c>
      <c r="C1452" s="48">
        <f t="shared" si="97"/>
        <v>12</v>
      </c>
      <c r="D1452" s="39">
        <f t="shared" si="98"/>
        <v>2013</v>
      </c>
      <c r="E1452" s="26" t="s">
        <v>2</v>
      </c>
      <c r="F1452">
        <f t="shared" si="99"/>
        <v>6</v>
      </c>
      <c r="G1452" t="s">
        <v>8</v>
      </c>
    </row>
    <row r="1453" spans="1:7">
      <c r="A1453" s="26">
        <v>41629</v>
      </c>
      <c r="B1453" s="39">
        <f t="shared" si="96"/>
        <v>41629</v>
      </c>
      <c r="C1453" s="48">
        <f t="shared" si="97"/>
        <v>12</v>
      </c>
      <c r="D1453" s="39">
        <f t="shared" si="98"/>
        <v>2013</v>
      </c>
      <c r="E1453" s="26" t="s">
        <v>2</v>
      </c>
      <c r="F1453">
        <f t="shared" si="99"/>
        <v>7</v>
      </c>
      <c r="G1453" t="s">
        <v>0</v>
      </c>
    </row>
    <row r="1454" spans="1:7">
      <c r="A1454" s="26">
        <v>41630</v>
      </c>
      <c r="B1454" s="39">
        <f t="shared" si="96"/>
        <v>41630</v>
      </c>
      <c r="C1454" s="48">
        <f t="shared" si="97"/>
        <v>12</v>
      </c>
      <c r="D1454" s="39">
        <f t="shared" si="98"/>
        <v>2013</v>
      </c>
      <c r="E1454" s="26" t="s">
        <v>2</v>
      </c>
      <c r="F1454">
        <f t="shared" si="99"/>
        <v>1</v>
      </c>
      <c r="G1454" t="s">
        <v>13</v>
      </c>
    </row>
    <row r="1455" spans="1:7">
      <c r="A1455" s="26">
        <v>41631</v>
      </c>
      <c r="B1455" s="39">
        <f t="shared" si="96"/>
        <v>41631</v>
      </c>
      <c r="C1455" s="48">
        <f t="shared" si="97"/>
        <v>12</v>
      </c>
      <c r="D1455" s="39">
        <f t="shared" si="98"/>
        <v>2013</v>
      </c>
      <c r="E1455" s="26" t="s">
        <v>2</v>
      </c>
      <c r="F1455">
        <f t="shared" si="99"/>
        <v>2</v>
      </c>
      <c r="G1455" t="s">
        <v>8</v>
      </c>
    </row>
    <row r="1456" spans="1:7">
      <c r="A1456" s="26">
        <v>41632</v>
      </c>
      <c r="B1456" s="39">
        <f t="shared" si="96"/>
        <v>41632</v>
      </c>
      <c r="C1456" s="48">
        <f t="shared" si="97"/>
        <v>12</v>
      </c>
      <c r="D1456" s="39">
        <f t="shared" si="98"/>
        <v>2013</v>
      </c>
      <c r="E1456" s="26" t="s">
        <v>2</v>
      </c>
      <c r="F1456">
        <f t="shared" si="99"/>
        <v>3</v>
      </c>
      <c r="G1456" t="s">
        <v>8</v>
      </c>
    </row>
    <row r="1457" spans="1:7">
      <c r="A1457" s="26">
        <v>41633</v>
      </c>
      <c r="B1457" s="39">
        <f t="shared" si="96"/>
        <v>41633</v>
      </c>
      <c r="C1457" s="48">
        <f t="shared" si="97"/>
        <v>12</v>
      </c>
      <c r="D1457" s="39">
        <f t="shared" si="98"/>
        <v>2013</v>
      </c>
      <c r="E1457" s="26" t="s">
        <v>2</v>
      </c>
      <c r="F1457">
        <f t="shared" si="99"/>
        <v>4</v>
      </c>
      <c r="G1457" t="s">
        <v>8</v>
      </c>
    </row>
    <row r="1458" spans="1:7">
      <c r="A1458" s="26">
        <v>41634</v>
      </c>
      <c r="B1458" s="39">
        <f t="shared" si="96"/>
        <v>41634</v>
      </c>
      <c r="C1458" s="48">
        <f t="shared" si="97"/>
        <v>12</v>
      </c>
      <c r="D1458" s="39">
        <f t="shared" si="98"/>
        <v>2013</v>
      </c>
      <c r="E1458" s="26" t="s">
        <v>2</v>
      </c>
      <c r="F1458">
        <f t="shared" si="99"/>
        <v>5</v>
      </c>
      <c r="G1458" t="s">
        <v>8</v>
      </c>
    </row>
    <row r="1459" spans="1:7">
      <c r="A1459" s="26">
        <v>41635</v>
      </c>
      <c r="B1459" s="39">
        <f t="shared" si="96"/>
        <v>41635</v>
      </c>
      <c r="C1459" s="48">
        <f t="shared" si="97"/>
        <v>12</v>
      </c>
      <c r="D1459" s="39">
        <f t="shared" si="98"/>
        <v>2013</v>
      </c>
      <c r="E1459" s="26" t="s">
        <v>2</v>
      </c>
      <c r="F1459">
        <f t="shared" si="99"/>
        <v>6</v>
      </c>
      <c r="G1459" t="s">
        <v>8</v>
      </c>
    </row>
    <row r="1460" spans="1:7">
      <c r="A1460" s="26">
        <v>41636</v>
      </c>
      <c r="B1460" s="39">
        <f t="shared" si="96"/>
        <v>41636</v>
      </c>
      <c r="C1460" s="48">
        <f t="shared" si="97"/>
        <v>12</v>
      </c>
      <c r="D1460" s="39">
        <f t="shared" si="98"/>
        <v>2013</v>
      </c>
      <c r="E1460" s="26" t="s">
        <v>2</v>
      </c>
      <c r="F1460">
        <f t="shared" si="99"/>
        <v>7</v>
      </c>
      <c r="G1460" t="s">
        <v>0</v>
      </c>
    </row>
    <row r="1461" spans="1:7">
      <c r="A1461" s="26">
        <v>41637</v>
      </c>
      <c r="B1461" s="39">
        <f t="shared" si="96"/>
        <v>41637</v>
      </c>
      <c r="C1461" s="48">
        <f t="shared" si="97"/>
        <v>12</v>
      </c>
      <c r="D1461" s="39">
        <f t="shared" si="98"/>
        <v>2013</v>
      </c>
      <c r="E1461" s="26" t="s">
        <v>2</v>
      </c>
      <c r="F1461">
        <f t="shared" si="99"/>
        <v>1</v>
      </c>
      <c r="G1461" t="s">
        <v>13</v>
      </c>
    </row>
    <row r="1462" spans="1:7">
      <c r="A1462" s="26">
        <v>41638</v>
      </c>
      <c r="B1462" s="39">
        <f t="shared" si="96"/>
        <v>41638</v>
      </c>
      <c r="C1462" s="48">
        <f t="shared" si="97"/>
        <v>12</v>
      </c>
      <c r="D1462" s="39">
        <f t="shared" si="98"/>
        <v>2013</v>
      </c>
      <c r="E1462" s="26" t="s">
        <v>2</v>
      </c>
      <c r="F1462">
        <f t="shared" si="99"/>
        <v>2</v>
      </c>
      <c r="G1462" t="s">
        <v>8</v>
      </c>
    </row>
    <row r="1463" spans="1:7">
      <c r="A1463" s="26">
        <v>41639</v>
      </c>
      <c r="B1463" s="39">
        <f t="shared" si="96"/>
        <v>41639</v>
      </c>
      <c r="C1463" s="48">
        <f t="shared" si="97"/>
        <v>12</v>
      </c>
      <c r="D1463" s="39">
        <f t="shared" si="98"/>
        <v>2013</v>
      </c>
      <c r="E1463" s="26" t="s">
        <v>2</v>
      </c>
      <c r="F1463">
        <f t="shared" si="99"/>
        <v>3</v>
      </c>
      <c r="G1463" t="s">
        <v>8</v>
      </c>
    </row>
    <row r="1464" spans="1:7">
      <c r="A1464" s="26">
        <v>41640</v>
      </c>
      <c r="B1464" s="39">
        <f t="shared" si="96"/>
        <v>41640</v>
      </c>
      <c r="C1464" s="39">
        <f t="shared" si="97"/>
        <v>1</v>
      </c>
      <c r="D1464" s="39">
        <f t="shared" si="98"/>
        <v>2014</v>
      </c>
      <c r="E1464" s="26" t="s">
        <v>2</v>
      </c>
      <c r="F1464">
        <f t="shared" si="99"/>
        <v>4</v>
      </c>
      <c r="G1464" t="s">
        <v>13</v>
      </c>
    </row>
    <row r="1465" spans="1:7">
      <c r="A1465" s="26">
        <v>41641</v>
      </c>
      <c r="B1465" s="39">
        <f>A1465</f>
        <v>41641</v>
      </c>
      <c r="C1465" s="39">
        <f>MONTH(A1465)</f>
        <v>1</v>
      </c>
      <c r="D1465" s="39">
        <f>YEAR(A1465)</f>
        <v>2014</v>
      </c>
      <c r="E1465" s="26" t="s">
        <v>2</v>
      </c>
      <c r="F1465">
        <f>WEEKDAY(A1465)</f>
        <v>5</v>
      </c>
      <c r="G1465" t="s">
        <v>8</v>
      </c>
    </row>
    <row r="1466" spans="1:7">
      <c r="A1466" s="26">
        <v>41642</v>
      </c>
      <c r="B1466" s="39">
        <f>A1466</f>
        <v>41642</v>
      </c>
      <c r="C1466" s="39">
        <f>MONTH(A1466)</f>
        <v>1</v>
      </c>
      <c r="D1466" s="39">
        <f>YEAR(A1466)</f>
        <v>2014</v>
      </c>
      <c r="E1466" s="26" t="s">
        <v>2</v>
      </c>
      <c r="F1466">
        <f>WEEKDAY(A1466)</f>
        <v>6</v>
      </c>
      <c r="G1466" t="s">
        <v>8</v>
      </c>
    </row>
    <row r="1467" spans="1:7">
      <c r="A1467" s="26">
        <v>41643</v>
      </c>
      <c r="B1467" s="39">
        <f>A1467</f>
        <v>41643</v>
      </c>
      <c r="C1467" s="39">
        <f>MONTH(A1467)</f>
        <v>1</v>
      </c>
      <c r="D1467" s="39">
        <f>YEAR(A1467)</f>
        <v>2014</v>
      </c>
      <c r="E1467" s="26" t="s">
        <v>2</v>
      </c>
      <c r="F1467">
        <f>WEEKDAY(A1467)</f>
        <v>7</v>
      </c>
      <c r="G1467" t="s">
        <v>0</v>
      </c>
    </row>
    <row r="1468" spans="1:7">
      <c r="A1468" s="26">
        <v>41644</v>
      </c>
      <c r="B1468" s="39">
        <f>A1468</f>
        <v>41644</v>
      </c>
      <c r="C1468" s="39">
        <f>MONTH(A1468)</f>
        <v>1</v>
      </c>
      <c r="D1468" s="39">
        <f>YEAR(A1468)</f>
        <v>2014</v>
      </c>
      <c r="E1468" s="26" t="s">
        <v>2</v>
      </c>
      <c r="F1468">
        <f>WEEKDAY(A1468)</f>
        <v>1</v>
      </c>
      <c r="G1468" t="s">
        <v>13</v>
      </c>
    </row>
    <row r="1469" spans="1:7">
      <c r="A1469" s="26">
        <v>41645</v>
      </c>
      <c r="B1469" s="39">
        <f t="shared" ref="B1469:B1476" si="100">A1469</f>
        <v>41645</v>
      </c>
      <c r="C1469" s="39">
        <f t="shared" ref="C1469:C1476" si="101">MONTH(A1469)</f>
        <v>1</v>
      </c>
      <c r="D1469" s="39">
        <f t="shared" ref="D1469:D1476" si="102">YEAR(A1469)</f>
        <v>2014</v>
      </c>
      <c r="E1469" s="26" t="s">
        <v>2</v>
      </c>
      <c r="F1469">
        <f t="shared" ref="F1469:F1476" si="103">WEEKDAY(A1469)</f>
        <v>2</v>
      </c>
      <c r="G1469" t="s">
        <v>8</v>
      </c>
    </row>
    <row r="1470" spans="1:7">
      <c r="A1470" s="26">
        <v>41646</v>
      </c>
      <c r="B1470" s="39">
        <f t="shared" si="100"/>
        <v>41646</v>
      </c>
      <c r="C1470" s="39">
        <f t="shared" si="101"/>
        <v>1</v>
      </c>
      <c r="D1470" s="39">
        <f t="shared" si="102"/>
        <v>2014</v>
      </c>
      <c r="E1470" s="26" t="s">
        <v>2</v>
      </c>
      <c r="F1470">
        <f t="shared" si="103"/>
        <v>3</v>
      </c>
      <c r="G1470" t="s">
        <v>8</v>
      </c>
    </row>
    <row r="1471" spans="1:7">
      <c r="A1471" s="26">
        <v>41647</v>
      </c>
      <c r="B1471" s="39">
        <f t="shared" si="100"/>
        <v>41647</v>
      </c>
      <c r="C1471" s="39">
        <f t="shared" si="101"/>
        <v>1</v>
      </c>
      <c r="D1471" s="39">
        <f t="shared" si="102"/>
        <v>2014</v>
      </c>
      <c r="E1471" s="26" t="s">
        <v>2</v>
      </c>
      <c r="F1471">
        <f t="shared" si="103"/>
        <v>4</v>
      </c>
      <c r="G1471" t="s">
        <v>8</v>
      </c>
    </row>
    <row r="1472" spans="1:7">
      <c r="A1472" s="26">
        <v>41648</v>
      </c>
      <c r="B1472" s="39">
        <f t="shared" si="100"/>
        <v>41648</v>
      </c>
      <c r="C1472" s="39">
        <f t="shared" si="101"/>
        <v>1</v>
      </c>
      <c r="D1472" s="39">
        <f t="shared" si="102"/>
        <v>2014</v>
      </c>
      <c r="E1472" s="26" t="s">
        <v>2</v>
      </c>
      <c r="F1472">
        <f t="shared" si="103"/>
        <v>5</v>
      </c>
      <c r="G1472" t="s">
        <v>8</v>
      </c>
    </row>
    <row r="1473" spans="1:7">
      <c r="A1473" s="26">
        <v>41649</v>
      </c>
      <c r="B1473" s="39">
        <f t="shared" si="100"/>
        <v>41649</v>
      </c>
      <c r="C1473" s="39">
        <f t="shared" si="101"/>
        <v>1</v>
      </c>
      <c r="D1473" s="39">
        <f t="shared" si="102"/>
        <v>2014</v>
      </c>
      <c r="E1473" s="26" t="s">
        <v>2</v>
      </c>
      <c r="F1473">
        <f t="shared" si="103"/>
        <v>6</v>
      </c>
      <c r="G1473" t="s">
        <v>8</v>
      </c>
    </row>
    <row r="1474" spans="1:7">
      <c r="A1474" s="26">
        <v>41650</v>
      </c>
      <c r="B1474" s="39">
        <f t="shared" si="100"/>
        <v>41650</v>
      </c>
      <c r="C1474" s="39">
        <f t="shared" si="101"/>
        <v>1</v>
      </c>
      <c r="D1474" s="39">
        <f t="shared" si="102"/>
        <v>2014</v>
      </c>
      <c r="E1474" s="26" t="s">
        <v>2</v>
      </c>
      <c r="F1474">
        <f t="shared" si="103"/>
        <v>7</v>
      </c>
      <c r="G1474" t="s">
        <v>0</v>
      </c>
    </row>
    <row r="1475" spans="1:7">
      <c r="A1475" s="26">
        <v>41651</v>
      </c>
      <c r="B1475" s="39">
        <f t="shared" si="100"/>
        <v>41651</v>
      </c>
      <c r="C1475" s="39">
        <f t="shared" si="101"/>
        <v>1</v>
      </c>
      <c r="D1475" s="39">
        <f t="shared" si="102"/>
        <v>2014</v>
      </c>
      <c r="E1475" s="26" t="s">
        <v>2</v>
      </c>
      <c r="F1475">
        <f t="shared" si="103"/>
        <v>1</v>
      </c>
      <c r="G1475" t="s">
        <v>13</v>
      </c>
    </row>
    <row r="1476" spans="1:7">
      <c r="A1476" s="26">
        <v>41652</v>
      </c>
      <c r="B1476" s="39">
        <f t="shared" si="100"/>
        <v>41652</v>
      </c>
      <c r="C1476" s="39">
        <f t="shared" si="101"/>
        <v>1</v>
      </c>
      <c r="D1476" s="39">
        <f t="shared" si="102"/>
        <v>2014</v>
      </c>
      <c r="E1476" s="26" t="s">
        <v>2</v>
      </c>
      <c r="F1476">
        <f t="shared" si="103"/>
        <v>2</v>
      </c>
      <c r="G1476" t="s">
        <v>8</v>
      </c>
    </row>
    <row r="1477" spans="1:7">
      <c r="A1477" s="26">
        <v>41653</v>
      </c>
      <c r="B1477" s="39">
        <f t="shared" ref="B1477:B1540" si="104">A1477</f>
        <v>41653</v>
      </c>
      <c r="C1477" s="39">
        <f t="shared" ref="C1477:C1540" si="105">MONTH(A1477)</f>
        <v>1</v>
      </c>
      <c r="D1477" s="39">
        <f t="shared" ref="D1477:D1540" si="106">YEAR(A1477)</f>
        <v>2014</v>
      </c>
      <c r="E1477" s="26" t="s">
        <v>2</v>
      </c>
      <c r="F1477">
        <f t="shared" ref="F1477:F1540" si="107">WEEKDAY(A1477)</f>
        <v>3</v>
      </c>
      <c r="G1477" t="s">
        <v>8</v>
      </c>
    </row>
    <row r="1478" spans="1:7">
      <c r="A1478" s="26">
        <v>41654</v>
      </c>
      <c r="B1478" s="39">
        <f t="shared" si="104"/>
        <v>41654</v>
      </c>
      <c r="C1478" s="39">
        <f t="shared" si="105"/>
        <v>1</v>
      </c>
      <c r="D1478" s="39">
        <f t="shared" si="106"/>
        <v>2014</v>
      </c>
      <c r="E1478" s="26" t="s">
        <v>2</v>
      </c>
      <c r="F1478">
        <f t="shared" si="107"/>
        <v>4</v>
      </c>
      <c r="G1478" t="s">
        <v>8</v>
      </c>
    </row>
    <row r="1479" spans="1:7">
      <c r="A1479" s="26">
        <v>41655</v>
      </c>
      <c r="B1479" s="39">
        <f t="shared" si="104"/>
        <v>41655</v>
      </c>
      <c r="C1479" s="39">
        <f t="shared" si="105"/>
        <v>1</v>
      </c>
      <c r="D1479" s="39">
        <f t="shared" si="106"/>
        <v>2014</v>
      </c>
      <c r="E1479" s="26" t="s">
        <v>2</v>
      </c>
      <c r="F1479">
        <f t="shared" si="107"/>
        <v>5</v>
      </c>
      <c r="G1479" t="s">
        <v>8</v>
      </c>
    </row>
    <row r="1480" spans="1:7">
      <c r="A1480" s="26">
        <v>41656</v>
      </c>
      <c r="B1480" s="39">
        <f t="shared" si="104"/>
        <v>41656</v>
      </c>
      <c r="C1480" s="39">
        <f t="shared" si="105"/>
        <v>1</v>
      </c>
      <c r="D1480" s="39">
        <f t="shared" si="106"/>
        <v>2014</v>
      </c>
      <c r="E1480" s="26" t="s">
        <v>2</v>
      </c>
      <c r="F1480">
        <f t="shared" si="107"/>
        <v>6</v>
      </c>
      <c r="G1480" t="s">
        <v>8</v>
      </c>
    </row>
    <row r="1481" spans="1:7">
      <c r="A1481" s="26">
        <v>41657</v>
      </c>
      <c r="B1481" s="39">
        <f t="shared" si="104"/>
        <v>41657</v>
      </c>
      <c r="C1481" s="39">
        <f t="shared" si="105"/>
        <v>1</v>
      </c>
      <c r="D1481" s="39">
        <f t="shared" si="106"/>
        <v>2014</v>
      </c>
      <c r="E1481" s="26" t="s">
        <v>2</v>
      </c>
      <c r="F1481">
        <f t="shared" si="107"/>
        <v>7</v>
      </c>
      <c r="G1481" t="s">
        <v>0</v>
      </c>
    </row>
    <row r="1482" spans="1:7">
      <c r="A1482" s="26">
        <v>41658</v>
      </c>
      <c r="B1482" s="39">
        <f t="shared" si="104"/>
        <v>41658</v>
      </c>
      <c r="C1482" s="39">
        <f t="shared" si="105"/>
        <v>1</v>
      </c>
      <c r="D1482" s="39">
        <f t="shared" si="106"/>
        <v>2014</v>
      </c>
      <c r="E1482" s="26" t="s">
        <v>2</v>
      </c>
      <c r="F1482">
        <f t="shared" si="107"/>
        <v>1</v>
      </c>
      <c r="G1482" t="s">
        <v>13</v>
      </c>
    </row>
    <row r="1483" spans="1:7">
      <c r="A1483" s="26">
        <v>41659</v>
      </c>
      <c r="B1483" s="39">
        <f t="shared" si="104"/>
        <v>41659</v>
      </c>
      <c r="C1483" s="39">
        <f t="shared" si="105"/>
        <v>1</v>
      </c>
      <c r="D1483" s="39">
        <f t="shared" si="106"/>
        <v>2014</v>
      </c>
      <c r="E1483" s="26" t="s">
        <v>2</v>
      </c>
      <c r="F1483">
        <f t="shared" si="107"/>
        <v>2</v>
      </c>
      <c r="G1483" t="s">
        <v>8</v>
      </c>
    </row>
    <row r="1484" spans="1:7">
      <c r="A1484" s="26">
        <v>41660</v>
      </c>
      <c r="B1484" s="39">
        <f t="shared" si="104"/>
        <v>41660</v>
      </c>
      <c r="C1484" s="39">
        <f t="shared" si="105"/>
        <v>1</v>
      </c>
      <c r="D1484" s="39">
        <f t="shared" si="106"/>
        <v>2014</v>
      </c>
      <c r="E1484" s="26" t="s">
        <v>2</v>
      </c>
      <c r="F1484">
        <f t="shared" si="107"/>
        <v>3</v>
      </c>
      <c r="G1484" t="s">
        <v>8</v>
      </c>
    </row>
    <row r="1485" spans="1:7">
      <c r="A1485" s="26">
        <v>41661</v>
      </c>
      <c r="B1485" s="39">
        <f t="shared" si="104"/>
        <v>41661</v>
      </c>
      <c r="C1485" s="39">
        <f t="shared" si="105"/>
        <v>1</v>
      </c>
      <c r="D1485" s="39">
        <f t="shared" si="106"/>
        <v>2014</v>
      </c>
      <c r="E1485" s="26" t="s">
        <v>2</v>
      </c>
      <c r="F1485">
        <f t="shared" si="107"/>
        <v>4</v>
      </c>
      <c r="G1485" t="s">
        <v>8</v>
      </c>
    </row>
    <row r="1486" spans="1:7">
      <c r="A1486" s="26">
        <v>41662</v>
      </c>
      <c r="B1486" s="39">
        <f t="shared" si="104"/>
        <v>41662</v>
      </c>
      <c r="C1486" s="39">
        <f t="shared" si="105"/>
        <v>1</v>
      </c>
      <c r="D1486" s="39">
        <f t="shared" si="106"/>
        <v>2014</v>
      </c>
      <c r="E1486" s="26" t="s">
        <v>2</v>
      </c>
      <c r="F1486">
        <f t="shared" si="107"/>
        <v>5</v>
      </c>
      <c r="G1486" t="s">
        <v>8</v>
      </c>
    </row>
    <row r="1487" spans="1:7">
      <c r="A1487" s="26">
        <v>41663</v>
      </c>
      <c r="B1487" s="39">
        <f t="shared" si="104"/>
        <v>41663</v>
      </c>
      <c r="C1487" s="39">
        <f t="shared" si="105"/>
        <v>1</v>
      </c>
      <c r="D1487" s="39">
        <f t="shared" si="106"/>
        <v>2014</v>
      </c>
      <c r="E1487" s="26" t="s">
        <v>2</v>
      </c>
      <c r="F1487">
        <f t="shared" si="107"/>
        <v>6</v>
      </c>
      <c r="G1487" t="s">
        <v>8</v>
      </c>
    </row>
    <row r="1488" spans="1:7">
      <c r="A1488" s="26">
        <v>41664</v>
      </c>
      <c r="B1488" s="39">
        <f t="shared" si="104"/>
        <v>41664</v>
      </c>
      <c r="C1488" s="39">
        <f t="shared" si="105"/>
        <v>1</v>
      </c>
      <c r="D1488" s="39">
        <f t="shared" si="106"/>
        <v>2014</v>
      </c>
      <c r="E1488" s="26" t="s">
        <v>2</v>
      </c>
      <c r="F1488">
        <f t="shared" si="107"/>
        <v>7</v>
      </c>
      <c r="G1488" t="s">
        <v>0</v>
      </c>
    </row>
    <row r="1489" spans="1:7">
      <c r="A1489" s="26">
        <v>41665</v>
      </c>
      <c r="B1489" s="39">
        <f t="shared" si="104"/>
        <v>41665</v>
      </c>
      <c r="C1489" s="39">
        <f t="shared" si="105"/>
        <v>1</v>
      </c>
      <c r="D1489" s="39">
        <f t="shared" si="106"/>
        <v>2014</v>
      </c>
      <c r="E1489" s="26" t="s">
        <v>2</v>
      </c>
      <c r="F1489">
        <f t="shared" si="107"/>
        <v>1</v>
      </c>
      <c r="G1489" t="s">
        <v>13</v>
      </c>
    </row>
    <row r="1490" spans="1:7">
      <c r="A1490" s="26">
        <v>41666</v>
      </c>
      <c r="B1490" s="39">
        <f t="shared" si="104"/>
        <v>41666</v>
      </c>
      <c r="C1490" s="39">
        <f t="shared" si="105"/>
        <v>1</v>
      </c>
      <c r="D1490" s="39">
        <f t="shared" si="106"/>
        <v>2014</v>
      </c>
      <c r="E1490" s="26" t="s">
        <v>2</v>
      </c>
      <c r="F1490">
        <f t="shared" si="107"/>
        <v>2</v>
      </c>
      <c r="G1490" t="s">
        <v>8</v>
      </c>
    </row>
    <row r="1491" spans="1:7">
      <c r="A1491" s="26">
        <v>41667</v>
      </c>
      <c r="B1491" s="39">
        <f t="shared" si="104"/>
        <v>41667</v>
      </c>
      <c r="C1491" s="39">
        <f t="shared" si="105"/>
        <v>1</v>
      </c>
      <c r="D1491" s="39">
        <f t="shared" si="106"/>
        <v>2014</v>
      </c>
      <c r="E1491" s="26" t="s">
        <v>2</v>
      </c>
      <c r="F1491">
        <f t="shared" si="107"/>
        <v>3</v>
      </c>
      <c r="G1491" t="s">
        <v>8</v>
      </c>
    </row>
    <row r="1492" spans="1:7">
      <c r="A1492" s="26">
        <v>41668</v>
      </c>
      <c r="B1492" s="39">
        <f t="shared" si="104"/>
        <v>41668</v>
      </c>
      <c r="C1492" s="39">
        <f t="shared" si="105"/>
        <v>1</v>
      </c>
      <c r="D1492" s="39">
        <f t="shared" si="106"/>
        <v>2014</v>
      </c>
      <c r="E1492" s="26" t="s">
        <v>2</v>
      </c>
      <c r="F1492">
        <f t="shared" si="107"/>
        <v>4</v>
      </c>
      <c r="G1492" t="s">
        <v>8</v>
      </c>
    </row>
    <row r="1493" spans="1:7">
      <c r="A1493" s="26">
        <v>41669</v>
      </c>
      <c r="B1493" s="39">
        <f t="shared" si="104"/>
        <v>41669</v>
      </c>
      <c r="C1493" s="39">
        <f t="shared" si="105"/>
        <v>1</v>
      </c>
      <c r="D1493" s="39">
        <f t="shared" si="106"/>
        <v>2014</v>
      </c>
      <c r="E1493" s="26" t="s">
        <v>2</v>
      </c>
      <c r="F1493">
        <f t="shared" si="107"/>
        <v>5</v>
      </c>
      <c r="G1493" t="s">
        <v>13</v>
      </c>
    </row>
    <row r="1494" spans="1:7">
      <c r="A1494" s="26">
        <v>41670</v>
      </c>
      <c r="B1494" s="39">
        <f t="shared" si="104"/>
        <v>41670</v>
      </c>
      <c r="C1494" s="39">
        <f t="shared" si="105"/>
        <v>1</v>
      </c>
      <c r="D1494" s="39">
        <f t="shared" si="106"/>
        <v>2014</v>
      </c>
      <c r="E1494" s="26" t="s">
        <v>2</v>
      </c>
      <c r="F1494">
        <f t="shared" si="107"/>
        <v>6</v>
      </c>
      <c r="G1494" t="s">
        <v>13</v>
      </c>
    </row>
    <row r="1495" spans="1:7">
      <c r="A1495" s="26">
        <v>41671</v>
      </c>
      <c r="B1495" s="39">
        <f t="shared" si="104"/>
        <v>41671</v>
      </c>
      <c r="C1495" s="39">
        <f t="shared" si="105"/>
        <v>2</v>
      </c>
      <c r="D1495" s="39">
        <f t="shared" si="106"/>
        <v>2014</v>
      </c>
      <c r="E1495" s="26" t="s">
        <v>2</v>
      </c>
      <c r="F1495">
        <f t="shared" si="107"/>
        <v>7</v>
      </c>
      <c r="G1495" t="s">
        <v>13</v>
      </c>
    </row>
    <row r="1496" spans="1:7">
      <c r="A1496" s="26">
        <v>41672</v>
      </c>
      <c r="B1496" s="39">
        <f t="shared" si="104"/>
        <v>41672</v>
      </c>
      <c r="C1496" s="39">
        <f t="shared" si="105"/>
        <v>2</v>
      </c>
      <c r="D1496" s="39">
        <f t="shared" si="106"/>
        <v>2014</v>
      </c>
      <c r="E1496" s="26" t="s">
        <v>2</v>
      </c>
      <c r="F1496">
        <f t="shared" si="107"/>
        <v>1</v>
      </c>
      <c r="G1496" t="s">
        <v>13</v>
      </c>
    </row>
    <row r="1497" spans="1:7">
      <c r="A1497" s="26">
        <v>41673</v>
      </c>
      <c r="B1497" s="39">
        <f t="shared" si="104"/>
        <v>41673</v>
      </c>
      <c r="C1497" s="39">
        <f t="shared" si="105"/>
        <v>2</v>
      </c>
      <c r="D1497" s="39">
        <f t="shared" si="106"/>
        <v>2014</v>
      </c>
      <c r="E1497" s="26" t="s">
        <v>2</v>
      </c>
      <c r="F1497">
        <f t="shared" si="107"/>
        <v>2</v>
      </c>
      <c r="G1497" t="s">
        <v>13</v>
      </c>
    </row>
    <row r="1498" spans="1:7">
      <c r="A1498" s="26">
        <v>41674</v>
      </c>
      <c r="B1498" s="39">
        <f t="shared" si="104"/>
        <v>41674</v>
      </c>
      <c r="C1498" s="39">
        <f t="shared" si="105"/>
        <v>2</v>
      </c>
      <c r="D1498" s="39">
        <f t="shared" si="106"/>
        <v>2014</v>
      </c>
      <c r="E1498" s="26" t="s">
        <v>2</v>
      </c>
      <c r="F1498">
        <f t="shared" si="107"/>
        <v>3</v>
      </c>
      <c r="G1498" t="s">
        <v>13</v>
      </c>
    </row>
    <row r="1499" spans="1:7">
      <c r="A1499" s="26">
        <v>41675</v>
      </c>
      <c r="B1499" s="39">
        <f t="shared" si="104"/>
        <v>41675</v>
      </c>
      <c r="C1499" s="39">
        <f t="shared" si="105"/>
        <v>2</v>
      </c>
      <c r="D1499" s="39">
        <f t="shared" si="106"/>
        <v>2014</v>
      </c>
      <c r="E1499" s="26" t="s">
        <v>2</v>
      </c>
      <c r="F1499">
        <f t="shared" si="107"/>
        <v>4</v>
      </c>
      <c r="G1499" t="s">
        <v>8</v>
      </c>
    </row>
    <row r="1500" spans="1:7">
      <c r="A1500" s="26">
        <v>41676</v>
      </c>
      <c r="B1500" s="39">
        <f t="shared" si="104"/>
        <v>41676</v>
      </c>
      <c r="C1500" s="39">
        <f t="shared" si="105"/>
        <v>2</v>
      </c>
      <c r="D1500" s="39">
        <f t="shared" si="106"/>
        <v>2014</v>
      </c>
      <c r="E1500" s="26" t="s">
        <v>2</v>
      </c>
      <c r="F1500">
        <f t="shared" si="107"/>
        <v>5</v>
      </c>
      <c r="G1500" t="s">
        <v>8</v>
      </c>
    </row>
    <row r="1501" spans="1:7">
      <c r="A1501" s="26">
        <v>41677</v>
      </c>
      <c r="B1501" s="39">
        <f t="shared" si="104"/>
        <v>41677</v>
      </c>
      <c r="C1501" s="39">
        <f t="shared" si="105"/>
        <v>2</v>
      </c>
      <c r="D1501" s="39">
        <f t="shared" si="106"/>
        <v>2014</v>
      </c>
      <c r="E1501" s="26" t="s">
        <v>2</v>
      </c>
      <c r="F1501">
        <f t="shared" si="107"/>
        <v>6</v>
      </c>
      <c r="G1501" t="s">
        <v>8</v>
      </c>
    </row>
    <row r="1502" spans="1:7">
      <c r="A1502" s="26">
        <v>41678</v>
      </c>
      <c r="B1502" s="39">
        <f t="shared" si="104"/>
        <v>41678</v>
      </c>
      <c r="C1502" s="39">
        <f t="shared" si="105"/>
        <v>2</v>
      </c>
      <c r="D1502" s="39">
        <f t="shared" si="106"/>
        <v>2014</v>
      </c>
      <c r="E1502" s="26" t="s">
        <v>2</v>
      </c>
      <c r="F1502">
        <f t="shared" si="107"/>
        <v>7</v>
      </c>
      <c r="G1502" t="s">
        <v>0</v>
      </c>
    </row>
    <row r="1503" spans="1:7">
      <c r="A1503" s="26">
        <v>41679</v>
      </c>
      <c r="B1503" s="39">
        <f t="shared" si="104"/>
        <v>41679</v>
      </c>
      <c r="C1503" s="39">
        <f t="shared" si="105"/>
        <v>2</v>
      </c>
      <c r="D1503" s="39">
        <f t="shared" si="106"/>
        <v>2014</v>
      </c>
      <c r="E1503" s="26" t="s">
        <v>2</v>
      </c>
      <c r="F1503">
        <f t="shared" si="107"/>
        <v>1</v>
      </c>
      <c r="G1503" t="s">
        <v>13</v>
      </c>
    </row>
    <row r="1504" spans="1:7">
      <c r="A1504" s="26">
        <v>41680</v>
      </c>
      <c r="B1504" s="39">
        <f t="shared" si="104"/>
        <v>41680</v>
      </c>
      <c r="C1504" s="39">
        <f t="shared" si="105"/>
        <v>2</v>
      </c>
      <c r="D1504" s="39">
        <f t="shared" si="106"/>
        <v>2014</v>
      </c>
      <c r="E1504" s="26" t="s">
        <v>2</v>
      </c>
      <c r="F1504">
        <f t="shared" si="107"/>
        <v>2</v>
      </c>
      <c r="G1504" t="s">
        <v>8</v>
      </c>
    </row>
    <row r="1505" spans="1:7">
      <c r="A1505" s="26">
        <v>41681</v>
      </c>
      <c r="B1505" s="39">
        <f t="shared" si="104"/>
        <v>41681</v>
      </c>
      <c r="C1505" s="39">
        <f t="shared" si="105"/>
        <v>2</v>
      </c>
      <c r="D1505" s="39">
        <f t="shared" si="106"/>
        <v>2014</v>
      </c>
      <c r="E1505" s="26" t="s">
        <v>2</v>
      </c>
      <c r="F1505">
        <f t="shared" si="107"/>
        <v>3</v>
      </c>
      <c r="G1505" t="s">
        <v>8</v>
      </c>
    </row>
    <row r="1506" spans="1:7">
      <c r="A1506" s="26">
        <v>41682</v>
      </c>
      <c r="B1506" s="39">
        <f t="shared" si="104"/>
        <v>41682</v>
      </c>
      <c r="C1506" s="39">
        <f t="shared" si="105"/>
        <v>2</v>
      </c>
      <c r="D1506" s="39">
        <f t="shared" si="106"/>
        <v>2014</v>
      </c>
      <c r="E1506" s="26" t="s">
        <v>2</v>
      </c>
      <c r="F1506">
        <f t="shared" si="107"/>
        <v>4</v>
      </c>
      <c r="G1506" t="s">
        <v>8</v>
      </c>
    </row>
    <row r="1507" spans="1:7">
      <c r="A1507" s="26">
        <v>41683</v>
      </c>
      <c r="B1507" s="39">
        <f t="shared" si="104"/>
        <v>41683</v>
      </c>
      <c r="C1507" s="39">
        <f t="shared" si="105"/>
        <v>2</v>
      </c>
      <c r="D1507" s="39">
        <f t="shared" si="106"/>
        <v>2014</v>
      </c>
      <c r="E1507" s="26" t="s">
        <v>2</v>
      </c>
      <c r="F1507">
        <f t="shared" si="107"/>
        <v>5</v>
      </c>
      <c r="G1507" t="s">
        <v>8</v>
      </c>
    </row>
    <row r="1508" spans="1:7">
      <c r="A1508" s="26">
        <v>41684</v>
      </c>
      <c r="B1508" s="39">
        <f t="shared" si="104"/>
        <v>41684</v>
      </c>
      <c r="C1508" s="39">
        <f t="shared" si="105"/>
        <v>2</v>
      </c>
      <c r="D1508" s="39">
        <f t="shared" si="106"/>
        <v>2014</v>
      </c>
      <c r="E1508" s="26" t="s">
        <v>2</v>
      </c>
      <c r="F1508">
        <f t="shared" si="107"/>
        <v>6</v>
      </c>
      <c r="G1508" t="s">
        <v>8</v>
      </c>
    </row>
    <row r="1509" spans="1:7">
      <c r="A1509" s="26">
        <v>41685</v>
      </c>
      <c r="B1509" s="39">
        <f t="shared" si="104"/>
        <v>41685</v>
      </c>
      <c r="C1509" s="39">
        <f t="shared" si="105"/>
        <v>2</v>
      </c>
      <c r="D1509" s="39">
        <f t="shared" si="106"/>
        <v>2014</v>
      </c>
      <c r="E1509" s="26" t="s">
        <v>2</v>
      </c>
      <c r="F1509">
        <f t="shared" si="107"/>
        <v>7</v>
      </c>
      <c r="G1509" t="s">
        <v>0</v>
      </c>
    </row>
    <row r="1510" spans="1:7">
      <c r="A1510" s="26">
        <v>41686</v>
      </c>
      <c r="B1510" s="39">
        <f t="shared" si="104"/>
        <v>41686</v>
      </c>
      <c r="C1510" s="39">
        <f t="shared" si="105"/>
        <v>2</v>
      </c>
      <c r="D1510" s="39">
        <f t="shared" si="106"/>
        <v>2014</v>
      </c>
      <c r="E1510" s="26" t="s">
        <v>2</v>
      </c>
      <c r="F1510">
        <f t="shared" si="107"/>
        <v>1</v>
      </c>
      <c r="G1510" t="s">
        <v>13</v>
      </c>
    </row>
    <row r="1511" spans="1:7">
      <c r="A1511" s="26">
        <v>41687</v>
      </c>
      <c r="B1511" s="39">
        <f t="shared" si="104"/>
        <v>41687</v>
      </c>
      <c r="C1511" s="39">
        <f t="shared" si="105"/>
        <v>2</v>
      </c>
      <c r="D1511" s="39">
        <f t="shared" si="106"/>
        <v>2014</v>
      </c>
      <c r="E1511" s="26" t="s">
        <v>2</v>
      </c>
      <c r="F1511">
        <f t="shared" si="107"/>
        <v>2</v>
      </c>
      <c r="G1511" t="s">
        <v>8</v>
      </c>
    </row>
    <row r="1512" spans="1:7">
      <c r="A1512" s="26">
        <v>41688</v>
      </c>
      <c r="B1512" s="39">
        <f t="shared" si="104"/>
        <v>41688</v>
      </c>
      <c r="C1512" s="39">
        <f t="shared" si="105"/>
        <v>2</v>
      </c>
      <c r="D1512" s="39">
        <f t="shared" si="106"/>
        <v>2014</v>
      </c>
      <c r="E1512" s="26" t="s">
        <v>2</v>
      </c>
      <c r="F1512">
        <f t="shared" si="107"/>
        <v>3</v>
      </c>
      <c r="G1512" t="s">
        <v>8</v>
      </c>
    </row>
    <row r="1513" spans="1:7">
      <c r="A1513" s="26">
        <v>41689</v>
      </c>
      <c r="B1513" s="39">
        <f t="shared" si="104"/>
        <v>41689</v>
      </c>
      <c r="C1513" s="39">
        <f t="shared" si="105"/>
        <v>2</v>
      </c>
      <c r="D1513" s="39">
        <f t="shared" si="106"/>
        <v>2014</v>
      </c>
      <c r="E1513" s="26" t="s">
        <v>2</v>
      </c>
      <c r="F1513">
        <f t="shared" si="107"/>
        <v>4</v>
      </c>
      <c r="G1513" t="s">
        <v>8</v>
      </c>
    </row>
    <row r="1514" spans="1:7">
      <c r="A1514" s="26">
        <v>41690</v>
      </c>
      <c r="B1514" s="39">
        <f t="shared" si="104"/>
        <v>41690</v>
      </c>
      <c r="C1514" s="39">
        <f t="shared" si="105"/>
        <v>2</v>
      </c>
      <c r="D1514" s="39">
        <f t="shared" si="106"/>
        <v>2014</v>
      </c>
      <c r="E1514" s="26" t="s">
        <v>2</v>
      </c>
      <c r="F1514">
        <f t="shared" si="107"/>
        <v>5</v>
      </c>
      <c r="G1514" t="s">
        <v>8</v>
      </c>
    </row>
    <row r="1515" spans="1:7">
      <c r="A1515" s="26">
        <v>41691</v>
      </c>
      <c r="B1515" s="39">
        <f t="shared" si="104"/>
        <v>41691</v>
      </c>
      <c r="C1515" s="39">
        <f t="shared" si="105"/>
        <v>2</v>
      </c>
      <c r="D1515" s="39">
        <f t="shared" si="106"/>
        <v>2014</v>
      </c>
      <c r="E1515" s="26" t="s">
        <v>2</v>
      </c>
      <c r="F1515">
        <f t="shared" si="107"/>
        <v>6</v>
      </c>
      <c r="G1515" t="s">
        <v>8</v>
      </c>
    </row>
    <row r="1516" spans="1:7">
      <c r="A1516" s="26">
        <v>41692</v>
      </c>
      <c r="B1516" s="39">
        <f t="shared" si="104"/>
        <v>41692</v>
      </c>
      <c r="C1516" s="39">
        <f t="shared" si="105"/>
        <v>2</v>
      </c>
      <c r="D1516" s="39">
        <f t="shared" si="106"/>
        <v>2014</v>
      </c>
      <c r="E1516" s="26" t="s">
        <v>2</v>
      </c>
      <c r="F1516">
        <f t="shared" si="107"/>
        <v>7</v>
      </c>
      <c r="G1516" t="s">
        <v>0</v>
      </c>
    </row>
    <row r="1517" spans="1:7">
      <c r="A1517" s="26">
        <v>41693</v>
      </c>
      <c r="B1517" s="39">
        <f t="shared" si="104"/>
        <v>41693</v>
      </c>
      <c r="C1517" s="39">
        <f t="shared" si="105"/>
        <v>2</v>
      </c>
      <c r="D1517" s="39">
        <f t="shared" si="106"/>
        <v>2014</v>
      </c>
      <c r="E1517" s="26" t="s">
        <v>2</v>
      </c>
      <c r="F1517">
        <f t="shared" si="107"/>
        <v>1</v>
      </c>
      <c r="G1517" t="s">
        <v>13</v>
      </c>
    </row>
    <row r="1518" spans="1:7">
      <c r="A1518" s="26">
        <v>41694</v>
      </c>
      <c r="B1518" s="39">
        <f t="shared" si="104"/>
        <v>41694</v>
      </c>
      <c r="C1518" s="39">
        <f t="shared" si="105"/>
        <v>2</v>
      </c>
      <c r="D1518" s="39">
        <f t="shared" si="106"/>
        <v>2014</v>
      </c>
      <c r="E1518" s="26" t="s">
        <v>2</v>
      </c>
      <c r="F1518">
        <f t="shared" si="107"/>
        <v>2</v>
      </c>
      <c r="G1518" t="s">
        <v>8</v>
      </c>
    </row>
    <row r="1519" spans="1:7">
      <c r="A1519" s="26">
        <v>41695</v>
      </c>
      <c r="B1519" s="39">
        <f t="shared" si="104"/>
        <v>41695</v>
      </c>
      <c r="C1519" s="39">
        <f t="shared" si="105"/>
        <v>2</v>
      </c>
      <c r="D1519" s="39">
        <f t="shared" si="106"/>
        <v>2014</v>
      </c>
      <c r="E1519" s="26" t="s">
        <v>2</v>
      </c>
      <c r="F1519">
        <f t="shared" si="107"/>
        <v>3</v>
      </c>
      <c r="G1519" t="s">
        <v>8</v>
      </c>
    </row>
    <row r="1520" spans="1:7">
      <c r="A1520" s="26">
        <v>41696</v>
      </c>
      <c r="B1520" s="39">
        <f t="shared" si="104"/>
        <v>41696</v>
      </c>
      <c r="C1520" s="39">
        <f t="shared" si="105"/>
        <v>2</v>
      </c>
      <c r="D1520" s="39">
        <f t="shared" si="106"/>
        <v>2014</v>
      </c>
      <c r="E1520" s="26" t="s">
        <v>2</v>
      </c>
      <c r="F1520">
        <f t="shared" si="107"/>
        <v>4</v>
      </c>
      <c r="G1520" t="s">
        <v>8</v>
      </c>
    </row>
    <row r="1521" spans="1:7">
      <c r="A1521" s="26">
        <v>41697</v>
      </c>
      <c r="B1521" s="39">
        <f t="shared" si="104"/>
        <v>41697</v>
      </c>
      <c r="C1521" s="39">
        <f t="shared" si="105"/>
        <v>2</v>
      </c>
      <c r="D1521" s="39">
        <f t="shared" si="106"/>
        <v>2014</v>
      </c>
      <c r="E1521" s="26" t="s">
        <v>2</v>
      </c>
      <c r="F1521">
        <f t="shared" si="107"/>
        <v>5</v>
      </c>
      <c r="G1521" t="s">
        <v>8</v>
      </c>
    </row>
    <row r="1522" spans="1:7">
      <c r="A1522" s="26">
        <v>41698</v>
      </c>
      <c r="B1522" s="39">
        <f t="shared" si="104"/>
        <v>41698</v>
      </c>
      <c r="C1522" s="39">
        <f t="shared" si="105"/>
        <v>2</v>
      </c>
      <c r="D1522" s="39">
        <f t="shared" si="106"/>
        <v>2014</v>
      </c>
      <c r="E1522" s="26" t="s">
        <v>2</v>
      </c>
      <c r="F1522">
        <f t="shared" si="107"/>
        <v>6</v>
      </c>
      <c r="G1522" t="s">
        <v>13</v>
      </c>
    </row>
    <row r="1523" spans="1:7">
      <c r="A1523" s="26">
        <v>41699</v>
      </c>
      <c r="B1523" s="39">
        <f t="shared" si="104"/>
        <v>41699</v>
      </c>
      <c r="C1523" s="39">
        <f t="shared" si="105"/>
        <v>3</v>
      </c>
      <c r="D1523" s="39">
        <f t="shared" si="106"/>
        <v>2014</v>
      </c>
      <c r="E1523" s="26" t="s">
        <v>2</v>
      </c>
      <c r="F1523">
        <f t="shared" si="107"/>
        <v>7</v>
      </c>
      <c r="G1523" t="s">
        <v>0</v>
      </c>
    </row>
    <row r="1524" spans="1:7">
      <c r="A1524" s="26">
        <v>41700</v>
      </c>
      <c r="B1524" s="39">
        <f t="shared" si="104"/>
        <v>41700</v>
      </c>
      <c r="C1524" s="39">
        <f t="shared" si="105"/>
        <v>3</v>
      </c>
      <c r="D1524" s="39">
        <f t="shared" si="106"/>
        <v>2014</v>
      </c>
      <c r="E1524" s="26" t="s">
        <v>2</v>
      </c>
      <c r="F1524">
        <f t="shared" si="107"/>
        <v>1</v>
      </c>
      <c r="G1524" t="s">
        <v>13</v>
      </c>
    </row>
    <row r="1525" spans="1:7">
      <c r="A1525" s="26">
        <v>41701</v>
      </c>
      <c r="B1525" s="39">
        <f t="shared" si="104"/>
        <v>41701</v>
      </c>
      <c r="C1525" s="39">
        <f t="shared" si="105"/>
        <v>3</v>
      </c>
      <c r="D1525" s="39">
        <f t="shared" si="106"/>
        <v>2014</v>
      </c>
      <c r="E1525" s="26" t="s">
        <v>2</v>
      </c>
      <c r="F1525">
        <f t="shared" si="107"/>
        <v>2</v>
      </c>
      <c r="G1525" t="s">
        <v>8</v>
      </c>
    </row>
    <row r="1526" spans="1:7">
      <c r="A1526" s="26">
        <v>41702</v>
      </c>
      <c r="B1526" s="39">
        <f t="shared" si="104"/>
        <v>41702</v>
      </c>
      <c r="C1526" s="39">
        <f t="shared" si="105"/>
        <v>3</v>
      </c>
      <c r="D1526" s="39">
        <f t="shared" si="106"/>
        <v>2014</v>
      </c>
      <c r="E1526" s="26" t="s">
        <v>2</v>
      </c>
      <c r="F1526">
        <f t="shared" si="107"/>
        <v>3</v>
      </c>
      <c r="G1526" t="s">
        <v>8</v>
      </c>
    </row>
    <row r="1527" spans="1:7">
      <c r="A1527" s="26">
        <v>41703</v>
      </c>
      <c r="B1527" s="39">
        <f t="shared" si="104"/>
        <v>41703</v>
      </c>
      <c r="C1527" s="39">
        <f t="shared" si="105"/>
        <v>3</v>
      </c>
      <c r="D1527" s="39">
        <f t="shared" si="106"/>
        <v>2014</v>
      </c>
      <c r="E1527" s="26" t="s">
        <v>2</v>
      </c>
      <c r="F1527">
        <f t="shared" si="107"/>
        <v>4</v>
      </c>
      <c r="G1527" t="s">
        <v>8</v>
      </c>
    </row>
    <row r="1528" spans="1:7">
      <c r="A1528" s="26">
        <v>41704</v>
      </c>
      <c r="B1528" s="39">
        <f t="shared" si="104"/>
        <v>41704</v>
      </c>
      <c r="C1528" s="39">
        <f t="shared" si="105"/>
        <v>3</v>
      </c>
      <c r="D1528" s="39">
        <f t="shared" si="106"/>
        <v>2014</v>
      </c>
      <c r="E1528" s="26" t="s">
        <v>2</v>
      </c>
      <c r="F1528">
        <f t="shared" si="107"/>
        <v>5</v>
      </c>
      <c r="G1528" t="s">
        <v>8</v>
      </c>
    </row>
    <row r="1529" spans="1:7">
      <c r="A1529" s="26">
        <v>41705</v>
      </c>
      <c r="B1529" s="39">
        <f t="shared" si="104"/>
        <v>41705</v>
      </c>
      <c r="C1529" s="39">
        <f t="shared" si="105"/>
        <v>3</v>
      </c>
      <c r="D1529" s="39">
        <f t="shared" si="106"/>
        <v>2014</v>
      </c>
      <c r="E1529" s="26" t="s">
        <v>2</v>
      </c>
      <c r="F1529">
        <f t="shared" si="107"/>
        <v>6</v>
      </c>
      <c r="G1529" t="s">
        <v>8</v>
      </c>
    </row>
    <row r="1530" spans="1:7">
      <c r="A1530" s="26">
        <v>41706</v>
      </c>
      <c r="B1530" s="39">
        <f t="shared" si="104"/>
        <v>41706</v>
      </c>
      <c r="C1530" s="39">
        <f t="shared" si="105"/>
        <v>3</v>
      </c>
      <c r="D1530" s="39">
        <f t="shared" si="106"/>
        <v>2014</v>
      </c>
      <c r="E1530" s="26" t="s">
        <v>2</v>
      </c>
      <c r="F1530">
        <f t="shared" si="107"/>
        <v>7</v>
      </c>
      <c r="G1530" t="s">
        <v>0</v>
      </c>
    </row>
    <row r="1531" spans="1:7">
      <c r="A1531" s="26">
        <v>41707</v>
      </c>
      <c r="B1531" s="39">
        <f t="shared" si="104"/>
        <v>41707</v>
      </c>
      <c r="C1531" s="39">
        <f t="shared" si="105"/>
        <v>3</v>
      </c>
      <c r="D1531" s="39">
        <f t="shared" si="106"/>
        <v>2014</v>
      </c>
      <c r="E1531" s="26" t="s">
        <v>2</v>
      </c>
      <c r="F1531">
        <f t="shared" si="107"/>
        <v>1</v>
      </c>
      <c r="G1531" t="s">
        <v>13</v>
      </c>
    </row>
    <row r="1532" spans="1:7">
      <c r="A1532" s="26">
        <v>41708</v>
      </c>
      <c r="B1532" s="39">
        <f t="shared" si="104"/>
        <v>41708</v>
      </c>
      <c r="C1532" s="39">
        <f t="shared" si="105"/>
        <v>3</v>
      </c>
      <c r="D1532" s="39">
        <f t="shared" si="106"/>
        <v>2014</v>
      </c>
      <c r="E1532" s="26" t="s">
        <v>2</v>
      </c>
      <c r="F1532">
        <f t="shared" si="107"/>
        <v>2</v>
      </c>
      <c r="G1532" t="s">
        <v>8</v>
      </c>
    </row>
    <row r="1533" spans="1:7">
      <c r="A1533" s="26">
        <v>41709</v>
      </c>
      <c r="B1533" s="39">
        <f t="shared" si="104"/>
        <v>41709</v>
      </c>
      <c r="C1533" s="39">
        <f t="shared" si="105"/>
        <v>3</v>
      </c>
      <c r="D1533" s="39">
        <f t="shared" si="106"/>
        <v>2014</v>
      </c>
      <c r="E1533" s="26" t="s">
        <v>2</v>
      </c>
      <c r="F1533">
        <f t="shared" si="107"/>
        <v>3</v>
      </c>
      <c r="G1533" t="s">
        <v>8</v>
      </c>
    </row>
    <row r="1534" spans="1:7">
      <c r="A1534" s="26">
        <v>41710</v>
      </c>
      <c r="B1534" s="39">
        <f t="shared" si="104"/>
        <v>41710</v>
      </c>
      <c r="C1534" s="39">
        <f t="shared" si="105"/>
        <v>3</v>
      </c>
      <c r="D1534" s="39">
        <f t="shared" si="106"/>
        <v>2014</v>
      </c>
      <c r="E1534" s="26" t="s">
        <v>2</v>
      </c>
      <c r="F1534">
        <f t="shared" si="107"/>
        <v>4</v>
      </c>
      <c r="G1534" t="s">
        <v>8</v>
      </c>
    </row>
    <row r="1535" spans="1:7">
      <c r="A1535" s="26">
        <v>41711</v>
      </c>
      <c r="B1535" s="39">
        <f t="shared" si="104"/>
        <v>41711</v>
      </c>
      <c r="C1535" s="39">
        <f t="shared" si="105"/>
        <v>3</v>
      </c>
      <c r="D1535" s="39">
        <f t="shared" si="106"/>
        <v>2014</v>
      </c>
      <c r="E1535" s="26" t="s">
        <v>2</v>
      </c>
      <c r="F1535">
        <f t="shared" si="107"/>
        <v>5</v>
      </c>
      <c r="G1535" t="s">
        <v>8</v>
      </c>
    </row>
    <row r="1536" spans="1:7">
      <c r="A1536" s="26">
        <v>41712</v>
      </c>
      <c r="B1536" s="39">
        <f t="shared" si="104"/>
        <v>41712</v>
      </c>
      <c r="C1536" s="39">
        <f t="shared" si="105"/>
        <v>3</v>
      </c>
      <c r="D1536" s="39">
        <f t="shared" si="106"/>
        <v>2014</v>
      </c>
      <c r="E1536" s="26" t="s">
        <v>2</v>
      </c>
      <c r="F1536">
        <f t="shared" si="107"/>
        <v>6</v>
      </c>
      <c r="G1536" t="s">
        <v>8</v>
      </c>
    </row>
    <row r="1537" spans="1:7">
      <c r="A1537" s="26">
        <v>41713</v>
      </c>
      <c r="B1537" s="39">
        <f t="shared" si="104"/>
        <v>41713</v>
      </c>
      <c r="C1537" s="39">
        <f t="shared" si="105"/>
        <v>3</v>
      </c>
      <c r="D1537" s="39">
        <f t="shared" si="106"/>
        <v>2014</v>
      </c>
      <c r="E1537" s="26" t="s">
        <v>2</v>
      </c>
      <c r="F1537">
        <f t="shared" si="107"/>
        <v>7</v>
      </c>
      <c r="G1537" t="s">
        <v>0</v>
      </c>
    </row>
    <row r="1538" spans="1:7">
      <c r="A1538" s="26">
        <v>41714</v>
      </c>
      <c r="B1538" s="39">
        <f t="shared" si="104"/>
        <v>41714</v>
      </c>
      <c r="C1538" s="39">
        <f t="shared" si="105"/>
        <v>3</v>
      </c>
      <c r="D1538" s="39">
        <f t="shared" si="106"/>
        <v>2014</v>
      </c>
      <c r="E1538" s="26" t="s">
        <v>2</v>
      </c>
      <c r="F1538">
        <f t="shared" si="107"/>
        <v>1</v>
      </c>
      <c r="G1538" t="s">
        <v>13</v>
      </c>
    </row>
    <row r="1539" spans="1:7">
      <c r="A1539" s="26">
        <v>41715</v>
      </c>
      <c r="B1539" s="39">
        <f t="shared" si="104"/>
        <v>41715</v>
      </c>
      <c r="C1539" s="39">
        <f t="shared" si="105"/>
        <v>3</v>
      </c>
      <c r="D1539" s="39">
        <f t="shared" si="106"/>
        <v>2014</v>
      </c>
      <c r="E1539" s="26" t="s">
        <v>2</v>
      </c>
      <c r="F1539">
        <f t="shared" si="107"/>
        <v>2</v>
      </c>
      <c r="G1539" t="s">
        <v>8</v>
      </c>
    </row>
    <row r="1540" spans="1:7">
      <c r="A1540" s="26">
        <v>41716</v>
      </c>
      <c r="B1540" s="39">
        <f t="shared" si="104"/>
        <v>41716</v>
      </c>
      <c r="C1540" s="39">
        <f t="shared" si="105"/>
        <v>3</v>
      </c>
      <c r="D1540" s="39">
        <f t="shared" si="106"/>
        <v>2014</v>
      </c>
      <c r="E1540" s="26" t="s">
        <v>2</v>
      </c>
      <c r="F1540">
        <f t="shared" si="107"/>
        <v>3</v>
      </c>
      <c r="G1540" t="s">
        <v>8</v>
      </c>
    </row>
    <row r="1541" spans="1:7">
      <c r="A1541" s="26">
        <v>41717</v>
      </c>
      <c r="B1541" s="39">
        <f t="shared" ref="B1541:B1604" si="108">A1541</f>
        <v>41717</v>
      </c>
      <c r="C1541" s="39">
        <f t="shared" ref="C1541:C1604" si="109">MONTH(A1541)</f>
        <v>3</v>
      </c>
      <c r="D1541" s="39">
        <f t="shared" ref="D1541:D1604" si="110">YEAR(A1541)</f>
        <v>2014</v>
      </c>
      <c r="E1541" s="26" t="s">
        <v>2</v>
      </c>
      <c r="F1541">
        <f t="shared" ref="F1541:F1604" si="111">WEEKDAY(A1541)</f>
        <v>4</v>
      </c>
      <c r="G1541" t="s">
        <v>8</v>
      </c>
    </row>
    <row r="1542" spans="1:7">
      <c r="A1542" s="26">
        <v>41718</v>
      </c>
      <c r="B1542" s="39">
        <f t="shared" si="108"/>
        <v>41718</v>
      </c>
      <c r="C1542" s="39">
        <f t="shared" si="109"/>
        <v>3</v>
      </c>
      <c r="D1542" s="39">
        <f t="shared" si="110"/>
        <v>2014</v>
      </c>
      <c r="E1542" s="26" t="s">
        <v>2</v>
      </c>
      <c r="F1542">
        <f t="shared" si="111"/>
        <v>5</v>
      </c>
      <c r="G1542" t="s">
        <v>8</v>
      </c>
    </row>
    <row r="1543" spans="1:7">
      <c r="A1543" s="26">
        <v>41719</v>
      </c>
      <c r="B1543" s="39">
        <f t="shared" si="108"/>
        <v>41719</v>
      </c>
      <c r="C1543" s="39">
        <f t="shared" si="109"/>
        <v>3</v>
      </c>
      <c r="D1543" s="39">
        <f t="shared" si="110"/>
        <v>2014</v>
      </c>
      <c r="E1543" s="26" t="s">
        <v>2</v>
      </c>
      <c r="F1543">
        <f t="shared" si="111"/>
        <v>6</v>
      </c>
      <c r="G1543" t="s">
        <v>8</v>
      </c>
    </row>
    <row r="1544" spans="1:7">
      <c r="A1544" s="26">
        <v>41720</v>
      </c>
      <c r="B1544" s="39">
        <f t="shared" si="108"/>
        <v>41720</v>
      </c>
      <c r="C1544" s="39">
        <f t="shared" si="109"/>
        <v>3</v>
      </c>
      <c r="D1544" s="39">
        <f t="shared" si="110"/>
        <v>2014</v>
      </c>
      <c r="E1544" s="26" t="s">
        <v>2</v>
      </c>
      <c r="F1544">
        <f t="shared" si="111"/>
        <v>7</v>
      </c>
      <c r="G1544" t="s">
        <v>0</v>
      </c>
    </row>
    <row r="1545" spans="1:7">
      <c r="A1545" s="26">
        <v>41721</v>
      </c>
      <c r="B1545" s="39">
        <f t="shared" si="108"/>
        <v>41721</v>
      </c>
      <c r="C1545" s="39">
        <f t="shared" si="109"/>
        <v>3</v>
      </c>
      <c r="D1545" s="39">
        <f t="shared" si="110"/>
        <v>2014</v>
      </c>
      <c r="E1545" s="26" t="s">
        <v>2</v>
      </c>
      <c r="F1545">
        <f t="shared" si="111"/>
        <v>1</v>
      </c>
      <c r="G1545" t="s">
        <v>13</v>
      </c>
    </row>
    <row r="1546" spans="1:7">
      <c r="A1546" s="26">
        <v>41722</v>
      </c>
      <c r="B1546" s="39">
        <f t="shared" si="108"/>
        <v>41722</v>
      </c>
      <c r="C1546" s="39">
        <f t="shared" si="109"/>
        <v>3</v>
      </c>
      <c r="D1546" s="39">
        <f t="shared" si="110"/>
        <v>2014</v>
      </c>
      <c r="E1546" s="26" t="s">
        <v>2</v>
      </c>
      <c r="F1546">
        <f t="shared" si="111"/>
        <v>2</v>
      </c>
      <c r="G1546" t="s">
        <v>8</v>
      </c>
    </row>
    <row r="1547" spans="1:7">
      <c r="A1547" s="26">
        <v>41723</v>
      </c>
      <c r="B1547" s="39">
        <f t="shared" si="108"/>
        <v>41723</v>
      </c>
      <c r="C1547" s="39">
        <f t="shared" si="109"/>
        <v>3</v>
      </c>
      <c r="D1547" s="39">
        <f t="shared" si="110"/>
        <v>2014</v>
      </c>
      <c r="E1547" s="26" t="s">
        <v>2</v>
      </c>
      <c r="F1547">
        <f t="shared" si="111"/>
        <v>3</v>
      </c>
      <c r="G1547" t="s">
        <v>8</v>
      </c>
    </row>
    <row r="1548" spans="1:7">
      <c r="A1548" s="26">
        <v>41724</v>
      </c>
      <c r="B1548" s="39">
        <f t="shared" si="108"/>
        <v>41724</v>
      </c>
      <c r="C1548" s="39">
        <f t="shared" si="109"/>
        <v>3</v>
      </c>
      <c r="D1548" s="39">
        <f t="shared" si="110"/>
        <v>2014</v>
      </c>
      <c r="E1548" s="26" t="s">
        <v>2</v>
      </c>
      <c r="F1548">
        <f t="shared" si="111"/>
        <v>4</v>
      </c>
      <c r="G1548" t="s">
        <v>8</v>
      </c>
    </row>
    <row r="1549" spans="1:7">
      <c r="A1549" s="26">
        <v>41725</v>
      </c>
      <c r="B1549" s="39">
        <f t="shared" si="108"/>
        <v>41725</v>
      </c>
      <c r="C1549" s="39">
        <f t="shared" si="109"/>
        <v>3</v>
      </c>
      <c r="D1549" s="39">
        <f t="shared" si="110"/>
        <v>2014</v>
      </c>
      <c r="E1549" s="26" t="s">
        <v>2</v>
      </c>
      <c r="F1549">
        <f t="shared" si="111"/>
        <v>5</v>
      </c>
      <c r="G1549" t="s">
        <v>8</v>
      </c>
    </row>
    <row r="1550" spans="1:7">
      <c r="A1550" s="26">
        <v>41726</v>
      </c>
      <c r="B1550" s="39">
        <f t="shared" si="108"/>
        <v>41726</v>
      </c>
      <c r="C1550" s="39">
        <f t="shared" si="109"/>
        <v>3</v>
      </c>
      <c r="D1550" s="39">
        <f t="shared" si="110"/>
        <v>2014</v>
      </c>
      <c r="E1550" s="26" t="s">
        <v>2</v>
      </c>
      <c r="F1550">
        <f t="shared" si="111"/>
        <v>6</v>
      </c>
      <c r="G1550" t="s">
        <v>8</v>
      </c>
    </row>
    <row r="1551" spans="1:7">
      <c r="A1551" s="26">
        <v>41727</v>
      </c>
      <c r="B1551" s="39">
        <f t="shared" si="108"/>
        <v>41727</v>
      </c>
      <c r="C1551" s="39">
        <f t="shared" si="109"/>
        <v>3</v>
      </c>
      <c r="D1551" s="39">
        <f t="shared" si="110"/>
        <v>2014</v>
      </c>
      <c r="E1551" s="26" t="s">
        <v>2</v>
      </c>
      <c r="F1551">
        <f t="shared" si="111"/>
        <v>7</v>
      </c>
      <c r="G1551" t="s">
        <v>0</v>
      </c>
    </row>
    <row r="1552" spans="1:7">
      <c r="A1552" s="26">
        <v>41728</v>
      </c>
      <c r="B1552" s="39">
        <f t="shared" si="108"/>
        <v>41728</v>
      </c>
      <c r="C1552" s="39">
        <f t="shared" si="109"/>
        <v>3</v>
      </c>
      <c r="D1552" s="39">
        <f t="shared" si="110"/>
        <v>2014</v>
      </c>
      <c r="E1552" s="26" t="s">
        <v>2</v>
      </c>
      <c r="F1552">
        <f t="shared" si="111"/>
        <v>1</v>
      </c>
      <c r="G1552" t="s">
        <v>13</v>
      </c>
    </row>
    <row r="1553" spans="1:7">
      <c r="A1553" s="26">
        <v>41729</v>
      </c>
      <c r="B1553" s="39">
        <f t="shared" si="108"/>
        <v>41729</v>
      </c>
      <c r="C1553" s="39">
        <f t="shared" si="109"/>
        <v>3</v>
      </c>
      <c r="D1553" s="39">
        <f t="shared" si="110"/>
        <v>2014</v>
      </c>
      <c r="E1553" s="26" t="s">
        <v>2</v>
      </c>
      <c r="F1553">
        <f t="shared" si="111"/>
        <v>2</v>
      </c>
      <c r="G1553" t="s">
        <v>8</v>
      </c>
    </row>
    <row r="1554" spans="1:7">
      <c r="A1554" s="26">
        <v>41730</v>
      </c>
      <c r="B1554" s="39">
        <f t="shared" si="108"/>
        <v>41730</v>
      </c>
      <c r="C1554" s="39">
        <f t="shared" si="109"/>
        <v>4</v>
      </c>
      <c r="D1554" s="39">
        <f t="shared" si="110"/>
        <v>2014</v>
      </c>
      <c r="E1554" s="26" t="s">
        <v>2</v>
      </c>
      <c r="F1554">
        <f t="shared" si="111"/>
        <v>3</v>
      </c>
      <c r="G1554" t="s">
        <v>8</v>
      </c>
    </row>
    <row r="1555" spans="1:7">
      <c r="A1555" s="26">
        <v>41731</v>
      </c>
      <c r="B1555" s="39">
        <f t="shared" si="108"/>
        <v>41731</v>
      </c>
      <c r="C1555" s="39">
        <f t="shared" si="109"/>
        <v>4</v>
      </c>
      <c r="D1555" s="39">
        <f t="shared" si="110"/>
        <v>2014</v>
      </c>
      <c r="E1555" s="26" t="s">
        <v>2</v>
      </c>
      <c r="F1555">
        <f t="shared" si="111"/>
        <v>4</v>
      </c>
      <c r="G1555" t="s">
        <v>8</v>
      </c>
    </row>
    <row r="1556" spans="1:7">
      <c r="A1556" s="26">
        <v>41732</v>
      </c>
      <c r="B1556" s="39">
        <f t="shared" si="108"/>
        <v>41732</v>
      </c>
      <c r="C1556" s="39">
        <f t="shared" si="109"/>
        <v>4</v>
      </c>
      <c r="D1556" s="39">
        <f t="shared" si="110"/>
        <v>2014</v>
      </c>
      <c r="E1556" s="26" t="s">
        <v>2</v>
      </c>
      <c r="F1556">
        <f t="shared" si="111"/>
        <v>5</v>
      </c>
      <c r="G1556" t="s">
        <v>8</v>
      </c>
    </row>
    <row r="1557" spans="1:7">
      <c r="A1557" s="26">
        <v>41733</v>
      </c>
      <c r="B1557" s="39">
        <f t="shared" si="108"/>
        <v>41733</v>
      </c>
      <c r="C1557" s="39">
        <f t="shared" si="109"/>
        <v>4</v>
      </c>
      <c r="D1557" s="39">
        <f t="shared" si="110"/>
        <v>2014</v>
      </c>
      <c r="E1557" s="26" t="s">
        <v>2</v>
      </c>
      <c r="F1557">
        <f t="shared" si="111"/>
        <v>6</v>
      </c>
      <c r="G1557" t="s">
        <v>13</v>
      </c>
    </row>
    <row r="1558" spans="1:7">
      <c r="A1558" s="26">
        <v>41734</v>
      </c>
      <c r="B1558" s="39">
        <f t="shared" si="108"/>
        <v>41734</v>
      </c>
      <c r="C1558" s="39">
        <f t="shared" si="109"/>
        <v>4</v>
      </c>
      <c r="D1558" s="39">
        <f t="shared" si="110"/>
        <v>2014</v>
      </c>
      <c r="E1558" s="26" t="s">
        <v>2</v>
      </c>
      <c r="F1558">
        <f t="shared" si="111"/>
        <v>7</v>
      </c>
      <c r="G1558" t="s">
        <v>13</v>
      </c>
    </row>
    <row r="1559" spans="1:7">
      <c r="A1559" s="26">
        <v>41735</v>
      </c>
      <c r="B1559" s="39">
        <f t="shared" si="108"/>
        <v>41735</v>
      </c>
      <c r="C1559" s="39">
        <f t="shared" si="109"/>
        <v>4</v>
      </c>
      <c r="D1559" s="39">
        <f t="shared" si="110"/>
        <v>2014</v>
      </c>
      <c r="E1559" s="26" t="s">
        <v>2</v>
      </c>
      <c r="F1559">
        <f t="shared" si="111"/>
        <v>1</v>
      </c>
      <c r="G1559" t="s">
        <v>13</v>
      </c>
    </row>
    <row r="1560" spans="1:7">
      <c r="A1560" s="26">
        <v>41736</v>
      </c>
      <c r="B1560" s="39">
        <f t="shared" si="108"/>
        <v>41736</v>
      </c>
      <c r="C1560" s="39">
        <f t="shared" si="109"/>
        <v>4</v>
      </c>
      <c r="D1560" s="39">
        <f t="shared" si="110"/>
        <v>2014</v>
      </c>
      <c r="E1560" s="26" t="s">
        <v>2</v>
      </c>
      <c r="F1560">
        <f t="shared" si="111"/>
        <v>2</v>
      </c>
      <c r="G1560" t="s">
        <v>8</v>
      </c>
    </row>
    <row r="1561" spans="1:7">
      <c r="A1561" s="26">
        <v>41737</v>
      </c>
      <c r="B1561" s="39">
        <f t="shared" si="108"/>
        <v>41737</v>
      </c>
      <c r="C1561" s="39">
        <f t="shared" si="109"/>
        <v>4</v>
      </c>
      <c r="D1561" s="39">
        <f t="shared" si="110"/>
        <v>2014</v>
      </c>
      <c r="E1561" s="26" t="s">
        <v>2</v>
      </c>
      <c r="F1561">
        <f t="shared" si="111"/>
        <v>3</v>
      </c>
      <c r="G1561" t="s">
        <v>8</v>
      </c>
    </row>
    <row r="1562" spans="1:7">
      <c r="A1562" s="26">
        <v>41738</v>
      </c>
      <c r="B1562" s="39">
        <f t="shared" si="108"/>
        <v>41738</v>
      </c>
      <c r="C1562" s="39">
        <f t="shared" si="109"/>
        <v>4</v>
      </c>
      <c r="D1562" s="39">
        <f t="shared" si="110"/>
        <v>2014</v>
      </c>
      <c r="E1562" s="26" t="s">
        <v>2</v>
      </c>
      <c r="F1562">
        <f t="shared" si="111"/>
        <v>4</v>
      </c>
      <c r="G1562" t="s">
        <v>8</v>
      </c>
    </row>
    <row r="1563" spans="1:7">
      <c r="A1563" s="26">
        <v>41739</v>
      </c>
      <c r="B1563" s="39">
        <f t="shared" si="108"/>
        <v>41739</v>
      </c>
      <c r="C1563" s="39">
        <f t="shared" si="109"/>
        <v>4</v>
      </c>
      <c r="D1563" s="39">
        <f t="shared" si="110"/>
        <v>2014</v>
      </c>
      <c r="E1563" s="26" t="s">
        <v>2</v>
      </c>
      <c r="F1563">
        <f t="shared" si="111"/>
        <v>5</v>
      </c>
      <c r="G1563" t="s">
        <v>8</v>
      </c>
    </row>
    <row r="1564" spans="1:7">
      <c r="A1564" s="26">
        <v>41740</v>
      </c>
      <c r="B1564" s="39">
        <f t="shared" si="108"/>
        <v>41740</v>
      </c>
      <c r="C1564" s="39">
        <f t="shared" si="109"/>
        <v>4</v>
      </c>
      <c r="D1564" s="39">
        <f t="shared" si="110"/>
        <v>2014</v>
      </c>
      <c r="E1564" s="26" t="s">
        <v>2</v>
      </c>
      <c r="F1564">
        <f t="shared" si="111"/>
        <v>6</v>
      </c>
      <c r="G1564" t="s">
        <v>8</v>
      </c>
    </row>
    <row r="1565" spans="1:7">
      <c r="A1565" s="26">
        <v>41741</v>
      </c>
      <c r="B1565" s="39">
        <f t="shared" si="108"/>
        <v>41741</v>
      </c>
      <c r="C1565" s="39">
        <f t="shared" si="109"/>
        <v>4</v>
      </c>
      <c r="D1565" s="39">
        <f t="shared" si="110"/>
        <v>2014</v>
      </c>
      <c r="E1565" s="26" t="s">
        <v>2</v>
      </c>
      <c r="F1565">
        <f t="shared" si="111"/>
        <v>7</v>
      </c>
      <c r="G1565" t="s">
        <v>0</v>
      </c>
    </row>
    <row r="1566" spans="1:7">
      <c r="A1566" s="26">
        <v>41742</v>
      </c>
      <c r="B1566" s="39">
        <f t="shared" si="108"/>
        <v>41742</v>
      </c>
      <c r="C1566" s="39">
        <f t="shared" si="109"/>
        <v>4</v>
      </c>
      <c r="D1566" s="39">
        <f t="shared" si="110"/>
        <v>2014</v>
      </c>
      <c r="E1566" s="26" t="s">
        <v>2</v>
      </c>
      <c r="F1566">
        <f t="shared" si="111"/>
        <v>1</v>
      </c>
      <c r="G1566" t="s">
        <v>13</v>
      </c>
    </row>
    <row r="1567" spans="1:7">
      <c r="A1567" s="26">
        <v>41743</v>
      </c>
      <c r="B1567" s="39">
        <f t="shared" si="108"/>
        <v>41743</v>
      </c>
      <c r="C1567" s="39">
        <f t="shared" si="109"/>
        <v>4</v>
      </c>
      <c r="D1567" s="39">
        <f t="shared" si="110"/>
        <v>2014</v>
      </c>
      <c r="E1567" s="26" t="s">
        <v>2</v>
      </c>
      <c r="F1567">
        <f t="shared" si="111"/>
        <v>2</v>
      </c>
      <c r="G1567" t="s">
        <v>8</v>
      </c>
    </row>
    <row r="1568" spans="1:7">
      <c r="A1568" s="26">
        <v>41744</v>
      </c>
      <c r="B1568" s="39">
        <f t="shared" si="108"/>
        <v>41744</v>
      </c>
      <c r="C1568" s="39">
        <f t="shared" si="109"/>
        <v>4</v>
      </c>
      <c r="D1568" s="39">
        <f t="shared" si="110"/>
        <v>2014</v>
      </c>
      <c r="E1568" s="26" t="s">
        <v>2</v>
      </c>
      <c r="F1568">
        <f t="shared" si="111"/>
        <v>3</v>
      </c>
      <c r="G1568" t="s">
        <v>8</v>
      </c>
    </row>
    <row r="1569" spans="1:7">
      <c r="A1569" s="26">
        <v>41745</v>
      </c>
      <c r="B1569" s="39">
        <f t="shared" si="108"/>
        <v>41745</v>
      </c>
      <c r="C1569" s="39">
        <f t="shared" si="109"/>
        <v>4</v>
      </c>
      <c r="D1569" s="39">
        <f t="shared" si="110"/>
        <v>2014</v>
      </c>
      <c r="E1569" s="26" t="s">
        <v>2</v>
      </c>
      <c r="F1569">
        <f t="shared" si="111"/>
        <v>4</v>
      </c>
      <c r="G1569" t="s">
        <v>8</v>
      </c>
    </row>
    <row r="1570" spans="1:7">
      <c r="A1570" s="26">
        <v>41746</v>
      </c>
      <c r="B1570" s="39">
        <f t="shared" si="108"/>
        <v>41746</v>
      </c>
      <c r="C1570" s="39">
        <f t="shared" si="109"/>
        <v>4</v>
      </c>
      <c r="D1570" s="39">
        <f t="shared" si="110"/>
        <v>2014</v>
      </c>
      <c r="E1570" s="26" t="s">
        <v>2</v>
      </c>
      <c r="F1570">
        <f t="shared" si="111"/>
        <v>5</v>
      </c>
      <c r="G1570" t="s">
        <v>8</v>
      </c>
    </row>
    <row r="1571" spans="1:7">
      <c r="A1571" s="26">
        <v>41747</v>
      </c>
      <c r="B1571" s="39">
        <f t="shared" si="108"/>
        <v>41747</v>
      </c>
      <c r="C1571" s="39">
        <f t="shared" si="109"/>
        <v>4</v>
      </c>
      <c r="D1571" s="39">
        <f t="shared" si="110"/>
        <v>2014</v>
      </c>
      <c r="E1571" s="26" t="s">
        <v>2</v>
      </c>
      <c r="F1571">
        <f t="shared" si="111"/>
        <v>6</v>
      </c>
      <c r="G1571" t="s">
        <v>8</v>
      </c>
    </row>
    <row r="1572" spans="1:7">
      <c r="A1572" s="26">
        <v>41748</v>
      </c>
      <c r="B1572" s="39">
        <f t="shared" si="108"/>
        <v>41748</v>
      </c>
      <c r="C1572" s="39">
        <f t="shared" si="109"/>
        <v>4</v>
      </c>
      <c r="D1572" s="39">
        <f t="shared" si="110"/>
        <v>2014</v>
      </c>
      <c r="E1572" s="26" t="s">
        <v>2</v>
      </c>
      <c r="F1572">
        <f t="shared" si="111"/>
        <v>7</v>
      </c>
      <c r="G1572" t="s">
        <v>0</v>
      </c>
    </row>
    <row r="1573" spans="1:7">
      <c r="A1573" s="26">
        <v>41749</v>
      </c>
      <c r="B1573" s="39">
        <f t="shared" si="108"/>
        <v>41749</v>
      </c>
      <c r="C1573" s="39">
        <f t="shared" si="109"/>
        <v>4</v>
      </c>
      <c r="D1573" s="39">
        <f t="shared" si="110"/>
        <v>2014</v>
      </c>
      <c r="E1573" s="26" t="s">
        <v>2</v>
      </c>
      <c r="F1573">
        <f t="shared" si="111"/>
        <v>1</v>
      </c>
      <c r="G1573" t="s">
        <v>13</v>
      </c>
    </row>
    <row r="1574" spans="1:7">
      <c r="A1574" s="26">
        <v>41750</v>
      </c>
      <c r="B1574" s="39">
        <f t="shared" si="108"/>
        <v>41750</v>
      </c>
      <c r="C1574" s="39">
        <f t="shared" si="109"/>
        <v>4</v>
      </c>
      <c r="D1574" s="39">
        <f t="shared" si="110"/>
        <v>2014</v>
      </c>
      <c r="E1574" s="26" t="s">
        <v>2</v>
      </c>
      <c r="F1574">
        <f t="shared" si="111"/>
        <v>2</v>
      </c>
      <c r="G1574" t="s">
        <v>8</v>
      </c>
    </row>
    <row r="1575" spans="1:7">
      <c r="A1575" s="26">
        <v>41751</v>
      </c>
      <c r="B1575" s="39">
        <f t="shared" si="108"/>
        <v>41751</v>
      </c>
      <c r="C1575" s="39">
        <f t="shared" si="109"/>
        <v>4</v>
      </c>
      <c r="D1575" s="39">
        <f t="shared" si="110"/>
        <v>2014</v>
      </c>
      <c r="E1575" s="26" t="s">
        <v>2</v>
      </c>
      <c r="F1575">
        <f t="shared" si="111"/>
        <v>3</v>
      </c>
      <c r="G1575" t="s">
        <v>8</v>
      </c>
    </row>
    <row r="1576" spans="1:7">
      <c r="A1576" s="26">
        <v>41752</v>
      </c>
      <c r="B1576" s="39">
        <f t="shared" si="108"/>
        <v>41752</v>
      </c>
      <c r="C1576" s="39">
        <f t="shared" si="109"/>
        <v>4</v>
      </c>
      <c r="D1576" s="39">
        <f t="shared" si="110"/>
        <v>2014</v>
      </c>
      <c r="E1576" s="26" t="s">
        <v>2</v>
      </c>
      <c r="F1576">
        <f t="shared" si="111"/>
        <v>4</v>
      </c>
      <c r="G1576" t="s">
        <v>8</v>
      </c>
    </row>
    <row r="1577" spans="1:7">
      <c r="A1577" s="26">
        <v>41753</v>
      </c>
      <c r="B1577" s="39">
        <f t="shared" si="108"/>
        <v>41753</v>
      </c>
      <c r="C1577" s="39">
        <f t="shared" si="109"/>
        <v>4</v>
      </c>
      <c r="D1577" s="39">
        <f t="shared" si="110"/>
        <v>2014</v>
      </c>
      <c r="E1577" s="26" t="s">
        <v>2</v>
      </c>
      <c r="F1577">
        <f t="shared" si="111"/>
        <v>5</v>
      </c>
      <c r="G1577" t="s">
        <v>8</v>
      </c>
    </row>
    <row r="1578" spans="1:7">
      <c r="A1578" s="26">
        <v>41754</v>
      </c>
      <c r="B1578" s="39">
        <f t="shared" si="108"/>
        <v>41754</v>
      </c>
      <c r="C1578" s="39">
        <f t="shared" si="109"/>
        <v>4</v>
      </c>
      <c r="D1578" s="39">
        <f t="shared" si="110"/>
        <v>2014</v>
      </c>
      <c r="E1578" s="26" t="s">
        <v>2</v>
      </c>
      <c r="F1578">
        <f t="shared" si="111"/>
        <v>6</v>
      </c>
      <c r="G1578" t="s">
        <v>8</v>
      </c>
    </row>
    <row r="1579" spans="1:7">
      <c r="A1579" s="26">
        <v>41755</v>
      </c>
      <c r="B1579" s="39">
        <f t="shared" si="108"/>
        <v>41755</v>
      </c>
      <c r="C1579" s="39">
        <f t="shared" si="109"/>
        <v>4</v>
      </c>
      <c r="D1579" s="39">
        <f t="shared" si="110"/>
        <v>2014</v>
      </c>
      <c r="E1579" s="26" t="s">
        <v>2</v>
      </c>
      <c r="F1579">
        <f t="shared" si="111"/>
        <v>7</v>
      </c>
      <c r="G1579" t="s">
        <v>0</v>
      </c>
    </row>
    <row r="1580" spans="1:7">
      <c r="A1580" s="26">
        <v>41756</v>
      </c>
      <c r="B1580" s="39">
        <f t="shared" si="108"/>
        <v>41756</v>
      </c>
      <c r="C1580" s="39">
        <f t="shared" si="109"/>
        <v>4</v>
      </c>
      <c r="D1580" s="39">
        <f t="shared" si="110"/>
        <v>2014</v>
      </c>
      <c r="E1580" s="26" t="s">
        <v>2</v>
      </c>
      <c r="F1580">
        <f t="shared" si="111"/>
        <v>1</v>
      </c>
      <c r="G1580" t="s">
        <v>13</v>
      </c>
    </row>
    <row r="1581" spans="1:7">
      <c r="A1581" s="26">
        <v>41757</v>
      </c>
      <c r="B1581" s="39">
        <f t="shared" si="108"/>
        <v>41757</v>
      </c>
      <c r="C1581" s="39">
        <f t="shared" si="109"/>
        <v>4</v>
      </c>
      <c r="D1581" s="39">
        <f t="shared" si="110"/>
        <v>2014</v>
      </c>
      <c r="E1581" s="26" t="s">
        <v>2</v>
      </c>
      <c r="F1581">
        <f t="shared" si="111"/>
        <v>2</v>
      </c>
      <c r="G1581" t="s">
        <v>8</v>
      </c>
    </row>
    <row r="1582" spans="1:7">
      <c r="A1582" s="26">
        <v>41758</v>
      </c>
      <c r="B1582" s="39">
        <f t="shared" si="108"/>
        <v>41758</v>
      </c>
      <c r="C1582" s="39">
        <f t="shared" si="109"/>
        <v>4</v>
      </c>
      <c r="D1582" s="39">
        <f t="shared" si="110"/>
        <v>2014</v>
      </c>
      <c r="E1582" s="26" t="s">
        <v>2</v>
      </c>
      <c r="F1582">
        <f t="shared" si="111"/>
        <v>3</v>
      </c>
      <c r="G1582" t="s">
        <v>8</v>
      </c>
    </row>
    <row r="1583" spans="1:7">
      <c r="A1583" s="26">
        <v>41759</v>
      </c>
      <c r="B1583" s="39">
        <f t="shared" si="108"/>
        <v>41759</v>
      </c>
      <c r="C1583" s="39">
        <f t="shared" si="109"/>
        <v>4</v>
      </c>
      <c r="D1583" s="39">
        <f t="shared" si="110"/>
        <v>2014</v>
      </c>
      <c r="E1583" s="26" t="s">
        <v>2</v>
      </c>
      <c r="F1583">
        <f t="shared" si="111"/>
        <v>4</v>
      </c>
      <c r="G1583" t="s">
        <v>8</v>
      </c>
    </row>
    <row r="1584" spans="1:7">
      <c r="A1584" s="26">
        <v>41760</v>
      </c>
      <c r="B1584" s="39">
        <f t="shared" si="108"/>
        <v>41760</v>
      </c>
      <c r="C1584" s="39">
        <f t="shared" si="109"/>
        <v>5</v>
      </c>
      <c r="D1584" s="39">
        <f t="shared" si="110"/>
        <v>2014</v>
      </c>
      <c r="E1584" s="26" t="s">
        <v>2</v>
      </c>
      <c r="F1584">
        <f t="shared" si="111"/>
        <v>5</v>
      </c>
      <c r="G1584" t="s">
        <v>13</v>
      </c>
    </row>
    <row r="1585" spans="1:7">
      <c r="A1585" s="26">
        <v>41761</v>
      </c>
      <c r="B1585" s="39">
        <f t="shared" si="108"/>
        <v>41761</v>
      </c>
      <c r="C1585" s="39">
        <f t="shared" si="109"/>
        <v>5</v>
      </c>
      <c r="D1585" s="39">
        <f t="shared" si="110"/>
        <v>2014</v>
      </c>
      <c r="E1585" s="26" t="s">
        <v>2</v>
      </c>
      <c r="F1585">
        <f t="shared" si="111"/>
        <v>6</v>
      </c>
      <c r="G1585" t="s">
        <v>8</v>
      </c>
    </row>
    <row r="1586" spans="1:7">
      <c r="A1586" s="26">
        <v>41762</v>
      </c>
      <c r="B1586" s="39">
        <f t="shared" si="108"/>
        <v>41762</v>
      </c>
      <c r="C1586" s="39">
        <f t="shared" si="109"/>
        <v>5</v>
      </c>
      <c r="D1586" s="39">
        <f t="shared" si="110"/>
        <v>2014</v>
      </c>
      <c r="E1586" s="26" t="s">
        <v>2</v>
      </c>
      <c r="F1586">
        <f t="shared" si="111"/>
        <v>7</v>
      </c>
      <c r="G1586" t="s">
        <v>0</v>
      </c>
    </row>
    <row r="1587" spans="1:7">
      <c r="A1587" s="26">
        <v>41763</v>
      </c>
      <c r="B1587" s="39">
        <f t="shared" si="108"/>
        <v>41763</v>
      </c>
      <c r="C1587" s="39">
        <f t="shared" si="109"/>
        <v>5</v>
      </c>
      <c r="D1587" s="39">
        <f t="shared" si="110"/>
        <v>2014</v>
      </c>
      <c r="E1587" s="26" t="s">
        <v>2</v>
      </c>
      <c r="F1587">
        <f t="shared" si="111"/>
        <v>1</v>
      </c>
      <c r="G1587" t="s">
        <v>13</v>
      </c>
    </row>
    <row r="1588" spans="1:7">
      <c r="A1588" s="26">
        <v>41764</v>
      </c>
      <c r="B1588" s="39">
        <f t="shared" si="108"/>
        <v>41764</v>
      </c>
      <c r="C1588" s="39">
        <f t="shared" si="109"/>
        <v>5</v>
      </c>
      <c r="D1588" s="39">
        <f t="shared" si="110"/>
        <v>2014</v>
      </c>
      <c r="E1588" s="26" t="s">
        <v>2</v>
      </c>
      <c r="F1588">
        <f t="shared" si="111"/>
        <v>2</v>
      </c>
      <c r="G1588" t="s">
        <v>8</v>
      </c>
    </row>
    <row r="1589" spans="1:7">
      <c r="A1589" s="26">
        <v>41765</v>
      </c>
      <c r="B1589" s="39">
        <f t="shared" si="108"/>
        <v>41765</v>
      </c>
      <c r="C1589" s="39">
        <f t="shared" si="109"/>
        <v>5</v>
      </c>
      <c r="D1589" s="39">
        <f t="shared" si="110"/>
        <v>2014</v>
      </c>
      <c r="E1589" s="26" t="s">
        <v>2</v>
      </c>
      <c r="F1589">
        <f t="shared" si="111"/>
        <v>3</v>
      </c>
      <c r="G1589" t="s">
        <v>8</v>
      </c>
    </row>
    <row r="1590" spans="1:7">
      <c r="A1590" s="26">
        <v>41766</v>
      </c>
      <c r="B1590" s="39">
        <f t="shared" si="108"/>
        <v>41766</v>
      </c>
      <c r="C1590" s="39">
        <f t="shared" si="109"/>
        <v>5</v>
      </c>
      <c r="D1590" s="39">
        <f t="shared" si="110"/>
        <v>2014</v>
      </c>
      <c r="E1590" s="26" t="s">
        <v>2</v>
      </c>
      <c r="F1590">
        <f t="shared" si="111"/>
        <v>4</v>
      </c>
      <c r="G1590" t="s">
        <v>8</v>
      </c>
    </row>
    <row r="1591" spans="1:7">
      <c r="A1591" s="26">
        <v>41767</v>
      </c>
      <c r="B1591" s="39">
        <f t="shared" si="108"/>
        <v>41767</v>
      </c>
      <c r="C1591" s="39">
        <f t="shared" si="109"/>
        <v>5</v>
      </c>
      <c r="D1591" s="39">
        <f t="shared" si="110"/>
        <v>2014</v>
      </c>
      <c r="E1591" s="26" t="s">
        <v>2</v>
      </c>
      <c r="F1591">
        <f t="shared" si="111"/>
        <v>5</v>
      </c>
      <c r="G1591" t="s">
        <v>8</v>
      </c>
    </row>
    <row r="1592" spans="1:7">
      <c r="A1592" s="26">
        <v>41768</v>
      </c>
      <c r="B1592" s="39">
        <f t="shared" si="108"/>
        <v>41768</v>
      </c>
      <c r="C1592" s="39">
        <f t="shared" si="109"/>
        <v>5</v>
      </c>
      <c r="D1592" s="39">
        <f t="shared" si="110"/>
        <v>2014</v>
      </c>
      <c r="E1592" s="26" t="s">
        <v>2</v>
      </c>
      <c r="F1592">
        <f t="shared" si="111"/>
        <v>6</v>
      </c>
      <c r="G1592" t="s">
        <v>8</v>
      </c>
    </row>
    <row r="1593" spans="1:7">
      <c r="A1593" s="26">
        <v>41769</v>
      </c>
      <c r="B1593" s="39">
        <f t="shared" si="108"/>
        <v>41769</v>
      </c>
      <c r="C1593" s="39">
        <f t="shared" si="109"/>
        <v>5</v>
      </c>
      <c r="D1593" s="39">
        <f t="shared" si="110"/>
        <v>2014</v>
      </c>
      <c r="E1593" s="26" t="s">
        <v>2</v>
      </c>
      <c r="F1593">
        <f t="shared" si="111"/>
        <v>7</v>
      </c>
      <c r="G1593" t="s">
        <v>0</v>
      </c>
    </row>
    <row r="1594" spans="1:7">
      <c r="A1594" s="26">
        <v>41770</v>
      </c>
      <c r="B1594" s="39">
        <f t="shared" si="108"/>
        <v>41770</v>
      </c>
      <c r="C1594" s="39">
        <f t="shared" si="109"/>
        <v>5</v>
      </c>
      <c r="D1594" s="39">
        <f t="shared" si="110"/>
        <v>2014</v>
      </c>
      <c r="E1594" s="26" t="s">
        <v>2</v>
      </c>
      <c r="F1594">
        <f t="shared" si="111"/>
        <v>1</v>
      </c>
      <c r="G1594" t="s">
        <v>13</v>
      </c>
    </row>
    <row r="1595" spans="1:7">
      <c r="A1595" s="26">
        <v>41771</v>
      </c>
      <c r="B1595" s="39">
        <f t="shared" si="108"/>
        <v>41771</v>
      </c>
      <c r="C1595" s="39">
        <f t="shared" si="109"/>
        <v>5</v>
      </c>
      <c r="D1595" s="39">
        <f t="shared" si="110"/>
        <v>2014</v>
      </c>
      <c r="E1595" s="26" t="s">
        <v>2</v>
      </c>
      <c r="F1595">
        <f t="shared" si="111"/>
        <v>2</v>
      </c>
      <c r="G1595" t="s">
        <v>8</v>
      </c>
    </row>
    <row r="1596" spans="1:7">
      <c r="A1596" s="26">
        <v>41772</v>
      </c>
      <c r="B1596" s="39">
        <f t="shared" si="108"/>
        <v>41772</v>
      </c>
      <c r="C1596" s="39">
        <f t="shared" si="109"/>
        <v>5</v>
      </c>
      <c r="D1596" s="39">
        <f t="shared" si="110"/>
        <v>2014</v>
      </c>
      <c r="E1596" s="26" t="s">
        <v>2</v>
      </c>
      <c r="F1596">
        <f t="shared" si="111"/>
        <v>3</v>
      </c>
      <c r="G1596" t="s">
        <v>8</v>
      </c>
    </row>
    <row r="1597" spans="1:7">
      <c r="A1597" s="26">
        <v>41773</v>
      </c>
      <c r="B1597" s="39">
        <f t="shared" si="108"/>
        <v>41773</v>
      </c>
      <c r="C1597" s="39">
        <f t="shared" si="109"/>
        <v>5</v>
      </c>
      <c r="D1597" s="39">
        <f t="shared" si="110"/>
        <v>2014</v>
      </c>
      <c r="E1597" s="26" t="s">
        <v>2</v>
      </c>
      <c r="F1597">
        <f t="shared" si="111"/>
        <v>4</v>
      </c>
      <c r="G1597" t="s">
        <v>8</v>
      </c>
    </row>
    <row r="1598" spans="1:7">
      <c r="A1598" s="26">
        <v>41774</v>
      </c>
      <c r="B1598" s="39">
        <f t="shared" si="108"/>
        <v>41774</v>
      </c>
      <c r="C1598" s="39">
        <f t="shared" si="109"/>
        <v>5</v>
      </c>
      <c r="D1598" s="39">
        <f t="shared" si="110"/>
        <v>2014</v>
      </c>
      <c r="E1598" s="26" t="s">
        <v>2</v>
      </c>
      <c r="F1598">
        <f t="shared" si="111"/>
        <v>5</v>
      </c>
      <c r="G1598" t="s">
        <v>8</v>
      </c>
    </row>
    <row r="1599" spans="1:7">
      <c r="A1599" s="26">
        <v>41775</v>
      </c>
      <c r="B1599" s="39">
        <f t="shared" si="108"/>
        <v>41775</v>
      </c>
      <c r="C1599" s="39">
        <f t="shared" si="109"/>
        <v>5</v>
      </c>
      <c r="D1599" s="39">
        <f t="shared" si="110"/>
        <v>2014</v>
      </c>
      <c r="E1599" s="26" t="s">
        <v>2</v>
      </c>
      <c r="F1599">
        <f t="shared" si="111"/>
        <v>6</v>
      </c>
      <c r="G1599" t="s">
        <v>8</v>
      </c>
    </row>
    <row r="1600" spans="1:7">
      <c r="A1600" s="26">
        <v>41776</v>
      </c>
      <c r="B1600" s="39">
        <f t="shared" si="108"/>
        <v>41776</v>
      </c>
      <c r="C1600" s="39">
        <f t="shared" si="109"/>
        <v>5</v>
      </c>
      <c r="D1600" s="39">
        <f t="shared" si="110"/>
        <v>2014</v>
      </c>
      <c r="E1600" s="26" t="s">
        <v>2</v>
      </c>
      <c r="F1600">
        <f t="shared" si="111"/>
        <v>7</v>
      </c>
      <c r="G1600" t="s">
        <v>0</v>
      </c>
    </row>
    <row r="1601" spans="1:7">
      <c r="A1601" s="26">
        <v>41777</v>
      </c>
      <c r="B1601" s="39">
        <f t="shared" si="108"/>
        <v>41777</v>
      </c>
      <c r="C1601" s="39">
        <f t="shared" si="109"/>
        <v>5</v>
      </c>
      <c r="D1601" s="39">
        <f t="shared" si="110"/>
        <v>2014</v>
      </c>
      <c r="E1601" s="26" t="s">
        <v>2</v>
      </c>
      <c r="F1601">
        <f t="shared" si="111"/>
        <v>1</v>
      </c>
      <c r="G1601" t="s">
        <v>13</v>
      </c>
    </row>
    <row r="1602" spans="1:7">
      <c r="A1602" s="26">
        <v>41778</v>
      </c>
      <c r="B1602" s="39">
        <f t="shared" si="108"/>
        <v>41778</v>
      </c>
      <c r="C1602" s="39">
        <f t="shared" si="109"/>
        <v>5</v>
      </c>
      <c r="D1602" s="39">
        <f t="shared" si="110"/>
        <v>2014</v>
      </c>
      <c r="E1602" s="26" t="s">
        <v>2</v>
      </c>
      <c r="F1602">
        <f t="shared" si="111"/>
        <v>2</v>
      </c>
      <c r="G1602" t="s">
        <v>8</v>
      </c>
    </row>
    <row r="1603" spans="1:7">
      <c r="A1603" s="26">
        <v>41779</v>
      </c>
      <c r="B1603" s="39">
        <f t="shared" si="108"/>
        <v>41779</v>
      </c>
      <c r="C1603" s="39">
        <f t="shared" si="109"/>
        <v>5</v>
      </c>
      <c r="D1603" s="39">
        <f t="shared" si="110"/>
        <v>2014</v>
      </c>
      <c r="E1603" s="26" t="s">
        <v>2</v>
      </c>
      <c r="F1603">
        <f t="shared" si="111"/>
        <v>3</v>
      </c>
      <c r="G1603" t="s">
        <v>8</v>
      </c>
    </row>
    <row r="1604" spans="1:7">
      <c r="A1604" s="26">
        <v>41780</v>
      </c>
      <c r="B1604" s="39">
        <f t="shared" si="108"/>
        <v>41780</v>
      </c>
      <c r="C1604" s="39">
        <f t="shared" si="109"/>
        <v>5</v>
      </c>
      <c r="D1604" s="39">
        <f t="shared" si="110"/>
        <v>2014</v>
      </c>
      <c r="E1604" s="26" t="s">
        <v>2</v>
      </c>
      <c r="F1604">
        <f t="shared" si="111"/>
        <v>4</v>
      </c>
      <c r="G1604" t="s">
        <v>8</v>
      </c>
    </row>
    <row r="1605" spans="1:7">
      <c r="A1605" s="26">
        <v>41781</v>
      </c>
      <c r="B1605" s="39">
        <f t="shared" ref="B1605:B1668" si="112">A1605</f>
        <v>41781</v>
      </c>
      <c r="C1605" s="39">
        <f t="shared" ref="C1605:C1668" si="113">MONTH(A1605)</f>
        <v>5</v>
      </c>
      <c r="D1605" s="39">
        <f t="shared" ref="D1605:D1668" si="114">YEAR(A1605)</f>
        <v>2014</v>
      </c>
      <c r="E1605" s="26" t="s">
        <v>2</v>
      </c>
      <c r="F1605">
        <f t="shared" ref="F1605:F1668" si="115">WEEKDAY(A1605)</f>
        <v>5</v>
      </c>
      <c r="G1605" t="s">
        <v>8</v>
      </c>
    </row>
    <row r="1606" spans="1:7">
      <c r="A1606" s="26">
        <v>41782</v>
      </c>
      <c r="B1606" s="39">
        <f t="shared" si="112"/>
        <v>41782</v>
      </c>
      <c r="C1606" s="39">
        <f t="shared" si="113"/>
        <v>5</v>
      </c>
      <c r="D1606" s="39">
        <f t="shared" si="114"/>
        <v>2014</v>
      </c>
      <c r="E1606" s="26" t="s">
        <v>2</v>
      </c>
      <c r="F1606">
        <f t="shared" si="115"/>
        <v>6</v>
      </c>
      <c r="G1606" t="s">
        <v>8</v>
      </c>
    </row>
    <row r="1607" spans="1:7">
      <c r="A1607" s="26">
        <v>41783</v>
      </c>
      <c r="B1607" s="39">
        <f t="shared" si="112"/>
        <v>41783</v>
      </c>
      <c r="C1607" s="39">
        <f t="shared" si="113"/>
        <v>5</v>
      </c>
      <c r="D1607" s="39">
        <f t="shared" si="114"/>
        <v>2014</v>
      </c>
      <c r="E1607" s="26" t="s">
        <v>2</v>
      </c>
      <c r="F1607">
        <f t="shared" si="115"/>
        <v>7</v>
      </c>
      <c r="G1607" t="s">
        <v>0</v>
      </c>
    </row>
    <row r="1608" spans="1:7">
      <c r="A1608" s="26">
        <v>41784</v>
      </c>
      <c r="B1608" s="39">
        <f t="shared" si="112"/>
        <v>41784</v>
      </c>
      <c r="C1608" s="39">
        <f t="shared" si="113"/>
        <v>5</v>
      </c>
      <c r="D1608" s="39">
        <f t="shared" si="114"/>
        <v>2014</v>
      </c>
      <c r="E1608" s="26" t="s">
        <v>2</v>
      </c>
      <c r="F1608">
        <f t="shared" si="115"/>
        <v>1</v>
      </c>
      <c r="G1608" t="s">
        <v>13</v>
      </c>
    </row>
    <row r="1609" spans="1:7">
      <c r="A1609" s="26">
        <v>41785</v>
      </c>
      <c r="B1609" s="39">
        <f t="shared" si="112"/>
        <v>41785</v>
      </c>
      <c r="C1609" s="39">
        <f t="shared" si="113"/>
        <v>5</v>
      </c>
      <c r="D1609" s="39">
        <f t="shared" si="114"/>
        <v>2014</v>
      </c>
      <c r="E1609" s="26" t="s">
        <v>2</v>
      </c>
      <c r="F1609">
        <f t="shared" si="115"/>
        <v>2</v>
      </c>
      <c r="G1609" t="s">
        <v>8</v>
      </c>
    </row>
    <row r="1610" spans="1:7">
      <c r="A1610" s="26">
        <v>41786</v>
      </c>
      <c r="B1610" s="39">
        <f t="shared" si="112"/>
        <v>41786</v>
      </c>
      <c r="C1610" s="39">
        <f t="shared" si="113"/>
        <v>5</v>
      </c>
      <c r="D1610" s="39">
        <f t="shared" si="114"/>
        <v>2014</v>
      </c>
      <c r="E1610" s="26" t="s">
        <v>2</v>
      </c>
      <c r="F1610">
        <f t="shared" si="115"/>
        <v>3</v>
      </c>
      <c r="G1610" t="s">
        <v>8</v>
      </c>
    </row>
    <row r="1611" spans="1:7">
      <c r="A1611" s="26">
        <v>41787</v>
      </c>
      <c r="B1611" s="39">
        <f t="shared" si="112"/>
        <v>41787</v>
      </c>
      <c r="C1611" s="39">
        <f t="shared" si="113"/>
        <v>5</v>
      </c>
      <c r="D1611" s="39">
        <f t="shared" si="114"/>
        <v>2014</v>
      </c>
      <c r="E1611" s="26" t="s">
        <v>2</v>
      </c>
      <c r="F1611">
        <f t="shared" si="115"/>
        <v>4</v>
      </c>
      <c r="G1611" t="s">
        <v>8</v>
      </c>
    </row>
    <row r="1612" spans="1:7">
      <c r="A1612" s="26">
        <v>41788</v>
      </c>
      <c r="B1612" s="39">
        <f t="shared" si="112"/>
        <v>41788</v>
      </c>
      <c r="C1612" s="39">
        <f t="shared" si="113"/>
        <v>5</v>
      </c>
      <c r="D1612" s="39">
        <f t="shared" si="114"/>
        <v>2014</v>
      </c>
      <c r="E1612" s="26" t="s">
        <v>2</v>
      </c>
      <c r="F1612">
        <f t="shared" si="115"/>
        <v>5</v>
      </c>
      <c r="G1612" t="s">
        <v>8</v>
      </c>
    </row>
    <row r="1613" spans="1:7">
      <c r="A1613" s="26">
        <v>41789</v>
      </c>
      <c r="B1613" s="39">
        <f t="shared" si="112"/>
        <v>41789</v>
      </c>
      <c r="C1613" s="39">
        <f t="shared" si="113"/>
        <v>5</v>
      </c>
      <c r="D1613" s="39">
        <f t="shared" si="114"/>
        <v>2014</v>
      </c>
      <c r="E1613" s="26" t="s">
        <v>2</v>
      </c>
      <c r="F1613">
        <f t="shared" si="115"/>
        <v>6</v>
      </c>
      <c r="G1613" t="s">
        <v>8</v>
      </c>
    </row>
    <row r="1614" spans="1:7">
      <c r="A1614" s="26">
        <v>41790</v>
      </c>
      <c r="B1614" s="39">
        <f t="shared" si="112"/>
        <v>41790</v>
      </c>
      <c r="C1614" s="39">
        <f t="shared" si="113"/>
        <v>5</v>
      </c>
      <c r="D1614" s="39">
        <f t="shared" si="114"/>
        <v>2014</v>
      </c>
      <c r="E1614" s="26" t="s">
        <v>2</v>
      </c>
      <c r="F1614">
        <f t="shared" si="115"/>
        <v>7</v>
      </c>
      <c r="G1614" t="s">
        <v>0</v>
      </c>
    </row>
    <row r="1615" spans="1:7" ht="14.25">
      <c r="A1615" s="26">
        <v>41791</v>
      </c>
      <c r="B1615" s="39">
        <f t="shared" si="112"/>
        <v>41791</v>
      </c>
      <c r="C1615" s="39">
        <f t="shared" si="113"/>
        <v>6</v>
      </c>
      <c r="D1615" s="39">
        <f t="shared" si="114"/>
        <v>2014</v>
      </c>
      <c r="E1615" s="115" t="s">
        <v>298</v>
      </c>
      <c r="F1615">
        <f t="shared" si="115"/>
        <v>1</v>
      </c>
      <c r="G1615" t="s">
        <v>13</v>
      </c>
    </row>
    <row r="1616" spans="1:7" ht="14.25">
      <c r="A1616" s="26">
        <v>41792</v>
      </c>
      <c r="B1616" s="39">
        <f t="shared" si="112"/>
        <v>41792</v>
      </c>
      <c r="C1616" s="39">
        <f t="shared" si="113"/>
        <v>6</v>
      </c>
      <c r="D1616" s="39">
        <f t="shared" si="114"/>
        <v>2014</v>
      </c>
      <c r="E1616" s="115" t="s">
        <v>298</v>
      </c>
      <c r="F1616">
        <f t="shared" si="115"/>
        <v>2</v>
      </c>
      <c r="G1616" t="s">
        <v>13</v>
      </c>
    </row>
    <row r="1617" spans="1:7" ht="14.25">
      <c r="A1617" s="26">
        <v>41793</v>
      </c>
      <c r="B1617" s="39">
        <f t="shared" si="112"/>
        <v>41793</v>
      </c>
      <c r="C1617" s="39">
        <f t="shared" si="113"/>
        <v>6</v>
      </c>
      <c r="D1617" s="39">
        <f t="shared" si="114"/>
        <v>2014</v>
      </c>
      <c r="E1617" s="115" t="s">
        <v>298</v>
      </c>
      <c r="F1617">
        <f t="shared" si="115"/>
        <v>3</v>
      </c>
      <c r="G1617" t="s">
        <v>8</v>
      </c>
    </row>
    <row r="1618" spans="1:7" ht="14.25">
      <c r="A1618" s="26">
        <v>41794</v>
      </c>
      <c r="B1618" s="39">
        <f t="shared" si="112"/>
        <v>41794</v>
      </c>
      <c r="C1618" s="39">
        <f t="shared" si="113"/>
        <v>6</v>
      </c>
      <c r="D1618" s="39">
        <f t="shared" si="114"/>
        <v>2014</v>
      </c>
      <c r="E1618" s="115" t="s">
        <v>298</v>
      </c>
      <c r="F1618">
        <f t="shared" si="115"/>
        <v>4</v>
      </c>
      <c r="G1618" t="s">
        <v>8</v>
      </c>
    </row>
    <row r="1619" spans="1:7" ht="14.25">
      <c r="A1619" s="26">
        <v>41795</v>
      </c>
      <c r="B1619" s="39">
        <f t="shared" si="112"/>
        <v>41795</v>
      </c>
      <c r="C1619" s="39">
        <f t="shared" si="113"/>
        <v>6</v>
      </c>
      <c r="D1619" s="39">
        <f t="shared" si="114"/>
        <v>2014</v>
      </c>
      <c r="E1619" s="115" t="s">
        <v>298</v>
      </c>
      <c r="F1619">
        <f t="shared" si="115"/>
        <v>5</v>
      </c>
      <c r="G1619" t="s">
        <v>8</v>
      </c>
    </row>
    <row r="1620" spans="1:7" ht="14.25">
      <c r="A1620" s="26">
        <v>41796</v>
      </c>
      <c r="B1620" s="39">
        <f t="shared" si="112"/>
        <v>41796</v>
      </c>
      <c r="C1620" s="39">
        <f t="shared" si="113"/>
        <v>6</v>
      </c>
      <c r="D1620" s="39">
        <f t="shared" si="114"/>
        <v>2014</v>
      </c>
      <c r="E1620" s="115" t="s">
        <v>298</v>
      </c>
      <c r="F1620">
        <f t="shared" si="115"/>
        <v>6</v>
      </c>
      <c r="G1620" t="s">
        <v>8</v>
      </c>
    </row>
    <row r="1621" spans="1:7" ht="14.25">
      <c r="A1621" s="26">
        <v>41797</v>
      </c>
      <c r="B1621" s="39">
        <f t="shared" si="112"/>
        <v>41797</v>
      </c>
      <c r="C1621" s="39">
        <f t="shared" si="113"/>
        <v>6</v>
      </c>
      <c r="D1621" s="39">
        <f t="shared" si="114"/>
        <v>2014</v>
      </c>
      <c r="E1621" s="115" t="s">
        <v>298</v>
      </c>
      <c r="F1621">
        <f t="shared" si="115"/>
        <v>7</v>
      </c>
      <c r="G1621" t="s">
        <v>0</v>
      </c>
    </row>
    <row r="1622" spans="1:7" ht="14.25">
      <c r="A1622" s="26">
        <v>41798</v>
      </c>
      <c r="B1622" s="39">
        <f t="shared" si="112"/>
        <v>41798</v>
      </c>
      <c r="C1622" s="39">
        <f t="shared" si="113"/>
        <v>6</v>
      </c>
      <c r="D1622" s="39">
        <f t="shared" si="114"/>
        <v>2014</v>
      </c>
      <c r="E1622" s="115" t="s">
        <v>298</v>
      </c>
      <c r="F1622">
        <f t="shared" si="115"/>
        <v>1</v>
      </c>
      <c r="G1622" t="s">
        <v>13</v>
      </c>
    </row>
    <row r="1623" spans="1:7" ht="14.25">
      <c r="A1623" s="26">
        <v>41799</v>
      </c>
      <c r="B1623" s="39">
        <f t="shared" si="112"/>
        <v>41799</v>
      </c>
      <c r="C1623" s="39">
        <f t="shared" si="113"/>
        <v>6</v>
      </c>
      <c r="D1623" s="39">
        <f t="shared" si="114"/>
        <v>2014</v>
      </c>
      <c r="E1623" s="115" t="s">
        <v>298</v>
      </c>
      <c r="F1623">
        <f t="shared" si="115"/>
        <v>2</v>
      </c>
      <c r="G1623" t="s">
        <v>8</v>
      </c>
    </row>
    <row r="1624" spans="1:7" ht="14.25">
      <c r="A1624" s="26">
        <v>41800</v>
      </c>
      <c r="B1624" s="39">
        <f t="shared" si="112"/>
        <v>41800</v>
      </c>
      <c r="C1624" s="39">
        <f t="shared" si="113"/>
        <v>6</v>
      </c>
      <c r="D1624" s="39">
        <f t="shared" si="114"/>
        <v>2014</v>
      </c>
      <c r="E1624" s="115" t="s">
        <v>298</v>
      </c>
      <c r="F1624">
        <f t="shared" si="115"/>
        <v>3</v>
      </c>
      <c r="G1624" t="s">
        <v>8</v>
      </c>
    </row>
    <row r="1625" spans="1:7" ht="14.25">
      <c r="A1625" s="26">
        <v>41801</v>
      </c>
      <c r="B1625" s="39">
        <f t="shared" si="112"/>
        <v>41801</v>
      </c>
      <c r="C1625" s="39">
        <f t="shared" si="113"/>
        <v>6</v>
      </c>
      <c r="D1625" s="39">
        <f t="shared" si="114"/>
        <v>2014</v>
      </c>
      <c r="E1625" s="115" t="s">
        <v>298</v>
      </c>
      <c r="F1625">
        <f t="shared" si="115"/>
        <v>4</v>
      </c>
      <c r="G1625" t="s">
        <v>8</v>
      </c>
    </row>
    <row r="1626" spans="1:7" ht="14.25">
      <c r="A1626" s="26">
        <v>41802</v>
      </c>
      <c r="B1626" s="39">
        <f t="shared" si="112"/>
        <v>41802</v>
      </c>
      <c r="C1626" s="39">
        <f t="shared" si="113"/>
        <v>6</v>
      </c>
      <c r="D1626" s="39">
        <f t="shared" si="114"/>
        <v>2014</v>
      </c>
      <c r="E1626" s="115" t="s">
        <v>298</v>
      </c>
      <c r="F1626">
        <f t="shared" si="115"/>
        <v>5</v>
      </c>
      <c r="G1626" t="s">
        <v>8</v>
      </c>
    </row>
    <row r="1627" spans="1:7" ht="14.25">
      <c r="A1627" s="26">
        <v>41803</v>
      </c>
      <c r="B1627" s="39">
        <f t="shared" si="112"/>
        <v>41803</v>
      </c>
      <c r="C1627" s="39">
        <f t="shared" si="113"/>
        <v>6</v>
      </c>
      <c r="D1627" s="39">
        <f t="shared" si="114"/>
        <v>2014</v>
      </c>
      <c r="E1627" s="115" t="s">
        <v>298</v>
      </c>
      <c r="F1627">
        <f t="shared" si="115"/>
        <v>6</v>
      </c>
      <c r="G1627" t="s">
        <v>8</v>
      </c>
    </row>
    <row r="1628" spans="1:7" ht="14.25">
      <c r="A1628" s="26">
        <v>41804</v>
      </c>
      <c r="B1628" s="39">
        <f t="shared" si="112"/>
        <v>41804</v>
      </c>
      <c r="C1628" s="39">
        <f t="shared" si="113"/>
        <v>6</v>
      </c>
      <c r="D1628" s="39">
        <f t="shared" si="114"/>
        <v>2014</v>
      </c>
      <c r="E1628" s="115" t="s">
        <v>298</v>
      </c>
      <c r="F1628">
        <f t="shared" si="115"/>
        <v>7</v>
      </c>
      <c r="G1628" t="s">
        <v>0</v>
      </c>
    </row>
    <row r="1629" spans="1:7" ht="14.25">
      <c r="A1629" s="26">
        <v>41805</v>
      </c>
      <c r="B1629" s="39">
        <f t="shared" si="112"/>
        <v>41805</v>
      </c>
      <c r="C1629" s="39">
        <f t="shared" si="113"/>
        <v>6</v>
      </c>
      <c r="D1629" s="39">
        <f t="shared" si="114"/>
        <v>2014</v>
      </c>
      <c r="E1629" s="115" t="s">
        <v>298</v>
      </c>
      <c r="F1629">
        <f t="shared" si="115"/>
        <v>1</v>
      </c>
      <c r="G1629" t="s">
        <v>13</v>
      </c>
    </row>
    <row r="1630" spans="1:7" ht="14.25">
      <c r="A1630" s="26">
        <v>41806</v>
      </c>
      <c r="B1630" s="39">
        <f t="shared" si="112"/>
        <v>41806</v>
      </c>
      <c r="C1630" s="39">
        <f t="shared" si="113"/>
        <v>6</v>
      </c>
      <c r="D1630" s="39">
        <f t="shared" si="114"/>
        <v>2014</v>
      </c>
      <c r="E1630" s="115" t="s">
        <v>298</v>
      </c>
      <c r="F1630">
        <f t="shared" si="115"/>
        <v>2</v>
      </c>
      <c r="G1630" t="s">
        <v>8</v>
      </c>
    </row>
    <row r="1631" spans="1:7" ht="14.25">
      <c r="A1631" s="26">
        <v>41807</v>
      </c>
      <c r="B1631" s="39">
        <f t="shared" si="112"/>
        <v>41807</v>
      </c>
      <c r="C1631" s="39">
        <f t="shared" si="113"/>
        <v>6</v>
      </c>
      <c r="D1631" s="39">
        <f t="shared" si="114"/>
        <v>2014</v>
      </c>
      <c r="E1631" s="115" t="s">
        <v>298</v>
      </c>
      <c r="F1631">
        <f t="shared" si="115"/>
        <v>3</v>
      </c>
      <c r="G1631" t="s">
        <v>8</v>
      </c>
    </row>
    <row r="1632" spans="1:7" ht="14.25">
      <c r="A1632" s="26">
        <v>41808</v>
      </c>
      <c r="B1632" s="39">
        <f t="shared" si="112"/>
        <v>41808</v>
      </c>
      <c r="C1632" s="39">
        <f t="shared" si="113"/>
        <v>6</v>
      </c>
      <c r="D1632" s="39">
        <f t="shared" si="114"/>
        <v>2014</v>
      </c>
      <c r="E1632" s="115" t="s">
        <v>298</v>
      </c>
      <c r="F1632">
        <f t="shared" si="115"/>
        <v>4</v>
      </c>
      <c r="G1632" t="s">
        <v>8</v>
      </c>
    </row>
    <row r="1633" spans="1:7" ht="14.25">
      <c r="A1633" s="26">
        <v>41809</v>
      </c>
      <c r="B1633" s="39">
        <f t="shared" si="112"/>
        <v>41809</v>
      </c>
      <c r="C1633" s="39">
        <f t="shared" si="113"/>
        <v>6</v>
      </c>
      <c r="D1633" s="39">
        <f t="shared" si="114"/>
        <v>2014</v>
      </c>
      <c r="E1633" s="115" t="s">
        <v>298</v>
      </c>
      <c r="F1633">
        <f t="shared" si="115"/>
        <v>5</v>
      </c>
      <c r="G1633" t="s">
        <v>8</v>
      </c>
    </row>
    <row r="1634" spans="1:7" ht="14.25">
      <c r="A1634" s="26">
        <v>41810</v>
      </c>
      <c r="B1634" s="39">
        <f t="shared" si="112"/>
        <v>41810</v>
      </c>
      <c r="C1634" s="39">
        <f t="shared" si="113"/>
        <v>6</v>
      </c>
      <c r="D1634" s="39">
        <f t="shared" si="114"/>
        <v>2014</v>
      </c>
      <c r="E1634" s="115" t="s">
        <v>298</v>
      </c>
      <c r="F1634">
        <f t="shared" si="115"/>
        <v>6</v>
      </c>
      <c r="G1634" t="s">
        <v>8</v>
      </c>
    </row>
    <row r="1635" spans="1:7" ht="14.25">
      <c r="A1635" s="26">
        <v>41811</v>
      </c>
      <c r="B1635" s="39">
        <f t="shared" si="112"/>
        <v>41811</v>
      </c>
      <c r="C1635" s="39">
        <f t="shared" si="113"/>
        <v>6</v>
      </c>
      <c r="D1635" s="39">
        <f t="shared" si="114"/>
        <v>2014</v>
      </c>
      <c r="E1635" s="115" t="s">
        <v>298</v>
      </c>
      <c r="F1635">
        <f t="shared" si="115"/>
        <v>7</v>
      </c>
      <c r="G1635" t="s">
        <v>0</v>
      </c>
    </row>
    <row r="1636" spans="1:7" ht="14.25">
      <c r="A1636" s="26">
        <v>41812</v>
      </c>
      <c r="B1636" s="39">
        <f t="shared" si="112"/>
        <v>41812</v>
      </c>
      <c r="C1636" s="39">
        <f t="shared" si="113"/>
        <v>6</v>
      </c>
      <c r="D1636" s="39">
        <f t="shared" si="114"/>
        <v>2014</v>
      </c>
      <c r="E1636" s="115" t="s">
        <v>298</v>
      </c>
      <c r="F1636">
        <f t="shared" si="115"/>
        <v>1</v>
      </c>
      <c r="G1636" t="s">
        <v>13</v>
      </c>
    </row>
    <row r="1637" spans="1:7" ht="14.25">
      <c r="A1637" s="26">
        <v>41813</v>
      </c>
      <c r="B1637" s="39">
        <f t="shared" si="112"/>
        <v>41813</v>
      </c>
      <c r="C1637" s="39">
        <f t="shared" si="113"/>
        <v>6</v>
      </c>
      <c r="D1637" s="39">
        <f t="shared" si="114"/>
        <v>2014</v>
      </c>
      <c r="E1637" s="115" t="s">
        <v>298</v>
      </c>
      <c r="F1637">
        <f t="shared" si="115"/>
        <v>2</v>
      </c>
      <c r="G1637" t="s">
        <v>8</v>
      </c>
    </row>
    <row r="1638" spans="1:7" ht="14.25">
      <c r="A1638" s="26">
        <v>41814</v>
      </c>
      <c r="B1638" s="39">
        <f t="shared" si="112"/>
        <v>41814</v>
      </c>
      <c r="C1638" s="39">
        <f t="shared" si="113"/>
        <v>6</v>
      </c>
      <c r="D1638" s="39">
        <f t="shared" si="114"/>
        <v>2014</v>
      </c>
      <c r="E1638" s="115" t="s">
        <v>298</v>
      </c>
      <c r="F1638">
        <f t="shared" si="115"/>
        <v>3</v>
      </c>
      <c r="G1638" t="s">
        <v>8</v>
      </c>
    </row>
    <row r="1639" spans="1:7" ht="14.25">
      <c r="A1639" s="26">
        <v>41815</v>
      </c>
      <c r="B1639" s="39">
        <f t="shared" si="112"/>
        <v>41815</v>
      </c>
      <c r="C1639" s="39">
        <f t="shared" si="113"/>
        <v>6</v>
      </c>
      <c r="D1639" s="39">
        <f t="shared" si="114"/>
        <v>2014</v>
      </c>
      <c r="E1639" s="115" t="s">
        <v>298</v>
      </c>
      <c r="F1639">
        <f t="shared" si="115"/>
        <v>4</v>
      </c>
      <c r="G1639" t="s">
        <v>8</v>
      </c>
    </row>
    <row r="1640" spans="1:7" ht="14.25">
      <c r="A1640" s="26">
        <v>41816</v>
      </c>
      <c r="B1640" s="39">
        <f t="shared" si="112"/>
        <v>41816</v>
      </c>
      <c r="C1640" s="39">
        <f t="shared" si="113"/>
        <v>6</v>
      </c>
      <c r="D1640" s="39">
        <f t="shared" si="114"/>
        <v>2014</v>
      </c>
      <c r="E1640" s="115" t="s">
        <v>298</v>
      </c>
      <c r="F1640">
        <f t="shared" si="115"/>
        <v>5</v>
      </c>
      <c r="G1640" t="s">
        <v>8</v>
      </c>
    </row>
    <row r="1641" spans="1:7" ht="14.25">
      <c r="A1641" s="26">
        <v>41817</v>
      </c>
      <c r="B1641" s="39">
        <f t="shared" si="112"/>
        <v>41817</v>
      </c>
      <c r="C1641" s="39">
        <f t="shared" si="113"/>
        <v>6</v>
      </c>
      <c r="D1641" s="39">
        <f t="shared" si="114"/>
        <v>2014</v>
      </c>
      <c r="E1641" s="115" t="s">
        <v>298</v>
      </c>
      <c r="F1641">
        <f t="shared" si="115"/>
        <v>6</v>
      </c>
      <c r="G1641" t="s">
        <v>8</v>
      </c>
    </row>
    <row r="1642" spans="1:7" ht="14.25">
      <c r="A1642" s="26">
        <v>41818</v>
      </c>
      <c r="B1642" s="39">
        <f t="shared" si="112"/>
        <v>41818</v>
      </c>
      <c r="C1642" s="39">
        <f t="shared" si="113"/>
        <v>6</v>
      </c>
      <c r="D1642" s="39">
        <f t="shared" si="114"/>
        <v>2014</v>
      </c>
      <c r="E1642" s="115" t="s">
        <v>298</v>
      </c>
      <c r="F1642">
        <f t="shared" si="115"/>
        <v>7</v>
      </c>
      <c r="G1642" t="s">
        <v>0</v>
      </c>
    </row>
    <row r="1643" spans="1:7" ht="14.25">
      <c r="A1643" s="26">
        <v>41819</v>
      </c>
      <c r="B1643" s="39">
        <f t="shared" si="112"/>
        <v>41819</v>
      </c>
      <c r="C1643" s="39">
        <f t="shared" si="113"/>
        <v>6</v>
      </c>
      <c r="D1643" s="39">
        <f t="shared" si="114"/>
        <v>2014</v>
      </c>
      <c r="E1643" s="115" t="s">
        <v>298</v>
      </c>
      <c r="F1643">
        <f t="shared" si="115"/>
        <v>1</v>
      </c>
      <c r="G1643" t="s">
        <v>13</v>
      </c>
    </row>
    <row r="1644" spans="1:7" ht="14.25">
      <c r="A1644" s="26">
        <v>41820</v>
      </c>
      <c r="B1644" s="39">
        <f t="shared" si="112"/>
        <v>41820</v>
      </c>
      <c r="C1644" s="39">
        <f t="shared" si="113"/>
        <v>6</v>
      </c>
      <c r="D1644" s="39">
        <f t="shared" si="114"/>
        <v>2014</v>
      </c>
      <c r="E1644" s="115" t="s">
        <v>298</v>
      </c>
      <c r="F1644">
        <f t="shared" si="115"/>
        <v>2</v>
      </c>
      <c r="G1644" t="s">
        <v>8</v>
      </c>
    </row>
    <row r="1645" spans="1:7" ht="14.25">
      <c r="A1645" s="26">
        <v>41821</v>
      </c>
      <c r="B1645" s="39">
        <f t="shared" si="112"/>
        <v>41821</v>
      </c>
      <c r="C1645" s="39">
        <f t="shared" si="113"/>
        <v>7</v>
      </c>
      <c r="D1645" s="39">
        <f t="shared" si="114"/>
        <v>2014</v>
      </c>
      <c r="E1645" s="115" t="s">
        <v>298</v>
      </c>
      <c r="F1645">
        <f t="shared" si="115"/>
        <v>3</v>
      </c>
      <c r="G1645" t="s">
        <v>8</v>
      </c>
    </row>
    <row r="1646" spans="1:7" ht="14.25">
      <c r="A1646" s="26">
        <v>41822</v>
      </c>
      <c r="B1646" s="39">
        <f t="shared" si="112"/>
        <v>41822</v>
      </c>
      <c r="C1646" s="39">
        <f t="shared" si="113"/>
        <v>7</v>
      </c>
      <c r="D1646" s="39">
        <f t="shared" si="114"/>
        <v>2014</v>
      </c>
      <c r="E1646" s="115" t="s">
        <v>298</v>
      </c>
      <c r="F1646">
        <f t="shared" si="115"/>
        <v>4</v>
      </c>
      <c r="G1646" t="s">
        <v>8</v>
      </c>
    </row>
    <row r="1647" spans="1:7" ht="14.25">
      <c r="A1647" s="26">
        <v>41823</v>
      </c>
      <c r="B1647" s="39">
        <f t="shared" si="112"/>
        <v>41823</v>
      </c>
      <c r="C1647" s="39">
        <f t="shared" si="113"/>
        <v>7</v>
      </c>
      <c r="D1647" s="39">
        <f t="shared" si="114"/>
        <v>2014</v>
      </c>
      <c r="E1647" s="115" t="s">
        <v>298</v>
      </c>
      <c r="F1647">
        <f t="shared" si="115"/>
        <v>5</v>
      </c>
      <c r="G1647" t="s">
        <v>8</v>
      </c>
    </row>
    <row r="1648" spans="1:7" ht="14.25">
      <c r="A1648" s="26">
        <v>41824</v>
      </c>
      <c r="B1648" s="39">
        <f t="shared" si="112"/>
        <v>41824</v>
      </c>
      <c r="C1648" s="39">
        <f t="shared" si="113"/>
        <v>7</v>
      </c>
      <c r="D1648" s="39">
        <f t="shared" si="114"/>
        <v>2014</v>
      </c>
      <c r="E1648" s="115" t="s">
        <v>298</v>
      </c>
      <c r="F1648">
        <f t="shared" si="115"/>
        <v>6</v>
      </c>
      <c r="G1648" t="s">
        <v>8</v>
      </c>
    </row>
    <row r="1649" spans="1:7" ht="14.25">
      <c r="A1649" s="26">
        <v>41825</v>
      </c>
      <c r="B1649" s="39">
        <f t="shared" si="112"/>
        <v>41825</v>
      </c>
      <c r="C1649" s="39">
        <f t="shared" si="113"/>
        <v>7</v>
      </c>
      <c r="D1649" s="39">
        <f t="shared" si="114"/>
        <v>2014</v>
      </c>
      <c r="E1649" s="115" t="s">
        <v>298</v>
      </c>
      <c r="F1649">
        <f t="shared" si="115"/>
        <v>7</v>
      </c>
      <c r="G1649" t="s">
        <v>0</v>
      </c>
    </row>
    <row r="1650" spans="1:7" ht="14.25">
      <c r="A1650" s="26">
        <v>41826</v>
      </c>
      <c r="B1650" s="39">
        <f t="shared" si="112"/>
        <v>41826</v>
      </c>
      <c r="C1650" s="39">
        <f t="shared" si="113"/>
        <v>7</v>
      </c>
      <c r="D1650" s="39">
        <f t="shared" si="114"/>
        <v>2014</v>
      </c>
      <c r="E1650" s="115" t="s">
        <v>298</v>
      </c>
      <c r="F1650">
        <f t="shared" si="115"/>
        <v>1</v>
      </c>
      <c r="G1650" t="s">
        <v>13</v>
      </c>
    </row>
    <row r="1651" spans="1:7" ht="14.25">
      <c r="A1651" s="26">
        <v>41827</v>
      </c>
      <c r="B1651" s="39">
        <f t="shared" si="112"/>
        <v>41827</v>
      </c>
      <c r="C1651" s="39">
        <f t="shared" si="113"/>
        <v>7</v>
      </c>
      <c r="D1651" s="39">
        <f t="shared" si="114"/>
        <v>2014</v>
      </c>
      <c r="E1651" s="115" t="s">
        <v>298</v>
      </c>
      <c r="F1651">
        <f t="shared" si="115"/>
        <v>2</v>
      </c>
      <c r="G1651" t="s">
        <v>8</v>
      </c>
    </row>
    <row r="1652" spans="1:7" ht="14.25">
      <c r="A1652" s="26">
        <v>41828</v>
      </c>
      <c r="B1652" s="39">
        <f t="shared" si="112"/>
        <v>41828</v>
      </c>
      <c r="C1652" s="39">
        <f t="shared" si="113"/>
        <v>7</v>
      </c>
      <c r="D1652" s="39">
        <f t="shared" si="114"/>
        <v>2014</v>
      </c>
      <c r="E1652" s="115" t="s">
        <v>298</v>
      </c>
      <c r="F1652">
        <f t="shared" si="115"/>
        <v>3</v>
      </c>
      <c r="G1652" t="s">
        <v>8</v>
      </c>
    </row>
    <row r="1653" spans="1:7" ht="14.25">
      <c r="A1653" s="26">
        <v>41829</v>
      </c>
      <c r="B1653" s="39">
        <f t="shared" si="112"/>
        <v>41829</v>
      </c>
      <c r="C1653" s="39">
        <f t="shared" si="113"/>
        <v>7</v>
      </c>
      <c r="D1653" s="39">
        <f t="shared" si="114"/>
        <v>2014</v>
      </c>
      <c r="E1653" s="115" t="s">
        <v>298</v>
      </c>
      <c r="F1653">
        <f t="shared" si="115"/>
        <v>4</v>
      </c>
      <c r="G1653" t="s">
        <v>8</v>
      </c>
    </row>
    <row r="1654" spans="1:7" ht="14.25">
      <c r="A1654" s="26">
        <v>41830</v>
      </c>
      <c r="B1654" s="39">
        <f t="shared" si="112"/>
        <v>41830</v>
      </c>
      <c r="C1654" s="39">
        <f t="shared" si="113"/>
        <v>7</v>
      </c>
      <c r="D1654" s="39">
        <f t="shared" si="114"/>
        <v>2014</v>
      </c>
      <c r="E1654" s="115" t="s">
        <v>298</v>
      </c>
      <c r="F1654">
        <f t="shared" si="115"/>
        <v>5</v>
      </c>
      <c r="G1654" t="s">
        <v>8</v>
      </c>
    </row>
    <row r="1655" spans="1:7" ht="14.25">
      <c r="A1655" s="26">
        <v>41831</v>
      </c>
      <c r="B1655" s="39">
        <f t="shared" si="112"/>
        <v>41831</v>
      </c>
      <c r="C1655" s="39">
        <f t="shared" si="113"/>
        <v>7</v>
      </c>
      <c r="D1655" s="39">
        <f t="shared" si="114"/>
        <v>2014</v>
      </c>
      <c r="E1655" s="115" t="s">
        <v>298</v>
      </c>
      <c r="F1655">
        <f t="shared" si="115"/>
        <v>6</v>
      </c>
      <c r="G1655" t="s">
        <v>8</v>
      </c>
    </row>
    <row r="1656" spans="1:7" ht="14.25">
      <c r="A1656" s="26">
        <v>41832</v>
      </c>
      <c r="B1656" s="39">
        <f t="shared" si="112"/>
        <v>41832</v>
      </c>
      <c r="C1656" s="39">
        <f t="shared" si="113"/>
        <v>7</v>
      </c>
      <c r="D1656" s="39">
        <f t="shared" si="114"/>
        <v>2014</v>
      </c>
      <c r="E1656" s="115" t="s">
        <v>298</v>
      </c>
      <c r="F1656">
        <f t="shared" si="115"/>
        <v>7</v>
      </c>
      <c r="G1656" t="s">
        <v>0</v>
      </c>
    </row>
    <row r="1657" spans="1:7" ht="14.25">
      <c r="A1657" s="26">
        <v>41833</v>
      </c>
      <c r="B1657" s="39">
        <f t="shared" si="112"/>
        <v>41833</v>
      </c>
      <c r="C1657" s="39">
        <f t="shared" si="113"/>
        <v>7</v>
      </c>
      <c r="D1657" s="39">
        <f t="shared" si="114"/>
        <v>2014</v>
      </c>
      <c r="E1657" s="115" t="s">
        <v>298</v>
      </c>
      <c r="F1657">
        <f t="shared" si="115"/>
        <v>1</v>
      </c>
      <c r="G1657" t="s">
        <v>13</v>
      </c>
    </row>
    <row r="1658" spans="1:7" ht="14.25">
      <c r="A1658" s="26">
        <v>41834</v>
      </c>
      <c r="B1658" s="39">
        <f t="shared" si="112"/>
        <v>41834</v>
      </c>
      <c r="C1658" s="39">
        <f t="shared" si="113"/>
        <v>7</v>
      </c>
      <c r="D1658" s="39">
        <f t="shared" si="114"/>
        <v>2014</v>
      </c>
      <c r="E1658" s="115" t="s">
        <v>298</v>
      </c>
      <c r="F1658">
        <f t="shared" si="115"/>
        <v>2</v>
      </c>
      <c r="G1658" t="s">
        <v>8</v>
      </c>
    </row>
    <row r="1659" spans="1:7" ht="14.25">
      <c r="A1659" s="26">
        <v>41835</v>
      </c>
      <c r="B1659" s="39">
        <f t="shared" si="112"/>
        <v>41835</v>
      </c>
      <c r="C1659" s="39">
        <f t="shared" si="113"/>
        <v>7</v>
      </c>
      <c r="D1659" s="39">
        <f t="shared" si="114"/>
        <v>2014</v>
      </c>
      <c r="E1659" s="115" t="s">
        <v>298</v>
      </c>
      <c r="F1659">
        <f t="shared" si="115"/>
        <v>3</v>
      </c>
      <c r="G1659" t="s">
        <v>8</v>
      </c>
    </row>
    <row r="1660" spans="1:7" ht="14.25">
      <c r="A1660" s="26">
        <v>41836</v>
      </c>
      <c r="B1660" s="39">
        <f t="shared" si="112"/>
        <v>41836</v>
      </c>
      <c r="C1660" s="39">
        <f t="shared" si="113"/>
        <v>7</v>
      </c>
      <c r="D1660" s="39">
        <f t="shared" si="114"/>
        <v>2014</v>
      </c>
      <c r="E1660" s="115" t="s">
        <v>298</v>
      </c>
      <c r="F1660">
        <f t="shared" si="115"/>
        <v>4</v>
      </c>
      <c r="G1660" t="s">
        <v>8</v>
      </c>
    </row>
    <row r="1661" spans="1:7" ht="14.25">
      <c r="A1661" s="26">
        <v>41837</v>
      </c>
      <c r="B1661" s="39">
        <f t="shared" si="112"/>
        <v>41837</v>
      </c>
      <c r="C1661" s="39">
        <f t="shared" si="113"/>
        <v>7</v>
      </c>
      <c r="D1661" s="39">
        <f t="shared" si="114"/>
        <v>2014</v>
      </c>
      <c r="E1661" s="115" t="s">
        <v>298</v>
      </c>
      <c r="F1661">
        <f t="shared" si="115"/>
        <v>5</v>
      </c>
      <c r="G1661" t="s">
        <v>8</v>
      </c>
    </row>
    <row r="1662" spans="1:7" ht="14.25">
      <c r="A1662" s="26">
        <v>41838</v>
      </c>
      <c r="B1662" s="39">
        <f t="shared" si="112"/>
        <v>41838</v>
      </c>
      <c r="C1662" s="39">
        <f t="shared" si="113"/>
        <v>7</v>
      </c>
      <c r="D1662" s="39">
        <f t="shared" si="114"/>
        <v>2014</v>
      </c>
      <c r="E1662" s="115" t="s">
        <v>298</v>
      </c>
      <c r="F1662">
        <f t="shared" si="115"/>
        <v>6</v>
      </c>
      <c r="G1662" t="s">
        <v>8</v>
      </c>
    </row>
    <row r="1663" spans="1:7" ht="14.25">
      <c r="A1663" s="26">
        <v>41839</v>
      </c>
      <c r="B1663" s="39">
        <f t="shared" si="112"/>
        <v>41839</v>
      </c>
      <c r="C1663" s="39">
        <f t="shared" si="113"/>
        <v>7</v>
      </c>
      <c r="D1663" s="39">
        <f t="shared" si="114"/>
        <v>2014</v>
      </c>
      <c r="E1663" s="115" t="s">
        <v>298</v>
      </c>
      <c r="F1663">
        <f t="shared" si="115"/>
        <v>7</v>
      </c>
      <c r="G1663" t="s">
        <v>0</v>
      </c>
    </row>
    <row r="1664" spans="1:7" ht="14.25">
      <c r="A1664" s="26">
        <v>41840</v>
      </c>
      <c r="B1664" s="39">
        <f t="shared" si="112"/>
        <v>41840</v>
      </c>
      <c r="C1664" s="39">
        <f t="shared" si="113"/>
        <v>7</v>
      </c>
      <c r="D1664" s="39">
        <f t="shared" si="114"/>
        <v>2014</v>
      </c>
      <c r="E1664" s="115" t="s">
        <v>298</v>
      </c>
      <c r="F1664">
        <f t="shared" si="115"/>
        <v>1</v>
      </c>
      <c r="G1664" t="s">
        <v>13</v>
      </c>
    </row>
    <row r="1665" spans="1:7" ht="14.25">
      <c r="A1665" s="26">
        <v>41841</v>
      </c>
      <c r="B1665" s="39">
        <f t="shared" si="112"/>
        <v>41841</v>
      </c>
      <c r="C1665" s="39">
        <f t="shared" si="113"/>
        <v>7</v>
      </c>
      <c r="D1665" s="39">
        <f t="shared" si="114"/>
        <v>2014</v>
      </c>
      <c r="E1665" s="115" t="s">
        <v>298</v>
      </c>
      <c r="F1665">
        <f t="shared" si="115"/>
        <v>2</v>
      </c>
      <c r="G1665" t="s">
        <v>8</v>
      </c>
    </row>
    <row r="1666" spans="1:7" ht="14.25">
      <c r="A1666" s="26">
        <v>41842</v>
      </c>
      <c r="B1666" s="39">
        <f t="shared" si="112"/>
        <v>41842</v>
      </c>
      <c r="C1666" s="39">
        <f t="shared" si="113"/>
        <v>7</v>
      </c>
      <c r="D1666" s="39">
        <f t="shared" si="114"/>
        <v>2014</v>
      </c>
      <c r="E1666" s="115" t="s">
        <v>298</v>
      </c>
      <c r="F1666">
        <f t="shared" si="115"/>
        <v>3</v>
      </c>
      <c r="G1666" t="s">
        <v>8</v>
      </c>
    </row>
    <row r="1667" spans="1:7" ht="14.25">
      <c r="A1667" s="26">
        <v>41843</v>
      </c>
      <c r="B1667" s="39">
        <f t="shared" si="112"/>
        <v>41843</v>
      </c>
      <c r="C1667" s="39">
        <f t="shared" si="113"/>
        <v>7</v>
      </c>
      <c r="D1667" s="39">
        <f t="shared" si="114"/>
        <v>2014</v>
      </c>
      <c r="E1667" s="115" t="s">
        <v>298</v>
      </c>
      <c r="F1667">
        <f t="shared" si="115"/>
        <v>4</v>
      </c>
      <c r="G1667" t="s">
        <v>8</v>
      </c>
    </row>
    <row r="1668" spans="1:7" ht="14.25">
      <c r="A1668" s="26">
        <v>41844</v>
      </c>
      <c r="B1668" s="39">
        <f t="shared" si="112"/>
        <v>41844</v>
      </c>
      <c r="C1668" s="39">
        <f t="shared" si="113"/>
        <v>7</v>
      </c>
      <c r="D1668" s="39">
        <f t="shared" si="114"/>
        <v>2014</v>
      </c>
      <c r="E1668" s="115" t="s">
        <v>298</v>
      </c>
      <c r="F1668">
        <f t="shared" si="115"/>
        <v>5</v>
      </c>
      <c r="G1668" t="s">
        <v>8</v>
      </c>
    </row>
    <row r="1669" spans="1:7" ht="14.25">
      <c r="A1669" s="26">
        <v>41845</v>
      </c>
      <c r="B1669" s="39">
        <f t="shared" ref="B1669:B1732" si="116">A1669</f>
        <v>41845</v>
      </c>
      <c r="C1669" s="39">
        <f t="shared" ref="C1669:C1732" si="117">MONTH(A1669)</f>
        <v>7</v>
      </c>
      <c r="D1669" s="39">
        <f t="shared" ref="D1669:D1732" si="118">YEAR(A1669)</f>
        <v>2014</v>
      </c>
      <c r="E1669" s="115" t="s">
        <v>298</v>
      </c>
      <c r="F1669">
        <f t="shared" ref="F1669:F1732" si="119">WEEKDAY(A1669)</f>
        <v>6</v>
      </c>
      <c r="G1669" t="s">
        <v>8</v>
      </c>
    </row>
    <row r="1670" spans="1:7" ht="14.25">
      <c r="A1670" s="26">
        <v>41846</v>
      </c>
      <c r="B1670" s="39">
        <f t="shared" si="116"/>
        <v>41846</v>
      </c>
      <c r="C1670" s="39">
        <f t="shared" si="117"/>
        <v>7</v>
      </c>
      <c r="D1670" s="39">
        <f t="shared" si="118"/>
        <v>2014</v>
      </c>
      <c r="E1670" s="115" t="s">
        <v>298</v>
      </c>
      <c r="F1670">
        <f t="shared" si="119"/>
        <v>7</v>
      </c>
      <c r="G1670" t="s">
        <v>0</v>
      </c>
    </row>
    <row r="1671" spans="1:7" ht="14.25">
      <c r="A1671" s="26">
        <v>41847</v>
      </c>
      <c r="B1671" s="39">
        <f t="shared" si="116"/>
        <v>41847</v>
      </c>
      <c r="C1671" s="39">
        <f t="shared" si="117"/>
        <v>7</v>
      </c>
      <c r="D1671" s="39">
        <f t="shared" si="118"/>
        <v>2014</v>
      </c>
      <c r="E1671" s="115" t="s">
        <v>298</v>
      </c>
      <c r="F1671">
        <f t="shared" si="119"/>
        <v>1</v>
      </c>
      <c r="G1671" t="s">
        <v>13</v>
      </c>
    </row>
    <row r="1672" spans="1:7" ht="14.25">
      <c r="A1672" s="26">
        <v>41848</v>
      </c>
      <c r="B1672" s="39">
        <f t="shared" si="116"/>
        <v>41848</v>
      </c>
      <c r="C1672" s="39">
        <f t="shared" si="117"/>
        <v>7</v>
      </c>
      <c r="D1672" s="39">
        <f t="shared" si="118"/>
        <v>2014</v>
      </c>
      <c r="E1672" s="115" t="s">
        <v>298</v>
      </c>
      <c r="F1672">
        <f t="shared" si="119"/>
        <v>2</v>
      </c>
      <c r="G1672" t="s">
        <v>8</v>
      </c>
    </row>
    <row r="1673" spans="1:7" ht="14.25">
      <c r="A1673" s="26">
        <v>41849</v>
      </c>
      <c r="B1673" s="39">
        <f t="shared" si="116"/>
        <v>41849</v>
      </c>
      <c r="C1673" s="39">
        <f t="shared" si="117"/>
        <v>7</v>
      </c>
      <c r="D1673" s="39">
        <f t="shared" si="118"/>
        <v>2014</v>
      </c>
      <c r="E1673" s="115" t="s">
        <v>298</v>
      </c>
      <c r="F1673">
        <f t="shared" si="119"/>
        <v>3</v>
      </c>
      <c r="G1673" t="s">
        <v>8</v>
      </c>
    </row>
    <row r="1674" spans="1:7" ht="14.25">
      <c r="A1674" s="26">
        <v>41850</v>
      </c>
      <c r="B1674" s="39">
        <f t="shared" si="116"/>
        <v>41850</v>
      </c>
      <c r="C1674" s="39">
        <f t="shared" si="117"/>
        <v>7</v>
      </c>
      <c r="D1674" s="39">
        <f t="shared" si="118"/>
        <v>2014</v>
      </c>
      <c r="E1674" s="115" t="s">
        <v>298</v>
      </c>
      <c r="F1674">
        <f t="shared" si="119"/>
        <v>4</v>
      </c>
      <c r="G1674" t="s">
        <v>8</v>
      </c>
    </row>
    <row r="1675" spans="1:7" ht="14.25">
      <c r="A1675" s="26">
        <v>41851</v>
      </c>
      <c r="B1675" s="39">
        <f t="shared" si="116"/>
        <v>41851</v>
      </c>
      <c r="C1675" s="39">
        <f t="shared" si="117"/>
        <v>7</v>
      </c>
      <c r="D1675" s="39">
        <f t="shared" si="118"/>
        <v>2014</v>
      </c>
      <c r="E1675" s="115" t="s">
        <v>298</v>
      </c>
      <c r="F1675">
        <f t="shared" si="119"/>
        <v>5</v>
      </c>
      <c r="G1675" t="s">
        <v>8</v>
      </c>
    </row>
    <row r="1676" spans="1:7" ht="14.25">
      <c r="A1676" s="26">
        <v>41852</v>
      </c>
      <c r="B1676" s="39">
        <f t="shared" si="116"/>
        <v>41852</v>
      </c>
      <c r="C1676" s="39">
        <f t="shared" si="117"/>
        <v>8</v>
      </c>
      <c r="D1676" s="39">
        <f t="shared" si="118"/>
        <v>2014</v>
      </c>
      <c r="E1676" s="115" t="s">
        <v>298</v>
      </c>
      <c r="F1676">
        <f t="shared" si="119"/>
        <v>6</v>
      </c>
      <c r="G1676" t="s">
        <v>8</v>
      </c>
    </row>
    <row r="1677" spans="1:7" ht="14.25">
      <c r="A1677" s="26">
        <v>41853</v>
      </c>
      <c r="B1677" s="39">
        <f t="shared" si="116"/>
        <v>41853</v>
      </c>
      <c r="C1677" s="39">
        <f t="shared" si="117"/>
        <v>8</v>
      </c>
      <c r="D1677" s="39">
        <f t="shared" si="118"/>
        <v>2014</v>
      </c>
      <c r="E1677" s="115" t="s">
        <v>298</v>
      </c>
      <c r="F1677">
        <f t="shared" si="119"/>
        <v>7</v>
      </c>
      <c r="G1677" t="s">
        <v>0</v>
      </c>
    </row>
    <row r="1678" spans="1:7" ht="14.25">
      <c r="A1678" s="26">
        <v>41854</v>
      </c>
      <c r="B1678" s="39">
        <f t="shared" si="116"/>
        <v>41854</v>
      </c>
      <c r="C1678" s="39">
        <f t="shared" si="117"/>
        <v>8</v>
      </c>
      <c r="D1678" s="39">
        <f t="shared" si="118"/>
        <v>2014</v>
      </c>
      <c r="E1678" s="115" t="s">
        <v>298</v>
      </c>
      <c r="F1678">
        <f t="shared" si="119"/>
        <v>1</v>
      </c>
      <c r="G1678" t="s">
        <v>13</v>
      </c>
    </row>
    <row r="1679" spans="1:7" ht="14.25">
      <c r="A1679" s="26">
        <v>41855</v>
      </c>
      <c r="B1679" s="39">
        <f t="shared" si="116"/>
        <v>41855</v>
      </c>
      <c r="C1679" s="39">
        <f t="shared" si="117"/>
        <v>8</v>
      </c>
      <c r="D1679" s="39">
        <f t="shared" si="118"/>
        <v>2014</v>
      </c>
      <c r="E1679" s="115" t="s">
        <v>298</v>
      </c>
      <c r="F1679">
        <f t="shared" si="119"/>
        <v>2</v>
      </c>
      <c r="G1679" t="s">
        <v>8</v>
      </c>
    </row>
    <row r="1680" spans="1:7" ht="14.25">
      <c r="A1680" s="26">
        <v>41856</v>
      </c>
      <c r="B1680" s="39">
        <f t="shared" si="116"/>
        <v>41856</v>
      </c>
      <c r="C1680" s="39">
        <f t="shared" si="117"/>
        <v>8</v>
      </c>
      <c r="D1680" s="39">
        <f t="shared" si="118"/>
        <v>2014</v>
      </c>
      <c r="E1680" s="115" t="s">
        <v>298</v>
      </c>
      <c r="F1680">
        <f t="shared" si="119"/>
        <v>3</v>
      </c>
      <c r="G1680" t="s">
        <v>8</v>
      </c>
    </row>
    <row r="1681" spans="1:7" ht="14.25">
      <c r="A1681" s="26">
        <v>41857</v>
      </c>
      <c r="B1681" s="39">
        <f t="shared" si="116"/>
        <v>41857</v>
      </c>
      <c r="C1681" s="39">
        <f t="shared" si="117"/>
        <v>8</v>
      </c>
      <c r="D1681" s="39">
        <f t="shared" si="118"/>
        <v>2014</v>
      </c>
      <c r="E1681" s="115" t="s">
        <v>298</v>
      </c>
      <c r="F1681">
        <f t="shared" si="119"/>
        <v>4</v>
      </c>
      <c r="G1681" t="s">
        <v>8</v>
      </c>
    </row>
    <row r="1682" spans="1:7" ht="14.25">
      <c r="A1682" s="26">
        <v>41858</v>
      </c>
      <c r="B1682" s="39">
        <f t="shared" si="116"/>
        <v>41858</v>
      </c>
      <c r="C1682" s="39">
        <f t="shared" si="117"/>
        <v>8</v>
      </c>
      <c r="D1682" s="39">
        <f t="shared" si="118"/>
        <v>2014</v>
      </c>
      <c r="E1682" s="115" t="s">
        <v>298</v>
      </c>
      <c r="F1682">
        <f t="shared" si="119"/>
        <v>5</v>
      </c>
      <c r="G1682" t="s">
        <v>8</v>
      </c>
    </row>
    <row r="1683" spans="1:7" ht="14.25">
      <c r="A1683" s="26">
        <v>41859</v>
      </c>
      <c r="B1683" s="39">
        <f t="shared" si="116"/>
        <v>41859</v>
      </c>
      <c r="C1683" s="39">
        <f t="shared" si="117"/>
        <v>8</v>
      </c>
      <c r="D1683" s="39">
        <f t="shared" si="118"/>
        <v>2014</v>
      </c>
      <c r="E1683" s="115" t="s">
        <v>298</v>
      </c>
      <c r="F1683">
        <f t="shared" si="119"/>
        <v>6</v>
      </c>
      <c r="G1683" t="s">
        <v>8</v>
      </c>
    </row>
    <row r="1684" spans="1:7" ht="14.25">
      <c r="A1684" s="26">
        <v>41860</v>
      </c>
      <c r="B1684" s="39">
        <f t="shared" si="116"/>
        <v>41860</v>
      </c>
      <c r="C1684" s="39">
        <f t="shared" si="117"/>
        <v>8</v>
      </c>
      <c r="D1684" s="39">
        <f t="shared" si="118"/>
        <v>2014</v>
      </c>
      <c r="E1684" s="115" t="s">
        <v>298</v>
      </c>
      <c r="F1684">
        <f t="shared" si="119"/>
        <v>7</v>
      </c>
      <c r="G1684" t="s">
        <v>0</v>
      </c>
    </row>
    <row r="1685" spans="1:7" ht="14.25">
      <c r="A1685" s="26">
        <v>41861</v>
      </c>
      <c r="B1685" s="39">
        <f t="shared" si="116"/>
        <v>41861</v>
      </c>
      <c r="C1685" s="39">
        <f t="shared" si="117"/>
        <v>8</v>
      </c>
      <c r="D1685" s="39">
        <f t="shared" si="118"/>
        <v>2014</v>
      </c>
      <c r="E1685" s="115" t="s">
        <v>298</v>
      </c>
      <c r="F1685">
        <f t="shared" si="119"/>
        <v>1</v>
      </c>
      <c r="G1685" t="s">
        <v>13</v>
      </c>
    </row>
    <row r="1686" spans="1:7" ht="14.25">
      <c r="A1686" s="26">
        <v>41862</v>
      </c>
      <c r="B1686" s="39">
        <f t="shared" si="116"/>
        <v>41862</v>
      </c>
      <c r="C1686" s="39">
        <f t="shared" si="117"/>
        <v>8</v>
      </c>
      <c r="D1686" s="39">
        <f t="shared" si="118"/>
        <v>2014</v>
      </c>
      <c r="E1686" s="115" t="s">
        <v>298</v>
      </c>
      <c r="F1686">
        <f t="shared" si="119"/>
        <v>2</v>
      </c>
      <c r="G1686" t="s">
        <v>8</v>
      </c>
    </row>
    <row r="1687" spans="1:7" ht="14.25">
      <c r="A1687" s="26">
        <v>41863</v>
      </c>
      <c r="B1687" s="39">
        <f t="shared" si="116"/>
        <v>41863</v>
      </c>
      <c r="C1687" s="39">
        <f t="shared" si="117"/>
        <v>8</v>
      </c>
      <c r="D1687" s="39">
        <f t="shared" si="118"/>
        <v>2014</v>
      </c>
      <c r="E1687" s="115" t="s">
        <v>298</v>
      </c>
      <c r="F1687">
        <f t="shared" si="119"/>
        <v>3</v>
      </c>
      <c r="G1687" t="s">
        <v>8</v>
      </c>
    </row>
    <row r="1688" spans="1:7" ht="14.25">
      <c r="A1688" s="26">
        <v>41864</v>
      </c>
      <c r="B1688" s="39">
        <f t="shared" si="116"/>
        <v>41864</v>
      </c>
      <c r="C1688" s="39">
        <f t="shared" si="117"/>
        <v>8</v>
      </c>
      <c r="D1688" s="39">
        <f t="shared" si="118"/>
        <v>2014</v>
      </c>
      <c r="E1688" s="115" t="s">
        <v>298</v>
      </c>
      <c r="F1688">
        <f t="shared" si="119"/>
        <v>4</v>
      </c>
      <c r="G1688" t="s">
        <v>8</v>
      </c>
    </row>
    <row r="1689" spans="1:7" ht="14.25">
      <c r="A1689" s="26">
        <v>41865</v>
      </c>
      <c r="B1689" s="39">
        <f t="shared" si="116"/>
        <v>41865</v>
      </c>
      <c r="C1689" s="39">
        <f t="shared" si="117"/>
        <v>8</v>
      </c>
      <c r="D1689" s="39">
        <f t="shared" si="118"/>
        <v>2014</v>
      </c>
      <c r="E1689" s="115" t="s">
        <v>298</v>
      </c>
      <c r="F1689">
        <f t="shared" si="119"/>
        <v>5</v>
      </c>
      <c r="G1689" t="s">
        <v>8</v>
      </c>
    </row>
    <row r="1690" spans="1:7" ht="14.25">
      <c r="A1690" s="26">
        <v>41866</v>
      </c>
      <c r="B1690" s="39">
        <f t="shared" si="116"/>
        <v>41866</v>
      </c>
      <c r="C1690" s="39">
        <f t="shared" si="117"/>
        <v>8</v>
      </c>
      <c r="D1690" s="39">
        <f t="shared" si="118"/>
        <v>2014</v>
      </c>
      <c r="E1690" s="115" t="s">
        <v>298</v>
      </c>
      <c r="F1690">
        <f t="shared" si="119"/>
        <v>6</v>
      </c>
      <c r="G1690" t="s">
        <v>8</v>
      </c>
    </row>
    <row r="1691" spans="1:7" ht="14.25">
      <c r="A1691" s="26">
        <v>41867</v>
      </c>
      <c r="B1691" s="39">
        <f t="shared" si="116"/>
        <v>41867</v>
      </c>
      <c r="C1691" s="39">
        <f t="shared" si="117"/>
        <v>8</v>
      </c>
      <c r="D1691" s="39">
        <f t="shared" si="118"/>
        <v>2014</v>
      </c>
      <c r="E1691" s="115" t="s">
        <v>298</v>
      </c>
      <c r="F1691">
        <f t="shared" si="119"/>
        <v>7</v>
      </c>
      <c r="G1691" t="s">
        <v>0</v>
      </c>
    </row>
    <row r="1692" spans="1:7" ht="14.25">
      <c r="A1692" s="26">
        <v>41868</v>
      </c>
      <c r="B1692" s="39">
        <f t="shared" si="116"/>
        <v>41868</v>
      </c>
      <c r="C1692" s="39">
        <f t="shared" si="117"/>
        <v>8</v>
      </c>
      <c r="D1692" s="39">
        <f t="shared" si="118"/>
        <v>2014</v>
      </c>
      <c r="E1692" s="115" t="s">
        <v>298</v>
      </c>
      <c r="F1692">
        <f t="shared" si="119"/>
        <v>1</v>
      </c>
      <c r="G1692" t="s">
        <v>13</v>
      </c>
    </row>
    <row r="1693" spans="1:7" ht="14.25">
      <c r="A1693" s="26">
        <v>41869</v>
      </c>
      <c r="B1693" s="39">
        <f t="shared" si="116"/>
        <v>41869</v>
      </c>
      <c r="C1693" s="39">
        <f t="shared" si="117"/>
        <v>8</v>
      </c>
      <c r="D1693" s="39">
        <f t="shared" si="118"/>
        <v>2014</v>
      </c>
      <c r="E1693" s="115" t="s">
        <v>298</v>
      </c>
      <c r="F1693">
        <f t="shared" si="119"/>
        <v>2</v>
      </c>
      <c r="G1693" t="s">
        <v>8</v>
      </c>
    </row>
    <row r="1694" spans="1:7" ht="14.25">
      <c r="A1694" s="26">
        <v>41870</v>
      </c>
      <c r="B1694" s="39">
        <f t="shared" si="116"/>
        <v>41870</v>
      </c>
      <c r="C1694" s="39">
        <f t="shared" si="117"/>
        <v>8</v>
      </c>
      <c r="D1694" s="39">
        <f t="shared" si="118"/>
        <v>2014</v>
      </c>
      <c r="E1694" s="115" t="s">
        <v>298</v>
      </c>
      <c r="F1694">
        <f t="shared" si="119"/>
        <v>3</v>
      </c>
      <c r="G1694" t="s">
        <v>8</v>
      </c>
    </row>
    <row r="1695" spans="1:7" ht="14.25">
      <c r="A1695" s="26">
        <v>41871</v>
      </c>
      <c r="B1695" s="39">
        <f t="shared" si="116"/>
        <v>41871</v>
      </c>
      <c r="C1695" s="39">
        <f t="shared" si="117"/>
        <v>8</v>
      </c>
      <c r="D1695" s="39">
        <f t="shared" si="118"/>
        <v>2014</v>
      </c>
      <c r="E1695" s="115" t="s">
        <v>298</v>
      </c>
      <c r="F1695">
        <f t="shared" si="119"/>
        <v>4</v>
      </c>
      <c r="G1695" t="s">
        <v>8</v>
      </c>
    </row>
    <row r="1696" spans="1:7" ht="14.25">
      <c r="A1696" s="26">
        <v>41872</v>
      </c>
      <c r="B1696" s="39">
        <f t="shared" si="116"/>
        <v>41872</v>
      </c>
      <c r="C1696" s="39">
        <f t="shared" si="117"/>
        <v>8</v>
      </c>
      <c r="D1696" s="39">
        <f t="shared" si="118"/>
        <v>2014</v>
      </c>
      <c r="E1696" s="115" t="s">
        <v>298</v>
      </c>
      <c r="F1696">
        <f t="shared" si="119"/>
        <v>5</v>
      </c>
      <c r="G1696" t="s">
        <v>8</v>
      </c>
    </row>
    <row r="1697" spans="1:7" ht="14.25">
      <c r="A1697" s="26">
        <v>41873</v>
      </c>
      <c r="B1697" s="39">
        <f t="shared" si="116"/>
        <v>41873</v>
      </c>
      <c r="C1697" s="39">
        <f t="shared" si="117"/>
        <v>8</v>
      </c>
      <c r="D1697" s="39">
        <f t="shared" si="118"/>
        <v>2014</v>
      </c>
      <c r="E1697" s="115" t="s">
        <v>298</v>
      </c>
      <c r="F1697">
        <f t="shared" si="119"/>
        <v>6</v>
      </c>
      <c r="G1697" t="s">
        <v>8</v>
      </c>
    </row>
    <row r="1698" spans="1:7" ht="14.25">
      <c r="A1698" s="26">
        <v>41874</v>
      </c>
      <c r="B1698" s="39">
        <f t="shared" si="116"/>
        <v>41874</v>
      </c>
      <c r="C1698" s="39">
        <f t="shared" si="117"/>
        <v>8</v>
      </c>
      <c r="D1698" s="39">
        <f t="shared" si="118"/>
        <v>2014</v>
      </c>
      <c r="E1698" s="115" t="s">
        <v>298</v>
      </c>
      <c r="F1698">
        <f t="shared" si="119"/>
        <v>7</v>
      </c>
      <c r="G1698" t="s">
        <v>0</v>
      </c>
    </row>
    <row r="1699" spans="1:7" ht="14.25">
      <c r="A1699" s="26">
        <v>41875</v>
      </c>
      <c r="B1699" s="39">
        <f t="shared" si="116"/>
        <v>41875</v>
      </c>
      <c r="C1699" s="39">
        <f t="shared" si="117"/>
        <v>8</v>
      </c>
      <c r="D1699" s="39">
        <f t="shared" si="118"/>
        <v>2014</v>
      </c>
      <c r="E1699" s="115" t="s">
        <v>298</v>
      </c>
      <c r="F1699">
        <f t="shared" si="119"/>
        <v>1</v>
      </c>
      <c r="G1699" t="s">
        <v>13</v>
      </c>
    </row>
    <row r="1700" spans="1:7" ht="14.25">
      <c r="A1700" s="26">
        <v>41876</v>
      </c>
      <c r="B1700" s="39">
        <f t="shared" si="116"/>
        <v>41876</v>
      </c>
      <c r="C1700" s="39">
        <f t="shared" si="117"/>
        <v>8</v>
      </c>
      <c r="D1700" s="39">
        <f t="shared" si="118"/>
        <v>2014</v>
      </c>
      <c r="E1700" s="115" t="s">
        <v>298</v>
      </c>
      <c r="F1700">
        <f t="shared" si="119"/>
        <v>2</v>
      </c>
      <c r="G1700" t="s">
        <v>8</v>
      </c>
    </row>
    <row r="1701" spans="1:7" ht="14.25">
      <c r="A1701" s="26">
        <v>41877</v>
      </c>
      <c r="B1701" s="39">
        <f t="shared" si="116"/>
        <v>41877</v>
      </c>
      <c r="C1701" s="39">
        <f t="shared" si="117"/>
        <v>8</v>
      </c>
      <c r="D1701" s="39">
        <f t="shared" si="118"/>
        <v>2014</v>
      </c>
      <c r="E1701" s="115" t="s">
        <v>298</v>
      </c>
      <c r="F1701">
        <f t="shared" si="119"/>
        <v>3</v>
      </c>
      <c r="G1701" t="s">
        <v>8</v>
      </c>
    </row>
    <row r="1702" spans="1:7" ht="14.25">
      <c r="A1702" s="26">
        <v>41878</v>
      </c>
      <c r="B1702" s="39">
        <f t="shared" si="116"/>
        <v>41878</v>
      </c>
      <c r="C1702" s="39">
        <f t="shared" si="117"/>
        <v>8</v>
      </c>
      <c r="D1702" s="39">
        <f t="shared" si="118"/>
        <v>2014</v>
      </c>
      <c r="E1702" s="115" t="s">
        <v>298</v>
      </c>
      <c r="F1702">
        <f t="shared" si="119"/>
        <v>4</v>
      </c>
      <c r="G1702" t="s">
        <v>8</v>
      </c>
    </row>
    <row r="1703" spans="1:7" ht="14.25">
      <c r="A1703" s="26">
        <v>41879</v>
      </c>
      <c r="B1703" s="39">
        <f t="shared" si="116"/>
        <v>41879</v>
      </c>
      <c r="C1703" s="39">
        <f t="shared" si="117"/>
        <v>8</v>
      </c>
      <c r="D1703" s="39">
        <f t="shared" si="118"/>
        <v>2014</v>
      </c>
      <c r="E1703" s="115" t="s">
        <v>298</v>
      </c>
      <c r="F1703">
        <f t="shared" si="119"/>
        <v>5</v>
      </c>
      <c r="G1703" t="s">
        <v>8</v>
      </c>
    </row>
    <row r="1704" spans="1:7" ht="14.25">
      <c r="A1704" s="26">
        <v>41880</v>
      </c>
      <c r="B1704" s="39">
        <f t="shared" si="116"/>
        <v>41880</v>
      </c>
      <c r="C1704" s="39">
        <f t="shared" si="117"/>
        <v>8</v>
      </c>
      <c r="D1704" s="39">
        <f t="shared" si="118"/>
        <v>2014</v>
      </c>
      <c r="E1704" s="115" t="s">
        <v>298</v>
      </c>
      <c r="F1704">
        <f t="shared" si="119"/>
        <v>6</v>
      </c>
      <c r="G1704" t="s">
        <v>8</v>
      </c>
    </row>
    <row r="1705" spans="1:7" ht="14.25">
      <c r="A1705" s="26">
        <v>41881</v>
      </c>
      <c r="B1705" s="39">
        <f t="shared" si="116"/>
        <v>41881</v>
      </c>
      <c r="C1705" s="39">
        <f t="shared" si="117"/>
        <v>8</v>
      </c>
      <c r="D1705" s="39">
        <f t="shared" si="118"/>
        <v>2014</v>
      </c>
      <c r="E1705" s="115" t="s">
        <v>298</v>
      </c>
      <c r="F1705">
        <f t="shared" si="119"/>
        <v>7</v>
      </c>
      <c r="G1705" t="s">
        <v>0</v>
      </c>
    </row>
    <row r="1706" spans="1:7" ht="14.25">
      <c r="A1706" s="26">
        <v>41882</v>
      </c>
      <c r="B1706" s="39">
        <f t="shared" si="116"/>
        <v>41882</v>
      </c>
      <c r="C1706" s="39">
        <f t="shared" si="117"/>
        <v>8</v>
      </c>
      <c r="D1706" s="39">
        <f t="shared" si="118"/>
        <v>2014</v>
      </c>
      <c r="E1706" s="115" t="s">
        <v>298</v>
      </c>
      <c r="F1706">
        <f t="shared" si="119"/>
        <v>1</v>
      </c>
      <c r="G1706" t="s">
        <v>13</v>
      </c>
    </row>
    <row r="1707" spans="1:7" ht="14.25">
      <c r="A1707" s="26">
        <v>41883</v>
      </c>
      <c r="B1707" s="39">
        <f t="shared" si="116"/>
        <v>41883</v>
      </c>
      <c r="C1707" s="39">
        <f t="shared" si="117"/>
        <v>9</v>
      </c>
      <c r="D1707" s="39">
        <f t="shared" si="118"/>
        <v>2014</v>
      </c>
      <c r="E1707" s="115" t="s">
        <v>298</v>
      </c>
      <c r="F1707">
        <f t="shared" si="119"/>
        <v>2</v>
      </c>
      <c r="G1707" t="s">
        <v>8</v>
      </c>
    </row>
    <row r="1708" spans="1:7" ht="14.25">
      <c r="A1708" s="26">
        <v>41884</v>
      </c>
      <c r="B1708" s="39">
        <f t="shared" si="116"/>
        <v>41884</v>
      </c>
      <c r="C1708" s="39">
        <f t="shared" si="117"/>
        <v>9</v>
      </c>
      <c r="D1708" s="39">
        <f t="shared" si="118"/>
        <v>2014</v>
      </c>
      <c r="E1708" s="115" t="s">
        <v>298</v>
      </c>
      <c r="F1708">
        <f t="shared" si="119"/>
        <v>3</v>
      </c>
      <c r="G1708" t="s">
        <v>8</v>
      </c>
    </row>
    <row r="1709" spans="1:7" ht="14.25">
      <c r="A1709" s="26">
        <v>41885</v>
      </c>
      <c r="B1709" s="39">
        <f t="shared" si="116"/>
        <v>41885</v>
      </c>
      <c r="C1709" s="39">
        <f t="shared" si="117"/>
        <v>9</v>
      </c>
      <c r="D1709" s="39">
        <f t="shared" si="118"/>
        <v>2014</v>
      </c>
      <c r="E1709" s="115" t="s">
        <v>298</v>
      </c>
      <c r="F1709">
        <f t="shared" si="119"/>
        <v>4</v>
      </c>
      <c r="G1709" t="s">
        <v>8</v>
      </c>
    </row>
    <row r="1710" spans="1:7" ht="14.25">
      <c r="A1710" s="26">
        <v>41886</v>
      </c>
      <c r="B1710" s="39">
        <f t="shared" si="116"/>
        <v>41886</v>
      </c>
      <c r="C1710" s="39">
        <f t="shared" si="117"/>
        <v>9</v>
      </c>
      <c r="D1710" s="39">
        <f t="shared" si="118"/>
        <v>2014</v>
      </c>
      <c r="E1710" s="115" t="s">
        <v>298</v>
      </c>
      <c r="F1710">
        <f t="shared" si="119"/>
        <v>5</v>
      </c>
      <c r="G1710" t="s">
        <v>8</v>
      </c>
    </row>
    <row r="1711" spans="1:7" ht="14.25">
      <c r="A1711" s="26">
        <v>41887</v>
      </c>
      <c r="B1711" s="39">
        <f t="shared" si="116"/>
        <v>41887</v>
      </c>
      <c r="C1711" s="39">
        <f t="shared" si="117"/>
        <v>9</v>
      </c>
      <c r="D1711" s="39">
        <f t="shared" si="118"/>
        <v>2014</v>
      </c>
      <c r="E1711" s="115" t="s">
        <v>298</v>
      </c>
      <c r="F1711">
        <f t="shared" si="119"/>
        <v>6</v>
      </c>
      <c r="G1711" t="s">
        <v>8</v>
      </c>
    </row>
    <row r="1712" spans="1:7" ht="14.25">
      <c r="A1712" s="26">
        <v>41888</v>
      </c>
      <c r="B1712" s="39">
        <f t="shared" si="116"/>
        <v>41888</v>
      </c>
      <c r="C1712" s="39">
        <f t="shared" si="117"/>
        <v>9</v>
      </c>
      <c r="D1712" s="39">
        <f t="shared" si="118"/>
        <v>2014</v>
      </c>
      <c r="E1712" s="115" t="s">
        <v>298</v>
      </c>
      <c r="F1712">
        <f t="shared" si="119"/>
        <v>7</v>
      </c>
      <c r="G1712" t="s">
        <v>0</v>
      </c>
    </row>
    <row r="1713" spans="1:7" ht="14.25">
      <c r="A1713" s="26">
        <v>41889</v>
      </c>
      <c r="B1713" s="39">
        <f t="shared" si="116"/>
        <v>41889</v>
      </c>
      <c r="C1713" s="39">
        <f t="shared" si="117"/>
        <v>9</v>
      </c>
      <c r="D1713" s="39">
        <f t="shared" si="118"/>
        <v>2014</v>
      </c>
      <c r="E1713" s="115" t="s">
        <v>298</v>
      </c>
      <c r="F1713">
        <f t="shared" si="119"/>
        <v>1</v>
      </c>
      <c r="G1713" t="s">
        <v>13</v>
      </c>
    </row>
    <row r="1714" spans="1:7" ht="14.25">
      <c r="A1714" s="26">
        <v>41890</v>
      </c>
      <c r="B1714" s="39">
        <f t="shared" si="116"/>
        <v>41890</v>
      </c>
      <c r="C1714" s="39">
        <f t="shared" si="117"/>
        <v>9</v>
      </c>
      <c r="D1714" s="39">
        <f t="shared" si="118"/>
        <v>2014</v>
      </c>
      <c r="E1714" s="115" t="s">
        <v>298</v>
      </c>
      <c r="F1714">
        <f t="shared" si="119"/>
        <v>2</v>
      </c>
      <c r="G1714" t="s">
        <v>13</v>
      </c>
    </row>
    <row r="1715" spans="1:7" ht="14.25">
      <c r="A1715" s="26">
        <v>41891</v>
      </c>
      <c r="B1715" s="39">
        <f t="shared" si="116"/>
        <v>41891</v>
      </c>
      <c r="C1715" s="39">
        <f t="shared" si="117"/>
        <v>9</v>
      </c>
      <c r="D1715" s="39">
        <f t="shared" si="118"/>
        <v>2014</v>
      </c>
      <c r="E1715" s="115" t="s">
        <v>298</v>
      </c>
      <c r="F1715">
        <f t="shared" si="119"/>
        <v>3</v>
      </c>
      <c r="G1715" t="s">
        <v>8</v>
      </c>
    </row>
    <row r="1716" spans="1:7" ht="14.25">
      <c r="A1716" s="26">
        <v>41892</v>
      </c>
      <c r="B1716" s="39">
        <f t="shared" si="116"/>
        <v>41892</v>
      </c>
      <c r="C1716" s="39">
        <f t="shared" si="117"/>
        <v>9</v>
      </c>
      <c r="D1716" s="39">
        <f t="shared" si="118"/>
        <v>2014</v>
      </c>
      <c r="E1716" s="115" t="s">
        <v>298</v>
      </c>
      <c r="F1716">
        <f t="shared" si="119"/>
        <v>4</v>
      </c>
      <c r="G1716" t="s">
        <v>8</v>
      </c>
    </row>
    <row r="1717" spans="1:7" ht="14.25">
      <c r="A1717" s="26">
        <v>41893</v>
      </c>
      <c r="B1717" s="39">
        <f t="shared" si="116"/>
        <v>41893</v>
      </c>
      <c r="C1717" s="39">
        <f t="shared" si="117"/>
        <v>9</v>
      </c>
      <c r="D1717" s="39">
        <f t="shared" si="118"/>
        <v>2014</v>
      </c>
      <c r="E1717" s="115" t="s">
        <v>298</v>
      </c>
      <c r="F1717">
        <f t="shared" si="119"/>
        <v>5</v>
      </c>
      <c r="G1717" t="s">
        <v>8</v>
      </c>
    </row>
    <row r="1718" spans="1:7" ht="14.25">
      <c r="A1718" s="26">
        <v>41894</v>
      </c>
      <c r="B1718" s="39">
        <f t="shared" si="116"/>
        <v>41894</v>
      </c>
      <c r="C1718" s="39">
        <f t="shared" si="117"/>
        <v>9</v>
      </c>
      <c r="D1718" s="39">
        <f t="shared" si="118"/>
        <v>2014</v>
      </c>
      <c r="E1718" s="115" t="s">
        <v>298</v>
      </c>
      <c r="F1718">
        <f t="shared" si="119"/>
        <v>6</v>
      </c>
      <c r="G1718" t="s">
        <v>8</v>
      </c>
    </row>
    <row r="1719" spans="1:7" ht="14.25">
      <c r="A1719" s="26">
        <v>41895</v>
      </c>
      <c r="B1719" s="39">
        <f t="shared" si="116"/>
        <v>41895</v>
      </c>
      <c r="C1719" s="39">
        <f t="shared" si="117"/>
        <v>9</v>
      </c>
      <c r="D1719" s="39">
        <f t="shared" si="118"/>
        <v>2014</v>
      </c>
      <c r="E1719" s="115" t="s">
        <v>298</v>
      </c>
      <c r="F1719">
        <f t="shared" si="119"/>
        <v>7</v>
      </c>
      <c r="G1719" t="s">
        <v>0</v>
      </c>
    </row>
    <row r="1720" spans="1:7" ht="14.25">
      <c r="A1720" s="26">
        <v>41896</v>
      </c>
      <c r="B1720" s="39">
        <f t="shared" si="116"/>
        <v>41896</v>
      </c>
      <c r="C1720" s="39">
        <f t="shared" si="117"/>
        <v>9</v>
      </c>
      <c r="D1720" s="39">
        <f t="shared" si="118"/>
        <v>2014</v>
      </c>
      <c r="E1720" s="115" t="s">
        <v>298</v>
      </c>
      <c r="F1720">
        <f t="shared" si="119"/>
        <v>1</v>
      </c>
      <c r="G1720" t="s">
        <v>13</v>
      </c>
    </row>
    <row r="1721" spans="1:7" ht="14.25">
      <c r="A1721" s="26">
        <v>41897</v>
      </c>
      <c r="B1721" s="39">
        <f t="shared" si="116"/>
        <v>41897</v>
      </c>
      <c r="C1721" s="39">
        <f t="shared" si="117"/>
        <v>9</v>
      </c>
      <c r="D1721" s="39">
        <f t="shared" si="118"/>
        <v>2014</v>
      </c>
      <c r="E1721" s="115" t="s">
        <v>298</v>
      </c>
      <c r="F1721">
        <f t="shared" si="119"/>
        <v>2</v>
      </c>
      <c r="G1721" t="s">
        <v>8</v>
      </c>
    </row>
    <row r="1722" spans="1:7" ht="14.25">
      <c r="A1722" s="26">
        <v>41898</v>
      </c>
      <c r="B1722" s="39">
        <f t="shared" si="116"/>
        <v>41898</v>
      </c>
      <c r="C1722" s="39">
        <f t="shared" si="117"/>
        <v>9</v>
      </c>
      <c r="D1722" s="39">
        <f t="shared" si="118"/>
        <v>2014</v>
      </c>
      <c r="E1722" s="115" t="s">
        <v>298</v>
      </c>
      <c r="F1722">
        <f t="shared" si="119"/>
        <v>3</v>
      </c>
      <c r="G1722" t="s">
        <v>8</v>
      </c>
    </row>
    <row r="1723" spans="1:7" ht="14.25">
      <c r="A1723" s="26">
        <v>41899</v>
      </c>
      <c r="B1723" s="39">
        <f t="shared" si="116"/>
        <v>41899</v>
      </c>
      <c r="C1723" s="39">
        <f t="shared" si="117"/>
        <v>9</v>
      </c>
      <c r="D1723" s="39">
        <f t="shared" si="118"/>
        <v>2014</v>
      </c>
      <c r="E1723" s="115" t="s">
        <v>298</v>
      </c>
      <c r="F1723">
        <f t="shared" si="119"/>
        <v>4</v>
      </c>
      <c r="G1723" t="s">
        <v>8</v>
      </c>
    </row>
    <row r="1724" spans="1:7" ht="14.25">
      <c r="A1724" s="26">
        <v>41900</v>
      </c>
      <c r="B1724" s="39">
        <f t="shared" si="116"/>
        <v>41900</v>
      </c>
      <c r="C1724" s="39">
        <f t="shared" si="117"/>
        <v>9</v>
      </c>
      <c r="D1724" s="39">
        <f t="shared" si="118"/>
        <v>2014</v>
      </c>
      <c r="E1724" s="115" t="s">
        <v>298</v>
      </c>
      <c r="F1724">
        <f t="shared" si="119"/>
        <v>5</v>
      </c>
      <c r="G1724" t="s">
        <v>8</v>
      </c>
    </row>
    <row r="1725" spans="1:7" ht="14.25">
      <c r="A1725" s="26">
        <v>41901</v>
      </c>
      <c r="B1725" s="39">
        <f t="shared" si="116"/>
        <v>41901</v>
      </c>
      <c r="C1725" s="39">
        <f t="shared" si="117"/>
        <v>9</v>
      </c>
      <c r="D1725" s="39">
        <f t="shared" si="118"/>
        <v>2014</v>
      </c>
      <c r="E1725" s="115" t="s">
        <v>298</v>
      </c>
      <c r="F1725">
        <f t="shared" si="119"/>
        <v>6</v>
      </c>
      <c r="G1725" t="s">
        <v>8</v>
      </c>
    </row>
    <row r="1726" spans="1:7" ht="14.25">
      <c r="A1726" s="26">
        <v>41902</v>
      </c>
      <c r="B1726" s="39">
        <f t="shared" si="116"/>
        <v>41902</v>
      </c>
      <c r="C1726" s="39">
        <f t="shared" si="117"/>
        <v>9</v>
      </c>
      <c r="D1726" s="39">
        <f t="shared" si="118"/>
        <v>2014</v>
      </c>
      <c r="E1726" s="115" t="s">
        <v>298</v>
      </c>
      <c r="F1726">
        <f t="shared" si="119"/>
        <v>7</v>
      </c>
      <c r="G1726" t="s">
        <v>0</v>
      </c>
    </row>
    <row r="1727" spans="1:7" ht="14.25">
      <c r="A1727" s="26">
        <v>41903</v>
      </c>
      <c r="B1727" s="39">
        <f t="shared" si="116"/>
        <v>41903</v>
      </c>
      <c r="C1727" s="39">
        <f t="shared" si="117"/>
        <v>9</v>
      </c>
      <c r="D1727" s="39">
        <f t="shared" si="118"/>
        <v>2014</v>
      </c>
      <c r="E1727" s="115" t="s">
        <v>298</v>
      </c>
      <c r="F1727">
        <f t="shared" si="119"/>
        <v>1</v>
      </c>
      <c r="G1727" t="s">
        <v>13</v>
      </c>
    </row>
    <row r="1728" spans="1:7" ht="14.25">
      <c r="A1728" s="26">
        <v>41904</v>
      </c>
      <c r="B1728" s="39">
        <f t="shared" si="116"/>
        <v>41904</v>
      </c>
      <c r="C1728" s="39">
        <f t="shared" si="117"/>
        <v>9</v>
      </c>
      <c r="D1728" s="39">
        <f t="shared" si="118"/>
        <v>2014</v>
      </c>
      <c r="E1728" s="115" t="s">
        <v>298</v>
      </c>
      <c r="F1728">
        <f t="shared" si="119"/>
        <v>2</v>
      </c>
      <c r="G1728" t="s">
        <v>8</v>
      </c>
    </row>
    <row r="1729" spans="1:7" ht="14.25">
      <c r="A1729" s="26">
        <v>41905</v>
      </c>
      <c r="B1729" s="39">
        <f t="shared" si="116"/>
        <v>41905</v>
      </c>
      <c r="C1729" s="39">
        <f t="shared" si="117"/>
        <v>9</v>
      </c>
      <c r="D1729" s="39">
        <f t="shared" si="118"/>
        <v>2014</v>
      </c>
      <c r="E1729" s="115" t="s">
        <v>298</v>
      </c>
      <c r="F1729">
        <f t="shared" si="119"/>
        <v>3</v>
      </c>
      <c r="G1729" t="s">
        <v>8</v>
      </c>
    </row>
    <row r="1730" spans="1:7" ht="14.25">
      <c r="A1730" s="26">
        <v>41906</v>
      </c>
      <c r="B1730" s="39">
        <f t="shared" si="116"/>
        <v>41906</v>
      </c>
      <c r="C1730" s="39">
        <f t="shared" si="117"/>
        <v>9</v>
      </c>
      <c r="D1730" s="39">
        <f t="shared" si="118"/>
        <v>2014</v>
      </c>
      <c r="E1730" s="115" t="s">
        <v>298</v>
      </c>
      <c r="F1730">
        <f t="shared" si="119"/>
        <v>4</v>
      </c>
      <c r="G1730" t="s">
        <v>8</v>
      </c>
    </row>
    <row r="1731" spans="1:7" ht="14.25">
      <c r="A1731" s="26">
        <v>41907</v>
      </c>
      <c r="B1731" s="39">
        <f t="shared" si="116"/>
        <v>41907</v>
      </c>
      <c r="C1731" s="39">
        <f t="shared" si="117"/>
        <v>9</v>
      </c>
      <c r="D1731" s="39">
        <f t="shared" si="118"/>
        <v>2014</v>
      </c>
      <c r="E1731" s="115" t="s">
        <v>298</v>
      </c>
      <c r="F1731">
        <f t="shared" si="119"/>
        <v>5</v>
      </c>
      <c r="G1731" t="s">
        <v>8</v>
      </c>
    </row>
    <row r="1732" spans="1:7" ht="14.25">
      <c r="A1732" s="26">
        <v>41908</v>
      </c>
      <c r="B1732" s="39">
        <f t="shared" si="116"/>
        <v>41908</v>
      </c>
      <c r="C1732" s="39">
        <f t="shared" si="117"/>
        <v>9</v>
      </c>
      <c r="D1732" s="39">
        <f t="shared" si="118"/>
        <v>2014</v>
      </c>
      <c r="E1732" s="115" t="s">
        <v>298</v>
      </c>
      <c r="F1732">
        <f t="shared" si="119"/>
        <v>6</v>
      </c>
      <c r="G1732" t="s">
        <v>8</v>
      </c>
    </row>
    <row r="1733" spans="1:7" ht="14.25">
      <c r="A1733" s="26">
        <v>41909</v>
      </c>
      <c r="B1733" s="39">
        <f t="shared" ref="B1733:B1796" si="120">A1733</f>
        <v>41909</v>
      </c>
      <c r="C1733" s="39">
        <f t="shared" ref="C1733:C1796" si="121">MONTH(A1733)</f>
        <v>9</v>
      </c>
      <c r="D1733" s="39">
        <f t="shared" ref="D1733:D1796" si="122">YEAR(A1733)</f>
        <v>2014</v>
      </c>
      <c r="E1733" s="115" t="s">
        <v>298</v>
      </c>
      <c r="F1733">
        <f t="shared" ref="F1733:F1796" si="123">WEEKDAY(A1733)</f>
        <v>7</v>
      </c>
      <c r="G1733" t="s">
        <v>0</v>
      </c>
    </row>
    <row r="1734" spans="1:7" ht="14.25">
      <c r="A1734" s="26">
        <v>41910</v>
      </c>
      <c r="B1734" s="39">
        <f t="shared" si="120"/>
        <v>41910</v>
      </c>
      <c r="C1734" s="39">
        <f t="shared" si="121"/>
        <v>9</v>
      </c>
      <c r="D1734" s="39">
        <f t="shared" si="122"/>
        <v>2014</v>
      </c>
      <c r="E1734" s="115" t="s">
        <v>298</v>
      </c>
      <c r="F1734">
        <f t="shared" si="123"/>
        <v>1</v>
      </c>
      <c r="G1734" t="s">
        <v>13</v>
      </c>
    </row>
    <row r="1735" spans="1:7" ht="14.25">
      <c r="A1735" s="26">
        <v>41911</v>
      </c>
      <c r="B1735" s="39">
        <f t="shared" si="120"/>
        <v>41911</v>
      </c>
      <c r="C1735" s="39">
        <f t="shared" si="121"/>
        <v>9</v>
      </c>
      <c r="D1735" s="39">
        <f t="shared" si="122"/>
        <v>2014</v>
      </c>
      <c r="E1735" s="115" t="s">
        <v>298</v>
      </c>
      <c r="F1735">
        <f t="shared" si="123"/>
        <v>2</v>
      </c>
      <c r="G1735" t="s">
        <v>8</v>
      </c>
    </row>
    <row r="1736" spans="1:7" ht="14.25">
      <c r="A1736" s="26">
        <v>41912</v>
      </c>
      <c r="B1736" s="39">
        <f t="shared" si="120"/>
        <v>41912</v>
      </c>
      <c r="C1736" s="39">
        <f t="shared" si="121"/>
        <v>9</v>
      </c>
      <c r="D1736" s="39">
        <f t="shared" si="122"/>
        <v>2014</v>
      </c>
      <c r="E1736" s="115" t="s">
        <v>298</v>
      </c>
      <c r="F1736">
        <f t="shared" si="123"/>
        <v>3</v>
      </c>
      <c r="G1736" t="s">
        <v>8</v>
      </c>
    </row>
    <row r="1737" spans="1:7">
      <c r="A1737" s="26">
        <v>41913</v>
      </c>
      <c r="B1737" s="39">
        <f t="shared" si="120"/>
        <v>41913</v>
      </c>
      <c r="C1737" s="39">
        <f t="shared" si="121"/>
        <v>10</v>
      </c>
      <c r="D1737" s="39">
        <f t="shared" si="122"/>
        <v>2014</v>
      </c>
      <c r="E1737" s="26" t="s">
        <v>2</v>
      </c>
      <c r="F1737">
        <f t="shared" si="123"/>
        <v>4</v>
      </c>
      <c r="G1737" t="s">
        <v>8</v>
      </c>
    </row>
    <row r="1738" spans="1:7">
      <c r="A1738" s="26">
        <v>41914</v>
      </c>
      <c r="B1738" s="39">
        <f t="shared" si="120"/>
        <v>41914</v>
      </c>
      <c r="C1738" s="39">
        <f t="shared" si="121"/>
        <v>10</v>
      </c>
      <c r="D1738" s="39">
        <f t="shared" si="122"/>
        <v>2014</v>
      </c>
      <c r="E1738" s="26" t="s">
        <v>2</v>
      </c>
      <c r="F1738">
        <f t="shared" si="123"/>
        <v>5</v>
      </c>
      <c r="G1738" t="s">
        <v>8</v>
      </c>
    </row>
    <row r="1739" spans="1:7">
      <c r="A1739" s="26">
        <v>41915</v>
      </c>
      <c r="B1739" s="39">
        <f t="shared" si="120"/>
        <v>41915</v>
      </c>
      <c r="C1739" s="39">
        <f t="shared" si="121"/>
        <v>10</v>
      </c>
      <c r="D1739" s="39">
        <f t="shared" si="122"/>
        <v>2014</v>
      </c>
      <c r="E1739" s="26" t="s">
        <v>2</v>
      </c>
      <c r="F1739">
        <f t="shared" si="123"/>
        <v>6</v>
      </c>
      <c r="G1739" t="s">
        <v>8</v>
      </c>
    </row>
    <row r="1740" spans="1:7">
      <c r="A1740" s="26">
        <v>41916</v>
      </c>
      <c r="B1740" s="39">
        <f t="shared" si="120"/>
        <v>41916</v>
      </c>
      <c r="C1740" s="39">
        <f t="shared" si="121"/>
        <v>10</v>
      </c>
      <c r="D1740" s="39">
        <f t="shared" si="122"/>
        <v>2014</v>
      </c>
      <c r="E1740" s="26" t="s">
        <v>2</v>
      </c>
      <c r="F1740">
        <f t="shared" si="123"/>
        <v>7</v>
      </c>
      <c r="G1740" t="s">
        <v>0</v>
      </c>
    </row>
    <row r="1741" spans="1:7">
      <c r="A1741" s="26">
        <v>41917</v>
      </c>
      <c r="B1741" s="39">
        <f t="shared" si="120"/>
        <v>41917</v>
      </c>
      <c r="C1741" s="39">
        <f t="shared" si="121"/>
        <v>10</v>
      </c>
      <c r="D1741" s="39">
        <f t="shared" si="122"/>
        <v>2014</v>
      </c>
      <c r="E1741" s="26" t="s">
        <v>2</v>
      </c>
      <c r="F1741">
        <f t="shared" si="123"/>
        <v>1</v>
      </c>
      <c r="G1741" t="s">
        <v>13</v>
      </c>
    </row>
    <row r="1742" spans="1:7">
      <c r="A1742" s="26">
        <v>41918</v>
      </c>
      <c r="B1742" s="39">
        <f t="shared" si="120"/>
        <v>41918</v>
      </c>
      <c r="C1742" s="39">
        <f t="shared" si="121"/>
        <v>10</v>
      </c>
      <c r="D1742" s="39">
        <f t="shared" si="122"/>
        <v>2014</v>
      </c>
      <c r="E1742" s="26" t="s">
        <v>2</v>
      </c>
      <c r="F1742">
        <f t="shared" si="123"/>
        <v>2</v>
      </c>
      <c r="G1742" t="s">
        <v>8</v>
      </c>
    </row>
    <row r="1743" spans="1:7">
      <c r="A1743" s="26">
        <v>41919</v>
      </c>
      <c r="B1743" s="39">
        <f t="shared" si="120"/>
        <v>41919</v>
      </c>
      <c r="C1743" s="39">
        <f t="shared" si="121"/>
        <v>10</v>
      </c>
      <c r="D1743" s="39">
        <f t="shared" si="122"/>
        <v>2014</v>
      </c>
      <c r="E1743" s="26" t="s">
        <v>2</v>
      </c>
      <c r="F1743">
        <f t="shared" si="123"/>
        <v>3</v>
      </c>
      <c r="G1743" t="s">
        <v>8</v>
      </c>
    </row>
    <row r="1744" spans="1:7">
      <c r="A1744" s="26">
        <v>41920</v>
      </c>
      <c r="B1744" s="39">
        <f t="shared" si="120"/>
        <v>41920</v>
      </c>
      <c r="C1744" s="39">
        <f t="shared" si="121"/>
        <v>10</v>
      </c>
      <c r="D1744" s="39">
        <f t="shared" si="122"/>
        <v>2014</v>
      </c>
      <c r="E1744" s="26" t="s">
        <v>2</v>
      </c>
      <c r="F1744">
        <f t="shared" si="123"/>
        <v>4</v>
      </c>
      <c r="G1744" t="s">
        <v>8</v>
      </c>
    </row>
    <row r="1745" spans="1:7">
      <c r="A1745" s="26">
        <v>41921</v>
      </c>
      <c r="B1745" s="39">
        <f t="shared" si="120"/>
        <v>41921</v>
      </c>
      <c r="C1745" s="39">
        <f t="shared" si="121"/>
        <v>10</v>
      </c>
      <c r="D1745" s="39">
        <f t="shared" si="122"/>
        <v>2014</v>
      </c>
      <c r="E1745" s="26" t="s">
        <v>2</v>
      </c>
      <c r="F1745">
        <f t="shared" si="123"/>
        <v>5</v>
      </c>
      <c r="G1745" t="s">
        <v>8</v>
      </c>
    </row>
    <row r="1746" spans="1:7">
      <c r="A1746" s="26">
        <v>41922</v>
      </c>
      <c r="B1746" s="39">
        <f t="shared" si="120"/>
        <v>41922</v>
      </c>
      <c r="C1746" s="39">
        <f t="shared" si="121"/>
        <v>10</v>
      </c>
      <c r="D1746" s="39">
        <f t="shared" si="122"/>
        <v>2014</v>
      </c>
      <c r="E1746" s="26" t="s">
        <v>2</v>
      </c>
      <c r="F1746">
        <f t="shared" si="123"/>
        <v>6</v>
      </c>
      <c r="G1746" t="s">
        <v>13</v>
      </c>
    </row>
    <row r="1747" spans="1:7">
      <c r="A1747" s="26">
        <v>41923</v>
      </c>
      <c r="B1747" s="39">
        <f t="shared" si="120"/>
        <v>41923</v>
      </c>
      <c r="C1747" s="39">
        <f t="shared" si="121"/>
        <v>10</v>
      </c>
      <c r="D1747" s="39">
        <f t="shared" si="122"/>
        <v>2014</v>
      </c>
      <c r="E1747" s="26" t="s">
        <v>2</v>
      </c>
      <c r="F1747">
        <f t="shared" si="123"/>
        <v>7</v>
      </c>
      <c r="G1747" t="s">
        <v>0</v>
      </c>
    </row>
    <row r="1748" spans="1:7">
      <c r="A1748" s="26">
        <v>41924</v>
      </c>
      <c r="B1748" s="39">
        <f t="shared" si="120"/>
        <v>41924</v>
      </c>
      <c r="C1748" s="39">
        <f t="shared" si="121"/>
        <v>10</v>
      </c>
      <c r="D1748" s="39">
        <f t="shared" si="122"/>
        <v>2014</v>
      </c>
      <c r="E1748" s="26" t="s">
        <v>2</v>
      </c>
      <c r="F1748">
        <f t="shared" si="123"/>
        <v>1</v>
      </c>
      <c r="G1748" t="s">
        <v>13</v>
      </c>
    </row>
    <row r="1749" spans="1:7">
      <c r="A1749" s="26">
        <v>41925</v>
      </c>
      <c r="B1749" s="39">
        <f t="shared" si="120"/>
        <v>41925</v>
      </c>
      <c r="C1749" s="39">
        <f t="shared" si="121"/>
        <v>10</v>
      </c>
      <c r="D1749" s="39">
        <f t="shared" si="122"/>
        <v>2014</v>
      </c>
      <c r="E1749" s="26" t="s">
        <v>2</v>
      </c>
      <c r="F1749">
        <f t="shared" si="123"/>
        <v>2</v>
      </c>
      <c r="G1749" t="s">
        <v>8</v>
      </c>
    </row>
    <row r="1750" spans="1:7">
      <c r="A1750" s="26">
        <v>41926</v>
      </c>
      <c r="B1750" s="39">
        <f t="shared" si="120"/>
        <v>41926</v>
      </c>
      <c r="C1750" s="39">
        <f t="shared" si="121"/>
        <v>10</v>
      </c>
      <c r="D1750" s="39">
        <f t="shared" si="122"/>
        <v>2014</v>
      </c>
      <c r="E1750" s="26" t="s">
        <v>2</v>
      </c>
      <c r="F1750">
        <f t="shared" si="123"/>
        <v>3</v>
      </c>
      <c r="G1750" t="s">
        <v>8</v>
      </c>
    </row>
    <row r="1751" spans="1:7">
      <c r="A1751" s="26">
        <v>41927</v>
      </c>
      <c r="B1751" s="39">
        <f t="shared" si="120"/>
        <v>41927</v>
      </c>
      <c r="C1751" s="39">
        <f t="shared" si="121"/>
        <v>10</v>
      </c>
      <c r="D1751" s="39">
        <f t="shared" si="122"/>
        <v>2014</v>
      </c>
      <c r="E1751" s="26" t="s">
        <v>2</v>
      </c>
      <c r="F1751">
        <f t="shared" si="123"/>
        <v>4</v>
      </c>
      <c r="G1751" t="s">
        <v>8</v>
      </c>
    </row>
    <row r="1752" spans="1:7">
      <c r="A1752" s="26">
        <v>41928</v>
      </c>
      <c r="B1752" s="39">
        <f t="shared" si="120"/>
        <v>41928</v>
      </c>
      <c r="C1752" s="39">
        <f t="shared" si="121"/>
        <v>10</v>
      </c>
      <c r="D1752" s="39">
        <f t="shared" si="122"/>
        <v>2014</v>
      </c>
      <c r="E1752" s="26" t="s">
        <v>2</v>
      </c>
      <c r="F1752">
        <f t="shared" si="123"/>
        <v>5</v>
      </c>
      <c r="G1752" t="s">
        <v>8</v>
      </c>
    </row>
    <row r="1753" spans="1:7">
      <c r="A1753" s="26">
        <v>41929</v>
      </c>
      <c r="B1753" s="39">
        <f t="shared" si="120"/>
        <v>41929</v>
      </c>
      <c r="C1753" s="39">
        <f t="shared" si="121"/>
        <v>10</v>
      </c>
      <c r="D1753" s="39">
        <f t="shared" si="122"/>
        <v>2014</v>
      </c>
      <c r="E1753" s="26" t="s">
        <v>2</v>
      </c>
      <c r="F1753">
        <f t="shared" si="123"/>
        <v>6</v>
      </c>
      <c r="G1753" t="s">
        <v>8</v>
      </c>
    </row>
    <row r="1754" spans="1:7">
      <c r="A1754" s="26">
        <v>41930</v>
      </c>
      <c r="B1754" s="39">
        <f t="shared" si="120"/>
        <v>41930</v>
      </c>
      <c r="C1754" s="39">
        <f t="shared" si="121"/>
        <v>10</v>
      </c>
      <c r="D1754" s="39">
        <f t="shared" si="122"/>
        <v>2014</v>
      </c>
      <c r="E1754" s="26" t="s">
        <v>2</v>
      </c>
      <c r="F1754">
        <f t="shared" si="123"/>
        <v>7</v>
      </c>
      <c r="G1754" t="s">
        <v>0</v>
      </c>
    </row>
    <row r="1755" spans="1:7">
      <c r="A1755" s="26">
        <v>41931</v>
      </c>
      <c r="B1755" s="39">
        <f t="shared" si="120"/>
        <v>41931</v>
      </c>
      <c r="C1755" s="39">
        <f t="shared" si="121"/>
        <v>10</v>
      </c>
      <c r="D1755" s="39">
        <f t="shared" si="122"/>
        <v>2014</v>
      </c>
      <c r="E1755" s="26" t="s">
        <v>2</v>
      </c>
      <c r="F1755">
        <f t="shared" si="123"/>
        <v>1</v>
      </c>
      <c r="G1755" t="s">
        <v>13</v>
      </c>
    </row>
    <row r="1756" spans="1:7">
      <c r="A1756" s="26">
        <v>41932</v>
      </c>
      <c r="B1756" s="39">
        <f t="shared" si="120"/>
        <v>41932</v>
      </c>
      <c r="C1756" s="39">
        <f t="shared" si="121"/>
        <v>10</v>
      </c>
      <c r="D1756" s="39">
        <f t="shared" si="122"/>
        <v>2014</v>
      </c>
      <c r="E1756" s="26" t="s">
        <v>2</v>
      </c>
      <c r="F1756">
        <f t="shared" si="123"/>
        <v>2</v>
      </c>
      <c r="G1756" t="s">
        <v>8</v>
      </c>
    </row>
    <row r="1757" spans="1:7">
      <c r="A1757" s="26">
        <v>41933</v>
      </c>
      <c r="B1757" s="39">
        <f t="shared" si="120"/>
        <v>41933</v>
      </c>
      <c r="C1757" s="39">
        <f t="shared" si="121"/>
        <v>10</v>
      </c>
      <c r="D1757" s="39">
        <f t="shared" si="122"/>
        <v>2014</v>
      </c>
      <c r="E1757" s="26" t="s">
        <v>2</v>
      </c>
      <c r="F1757">
        <f t="shared" si="123"/>
        <v>3</v>
      </c>
      <c r="G1757" t="s">
        <v>8</v>
      </c>
    </row>
    <row r="1758" spans="1:7">
      <c r="A1758" s="26">
        <v>41934</v>
      </c>
      <c r="B1758" s="39">
        <f t="shared" si="120"/>
        <v>41934</v>
      </c>
      <c r="C1758" s="39">
        <f t="shared" si="121"/>
        <v>10</v>
      </c>
      <c r="D1758" s="39">
        <f t="shared" si="122"/>
        <v>2014</v>
      </c>
      <c r="E1758" s="26" t="s">
        <v>2</v>
      </c>
      <c r="F1758">
        <f t="shared" si="123"/>
        <v>4</v>
      </c>
      <c r="G1758" t="s">
        <v>8</v>
      </c>
    </row>
    <row r="1759" spans="1:7">
      <c r="A1759" s="26">
        <v>41935</v>
      </c>
      <c r="B1759" s="39">
        <f t="shared" si="120"/>
        <v>41935</v>
      </c>
      <c r="C1759" s="39">
        <f t="shared" si="121"/>
        <v>10</v>
      </c>
      <c r="D1759" s="39">
        <f t="shared" si="122"/>
        <v>2014</v>
      </c>
      <c r="E1759" s="26" t="s">
        <v>2</v>
      </c>
      <c r="F1759">
        <f t="shared" si="123"/>
        <v>5</v>
      </c>
      <c r="G1759" t="s">
        <v>8</v>
      </c>
    </row>
    <row r="1760" spans="1:7">
      <c r="A1760" s="26">
        <v>41936</v>
      </c>
      <c r="B1760" s="39">
        <f t="shared" si="120"/>
        <v>41936</v>
      </c>
      <c r="C1760" s="39">
        <f t="shared" si="121"/>
        <v>10</v>
      </c>
      <c r="D1760" s="39">
        <f t="shared" si="122"/>
        <v>2014</v>
      </c>
      <c r="E1760" s="26" t="s">
        <v>2</v>
      </c>
      <c r="F1760">
        <f t="shared" si="123"/>
        <v>6</v>
      </c>
      <c r="G1760" t="s">
        <v>8</v>
      </c>
    </row>
    <row r="1761" spans="1:7">
      <c r="A1761" s="26">
        <v>41937</v>
      </c>
      <c r="B1761" s="39">
        <f t="shared" si="120"/>
        <v>41937</v>
      </c>
      <c r="C1761" s="39">
        <f t="shared" si="121"/>
        <v>10</v>
      </c>
      <c r="D1761" s="39">
        <f t="shared" si="122"/>
        <v>2014</v>
      </c>
      <c r="E1761" s="26" t="s">
        <v>2</v>
      </c>
      <c r="F1761">
        <f t="shared" si="123"/>
        <v>7</v>
      </c>
      <c r="G1761" t="s">
        <v>0</v>
      </c>
    </row>
    <row r="1762" spans="1:7">
      <c r="A1762" s="26">
        <v>41938</v>
      </c>
      <c r="B1762" s="39">
        <f t="shared" si="120"/>
        <v>41938</v>
      </c>
      <c r="C1762" s="39">
        <f t="shared" si="121"/>
        <v>10</v>
      </c>
      <c r="D1762" s="39">
        <f t="shared" si="122"/>
        <v>2014</v>
      </c>
      <c r="E1762" s="26" t="s">
        <v>2</v>
      </c>
      <c r="F1762">
        <f t="shared" si="123"/>
        <v>1</v>
      </c>
      <c r="G1762" t="s">
        <v>13</v>
      </c>
    </row>
    <row r="1763" spans="1:7">
      <c r="A1763" s="26">
        <v>41939</v>
      </c>
      <c r="B1763" s="39">
        <f t="shared" si="120"/>
        <v>41939</v>
      </c>
      <c r="C1763" s="39">
        <f t="shared" si="121"/>
        <v>10</v>
      </c>
      <c r="D1763" s="39">
        <f t="shared" si="122"/>
        <v>2014</v>
      </c>
      <c r="E1763" s="26" t="s">
        <v>2</v>
      </c>
      <c r="F1763">
        <f t="shared" si="123"/>
        <v>2</v>
      </c>
      <c r="G1763" t="s">
        <v>8</v>
      </c>
    </row>
    <row r="1764" spans="1:7">
      <c r="A1764" s="26">
        <v>41940</v>
      </c>
      <c r="B1764" s="39">
        <f t="shared" si="120"/>
        <v>41940</v>
      </c>
      <c r="C1764" s="39">
        <f t="shared" si="121"/>
        <v>10</v>
      </c>
      <c r="D1764" s="39">
        <f t="shared" si="122"/>
        <v>2014</v>
      </c>
      <c r="E1764" s="26" t="s">
        <v>2</v>
      </c>
      <c r="F1764">
        <f t="shared" si="123"/>
        <v>3</v>
      </c>
      <c r="G1764" t="s">
        <v>8</v>
      </c>
    </row>
    <row r="1765" spans="1:7">
      <c r="A1765" s="26">
        <v>41941</v>
      </c>
      <c r="B1765" s="39">
        <f t="shared" si="120"/>
        <v>41941</v>
      </c>
      <c r="C1765" s="39">
        <f t="shared" si="121"/>
        <v>10</v>
      </c>
      <c r="D1765" s="39">
        <f t="shared" si="122"/>
        <v>2014</v>
      </c>
      <c r="E1765" s="26" t="s">
        <v>2</v>
      </c>
      <c r="F1765">
        <f t="shared" si="123"/>
        <v>4</v>
      </c>
      <c r="G1765" t="s">
        <v>8</v>
      </c>
    </row>
    <row r="1766" spans="1:7">
      <c r="A1766" s="26">
        <v>41942</v>
      </c>
      <c r="B1766" s="39">
        <f t="shared" si="120"/>
        <v>41942</v>
      </c>
      <c r="C1766" s="39">
        <f t="shared" si="121"/>
        <v>10</v>
      </c>
      <c r="D1766" s="39">
        <f t="shared" si="122"/>
        <v>2014</v>
      </c>
      <c r="E1766" s="26" t="s">
        <v>2</v>
      </c>
      <c r="F1766">
        <f t="shared" si="123"/>
        <v>5</v>
      </c>
      <c r="G1766" t="s">
        <v>8</v>
      </c>
    </row>
    <row r="1767" spans="1:7">
      <c r="A1767" s="26">
        <v>41943</v>
      </c>
      <c r="B1767" s="39">
        <f t="shared" si="120"/>
        <v>41943</v>
      </c>
      <c r="C1767" s="39">
        <f t="shared" si="121"/>
        <v>10</v>
      </c>
      <c r="D1767" s="39">
        <f t="shared" si="122"/>
        <v>2014</v>
      </c>
      <c r="E1767" s="26" t="s">
        <v>2</v>
      </c>
      <c r="F1767">
        <f t="shared" si="123"/>
        <v>6</v>
      </c>
      <c r="G1767" t="s">
        <v>8</v>
      </c>
    </row>
    <row r="1768" spans="1:7">
      <c r="A1768" s="26">
        <v>41944</v>
      </c>
      <c r="B1768" s="39">
        <f t="shared" si="120"/>
        <v>41944</v>
      </c>
      <c r="C1768" s="39">
        <f t="shared" si="121"/>
        <v>11</v>
      </c>
      <c r="D1768" s="39">
        <f t="shared" si="122"/>
        <v>2014</v>
      </c>
      <c r="E1768" s="26" t="s">
        <v>2</v>
      </c>
      <c r="F1768">
        <f t="shared" si="123"/>
        <v>7</v>
      </c>
      <c r="G1768" t="s">
        <v>0</v>
      </c>
    </row>
    <row r="1769" spans="1:7">
      <c r="A1769" s="26">
        <v>41945</v>
      </c>
      <c r="B1769" s="39">
        <f t="shared" si="120"/>
        <v>41945</v>
      </c>
      <c r="C1769" s="39">
        <f t="shared" si="121"/>
        <v>11</v>
      </c>
      <c r="D1769" s="39">
        <f t="shared" si="122"/>
        <v>2014</v>
      </c>
      <c r="E1769" s="26" t="s">
        <v>2</v>
      </c>
      <c r="F1769">
        <f t="shared" si="123"/>
        <v>1</v>
      </c>
      <c r="G1769" t="s">
        <v>13</v>
      </c>
    </row>
    <row r="1770" spans="1:7">
      <c r="A1770" s="26">
        <v>41946</v>
      </c>
      <c r="B1770" s="39">
        <f t="shared" si="120"/>
        <v>41946</v>
      </c>
      <c r="C1770" s="39">
        <f t="shared" si="121"/>
        <v>11</v>
      </c>
      <c r="D1770" s="39">
        <f t="shared" si="122"/>
        <v>2014</v>
      </c>
      <c r="E1770" s="26" t="s">
        <v>2</v>
      </c>
      <c r="F1770">
        <f t="shared" si="123"/>
        <v>2</v>
      </c>
      <c r="G1770" t="s">
        <v>8</v>
      </c>
    </row>
    <row r="1771" spans="1:7">
      <c r="A1771" s="26">
        <v>41947</v>
      </c>
      <c r="B1771" s="39">
        <f t="shared" si="120"/>
        <v>41947</v>
      </c>
      <c r="C1771" s="39">
        <f t="shared" si="121"/>
        <v>11</v>
      </c>
      <c r="D1771" s="39">
        <f t="shared" si="122"/>
        <v>2014</v>
      </c>
      <c r="E1771" s="26" t="s">
        <v>2</v>
      </c>
      <c r="F1771">
        <f t="shared" si="123"/>
        <v>3</v>
      </c>
      <c r="G1771" t="s">
        <v>8</v>
      </c>
    </row>
    <row r="1772" spans="1:7">
      <c r="A1772" s="26">
        <v>41948</v>
      </c>
      <c r="B1772" s="39">
        <f t="shared" si="120"/>
        <v>41948</v>
      </c>
      <c r="C1772" s="39">
        <f t="shared" si="121"/>
        <v>11</v>
      </c>
      <c r="D1772" s="39">
        <f t="shared" si="122"/>
        <v>2014</v>
      </c>
      <c r="E1772" s="26" t="s">
        <v>2</v>
      </c>
      <c r="F1772">
        <f t="shared" si="123"/>
        <v>4</v>
      </c>
      <c r="G1772" t="s">
        <v>8</v>
      </c>
    </row>
    <row r="1773" spans="1:7">
      <c r="A1773" s="26">
        <v>41949</v>
      </c>
      <c r="B1773" s="39">
        <f t="shared" si="120"/>
        <v>41949</v>
      </c>
      <c r="C1773" s="39">
        <f t="shared" si="121"/>
        <v>11</v>
      </c>
      <c r="D1773" s="39">
        <f t="shared" si="122"/>
        <v>2014</v>
      </c>
      <c r="E1773" s="26" t="s">
        <v>2</v>
      </c>
      <c r="F1773">
        <f t="shared" si="123"/>
        <v>5</v>
      </c>
      <c r="G1773" t="s">
        <v>8</v>
      </c>
    </row>
    <row r="1774" spans="1:7">
      <c r="A1774" s="26">
        <v>41950</v>
      </c>
      <c r="B1774" s="39">
        <f t="shared" si="120"/>
        <v>41950</v>
      </c>
      <c r="C1774" s="39">
        <f t="shared" si="121"/>
        <v>11</v>
      </c>
      <c r="D1774" s="39">
        <f t="shared" si="122"/>
        <v>2014</v>
      </c>
      <c r="E1774" s="26" t="s">
        <v>2</v>
      </c>
      <c r="F1774">
        <f t="shared" si="123"/>
        <v>6</v>
      </c>
      <c r="G1774" t="s">
        <v>8</v>
      </c>
    </row>
    <row r="1775" spans="1:7">
      <c r="A1775" s="26">
        <v>41951</v>
      </c>
      <c r="B1775" s="39">
        <f t="shared" si="120"/>
        <v>41951</v>
      </c>
      <c r="C1775" s="39">
        <f t="shared" si="121"/>
        <v>11</v>
      </c>
      <c r="D1775" s="39">
        <f t="shared" si="122"/>
        <v>2014</v>
      </c>
      <c r="E1775" s="26" t="s">
        <v>2</v>
      </c>
      <c r="F1775">
        <f t="shared" si="123"/>
        <v>7</v>
      </c>
      <c r="G1775" t="s">
        <v>0</v>
      </c>
    </row>
    <row r="1776" spans="1:7">
      <c r="A1776" s="26">
        <v>41952</v>
      </c>
      <c r="B1776" s="39">
        <f t="shared" si="120"/>
        <v>41952</v>
      </c>
      <c r="C1776" s="39">
        <f t="shared" si="121"/>
        <v>11</v>
      </c>
      <c r="D1776" s="39">
        <f t="shared" si="122"/>
        <v>2014</v>
      </c>
      <c r="E1776" s="26" t="s">
        <v>2</v>
      </c>
      <c r="F1776">
        <f t="shared" si="123"/>
        <v>1</v>
      </c>
      <c r="G1776" t="s">
        <v>13</v>
      </c>
    </row>
    <row r="1777" spans="1:7">
      <c r="A1777" s="26">
        <v>41953</v>
      </c>
      <c r="B1777" s="39">
        <f t="shared" si="120"/>
        <v>41953</v>
      </c>
      <c r="C1777" s="39">
        <f t="shared" si="121"/>
        <v>11</v>
      </c>
      <c r="D1777" s="39">
        <f t="shared" si="122"/>
        <v>2014</v>
      </c>
      <c r="E1777" s="26" t="s">
        <v>2</v>
      </c>
      <c r="F1777">
        <f t="shared" si="123"/>
        <v>2</v>
      </c>
      <c r="G1777" t="s">
        <v>8</v>
      </c>
    </row>
    <row r="1778" spans="1:7">
      <c r="A1778" s="26">
        <v>41954</v>
      </c>
      <c r="B1778" s="39">
        <f t="shared" si="120"/>
        <v>41954</v>
      </c>
      <c r="C1778" s="39">
        <f t="shared" si="121"/>
        <v>11</v>
      </c>
      <c r="D1778" s="39">
        <f t="shared" si="122"/>
        <v>2014</v>
      </c>
      <c r="E1778" s="26" t="s">
        <v>2</v>
      </c>
      <c r="F1778">
        <f t="shared" si="123"/>
        <v>3</v>
      </c>
      <c r="G1778" t="s">
        <v>8</v>
      </c>
    </row>
    <row r="1779" spans="1:7">
      <c r="A1779" s="26">
        <v>41955</v>
      </c>
      <c r="B1779" s="39">
        <f t="shared" si="120"/>
        <v>41955</v>
      </c>
      <c r="C1779" s="39">
        <f t="shared" si="121"/>
        <v>11</v>
      </c>
      <c r="D1779" s="39">
        <f t="shared" si="122"/>
        <v>2014</v>
      </c>
      <c r="E1779" s="26" t="s">
        <v>2</v>
      </c>
      <c r="F1779">
        <f t="shared" si="123"/>
        <v>4</v>
      </c>
      <c r="G1779" t="s">
        <v>8</v>
      </c>
    </row>
    <row r="1780" spans="1:7">
      <c r="A1780" s="26">
        <v>41956</v>
      </c>
      <c r="B1780" s="39">
        <f t="shared" si="120"/>
        <v>41956</v>
      </c>
      <c r="C1780" s="39">
        <f t="shared" si="121"/>
        <v>11</v>
      </c>
      <c r="D1780" s="39">
        <f t="shared" si="122"/>
        <v>2014</v>
      </c>
      <c r="E1780" s="26" t="s">
        <v>2</v>
      </c>
      <c r="F1780">
        <f t="shared" si="123"/>
        <v>5</v>
      </c>
      <c r="G1780" t="s">
        <v>8</v>
      </c>
    </row>
    <row r="1781" spans="1:7">
      <c r="A1781" s="26">
        <v>41957</v>
      </c>
      <c r="B1781" s="39">
        <f t="shared" si="120"/>
        <v>41957</v>
      </c>
      <c r="C1781" s="39">
        <f t="shared" si="121"/>
        <v>11</v>
      </c>
      <c r="D1781" s="39">
        <f t="shared" si="122"/>
        <v>2014</v>
      </c>
      <c r="E1781" s="26" t="s">
        <v>2</v>
      </c>
      <c r="F1781">
        <f t="shared" si="123"/>
        <v>6</v>
      </c>
      <c r="G1781" t="s">
        <v>8</v>
      </c>
    </row>
    <row r="1782" spans="1:7">
      <c r="A1782" s="26">
        <v>41958</v>
      </c>
      <c r="B1782" s="39">
        <f t="shared" si="120"/>
        <v>41958</v>
      </c>
      <c r="C1782" s="39">
        <f t="shared" si="121"/>
        <v>11</v>
      </c>
      <c r="D1782" s="39">
        <f t="shared" si="122"/>
        <v>2014</v>
      </c>
      <c r="E1782" s="26" t="s">
        <v>2</v>
      </c>
      <c r="F1782">
        <f t="shared" si="123"/>
        <v>7</v>
      </c>
      <c r="G1782" t="s">
        <v>0</v>
      </c>
    </row>
    <row r="1783" spans="1:7">
      <c r="A1783" s="26">
        <v>41959</v>
      </c>
      <c r="B1783" s="39">
        <f t="shared" si="120"/>
        <v>41959</v>
      </c>
      <c r="C1783" s="39">
        <f t="shared" si="121"/>
        <v>11</v>
      </c>
      <c r="D1783" s="39">
        <f t="shared" si="122"/>
        <v>2014</v>
      </c>
      <c r="E1783" s="26" t="s">
        <v>2</v>
      </c>
      <c r="F1783">
        <f t="shared" si="123"/>
        <v>1</v>
      </c>
      <c r="G1783" t="s">
        <v>13</v>
      </c>
    </row>
    <row r="1784" spans="1:7">
      <c r="A1784" s="26">
        <v>41960</v>
      </c>
      <c r="B1784" s="39">
        <f t="shared" si="120"/>
        <v>41960</v>
      </c>
      <c r="C1784" s="39">
        <f t="shared" si="121"/>
        <v>11</v>
      </c>
      <c r="D1784" s="39">
        <f t="shared" si="122"/>
        <v>2014</v>
      </c>
      <c r="E1784" s="26" t="s">
        <v>2</v>
      </c>
      <c r="F1784">
        <f t="shared" si="123"/>
        <v>2</v>
      </c>
      <c r="G1784" t="s">
        <v>8</v>
      </c>
    </row>
    <row r="1785" spans="1:7">
      <c r="A1785" s="26">
        <v>41961</v>
      </c>
      <c r="B1785" s="39">
        <f t="shared" si="120"/>
        <v>41961</v>
      </c>
      <c r="C1785" s="39">
        <f t="shared" si="121"/>
        <v>11</v>
      </c>
      <c r="D1785" s="39">
        <f t="shared" si="122"/>
        <v>2014</v>
      </c>
      <c r="E1785" s="26" t="s">
        <v>2</v>
      </c>
      <c r="F1785">
        <f t="shared" si="123"/>
        <v>3</v>
      </c>
      <c r="G1785" t="s">
        <v>8</v>
      </c>
    </row>
    <row r="1786" spans="1:7">
      <c r="A1786" s="26">
        <v>41962</v>
      </c>
      <c r="B1786" s="39">
        <f t="shared" si="120"/>
        <v>41962</v>
      </c>
      <c r="C1786" s="39">
        <f t="shared" si="121"/>
        <v>11</v>
      </c>
      <c r="D1786" s="39">
        <f t="shared" si="122"/>
        <v>2014</v>
      </c>
      <c r="E1786" s="26" t="s">
        <v>2</v>
      </c>
      <c r="F1786">
        <f t="shared" si="123"/>
        <v>4</v>
      </c>
      <c r="G1786" t="s">
        <v>8</v>
      </c>
    </row>
    <row r="1787" spans="1:7">
      <c r="A1787" s="26">
        <v>41963</v>
      </c>
      <c r="B1787" s="39">
        <f t="shared" si="120"/>
        <v>41963</v>
      </c>
      <c r="C1787" s="39">
        <f t="shared" si="121"/>
        <v>11</v>
      </c>
      <c r="D1787" s="39">
        <f t="shared" si="122"/>
        <v>2014</v>
      </c>
      <c r="E1787" s="26" t="s">
        <v>2</v>
      </c>
      <c r="F1787">
        <f t="shared" si="123"/>
        <v>5</v>
      </c>
      <c r="G1787" t="s">
        <v>8</v>
      </c>
    </row>
    <row r="1788" spans="1:7">
      <c r="A1788" s="26">
        <v>41964</v>
      </c>
      <c r="B1788" s="39">
        <f t="shared" si="120"/>
        <v>41964</v>
      </c>
      <c r="C1788" s="39">
        <f t="shared" si="121"/>
        <v>11</v>
      </c>
      <c r="D1788" s="39">
        <f t="shared" si="122"/>
        <v>2014</v>
      </c>
      <c r="E1788" s="26" t="s">
        <v>2</v>
      </c>
      <c r="F1788">
        <f t="shared" si="123"/>
        <v>6</v>
      </c>
      <c r="G1788" t="s">
        <v>8</v>
      </c>
    </row>
    <row r="1789" spans="1:7">
      <c r="A1789" s="26">
        <v>41965</v>
      </c>
      <c r="B1789" s="39">
        <f t="shared" si="120"/>
        <v>41965</v>
      </c>
      <c r="C1789" s="39">
        <f t="shared" si="121"/>
        <v>11</v>
      </c>
      <c r="D1789" s="39">
        <f t="shared" si="122"/>
        <v>2014</v>
      </c>
      <c r="E1789" s="26" t="s">
        <v>2</v>
      </c>
      <c r="F1789">
        <f t="shared" si="123"/>
        <v>7</v>
      </c>
      <c r="G1789" t="s">
        <v>0</v>
      </c>
    </row>
    <row r="1790" spans="1:7">
      <c r="A1790" s="26">
        <v>41966</v>
      </c>
      <c r="B1790" s="39">
        <f t="shared" si="120"/>
        <v>41966</v>
      </c>
      <c r="C1790" s="39">
        <f t="shared" si="121"/>
        <v>11</v>
      </c>
      <c r="D1790" s="39">
        <f t="shared" si="122"/>
        <v>2014</v>
      </c>
      <c r="E1790" s="26" t="s">
        <v>2</v>
      </c>
      <c r="F1790">
        <f t="shared" si="123"/>
        <v>1</v>
      </c>
      <c r="G1790" t="s">
        <v>13</v>
      </c>
    </row>
    <row r="1791" spans="1:7">
      <c r="A1791" s="26">
        <v>41967</v>
      </c>
      <c r="B1791" s="39">
        <f t="shared" si="120"/>
        <v>41967</v>
      </c>
      <c r="C1791" s="39">
        <f t="shared" si="121"/>
        <v>11</v>
      </c>
      <c r="D1791" s="39">
        <f t="shared" si="122"/>
        <v>2014</v>
      </c>
      <c r="E1791" s="26" t="s">
        <v>2</v>
      </c>
      <c r="F1791">
        <f t="shared" si="123"/>
        <v>2</v>
      </c>
      <c r="G1791" t="s">
        <v>8</v>
      </c>
    </row>
    <row r="1792" spans="1:7">
      <c r="A1792" s="26">
        <v>41968</v>
      </c>
      <c r="B1792" s="39">
        <f t="shared" si="120"/>
        <v>41968</v>
      </c>
      <c r="C1792" s="39">
        <f t="shared" si="121"/>
        <v>11</v>
      </c>
      <c r="D1792" s="39">
        <f t="shared" si="122"/>
        <v>2014</v>
      </c>
      <c r="E1792" s="26" t="s">
        <v>2</v>
      </c>
      <c r="F1792">
        <f t="shared" si="123"/>
        <v>3</v>
      </c>
      <c r="G1792" t="s">
        <v>8</v>
      </c>
    </row>
    <row r="1793" spans="1:7">
      <c r="A1793" s="26">
        <v>41969</v>
      </c>
      <c r="B1793" s="39">
        <f t="shared" si="120"/>
        <v>41969</v>
      </c>
      <c r="C1793" s="39">
        <f t="shared" si="121"/>
        <v>11</v>
      </c>
      <c r="D1793" s="39">
        <f t="shared" si="122"/>
        <v>2014</v>
      </c>
      <c r="E1793" s="26" t="s">
        <v>2</v>
      </c>
      <c r="F1793">
        <f t="shared" si="123"/>
        <v>4</v>
      </c>
      <c r="G1793" t="s">
        <v>8</v>
      </c>
    </row>
    <row r="1794" spans="1:7">
      <c r="A1794" s="26">
        <v>41970</v>
      </c>
      <c r="B1794" s="39">
        <f t="shared" si="120"/>
        <v>41970</v>
      </c>
      <c r="C1794" s="39">
        <f t="shared" si="121"/>
        <v>11</v>
      </c>
      <c r="D1794" s="39">
        <f t="shared" si="122"/>
        <v>2014</v>
      </c>
      <c r="E1794" s="26" t="s">
        <v>2</v>
      </c>
      <c r="F1794">
        <f t="shared" si="123"/>
        <v>5</v>
      </c>
      <c r="G1794" t="s">
        <v>8</v>
      </c>
    </row>
    <row r="1795" spans="1:7">
      <c r="A1795" s="26">
        <v>41971</v>
      </c>
      <c r="B1795" s="39">
        <f t="shared" si="120"/>
        <v>41971</v>
      </c>
      <c r="C1795" s="39">
        <f t="shared" si="121"/>
        <v>11</v>
      </c>
      <c r="D1795" s="39">
        <f t="shared" si="122"/>
        <v>2014</v>
      </c>
      <c r="E1795" s="26" t="s">
        <v>2</v>
      </c>
      <c r="F1795">
        <f t="shared" si="123"/>
        <v>6</v>
      </c>
      <c r="G1795" t="s">
        <v>8</v>
      </c>
    </row>
    <row r="1796" spans="1:7">
      <c r="A1796" s="26">
        <v>41972</v>
      </c>
      <c r="B1796" s="39">
        <f t="shared" si="120"/>
        <v>41972</v>
      </c>
      <c r="C1796" s="39">
        <f t="shared" si="121"/>
        <v>11</v>
      </c>
      <c r="D1796" s="39">
        <f t="shared" si="122"/>
        <v>2014</v>
      </c>
      <c r="E1796" s="26" t="s">
        <v>2</v>
      </c>
      <c r="F1796">
        <f t="shared" si="123"/>
        <v>7</v>
      </c>
      <c r="G1796" t="s">
        <v>0</v>
      </c>
    </row>
    <row r="1797" spans="1:7">
      <c r="A1797" s="26">
        <v>41973</v>
      </c>
      <c r="B1797" s="39">
        <f t="shared" ref="B1797:B1860" si="124">A1797</f>
        <v>41973</v>
      </c>
      <c r="C1797" s="39">
        <f t="shared" ref="C1797:C1828" si="125">MONTH(A1797)</f>
        <v>11</v>
      </c>
      <c r="D1797" s="39">
        <f t="shared" ref="D1797:D1828" si="126">YEAR(A1797)</f>
        <v>2014</v>
      </c>
      <c r="E1797" s="26" t="s">
        <v>2</v>
      </c>
      <c r="F1797">
        <f t="shared" ref="F1797:F1828" si="127">WEEKDAY(A1797)</f>
        <v>1</v>
      </c>
      <c r="G1797" t="s">
        <v>13</v>
      </c>
    </row>
    <row r="1798" spans="1:7">
      <c r="A1798" s="26">
        <v>41974</v>
      </c>
      <c r="B1798" s="39">
        <f t="shared" si="124"/>
        <v>41974</v>
      </c>
      <c r="C1798" s="39">
        <f t="shared" si="125"/>
        <v>12</v>
      </c>
      <c r="D1798" s="39">
        <f t="shared" si="126"/>
        <v>2014</v>
      </c>
      <c r="E1798" s="26" t="s">
        <v>2</v>
      </c>
      <c r="F1798">
        <f t="shared" si="127"/>
        <v>2</v>
      </c>
      <c r="G1798" t="s">
        <v>8</v>
      </c>
    </row>
    <row r="1799" spans="1:7">
      <c r="A1799" s="26">
        <v>41975</v>
      </c>
      <c r="B1799" s="39">
        <f t="shared" si="124"/>
        <v>41975</v>
      </c>
      <c r="C1799" s="39">
        <f t="shared" si="125"/>
        <v>12</v>
      </c>
      <c r="D1799" s="39">
        <f t="shared" si="126"/>
        <v>2014</v>
      </c>
      <c r="E1799" s="26" t="s">
        <v>2</v>
      </c>
      <c r="F1799">
        <f t="shared" si="127"/>
        <v>3</v>
      </c>
      <c r="G1799" t="s">
        <v>8</v>
      </c>
    </row>
    <row r="1800" spans="1:7">
      <c r="A1800" s="26">
        <v>41976</v>
      </c>
      <c r="B1800" s="39">
        <f t="shared" si="124"/>
        <v>41976</v>
      </c>
      <c r="C1800" s="39">
        <f t="shared" si="125"/>
        <v>12</v>
      </c>
      <c r="D1800" s="39">
        <f t="shared" si="126"/>
        <v>2014</v>
      </c>
      <c r="E1800" s="26" t="s">
        <v>2</v>
      </c>
      <c r="F1800">
        <f t="shared" si="127"/>
        <v>4</v>
      </c>
      <c r="G1800" t="s">
        <v>8</v>
      </c>
    </row>
    <row r="1801" spans="1:7">
      <c r="A1801" s="26">
        <v>41977</v>
      </c>
      <c r="B1801" s="39">
        <f t="shared" si="124"/>
        <v>41977</v>
      </c>
      <c r="C1801" s="39">
        <f t="shared" si="125"/>
        <v>12</v>
      </c>
      <c r="D1801" s="39">
        <f t="shared" si="126"/>
        <v>2014</v>
      </c>
      <c r="E1801" s="26" t="s">
        <v>2</v>
      </c>
      <c r="F1801">
        <f t="shared" si="127"/>
        <v>5</v>
      </c>
      <c r="G1801" t="s">
        <v>8</v>
      </c>
    </row>
    <row r="1802" spans="1:7">
      <c r="A1802" s="26">
        <v>41978</v>
      </c>
      <c r="B1802" s="39">
        <f t="shared" si="124"/>
        <v>41978</v>
      </c>
      <c r="C1802" s="39">
        <f t="shared" si="125"/>
        <v>12</v>
      </c>
      <c r="D1802" s="39">
        <f t="shared" si="126"/>
        <v>2014</v>
      </c>
      <c r="E1802" s="26" t="s">
        <v>2</v>
      </c>
      <c r="F1802">
        <f t="shared" si="127"/>
        <v>6</v>
      </c>
      <c r="G1802" t="s">
        <v>8</v>
      </c>
    </row>
    <row r="1803" spans="1:7">
      <c r="A1803" s="26">
        <v>41979</v>
      </c>
      <c r="B1803" s="39">
        <f t="shared" si="124"/>
        <v>41979</v>
      </c>
      <c r="C1803" s="39">
        <f t="shared" si="125"/>
        <v>12</v>
      </c>
      <c r="D1803" s="39">
        <f t="shared" si="126"/>
        <v>2014</v>
      </c>
      <c r="E1803" s="26" t="s">
        <v>2</v>
      </c>
      <c r="F1803">
        <f t="shared" si="127"/>
        <v>7</v>
      </c>
      <c r="G1803" t="s">
        <v>0</v>
      </c>
    </row>
    <row r="1804" spans="1:7">
      <c r="A1804" s="26">
        <v>41980</v>
      </c>
      <c r="B1804" s="39">
        <f t="shared" si="124"/>
        <v>41980</v>
      </c>
      <c r="C1804" s="39">
        <f t="shared" si="125"/>
        <v>12</v>
      </c>
      <c r="D1804" s="39">
        <f t="shared" si="126"/>
        <v>2014</v>
      </c>
      <c r="E1804" s="26" t="s">
        <v>2</v>
      </c>
      <c r="F1804">
        <f t="shared" si="127"/>
        <v>1</v>
      </c>
      <c r="G1804" t="s">
        <v>13</v>
      </c>
    </row>
    <row r="1805" spans="1:7">
      <c r="A1805" s="26">
        <v>41981</v>
      </c>
      <c r="B1805" s="39">
        <f t="shared" si="124"/>
        <v>41981</v>
      </c>
      <c r="C1805" s="39">
        <f t="shared" si="125"/>
        <v>12</v>
      </c>
      <c r="D1805" s="39">
        <f t="shared" si="126"/>
        <v>2014</v>
      </c>
      <c r="E1805" s="26" t="s">
        <v>2</v>
      </c>
      <c r="F1805">
        <f t="shared" si="127"/>
        <v>2</v>
      </c>
      <c r="G1805" t="s">
        <v>8</v>
      </c>
    </row>
    <row r="1806" spans="1:7">
      <c r="A1806" s="26">
        <v>41982</v>
      </c>
      <c r="B1806" s="39">
        <f t="shared" si="124"/>
        <v>41982</v>
      </c>
      <c r="C1806" s="39">
        <f t="shared" si="125"/>
        <v>12</v>
      </c>
      <c r="D1806" s="39">
        <f t="shared" si="126"/>
        <v>2014</v>
      </c>
      <c r="E1806" s="26" t="s">
        <v>2</v>
      </c>
      <c r="F1806">
        <f t="shared" si="127"/>
        <v>3</v>
      </c>
      <c r="G1806" t="s">
        <v>8</v>
      </c>
    </row>
    <row r="1807" spans="1:7">
      <c r="A1807" s="26">
        <v>41983</v>
      </c>
      <c r="B1807" s="39">
        <f t="shared" si="124"/>
        <v>41983</v>
      </c>
      <c r="C1807" s="39">
        <f t="shared" si="125"/>
        <v>12</v>
      </c>
      <c r="D1807" s="39">
        <f t="shared" si="126"/>
        <v>2014</v>
      </c>
      <c r="E1807" s="26" t="s">
        <v>2</v>
      </c>
      <c r="F1807">
        <f t="shared" si="127"/>
        <v>4</v>
      </c>
      <c r="G1807" t="s">
        <v>8</v>
      </c>
    </row>
    <row r="1808" spans="1:7">
      <c r="A1808" s="26">
        <v>41984</v>
      </c>
      <c r="B1808" s="39">
        <f t="shared" si="124"/>
        <v>41984</v>
      </c>
      <c r="C1808" s="39">
        <f t="shared" si="125"/>
        <v>12</v>
      </c>
      <c r="D1808" s="39">
        <f t="shared" si="126"/>
        <v>2014</v>
      </c>
      <c r="E1808" s="26" t="s">
        <v>2</v>
      </c>
      <c r="F1808">
        <f t="shared" si="127"/>
        <v>5</v>
      </c>
      <c r="G1808" t="s">
        <v>8</v>
      </c>
    </row>
    <row r="1809" spans="1:7">
      <c r="A1809" s="26">
        <v>41985</v>
      </c>
      <c r="B1809" s="39">
        <f t="shared" si="124"/>
        <v>41985</v>
      </c>
      <c r="C1809" s="39">
        <f t="shared" si="125"/>
        <v>12</v>
      </c>
      <c r="D1809" s="39">
        <f t="shared" si="126"/>
        <v>2014</v>
      </c>
      <c r="E1809" s="26" t="s">
        <v>2</v>
      </c>
      <c r="F1809">
        <f t="shared" si="127"/>
        <v>6</v>
      </c>
      <c r="G1809" t="s">
        <v>8</v>
      </c>
    </row>
    <row r="1810" spans="1:7">
      <c r="A1810" s="26">
        <v>41986</v>
      </c>
      <c r="B1810" s="39">
        <f t="shared" si="124"/>
        <v>41986</v>
      </c>
      <c r="C1810" s="39">
        <f t="shared" si="125"/>
        <v>12</v>
      </c>
      <c r="D1810" s="39">
        <f t="shared" si="126"/>
        <v>2014</v>
      </c>
      <c r="E1810" s="26" t="s">
        <v>2</v>
      </c>
      <c r="F1810">
        <f t="shared" si="127"/>
        <v>7</v>
      </c>
      <c r="G1810" t="s">
        <v>0</v>
      </c>
    </row>
    <row r="1811" spans="1:7">
      <c r="A1811" s="26">
        <v>41987</v>
      </c>
      <c r="B1811" s="39">
        <f t="shared" si="124"/>
        <v>41987</v>
      </c>
      <c r="C1811" s="39">
        <f t="shared" si="125"/>
        <v>12</v>
      </c>
      <c r="D1811" s="39">
        <f t="shared" si="126"/>
        <v>2014</v>
      </c>
      <c r="E1811" s="26" t="s">
        <v>2</v>
      </c>
      <c r="F1811">
        <f t="shared" si="127"/>
        <v>1</v>
      </c>
      <c r="G1811" t="s">
        <v>13</v>
      </c>
    </row>
    <row r="1812" spans="1:7">
      <c r="A1812" s="26">
        <v>41988</v>
      </c>
      <c r="B1812" s="39">
        <f t="shared" si="124"/>
        <v>41988</v>
      </c>
      <c r="C1812" s="39">
        <f t="shared" si="125"/>
        <v>12</v>
      </c>
      <c r="D1812" s="39">
        <f t="shared" si="126"/>
        <v>2014</v>
      </c>
      <c r="E1812" s="26" t="s">
        <v>2</v>
      </c>
      <c r="F1812">
        <f t="shared" si="127"/>
        <v>2</v>
      </c>
      <c r="G1812" t="s">
        <v>8</v>
      </c>
    </row>
    <row r="1813" spans="1:7">
      <c r="A1813" s="26">
        <v>41989</v>
      </c>
      <c r="B1813" s="39">
        <f t="shared" si="124"/>
        <v>41989</v>
      </c>
      <c r="C1813" s="39">
        <f t="shared" si="125"/>
        <v>12</v>
      </c>
      <c r="D1813" s="39">
        <f t="shared" si="126"/>
        <v>2014</v>
      </c>
      <c r="E1813" s="26" t="s">
        <v>2</v>
      </c>
      <c r="F1813">
        <f t="shared" si="127"/>
        <v>3</v>
      </c>
      <c r="G1813" t="s">
        <v>8</v>
      </c>
    </row>
    <row r="1814" spans="1:7">
      <c r="A1814" s="26">
        <v>41990</v>
      </c>
      <c r="B1814" s="39">
        <f t="shared" si="124"/>
        <v>41990</v>
      </c>
      <c r="C1814" s="39">
        <f t="shared" si="125"/>
        <v>12</v>
      </c>
      <c r="D1814" s="39">
        <f t="shared" si="126"/>
        <v>2014</v>
      </c>
      <c r="E1814" s="26" t="s">
        <v>2</v>
      </c>
      <c r="F1814">
        <f t="shared" si="127"/>
        <v>4</v>
      </c>
      <c r="G1814" t="s">
        <v>8</v>
      </c>
    </row>
    <row r="1815" spans="1:7">
      <c r="A1815" s="26">
        <v>41991</v>
      </c>
      <c r="B1815" s="39">
        <f t="shared" si="124"/>
        <v>41991</v>
      </c>
      <c r="C1815" s="39">
        <f t="shared" si="125"/>
        <v>12</v>
      </c>
      <c r="D1815" s="39">
        <f t="shared" si="126"/>
        <v>2014</v>
      </c>
      <c r="E1815" s="26" t="s">
        <v>2</v>
      </c>
      <c r="F1815">
        <f t="shared" si="127"/>
        <v>5</v>
      </c>
      <c r="G1815" t="s">
        <v>8</v>
      </c>
    </row>
    <row r="1816" spans="1:7">
      <c r="A1816" s="26">
        <v>41992</v>
      </c>
      <c r="B1816" s="39">
        <f t="shared" si="124"/>
        <v>41992</v>
      </c>
      <c r="C1816" s="39">
        <f t="shared" si="125"/>
        <v>12</v>
      </c>
      <c r="D1816" s="39">
        <f t="shared" si="126"/>
        <v>2014</v>
      </c>
      <c r="E1816" s="26" t="s">
        <v>2</v>
      </c>
      <c r="F1816">
        <f t="shared" si="127"/>
        <v>6</v>
      </c>
      <c r="G1816" t="s">
        <v>8</v>
      </c>
    </row>
    <row r="1817" spans="1:7">
      <c r="A1817" s="26">
        <v>41993</v>
      </c>
      <c r="B1817" s="39">
        <f t="shared" si="124"/>
        <v>41993</v>
      </c>
      <c r="C1817" s="39">
        <f t="shared" si="125"/>
        <v>12</v>
      </c>
      <c r="D1817" s="39">
        <f t="shared" si="126"/>
        <v>2014</v>
      </c>
      <c r="E1817" s="26" t="s">
        <v>2</v>
      </c>
      <c r="F1817">
        <f t="shared" si="127"/>
        <v>7</v>
      </c>
      <c r="G1817" t="s">
        <v>0</v>
      </c>
    </row>
    <row r="1818" spans="1:7">
      <c r="A1818" s="26">
        <v>41994</v>
      </c>
      <c r="B1818" s="39">
        <f t="shared" si="124"/>
        <v>41994</v>
      </c>
      <c r="C1818" s="39">
        <f t="shared" si="125"/>
        <v>12</v>
      </c>
      <c r="D1818" s="39">
        <f t="shared" si="126"/>
        <v>2014</v>
      </c>
      <c r="E1818" s="26" t="s">
        <v>2</v>
      </c>
      <c r="F1818">
        <f t="shared" si="127"/>
        <v>1</v>
      </c>
      <c r="G1818" t="s">
        <v>13</v>
      </c>
    </row>
    <row r="1819" spans="1:7">
      <c r="A1819" s="26">
        <v>41995</v>
      </c>
      <c r="B1819" s="39">
        <f t="shared" si="124"/>
        <v>41995</v>
      </c>
      <c r="C1819" s="39">
        <f t="shared" si="125"/>
        <v>12</v>
      </c>
      <c r="D1819" s="39">
        <f t="shared" si="126"/>
        <v>2014</v>
      </c>
      <c r="E1819" s="26" t="s">
        <v>2</v>
      </c>
      <c r="F1819">
        <f t="shared" si="127"/>
        <v>2</v>
      </c>
      <c r="G1819" t="s">
        <v>8</v>
      </c>
    </row>
    <row r="1820" spans="1:7">
      <c r="A1820" s="26">
        <v>41996</v>
      </c>
      <c r="B1820" s="39">
        <f t="shared" si="124"/>
        <v>41996</v>
      </c>
      <c r="C1820" s="39">
        <f t="shared" si="125"/>
        <v>12</v>
      </c>
      <c r="D1820" s="39">
        <f t="shared" si="126"/>
        <v>2014</v>
      </c>
      <c r="E1820" s="26" t="s">
        <v>2</v>
      </c>
      <c r="F1820">
        <f t="shared" si="127"/>
        <v>3</v>
      </c>
      <c r="G1820" t="s">
        <v>8</v>
      </c>
    </row>
    <row r="1821" spans="1:7">
      <c r="A1821" s="26">
        <v>41997</v>
      </c>
      <c r="B1821" s="39">
        <f t="shared" si="124"/>
        <v>41997</v>
      </c>
      <c r="C1821" s="39">
        <f t="shared" si="125"/>
        <v>12</v>
      </c>
      <c r="D1821" s="39">
        <f t="shared" si="126"/>
        <v>2014</v>
      </c>
      <c r="E1821" s="26" t="s">
        <v>2</v>
      </c>
      <c r="F1821">
        <f t="shared" si="127"/>
        <v>4</v>
      </c>
      <c r="G1821" t="s">
        <v>8</v>
      </c>
    </row>
    <row r="1822" spans="1:7">
      <c r="A1822" s="26">
        <v>41998</v>
      </c>
      <c r="B1822" s="39">
        <f t="shared" si="124"/>
        <v>41998</v>
      </c>
      <c r="C1822" s="39">
        <f t="shared" si="125"/>
        <v>12</v>
      </c>
      <c r="D1822" s="39">
        <f t="shared" si="126"/>
        <v>2014</v>
      </c>
      <c r="E1822" s="26" t="s">
        <v>2</v>
      </c>
      <c r="F1822">
        <f t="shared" si="127"/>
        <v>5</v>
      </c>
      <c r="G1822" t="s">
        <v>8</v>
      </c>
    </row>
    <row r="1823" spans="1:7">
      <c r="A1823" s="26">
        <v>41999</v>
      </c>
      <c r="B1823" s="39">
        <f t="shared" si="124"/>
        <v>41999</v>
      </c>
      <c r="C1823" s="39">
        <f t="shared" si="125"/>
        <v>12</v>
      </c>
      <c r="D1823" s="39">
        <f t="shared" si="126"/>
        <v>2014</v>
      </c>
      <c r="E1823" s="26" t="s">
        <v>2</v>
      </c>
      <c r="F1823">
        <f t="shared" si="127"/>
        <v>6</v>
      </c>
      <c r="G1823" t="s">
        <v>8</v>
      </c>
    </row>
    <row r="1824" spans="1:7">
      <c r="A1824" s="26">
        <v>42000</v>
      </c>
      <c r="B1824" s="39">
        <f t="shared" si="124"/>
        <v>42000</v>
      </c>
      <c r="C1824" s="39">
        <f t="shared" si="125"/>
        <v>12</v>
      </c>
      <c r="D1824" s="39">
        <f t="shared" si="126"/>
        <v>2014</v>
      </c>
      <c r="E1824" s="26" t="s">
        <v>2</v>
      </c>
      <c r="F1824">
        <f t="shared" si="127"/>
        <v>7</v>
      </c>
      <c r="G1824" t="s">
        <v>0</v>
      </c>
    </row>
    <row r="1825" spans="1:7">
      <c r="A1825" s="26">
        <v>42001</v>
      </c>
      <c r="B1825" s="39">
        <f t="shared" si="124"/>
        <v>42001</v>
      </c>
      <c r="C1825" s="39">
        <f t="shared" si="125"/>
        <v>12</v>
      </c>
      <c r="D1825" s="39">
        <f t="shared" si="126"/>
        <v>2014</v>
      </c>
      <c r="E1825" s="26" t="s">
        <v>2</v>
      </c>
      <c r="F1825">
        <f t="shared" si="127"/>
        <v>1</v>
      </c>
      <c r="G1825" t="s">
        <v>13</v>
      </c>
    </row>
    <row r="1826" spans="1:7">
      <c r="A1826" s="26">
        <v>42002</v>
      </c>
      <c r="B1826" s="39">
        <f t="shared" si="124"/>
        <v>42002</v>
      </c>
      <c r="C1826" s="39">
        <f t="shared" si="125"/>
        <v>12</v>
      </c>
      <c r="D1826" s="39">
        <f t="shared" si="126"/>
        <v>2014</v>
      </c>
      <c r="E1826" s="26" t="s">
        <v>2</v>
      </c>
      <c r="F1826">
        <f t="shared" si="127"/>
        <v>2</v>
      </c>
      <c r="G1826" t="s">
        <v>8</v>
      </c>
    </row>
    <row r="1827" spans="1:7">
      <c r="A1827" s="26">
        <v>42003</v>
      </c>
      <c r="B1827" s="39">
        <f t="shared" si="124"/>
        <v>42003</v>
      </c>
      <c r="C1827" s="39">
        <f t="shared" si="125"/>
        <v>12</v>
      </c>
      <c r="D1827" s="39">
        <f t="shared" si="126"/>
        <v>2014</v>
      </c>
      <c r="E1827" s="26" t="s">
        <v>2</v>
      </c>
      <c r="F1827">
        <f t="shared" si="127"/>
        <v>3</v>
      </c>
      <c r="G1827" t="s">
        <v>8</v>
      </c>
    </row>
    <row r="1828" spans="1:7">
      <c r="A1828" s="26">
        <v>42004</v>
      </c>
      <c r="B1828" s="39">
        <f t="shared" si="124"/>
        <v>42004</v>
      </c>
      <c r="C1828" s="39">
        <f t="shared" si="125"/>
        <v>12</v>
      </c>
      <c r="D1828" s="39">
        <f t="shared" si="126"/>
        <v>2014</v>
      </c>
      <c r="E1828" s="26" t="s">
        <v>2</v>
      </c>
      <c r="F1828">
        <f t="shared" si="127"/>
        <v>4</v>
      </c>
      <c r="G1828" t="s">
        <v>8</v>
      </c>
    </row>
    <row r="1829" spans="1:7">
      <c r="A1829" s="26">
        <v>42005</v>
      </c>
      <c r="B1829" s="39">
        <f t="shared" si="124"/>
        <v>42005</v>
      </c>
      <c r="C1829" s="39">
        <f t="shared" ref="C1829:C1860" si="128">MONTH(A1829)</f>
        <v>1</v>
      </c>
      <c r="D1829" s="39">
        <f t="shared" ref="D1829:D1833" si="129">YEAR(A1829)</f>
        <v>2015</v>
      </c>
      <c r="E1829" s="26" t="s">
        <v>2</v>
      </c>
      <c r="F1829">
        <f t="shared" ref="F1829:F1833" si="130">WEEKDAY(A1829)</f>
        <v>5</v>
      </c>
      <c r="G1829" t="s">
        <v>13</v>
      </c>
    </row>
    <row r="1830" spans="1:7">
      <c r="A1830" s="26">
        <v>42006</v>
      </c>
      <c r="B1830" s="39">
        <f t="shared" si="124"/>
        <v>42006</v>
      </c>
      <c r="C1830" s="39">
        <f t="shared" si="128"/>
        <v>1</v>
      </c>
      <c r="D1830" s="39">
        <f t="shared" si="129"/>
        <v>2015</v>
      </c>
      <c r="E1830" s="26" t="s">
        <v>2</v>
      </c>
      <c r="F1830">
        <f t="shared" si="130"/>
        <v>6</v>
      </c>
      <c r="G1830" t="s">
        <v>8</v>
      </c>
    </row>
    <row r="1831" spans="1:7">
      <c r="A1831" s="26">
        <v>42007</v>
      </c>
      <c r="B1831" s="39">
        <f t="shared" si="124"/>
        <v>42007</v>
      </c>
      <c r="C1831" s="39">
        <f t="shared" si="128"/>
        <v>1</v>
      </c>
      <c r="D1831" s="39">
        <f t="shared" si="129"/>
        <v>2015</v>
      </c>
      <c r="E1831" s="26" t="s">
        <v>2</v>
      </c>
      <c r="F1831">
        <f t="shared" si="130"/>
        <v>7</v>
      </c>
      <c r="G1831" t="s">
        <v>0</v>
      </c>
    </row>
    <row r="1832" spans="1:7">
      <c r="A1832" s="26">
        <v>42008</v>
      </c>
      <c r="B1832" s="39">
        <f t="shared" si="124"/>
        <v>42008</v>
      </c>
      <c r="C1832" s="39">
        <f t="shared" si="128"/>
        <v>1</v>
      </c>
      <c r="D1832" s="39">
        <f t="shared" si="129"/>
        <v>2015</v>
      </c>
      <c r="E1832" s="26" t="s">
        <v>2</v>
      </c>
      <c r="F1832">
        <f t="shared" si="130"/>
        <v>1</v>
      </c>
      <c r="G1832" t="s">
        <v>13</v>
      </c>
    </row>
    <row r="1833" spans="1:7">
      <c r="A1833" s="26">
        <v>42009</v>
      </c>
      <c r="B1833" s="39">
        <f t="shared" si="124"/>
        <v>42009</v>
      </c>
      <c r="C1833" s="39">
        <f t="shared" si="128"/>
        <v>1</v>
      </c>
      <c r="D1833" s="39">
        <f t="shared" si="129"/>
        <v>2015</v>
      </c>
      <c r="E1833" s="26" t="s">
        <v>2</v>
      </c>
      <c r="F1833">
        <f t="shared" si="130"/>
        <v>2</v>
      </c>
      <c r="G1833" t="s">
        <v>8</v>
      </c>
    </row>
    <row r="1834" spans="1:7">
      <c r="A1834" s="26">
        <v>42010</v>
      </c>
      <c r="B1834" s="39">
        <f t="shared" si="124"/>
        <v>42010</v>
      </c>
      <c r="C1834" s="39">
        <f t="shared" si="128"/>
        <v>1</v>
      </c>
      <c r="D1834" s="39">
        <f t="shared" ref="D1834:D1860" si="131">YEAR(A1834)</f>
        <v>2015</v>
      </c>
      <c r="E1834" s="26" t="s">
        <v>2</v>
      </c>
      <c r="F1834">
        <f t="shared" ref="F1834:F1860" si="132">WEEKDAY(A1834)</f>
        <v>3</v>
      </c>
      <c r="G1834" t="s">
        <v>8</v>
      </c>
    </row>
    <row r="1835" spans="1:7">
      <c r="A1835" s="26">
        <v>42011</v>
      </c>
      <c r="B1835" s="39">
        <f t="shared" si="124"/>
        <v>42011</v>
      </c>
      <c r="C1835" s="39">
        <f t="shared" si="128"/>
        <v>1</v>
      </c>
      <c r="D1835" s="39">
        <f t="shared" si="131"/>
        <v>2015</v>
      </c>
      <c r="E1835" s="26" t="s">
        <v>2</v>
      </c>
      <c r="F1835">
        <f t="shared" si="132"/>
        <v>4</v>
      </c>
      <c r="G1835" t="s">
        <v>8</v>
      </c>
    </row>
    <row r="1836" spans="1:7">
      <c r="A1836" s="26">
        <v>42012</v>
      </c>
      <c r="B1836" s="39">
        <f t="shared" si="124"/>
        <v>42012</v>
      </c>
      <c r="C1836" s="39">
        <f t="shared" si="128"/>
        <v>1</v>
      </c>
      <c r="D1836" s="39">
        <f t="shared" si="131"/>
        <v>2015</v>
      </c>
      <c r="E1836" s="26" t="s">
        <v>2</v>
      </c>
      <c r="F1836">
        <f t="shared" si="132"/>
        <v>5</v>
      </c>
      <c r="G1836" t="s">
        <v>8</v>
      </c>
    </row>
    <row r="1837" spans="1:7">
      <c r="A1837" s="26">
        <v>42013</v>
      </c>
      <c r="B1837" s="39">
        <f t="shared" si="124"/>
        <v>42013</v>
      </c>
      <c r="C1837" s="39">
        <f t="shared" si="128"/>
        <v>1</v>
      </c>
      <c r="D1837" s="39">
        <f t="shared" si="131"/>
        <v>2015</v>
      </c>
      <c r="E1837" s="26" t="s">
        <v>2</v>
      </c>
      <c r="F1837">
        <f t="shared" si="132"/>
        <v>6</v>
      </c>
      <c r="G1837" t="s">
        <v>8</v>
      </c>
    </row>
    <row r="1838" spans="1:7">
      <c r="A1838" s="26">
        <v>42014</v>
      </c>
      <c r="B1838" s="39">
        <f t="shared" si="124"/>
        <v>42014</v>
      </c>
      <c r="C1838" s="39">
        <f t="shared" si="128"/>
        <v>1</v>
      </c>
      <c r="D1838" s="39">
        <f t="shared" si="131"/>
        <v>2015</v>
      </c>
      <c r="E1838" s="26" t="s">
        <v>2</v>
      </c>
      <c r="F1838">
        <f t="shared" si="132"/>
        <v>7</v>
      </c>
      <c r="G1838" t="s">
        <v>0</v>
      </c>
    </row>
    <row r="1839" spans="1:7">
      <c r="A1839" s="26">
        <v>42015</v>
      </c>
      <c r="B1839" s="39">
        <f t="shared" si="124"/>
        <v>42015</v>
      </c>
      <c r="C1839" s="39">
        <f t="shared" si="128"/>
        <v>1</v>
      </c>
      <c r="D1839" s="39">
        <f t="shared" si="131"/>
        <v>2015</v>
      </c>
      <c r="E1839" s="26" t="s">
        <v>2</v>
      </c>
      <c r="F1839">
        <f t="shared" si="132"/>
        <v>1</v>
      </c>
      <c r="G1839" t="s">
        <v>13</v>
      </c>
    </row>
    <row r="1840" spans="1:7">
      <c r="A1840" s="26">
        <v>42016</v>
      </c>
      <c r="B1840" s="39">
        <f t="shared" si="124"/>
        <v>42016</v>
      </c>
      <c r="C1840" s="39">
        <f t="shared" si="128"/>
        <v>1</v>
      </c>
      <c r="D1840" s="39">
        <f t="shared" si="131"/>
        <v>2015</v>
      </c>
      <c r="E1840" s="26" t="s">
        <v>2</v>
      </c>
      <c r="F1840">
        <f t="shared" si="132"/>
        <v>2</v>
      </c>
      <c r="G1840" t="s">
        <v>8</v>
      </c>
    </row>
    <row r="1841" spans="1:7">
      <c r="A1841" s="26">
        <v>42017</v>
      </c>
      <c r="B1841" s="39">
        <f t="shared" si="124"/>
        <v>42017</v>
      </c>
      <c r="C1841" s="39">
        <f t="shared" si="128"/>
        <v>1</v>
      </c>
      <c r="D1841" s="39">
        <f t="shared" si="131"/>
        <v>2015</v>
      </c>
      <c r="E1841" s="26" t="s">
        <v>2</v>
      </c>
      <c r="F1841">
        <f t="shared" si="132"/>
        <v>3</v>
      </c>
      <c r="G1841" t="s">
        <v>8</v>
      </c>
    </row>
    <row r="1842" spans="1:7">
      <c r="A1842" s="26">
        <v>42018</v>
      </c>
      <c r="B1842" s="39">
        <f t="shared" si="124"/>
        <v>42018</v>
      </c>
      <c r="C1842" s="39">
        <f t="shared" si="128"/>
        <v>1</v>
      </c>
      <c r="D1842" s="39">
        <f t="shared" si="131"/>
        <v>2015</v>
      </c>
      <c r="E1842" s="26" t="s">
        <v>2</v>
      </c>
      <c r="F1842">
        <f t="shared" si="132"/>
        <v>4</v>
      </c>
      <c r="G1842" t="s">
        <v>8</v>
      </c>
    </row>
    <row r="1843" spans="1:7">
      <c r="A1843" s="26">
        <v>42019</v>
      </c>
      <c r="B1843" s="39">
        <f t="shared" si="124"/>
        <v>42019</v>
      </c>
      <c r="C1843" s="39">
        <f t="shared" si="128"/>
        <v>1</v>
      </c>
      <c r="D1843" s="39">
        <f t="shared" si="131"/>
        <v>2015</v>
      </c>
      <c r="E1843" s="26" t="s">
        <v>2</v>
      </c>
      <c r="F1843">
        <f t="shared" si="132"/>
        <v>5</v>
      </c>
      <c r="G1843" t="s">
        <v>8</v>
      </c>
    </row>
    <row r="1844" spans="1:7">
      <c r="A1844" s="26">
        <v>42020</v>
      </c>
      <c r="B1844" s="39">
        <f t="shared" si="124"/>
        <v>42020</v>
      </c>
      <c r="C1844" s="39">
        <f t="shared" si="128"/>
        <v>1</v>
      </c>
      <c r="D1844" s="39">
        <f t="shared" si="131"/>
        <v>2015</v>
      </c>
      <c r="E1844" s="26" t="s">
        <v>2</v>
      </c>
      <c r="F1844">
        <f t="shared" si="132"/>
        <v>6</v>
      </c>
      <c r="G1844" t="s">
        <v>8</v>
      </c>
    </row>
    <row r="1845" spans="1:7">
      <c r="A1845" s="26">
        <v>42021</v>
      </c>
      <c r="B1845" s="39">
        <f t="shared" si="124"/>
        <v>42021</v>
      </c>
      <c r="C1845" s="39">
        <f t="shared" si="128"/>
        <v>1</v>
      </c>
      <c r="D1845" s="39">
        <f t="shared" si="131"/>
        <v>2015</v>
      </c>
      <c r="E1845" s="26" t="s">
        <v>2</v>
      </c>
      <c r="F1845">
        <f t="shared" si="132"/>
        <v>7</v>
      </c>
      <c r="G1845" t="s">
        <v>0</v>
      </c>
    </row>
    <row r="1846" spans="1:7">
      <c r="A1846" s="26">
        <v>42022</v>
      </c>
      <c r="B1846" s="39">
        <f t="shared" si="124"/>
        <v>42022</v>
      </c>
      <c r="C1846" s="39">
        <f t="shared" si="128"/>
        <v>1</v>
      </c>
      <c r="D1846" s="39">
        <f t="shared" si="131"/>
        <v>2015</v>
      </c>
      <c r="E1846" s="26" t="s">
        <v>2</v>
      </c>
      <c r="F1846">
        <f t="shared" si="132"/>
        <v>1</v>
      </c>
      <c r="G1846" t="s">
        <v>13</v>
      </c>
    </row>
    <row r="1847" spans="1:7">
      <c r="A1847" s="26">
        <v>42023</v>
      </c>
      <c r="B1847" s="39">
        <f t="shared" si="124"/>
        <v>42023</v>
      </c>
      <c r="C1847" s="39">
        <f t="shared" si="128"/>
        <v>1</v>
      </c>
      <c r="D1847" s="39">
        <f t="shared" si="131"/>
        <v>2015</v>
      </c>
      <c r="E1847" s="26" t="s">
        <v>2</v>
      </c>
      <c r="F1847">
        <f t="shared" si="132"/>
        <v>2</v>
      </c>
      <c r="G1847" t="s">
        <v>8</v>
      </c>
    </row>
    <row r="1848" spans="1:7">
      <c r="A1848" s="26">
        <v>42024</v>
      </c>
      <c r="B1848" s="39">
        <f t="shared" si="124"/>
        <v>42024</v>
      </c>
      <c r="C1848" s="39">
        <f t="shared" si="128"/>
        <v>1</v>
      </c>
      <c r="D1848" s="39">
        <f t="shared" si="131"/>
        <v>2015</v>
      </c>
      <c r="E1848" s="26" t="s">
        <v>2</v>
      </c>
      <c r="F1848">
        <f t="shared" si="132"/>
        <v>3</v>
      </c>
      <c r="G1848" t="s">
        <v>8</v>
      </c>
    </row>
    <row r="1849" spans="1:7">
      <c r="A1849" s="26">
        <v>42025</v>
      </c>
      <c r="B1849" s="39">
        <f t="shared" si="124"/>
        <v>42025</v>
      </c>
      <c r="C1849" s="39">
        <f t="shared" si="128"/>
        <v>1</v>
      </c>
      <c r="D1849" s="39">
        <f t="shared" si="131"/>
        <v>2015</v>
      </c>
      <c r="E1849" s="26" t="s">
        <v>2</v>
      </c>
      <c r="F1849">
        <f t="shared" si="132"/>
        <v>4</v>
      </c>
      <c r="G1849" t="s">
        <v>8</v>
      </c>
    </row>
    <row r="1850" spans="1:7">
      <c r="A1850" s="26">
        <v>42026</v>
      </c>
      <c r="B1850" s="39">
        <f t="shared" si="124"/>
        <v>42026</v>
      </c>
      <c r="C1850" s="39">
        <f t="shared" si="128"/>
        <v>1</v>
      </c>
      <c r="D1850" s="39">
        <f t="shared" si="131"/>
        <v>2015</v>
      </c>
      <c r="E1850" s="26" t="s">
        <v>2</v>
      </c>
      <c r="F1850">
        <f t="shared" si="132"/>
        <v>5</v>
      </c>
      <c r="G1850" t="s">
        <v>8</v>
      </c>
    </row>
    <row r="1851" spans="1:7">
      <c r="A1851" s="26">
        <v>42027</v>
      </c>
      <c r="B1851" s="39">
        <f t="shared" si="124"/>
        <v>42027</v>
      </c>
      <c r="C1851" s="39">
        <f t="shared" si="128"/>
        <v>1</v>
      </c>
      <c r="D1851" s="39">
        <f t="shared" si="131"/>
        <v>2015</v>
      </c>
      <c r="E1851" s="26" t="s">
        <v>2</v>
      </c>
      <c r="F1851">
        <f t="shared" si="132"/>
        <v>6</v>
      </c>
      <c r="G1851" t="s">
        <v>8</v>
      </c>
    </row>
    <row r="1852" spans="1:7">
      <c r="A1852" s="26">
        <v>42028</v>
      </c>
      <c r="B1852" s="39">
        <f t="shared" si="124"/>
        <v>42028</v>
      </c>
      <c r="C1852" s="39">
        <f t="shared" si="128"/>
        <v>1</v>
      </c>
      <c r="D1852" s="39">
        <f t="shared" si="131"/>
        <v>2015</v>
      </c>
      <c r="E1852" s="26" t="s">
        <v>2</v>
      </c>
      <c r="F1852">
        <f t="shared" si="132"/>
        <v>7</v>
      </c>
      <c r="G1852" t="s">
        <v>0</v>
      </c>
    </row>
    <row r="1853" spans="1:7">
      <c r="A1853" s="26">
        <v>42029</v>
      </c>
      <c r="B1853" s="39">
        <f t="shared" si="124"/>
        <v>42029</v>
      </c>
      <c r="C1853" s="39">
        <f t="shared" si="128"/>
        <v>1</v>
      </c>
      <c r="D1853" s="39">
        <f t="shared" si="131"/>
        <v>2015</v>
      </c>
      <c r="E1853" s="26" t="s">
        <v>2</v>
      </c>
      <c r="F1853">
        <f t="shared" si="132"/>
        <v>1</v>
      </c>
      <c r="G1853" t="s">
        <v>13</v>
      </c>
    </row>
    <row r="1854" spans="1:7">
      <c r="A1854" s="26">
        <v>42030</v>
      </c>
      <c r="B1854" s="39">
        <f t="shared" si="124"/>
        <v>42030</v>
      </c>
      <c r="C1854" s="39">
        <f t="shared" si="128"/>
        <v>1</v>
      </c>
      <c r="D1854" s="39">
        <f t="shared" si="131"/>
        <v>2015</v>
      </c>
      <c r="E1854" s="26" t="s">
        <v>2</v>
      </c>
      <c r="F1854">
        <f t="shared" si="132"/>
        <v>2</v>
      </c>
      <c r="G1854" t="s">
        <v>8</v>
      </c>
    </row>
    <row r="1855" spans="1:7">
      <c r="A1855" s="26">
        <v>42031</v>
      </c>
      <c r="B1855" s="39">
        <f t="shared" si="124"/>
        <v>42031</v>
      </c>
      <c r="C1855" s="39">
        <f t="shared" si="128"/>
        <v>1</v>
      </c>
      <c r="D1855" s="39">
        <f t="shared" si="131"/>
        <v>2015</v>
      </c>
      <c r="E1855" s="26" t="s">
        <v>2</v>
      </c>
      <c r="F1855">
        <f t="shared" si="132"/>
        <v>3</v>
      </c>
      <c r="G1855" t="s">
        <v>8</v>
      </c>
    </row>
    <row r="1856" spans="1:7">
      <c r="A1856" s="26">
        <v>42032</v>
      </c>
      <c r="B1856" s="39">
        <f t="shared" si="124"/>
        <v>42032</v>
      </c>
      <c r="C1856" s="39">
        <f t="shared" si="128"/>
        <v>1</v>
      </c>
      <c r="D1856" s="39">
        <f t="shared" si="131"/>
        <v>2015</v>
      </c>
      <c r="E1856" s="26" t="s">
        <v>2</v>
      </c>
      <c r="F1856">
        <f t="shared" si="132"/>
        <v>4</v>
      </c>
      <c r="G1856" t="s">
        <v>8</v>
      </c>
    </row>
    <row r="1857" spans="1:7">
      <c r="A1857" s="26">
        <v>42033</v>
      </c>
      <c r="B1857" s="39">
        <f t="shared" si="124"/>
        <v>42033</v>
      </c>
      <c r="C1857" s="39">
        <f t="shared" si="128"/>
        <v>1</v>
      </c>
      <c r="D1857" s="39">
        <f t="shared" si="131"/>
        <v>2015</v>
      </c>
      <c r="E1857" s="26" t="s">
        <v>2</v>
      </c>
      <c r="F1857">
        <f t="shared" si="132"/>
        <v>5</v>
      </c>
      <c r="G1857" t="s">
        <v>8</v>
      </c>
    </row>
    <row r="1858" spans="1:7">
      <c r="A1858" s="26">
        <v>42034</v>
      </c>
      <c r="B1858" s="39">
        <f t="shared" si="124"/>
        <v>42034</v>
      </c>
      <c r="C1858" s="39">
        <f t="shared" si="128"/>
        <v>1</v>
      </c>
      <c r="D1858" s="39">
        <f t="shared" si="131"/>
        <v>2015</v>
      </c>
      <c r="E1858" s="26" t="s">
        <v>2</v>
      </c>
      <c r="F1858">
        <f t="shared" si="132"/>
        <v>6</v>
      </c>
      <c r="G1858" t="s">
        <v>8</v>
      </c>
    </row>
    <row r="1859" spans="1:7">
      <c r="A1859" s="26">
        <v>42035</v>
      </c>
      <c r="B1859" s="39">
        <f t="shared" si="124"/>
        <v>42035</v>
      </c>
      <c r="C1859" s="39">
        <f t="shared" si="128"/>
        <v>1</v>
      </c>
      <c r="D1859" s="39">
        <f t="shared" si="131"/>
        <v>2015</v>
      </c>
      <c r="E1859" s="26" t="s">
        <v>2</v>
      </c>
      <c r="F1859">
        <f t="shared" si="132"/>
        <v>7</v>
      </c>
      <c r="G1859" t="s">
        <v>0</v>
      </c>
    </row>
    <row r="1860" spans="1:7">
      <c r="A1860" s="26">
        <v>42036</v>
      </c>
      <c r="B1860" s="39">
        <f t="shared" si="124"/>
        <v>42036</v>
      </c>
      <c r="C1860" s="39">
        <f t="shared" si="128"/>
        <v>2</v>
      </c>
      <c r="D1860" s="39">
        <f t="shared" si="131"/>
        <v>2015</v>
      </c>
      <c r="E1860" s="26" t="s">
        <v>2</v>
      </c>
      <c r="F1860">
        <f t="shared" si="132"/>
        <v>1</v>
      </c>
      <c r="G1860" t="s">
        <v>13</v>
      </c>
    </row>
    <row r="1861" spans="1:7">
      <c r="A1861" s="26">
        <v>42037</v>
      </c>
      <c r="B1861" s="39">
        <f t="shared" ref="B1861:B1888" si="133">A1861</f>
        <v>42037</v>
      </c>
      <c r="C1861" s="39">
        <f t="shared" ref="C1861:C1888" si="134">MONTH(A1861)</f>
        <v>2</v>
      </c>
      <c r="D1861" s="39">
        <f t="shared" ref="D1861:D1888" si="135">YEAR(A1861)</f>
        <v>2015</v>
      </c>
      <c r="E1861" s="26" t="s">
        <v>2</v>
      </c>
      <c r="F1861">
        <f t="shared" ref="F1861:F1888" si="136">WEEKDAY(A1861)</f>
        <v>2</v>
      </c>
      <c r="G1861" t="s">
        <v>8</v>
      </c>
    </row>
    <row r="1862" spans="1:7">
      <c r="A1862" s="26">
        <v>42038</v>
      </c>
      <c r="B1862" s="39">
        <f t="shared" si="133"/>
        <v>42038</v>
      </c>
      <c r="C1862" s="39">
        <f t="shared" si="134"/>
        <v>2</v>
      </c>
      <c r="D1862" s="39">
        <f t="shared" si="135"/>
        <v>2015</v>
      </c>
      <c r="E1862" s="26" t="s">
        <v>2</v>
      </c>
      <c r="F1862">
        <f t="shared" si="136"/>
        <v>3</v>
      </c>
      <c r="G1862" t="s">
        <v>8</v>
      </c>
    </row>
    <row r="1863" spans="1:7">
      <c r="A1863" s="26">
        <v>42039</v>
      </c>
      <c r="B1863" s="39">
        <f t="shared" si="133"/>
        <v>42039</v>
      </c>
      <c r="C1863" s="39">
        <f t="shared" si="134"/>
        <v>2</v>
      </c>
      <c r="D1863" s="39">
        <f t="shared" si="135"/>
        <v>2015</v>
      </c>
      <c r="E1863" s="26" t="s">
        <v>2</v>
      </c>
      <c r="F1863">
        <f t="shared" si="136"/>
        <v>4</v>
      </c>
      <c r="G1863" t="s">
        <v>8</v>
      </c>
    </row>
    <row r="1864" spans="1:7">
      <c r="A1864" s="26">
        <v>42040</v>
      </c>
      <c r="B1864" s="39">
        <f t="shared" si="133"/>
        <v>42040</v>
      </c>
      <c r="C1864" s="39">
        <f t="shared" si="134"/>
        <v>2</v>
      </c>
      <c r="D1864" s="39">
        <f t="shared" si="135"/>
        <v>2015</v>
      </c>
      <c r="E1864" s="26" t="s">
        <v>2</v>
      </c>
      <c r="F1864">
        <f t="shared" si="136"/>
        <v>5</v>
      </c>
      <c r="G1864" t="s">
        <v>8</v>
      </c>
    </row>
    <row r="1865" spans="1:7">
      <c r="A1865" s="26">
        <v>42041</v>
      </c>
      <c r="B1865" s="39">
        <f t="shared" si="133"/>
        <v>42041</v>
      </c>
      <c r="C1865" s="39">
        <f t="shared" si="134"/>
        <v>2</v>
      </c>
      <c r="D1865" s="39">
        <f t="shared" si="135"/>
        <v>2015</v>
      </c>
      <c r="E1865" s="26" t="s">
        <v>2</v>
      </c>
      <c r="F1865">
        <f t="shared" si="136"/>
        <v>6</v>
      </c>
      <c r="G1865" t="s">
        <v>8</v>
      </c>
    </row>
    <row r="1866" spans="1:7">
      <c r="A1866" s="26">
        <v>42042</v>
      </c>
      <c r="B1866" s="39">
        <f t="shared" si="133"/>
        <v>42042</v>
      </c>
      <c r="C1866" s="39">
        <f t="shared" si="134"/>
        <v>2</v>
      </c>
      <c r="D1866" s="39">
        <f t="shared" si="135"/>
        <v>2015</v>
      </c>
      <c r="E1866" s="26" t="s">
        <v>2</v>
      </c>
      <c r="F1866">
        <f t="shared" si="136"/>
        <v>7</v>
      </c>
      <c r="G1866" t="s">
        <v>0</v>
      </c>
    </row>
    <row r="1867" spans="1:7">
      <c r="A1867" s="26">
        <v>42043</v>
      </c>
      <c r="B1867" s="39">
        <f t="shared" si="133"/>
        <v>42043</v>
      </c>
      <c r="C1867" s="39">
        <f t="shared" si="134"/>
        <v>2</v>
      </c>
      <c r="D1867" s="39">
        <f t="shared" si="135"/>
        <v>2015</v>
      </c>
      <c r="E1867" s="26" t="s">
        <v>2</v>
      </c>
      <c r="F1867">
        <f t="shared" si="136"/>
        <v>1</v>
      </c>
      <c r="G1867" t="s">
        <v>13</v>
      </c>
    </row>
    <row r="1868" spans="1:7">
      <c r="A1868" s="26">
        <v>42044</v>
      </c>
      <c r="B1868" s="39">
        <f t="shared" si="133"/>
        <v>42044</v>
      </c>
      <c r="C1868" s="39">
        <f t="shared" si="134"/>
        <v>2</v>
      </c>
      <c r="D1868" s="39">
        <f t="shared" si="135"/>
        <v>2015</v>
      </c>
      <c r="E1868" s="26" t="s">
        <v>2</v>
      </c>
      <c r="F1868">
        <f t="shared" si="136"/>
        <v>2</v>
      </c>
      <c r="G1868" t="s">
        <v>8</v>
      </c>
    </row>
    <row r="1869" spans="1:7">
      <c r="A1869" s="26">
        <v>42045</v>
      </c>
      <c r="B1869" s="39">
        <f t="shared" si="133"/>
        <v>42045</v>
      </c>
      <c r="C1869" s="39">
        <f t="shared" si="134"/>
        <v>2</v>
      </c>
      <c r="D1869" s="39">
        <f t="shared" si="135"/>
        <v>2015</v>
      </c>
      <c r="E1869" s="26" t="s">
        <v>2</v>
      </c>
      <c r="F1869">
        <f t="shared" si="136"/>
        <v>3</v>
      </c>
      <c r="G1869" t="s">
        <v>8</v>
      </c>
    </row>
    <row r="1870" spans="1:7">
      <c r="A1870" s="26">
        <v>42046</v>
      </c>
      <c r="B1870" s="39">
        <f t="shared" si="133"/>
        <v>42046</v>
      </c>
      <c r="C1870" s="39">
        <f t="shared" si="134"/>
        <v>2</v>
      </c>
      <c r="D1870" s="39">
        <f t="shared" si="135"/>
        <v>2015</v>
      </c>
      <c r="E1870" s="26" t="s">
        <v>2</v>
      </c>
      <c r="F1870">
        <f t="shared" si="136"/>
        <v>4</v>
      </c>
      <c r="G1870" t="s">
        <v>8</v>
      </c>
    </row>
    <row r="1871" spans="1:7">
      <c r="A1871" s="26">
        <v>42047</v>
      </c>
      <c r="B1871" s="39">
        <f t="shared" si="133"/>
        <v>42047</v>
      </c>
      <c r="C1871" s="39">
        <f t="shared" si="134"/>
        <v>2</v>
      </c>
      <c r="D1871" s="39">
        <f t="shared" si="135"/>
        <v>2015</v>
      </c>
      <c r="E1871" s="26" t="s">
        <v>2</v>
      </c>
      <c r="F1871">
        <f t="shared" si="136"/>
        <v>5</v>
      </c>
      <c r="G1871" t="s">
        <v>8</v>
      </c>
    </row>
    <row r="1872" spans="1:7">
      <c r="A1872" s="26">
        <v>42048</v>
      </c>
      <c r="B1872" s="39">
        <f t="shared" si="133"/>
        <v>42048</v>
      </c>
      <c r="C1872" s="39">
        <f t="shared" si="134"/>
        <v>2</v>
      </c>
      <c r="D1872" s="39">
        <f t="shared" si="135"/>
        <v>2015</v>
      </c>
      <c r="E1872" s="26" t="s">
        <v>2</v>
      </c>
      <c r="F1872">
        <f t="shared" si="136"/>
        <v>6</v>
      </c>
      <c r="G1872" t="s">
        <v>8</v>
      </c>
    </row>
    <row r="1873" spans="1:7">
      <c r="A1873" s="26">
        <v>42049</v>
      </c>
      <c r="B1873" s="39">
        <f t="shared" si="133"/>
        <v>42049</v>
      </c>
      <c r="C1873" s="39">
        <f t="shared" si="134"/>
        <v>2</v>
      </c>
      <c r="D1873" s="39">
        <f t="shared" si="135"/>
        <v>2015</v>
      </c>
      <c r="E1873" s="26" t="s">
        <v>2</v>
      </c>
      <c r="F1873">
        <f t="shared" si="136"/>
        <v>7</v>
      </c>
      <c r="G1873" t="s">
        <v>0</v>
      </c>
    </row>
    <row r="1874" spans="1:7">
      <c r="A1874" s="26">
        <v>42050</v>
      </c>
      <c r="B1874" s="39">
        <f t="shared" si="133"/>
        <v>42050</v>
      </c>
      <c r="C1874" s="39">
        <f t="shared" si="134"/>
        <v>2</v>
      </c>
      <c r="D1874" s="39">
        <f t="shared" si="135"/>
        <v>2015</v>
      </c>
      <c r="E1874" s="26" t="s">
        <v>2</v>
      </c>
      <c r="F1874">
        <f t="shared" si="136"/>
        <v>1</v>
      </c>
      <c r="G1874" t="s">
        <v>13</v>
      </c>
    </row>
    <row r="1875" spans="1:7">
      <c r="A1875" s="26">
        <v>42051</v>
      </c>
      <c r="B1875" s="39">
        <f t="shared" si="133"/>
        <v>42051</v>
      </c>
      <c r="C1875" s="39">
        <f t="shared" si="134"/>
        <v>2</v>
      </c>
      <c r="D1875" s="39">
        <f t="shared" si="135"/>
        <v>2015</v>
      </c>
      <c r="E1875" s="26" t="s">
        <v>2</v>
      </c>
      <c r="F1875">
        <f t="shared" si="136"/>
        <v>2</v>
      </c>
      <c r="G1875" t="s">
        <v>8</v>
      </c>
    </row>
    <row r="1876" spans="1:7">
      <c r="A1876" s="26">
        <v>42052</v>
      </c>
      <c r="B1876" s="39">
        <f t="shared" si="133"/>
        <v>42052</v>
      </c>
      <c r="C1876" s="39">
        <f t="shared" si="134"/>
        <v>2</v>
      </c>
      <c r="D1876" s="39">
        <f t="shared" si="135"/>
        <v>2015</v>
      </c>
      <c r="E1876" s="26" t="s">
        <v>2</v>
      </c>
      <c r="F1876">
        <f t="shared" si="136"/>
        <v>3</v>
      </c>
      <c r="G1876" t="s">
        <v>8</v>
      </c>
    </row>
    <row r="1877" spans="1:7">
      <c r="A1877" s="26">
        <v>42053</v>
      </c>
      <c r="B1877" s="39">
        <f t="shared" si="133"/>
        <v>42053</v>
      </c>
      <c r="C1877" s="39">
        <f t="shared" si="134"/>
        <v>2</v>
      </c>
      <c r="D1877" s="39">
        <f t="shared" si="135"/>
        <v>2015</v>
      </c>
      <c r="E1877" s="26" t="s">
        <v>2</v>
      </c>
      <c r="F1877">
        <f t="shared" si="136"/>
        <v>4</v>
      </c>
      <c r="G1877" t="s">
        <v>13</v>
      </c>
    </row>
    <row r="1878" spans="1:7">
      <c r="A1878" s="26">
        <v>42054</v>
      </c>
      <c r="B1878" s="39">
        <f t="shared" si="133"/>
        <v>42054</v>
      </c>
      <c r="C1878" s="39">
        <f t="shared" si="134"/>
        <v>2</v>
      </c>
      <c r="D1878" s="39">
        <f t="shared" si="135"/>
        <v>2015</v>
      </c>
      <c r="E1878" s="26" t="s">
        <v>2</v>
      </c>
      <c r="F1878">
        <f t="shared" si="136"/>
        <v>5</v>
      </c>
      <c r="G1878" t="s">
        <v>13</v>
      </c>
    </row>
    <row r="1879" spans="1:7">
      <c r="A1879" s="26">
        <v>42055</v>
      </c>
      <c r="B1879" s="39">
        <f t="shared" si="133"/>
        <v>42055</v>
      </c>
      <c r="C1879" s="39">
        <f t="shared" si="134"/>
        <v>2</v>
      </c>
      <c r="D1879" s="39">
        <f t="shared" si="135"/>
        <v>2015</v>
      </c>
      <c r="E1879" s="26" t="s">
        <v>2</v>
      </c>
      <c r="F1879">
        <f t="shared" si="136"/>
        <v>6</v>
      </c>
      <c r="G1879" t="s">
        <v>13</v>
      </c>
    </row>
    <row r="1880" spans="1:7">
      <c r="A1880" s="26">
        <v>42056</v>
      </c>
      <c r="B1880" s="39">
        <f t="shared" si="133"/>
        <v>42056</v>
      </c>
      <c r="C1880" s="39">
        <f t="shared" si="134"/>
        <v>2</v>
      </c>
      <c r="D1880" s="39">
        <f t="shared" si="135"/>
        <v>2015</v>
      </c>
      <c r="E1880" s="26" t="s">
        <v>2</v>
      </c>
      <c r="F1880">
        <f t="shared" si="136"/>
        <v>7</v>
      </c>
      <c r="G1880" t="s">
        <v>13</v>
      </c>
    </row>
    <row r="1881" spans="1:7">
      <c r="A1881" s="26">
        <v>42057</v>
      </c>
      <c r="B1881" s="39">
        <f t="shared" si="133"/>
        <v>42057</v>
      </c>
      <c r="C1881" s="39">
        <f t="shared" si="134"/>
        <v>2</v>
      </c>
      <c r="D1881" s="39">
        <f t="shared" si="135"/>
        <v>2015</v>
      </c>
      <c r="E1881" s="26" t="s">
        <v>2</v>
      </c>
      <c r="F1881">
        <f t="shared" si="136"/>
        <v>1</v>
      </c>
      <c r="G1881" t="s">
        <v>13</v>
      </c>
    </row>
    <row r="1882" spans="1:7">
      <c r="A1882" s="26">
        <v>42058</v>
      </c>
      <c r="B1882" s="39">
        <f t="shared" si="133"/>
        <v>42058</v>
      </c>
      <c r="C1882" s="39">
        <f t="shared" si="134"/>
        <v>2</v>
      </c>
      <c r="D1882" s="39">
        <f t="shared" si="135"/>
        <v>2015</v>
      </c>
      <c r="E1882" s="26" t="s">
        <v>2</v>
      </c>
      <c r="F1882">
        <f t="shared" si="136"/>
        <v>2</v>
      </c>
      <c r="G1882" t="s">
        <v>13</v>
      </c>
    </row>
    <row r="1883" spans="1:7">
      <c r="A1883" s="26">
        <v>42059</v>
      </c>
      <c r="B1883" s="39">
        <f t="shared" si="133"/>
        <v>42059</v>
      </c>
      <c r="C1883" s="39">
        <f t="shared" si="134"/>
        <v>2</v>
      </c>
      <c r="D1883" s="39">
        <f t="shared" si="135"/>
        <v>2015</v>
      </c>
      <c r="E1883" s="26" t="s">
        <v>2</v>
      </c>
      <c r="F1883">
        <f t="shared" si="136"/>
        <v>3</v>
      </c>
      <c r="G1883" t="s">
        <v>8</v>
      </c>
    </row>
    <row r="1884" spans="1:7">
      <c r="A1884" s="26">
        <v>42060</v>
      </c>
      <c r="B1884" s="39">
        <f t="shared" si="133"/>
        <v>42060</v>
      </c>
      <c r="C1884" s="39">
        <f t="shared" si="134"/>
        <v>2</v>
      </c>
      <c r="D1884" s="39">
        <f t="shared" si="135"/>
        <v>2015</v>
      </c>
      <c r="E1884" s="26" t="s">
        <v>2</v>
      </c>
      <c r="F1884">
        <f t="shared" si="136"/>
        <v>4</v>
      </c>
      <c r="G1884" t="s">
        <v>8</v>
      </c>
    </row>
    <row r="1885" spans="1:7">
      <c r="A1885" s="26">
        <v>42061</v>
      </c>
      <c r="B1885" s="39">
        <f t="shared" si="133"/>
        <v>42061</v>
      </c>
      <c r="C1885" s="39">
        <f t="shared" si="134"/>
        <v>2</v>
      </c>
      <c r="D1885" s="39">
        <f t="shared" si="135"/>
        <v>2015</v>
      </c>
      <c r="E1885" s="26" t="s">
        <v>2</v>
      </c>
      <c r="F1885">
        <f t="shared" si="136"/>
        <v>5</v>
      </c>
      <c r="G1885" t="s">
        <v>8</v>
      </c>
    </row>
    <row r="1886" spans="1:7">
      <c r="A1886" s="26">
        <v>42062</v>
      </c>
      <c r="B1886" s="39">
        <f t="shared" si="133"/>
        <v>42062</v>
      </c>
      <c r="C1886" s="39">
        <f t="shared" si="134"/>
        <v>2</v>
      </c>
      <c r="D1886" s="39">
        <f t="shared" si="135"/>
        <v>2015</v>
      </c>
      <c r="E1886" s="26" t="s">
        <v>2</v>
      </c>
      <c r="F1886">
        <f t="shared" si="136"/>
        <v>6</v>
      </c>
      <c r="G1886" t="s">
        <v>8</v>
      </c>
    </row>
    <row r="1887" spans="1:7">
      <c r="A1887" s="26">
        <v>42063</v>
      </c>
      <c r="B1887" s="39">
        <f t="shared" si="133"/>
        <v>42063</v>
      </c>
      <c r="C1887" s="39">
        <f t="shared" si="134"/>
        <v>2</v>
      </c>
      <c r="D1887" s="39">
        <f t="shared" si="135"/>
        <v>2015</v>
      </c>
      <c r="E1887" s="26" t="s">
        <v>2</v>
      </c>
      <c r="F1887">
        <f t="shared" si="136"/>
        <v>7</v>
      </c>
      <c r="G1887" t="s">
        <v>13</v>
      </c>
    </row>
    <row r="1888" spans="1:7">
      <c r="A1888" s="26">
        <v>42064</v>
      </c>
      <c r="B1888" s="39">
        <f t="shared" si="133"/>
        <v>42064</v>
      </c>
      <c r="C1888" s="39">
        <f t="shared" si="134"/>
        <v>3</v>
      </c>
      <c r="D1888" s="39">
        <f t="shared" si="135"/>
        <v>2015</v>
      </c>
      <c r="E1888" s="26" t="s">
        <v>2</v>
      </c>
      <c r="F1888">
        <f t="shared" si="136"/>
        <v>1</v>
      </c>
      <c r="G1888" t="s">
        <v>13</v>
      </c>
    </row>
    <row r="1889" spans="1:7">
      <c r="A1889" s="26">
        <v>42065</v>
      </c>
      <c r="B1889" s="39">
        <f t="shared" ref="B1889:B1921" si="137">A1889</f>
        <v>42065</v>
      </c>
      <c r="C1889" s="39">
        <f t="shared" ref="C1889:C1921" si="138">MONTH(A1889)</f>
        <v>3</v>
      </c>
      <c r="D1889" s="39">
        <f t="shared" ref="D1889:D1921" si="139">YEAR(A1889)</f>
        <v>2015</v>
      </c>
      <c r="E1889" s="26" t="s">
        <v>2</v>
      </c>
      <c r="F1889">
        <f t="shared" ref="F1889:F1921" si="140">WEEKDAY(A1889)</f>
        <v>2</v>
      </c>
      <c r="G1889" t="s">
        <v>8</v>
      </c>
    </row>
    <row r="1890" spans="1:7">
      <c r="A1890" s="26">
        <v>42066</v>
      </c>
      <c r="B1890" s="39">
        <f t="shared" si="137"/>
        <v>42066</v>
      </c>
      <c r="C1890" s="39">
        <f t="shared" si="138"/>
        <v>3</v>
      </c>
      <c r="D1890" s="39">
        <f t="shared" si="139"/>
        <v>2015</v>
      </c>
      <c r="E1890" s="26" t="s">
        <v>2</v>
      </c>
      <c r="F1890">
        <f t="shared" si="140"/>
        <v>3</v>
      </c>
      <c r="G1890" t="s">
        <v>8</v>
      </c>
    </row>
    <row r="1891" spans="1:7">
      <c r="A1891" s="26">
        <v>42067</v>
      </c>
      <c r="B1891" s="39">
        <f t="shared" si="137"/>
        <v>42067</v>
      </c>
      <c r="C1891" s="39">
        <f t="shared" si="138"/>
        <v>3</v>
      </c>
      <c r="D1891" s="39">
        <f t="shared" si="139"/>
        <v>2015</v>
      </c>
      <c r="E1891" s="26" t="s">
        <v>2</v>
      </c>
      <c r="F1891">
        <f t="shared" si="140"/>
        <v>4</v>
      </c>
      <c r="G1891" t="s">
        <v>8</v>
      </c>
    </row>
    <row r="1892" spans="1:7">
      <c r="A1892" s="26">
        <v>42068</v>
      </c>
      <c r="B1892" s="39">
        <f t="shared" si="137"/>
        <v>42068</v>
      </c>
      <c r="C1892" s="39">
        <f t="shared" si="138"/>
        <v>3</v>
      </c>
      <c r="D1892" s="39">
        <f t="shared" si="139"/>
        <v>2015</v>
      </c>
      <c r="E1892" s="26" t="s">
        <v>2</v>
      </c>
      <c r="F1892">
        <f t="shared" si="140"/>
        <v>5</v>
      </c>
      <c r="G1892" t="s">
        <v>8</v>
      </c>
    </row>
    <row r="1893" spans="1:7">
      <c r="A1893" s="26">
        <v>42069</v>
      </c>
      <c r="B1893" s="39">
        <f t="shared" si="137"/>
        <v>42069</v>
      </c>
      <c r="C1893" s="39">
        <f t="shared" si="138"/>
        <v>3</v>
      </c>
      <c r="D1893" s="39">
        <f t="shared" si="139"/>
        <v>2015</v>
      </c>
      <c r="E1893" s="26" t="s">
        <v>2</v>
      </c>
      <c r="F1893">
        <f t="shared" si="140"/>
        <v>6</v>
      </c>
      <c r="G1893" t="s">
        <v>8</v>
      </c>
    </row>
    <row r="1894" spans="1:7">
      <c r="A1894" s="26">
        <v>42070</v>
      </c>
      <c r="B1894" s="39">
        <f t="shared" si="137"/>
        <v>42070</v>
      </c>
      <c r="C1894" s="39">
        <f t="shared" si="138"/>
        <v>3</v>
      </c>
      <c r="D1894" s="39">
        <f t="shared" si="139"/>
        <v>2015</v>
      </c>
      <c r="E1894" s="26" t="s">
        <v>2</v>
      </c>
      <c r="F1894">
        <f t="shared" si="140"/>
        <v>7</v>
      </c>
      <c r="G1894" t="s">
        <v>0</v>
      </c>
    </row>
    <row r="1895" spans="1:7">
      <c r="A1895" s="26">
        <v>42071</v>
      </c>
      <c r="B1895" s="39">
        <f t="shared" si="137"/>
        <v>42071</v>
      </c>
      <c r="C1895" s="39">
        <f t="shared" si="138"/>
        <v>3</v>
      </c>
      <c r="D1895" s="39">
        <f t="shared" si="139"/>
        <v>2015</v>
      </c>
      <c r="E1895" s="26" t="s">
        <v>2</v>
      </c>
      <c r="F1895">
        <f t="shared" si="140"/>
        <v>1</v>
      </c>
      <c r="G1895" t="s">
        <v>13</v>
      </c>
    </row>
    <row r="1896" spans="1:7">
      <c r="A1896" s="26">
        <v>42072</v>
      </c>
      <c r="B1896" s="39">
        <f t="shared" si="137"/>
        <v>42072</v>
      </c>
      <c r="C1896" s="39">
        <f t="shared" si="138"/>
        <v>3</v>
      </c>
      <c r="D1896" s="39">
        <f t="shared" si="139"/>
        <v>2015</v>
      </c>
      <c r="E1896" s="26" t="s">
        <v>2</v>
      </c>
      <c r="F1896">
        <f t="shared" si="140"/>
        <v>2</v>
      </c>
      <c r="G1896" t="s">
        <v>8</v>
      </c>
    </row>
    <row r="1897" spans="1:7">
      <c r="A1897" s="26">
        <v>42073</v>
      </c>
      <c r="B1897" s="39">
        <f t="shared" si="137"/>
        <v>42073</v>
      </c>
      <c r="C1897" s="39">
        <f t="shared" si="138"/>
        <v>3</v>
      </c>
      <c r="D1897" s="39">
        <f t="shared" si="139"/>
        <v>2015</v>
      </c>
      <c r="E1897" s="26" t="s">
        <v>2</v>
      </c>
      <c r="F1897">
        <f t="shared" si="140"/>
        <v>3</v>
      </c>
      <c r="G1897" t="s">
        <v>8</v>
      </c>
    </row>
    <row r="1898" spans="1:7">
      <c r="A1898" s="26">
        <v>42074</v>
      </c>
      <c r="B1898" s="39">
        <f t="shared" si="137"/>
        <v>42074</v>
      </c>
      <c r="C1898" s="39">
        <f t="shared" si="138"/>
        <v>3</v>
      </c>
      <c r="D1898" s="39">
        <f t="shared" si="139"/>
        <v>2015</v>
      </c>
      <c r="E1898" s="26" t="s">
        <v>2</v>
      </c>
      <c r="F1898">
        <f t="shared" si="140"/>
        <v>4</v>
      </c>
      <c r="G1898" t="s">
        <v>8</v>
      </c>
    </row>
    <row r="1899" spans="1:7">
      <c r="A1899" s="26">
        <v>42075</v>
      </c>
      <c r="B1899" s="39">
        <f t="shared" si="137"/>
        <v>42075</v>
      </c>
      <c r="C1899" s="39">
        <f t="shared" si="138"/>
        <v>3</v>
      </c>
      <c r="D1899" s="39">
        <f t="shared" si="139"/>
        <v>2015</v>
      </c>
      <c r="E1899" s="26" t="s">
        <v>2</v>
      </c>
      <c r="F1899">
        <f t="shared" si="140"/>
        <v>5</v>
      </c>
      <c r="G1899" t="s">
        <v>8</v>
      </c>
    </row>
    <row r="1900" spans="1:7">
      <c r="A1900" s="26">
        <v>42076</v>
      </c>
      <c r="B1900" s="39">
        <f t="shared" si="137"/>
        <v>42076</v>
      </c>
      <c r="C1900" s="39">
        <f t="shared" si="138"/>
        <v>3</v>
      </c>
      <c r="D1900" s="39">
        <f t="shared" si="139"/>
        <v>2015</v>
      </c>
      <c r="E1900" s="26" t="s">
        <v>2</v>
      </c>
      <c r="F1900">
        <f t="shared" si="140"/>
        <v>6</v>
      </c>
      <c r="G1900" t="s">
        <v>8</v>
      </c>
    </row>
    <row r="1901" spans="1:7">
      <c r="A1901" s="26">
        <v>42077</v>
      </c>
      <c r="B1901" s="39">
        <f t="shared" si="137"/>
        <v>42077</v>
      </c>
      <c r="C1901" s="39">
        <f t="shared" si="138"/>
        <v>3</v>
      </c>
      <c r="D1901" s="39">
        <f t="shared" si="139"/>
        <v>2015</v>
      </c>
      <c r="E1901" s="26" t="s">
        <v>2</v>
      </c>
      <c r="F1901">
        <f t="shared" si="140"/>
        <v>7</v>
      </c>
      <c r="G1901" t="s">
        <v>0</v>
      </c>
    </row>
    <row r="1902" spans="1:7">
      <c r="A1902" s="26">
        <v>42078</v>
      </c>
      <c r="B1902" s="39">
        <f t="shared" si="137"/>
        <v>42078</v>
      </c>
      <c r="C1902" s="39">
        <f t="shared" si="138"/>
        <v>3</v>
      </c>
      <c r="D1902" s="39">
        <f t="shared" si="139"/>
        <v>2015</v>
      </c>
      <c r="E1902" s="26" t="s">
        <v>2</v>
      </c>
      <c r="F1902">
        <f t="shared" si="140"/>
        <v>1</v>
      </c>
      <c r="G1902" t="s">
        <v>13</v>
      </c>
    </row>
    <row r="1903" spans="1:7">
      <c r="A1903" s="26">
        <v>42079</v>
      </c>
      <c r="B1903" s="39">
        <f t="shared" si="137"/>
        <v>42079</v>
      </c>
      <c r="C1903" s="39">
        <f t="shared" si="138"/>
        <v>3</v>
      </c>
      <c r="D1903" s="39">
        <f t="shared" si="139"/>
        <v>2015</v>
      </c>
      <c r="E1903" s="26" t="s">
        <v>2</v>
      </c>
      <c r="F1903">
        <f t="shared" si="140"/>
        <v>2</v>
      </c>
      <c r="G1903" t="s">
        <v>8</v>
      </c>
    </row>
    <row r="1904" spans="1:7">
      <c r="A1904" s="26">
        <v>42080</v>
      </c>
      <c r="B1904" s="39">
        <f t="shared" si="137"/>
        <v>42080</v>
      </c>
      <c r="C1904" s="39">
        <f t="shared" si="138"/>
        <v>3</v>
      </c>
      <c r="D1904" s="39">
        <f t="shared" si="139"/>
        <v>2015</v>
      </c>
      <c r="E1904" s="26" t="s">
        <v>2</v>
      </c>
      <c r="F1904">
        <f t="shared" si="140"/>
        <v>3</v>
      </c>
      <c r="G1904" t="s">
        <v>8</v>
      </c>
    </row>
    <row r="1905" spans="1:7">
      <c r="A1905" s="26">
        <v>42081</v>
      </c>
      <c r="B1905" s="39">
        <f t="shared" si="137"/>
        <v>42081</v>
      </c>
      <c r="C1905" s="39">
        <f t="shared" si="138"/>
        <v>3</v>
      </c>
      <c r="D1905" s="39">
        <f t="shared" si="139"/>
        <v>2015</v>
      </c>
      <c r="E1905" s="26" t="s">
        <v>2</v>
      </c>
      <c r="F1905">
        <f t="shared" si="140"/>
        <v>4</v>
      </c>
      <c r="G1905" t="s">
        <v>8</v>
      </c>
    </row>
    <row r="1906" spans="1:7">
      <c r="A1906" s="26">
        <v>42082</v>
      </c>
      <c r="B1906" s="39">
        <f t="shared" si="137"/>
        <v>42082</v>
      </c>
      <c r="C1906" s="39">
        <f t="shared" si="138"/>
        <v>3</v>
      </c>
      <c r="D1906" s="39">
        <f t="shared" si="139"/>
        <v>2015</v>
      </c>
      <c r="E1906" s="26" t="s">
        <v>2</v>
      </c>
      <c r="F1906">
        <f t="shared" si="140"/>
        <v>5</v>
      </c>
      <c r="G1906" t="s">
        <v>8</v>
      </c>
    </row>
    <row r="1907" spans="1:7">
      <c r="A1907" s="26">
        <v>42083</v>
      </c>
      <c r="B1907" s="39">
        <f t="shared" si="137"/>
        <v>42083</v>
      </c>
      <c r="C1907" s="39">
        <f t="shared" si="138"/>
        <v>3</v>
      </c>
      <c r="D1907" s="39">
        <f t="shared" si="139"/>
        <v>2015</v>
      </c>
      <c r="E1907" s="26" t="s">
        <v>2</v>
      </c>
      <c r="F1907">
        <f t="shared" si="140"/>
        <v>6</v>
      </c>
      <c r="G1907" t="s">
        <v>8</v>
      </c>
    </row>
    <row r="1908" spans="1:7">
      <c r="A1908" s="26">
        <v>42084</v>
      </c>
      <c r="B1908" s="39">
        <f t="shared" si="137"/>
        <v>42084</v>
      </c>
      <c r="C1908" s="39">
        <f t="shared" si="138"/>
        <v>3</v>
      </c>
      <c r="D1908" s="39">
        <f t="shared" si="139"/>
        <v>2015</v>
      </c>
      <c r="E1908" s="26" t="s">
        <v>2</v>
      </c>
      <c r="F1908">
        <f t="shared" si="140"/>
        <v>7</v>
      </c>
      <c r="G1908" t="s">
        <v>0</v>
      </c>
    </row>
    <row r="1909" spans="1:7">
      <c r="A1909" s="26">
        <v>42085</v>
      </c>
      <c r="B1909" s="39">
        <f t="shared" si="137"/>
        <v>42085</v>
      </c>
      <c r="C1909" s="39">
        <f t="shared" si="138"/>
        <v>3</v>
      </c>
      <c r="D1909" s="39">
        <f t="shared" si="139"/>
        <v>2015</v>
      </c>
      <c r="E1909" s="26" t="s">
        <v>2</v>
      </c>
      <c r="F1909">
        <f t="shared" si="140"/>
        <v>1</v>
      </c>
      <c r="G1909" t="s">
        <v>13</v>
      </c>
    </row>
    <row r="1910" spans="1:7">
      <c r="A1910" s="26">
        <v>42086</v>
      </c>
      <c r="B1910" s="39">
        <f t="shared" si="137"/>
        <v>42086</v>
      </c>
      <c r="C1910" s="39">
        <f t="shared" si="138"/>
        <v>3</v>
      </c>
      <c r="D1910" s="39">
        <f t="shared" si="139"/>
        <v>2015</v>
      </c>
      <c r="E1910" s="26" t="s">
        <v>2</v>
      </c>
      <c r="F1910">
        <f t="shared" si="140"/>
        <v>2</v>
      </c>
      <c r="G1910" t="s">
        <v>8</v>
      </c>
    </row>
    <row r="1911" spans="1:7">
      <c r="A1911" s="26">
        <v>42087</v>
      </c>
      <c r="B1911" s="39">
        <f t="shared" si="137"/>
        <v>42087</v>
      </c>
      <c r="C1911" s="39">
        <f t="shared" si="138"/>
        <v>3</v>
      </c>
      <c r="D1911" s="39">
        <f t="shared" si="139"/>
        <v>2015</v>
      </c>
      <c r="E1911" s="26" t="s">
        <v>2</v>
      </c>
      <c r="F1911">
        <f t="shared" si="140"/>
        <v>3</v>
      </c>
      <c r="G1911" t="s">
        <v>8</v>
      </c>
    </row>
    <row r="1912" spans="1:7">
      <c r="A1912" s="26">
        <v>42088</v>
      </c>
      <c r="B1912" s="39">
        <f t="shared" si="137"/>
        <v>42088</v>
      </c>
      <c r="C1912" s="39">
        <f t="shared" si="138"/>
        <v>3</v>
      </c>
      <c r="D1912" s="39">
        <f t="shared" si="139"/>
        <v>2015</v>
      </c>
      <c r="E1912" s="26" t="s">
        <v>2</v>
      </c>
      <c r="F1912">
        <f t="shared" si="140"/>
        <v>4</v>
      </c>
      <c r="G1912" t="s">
        <v>8</v>
      </c>
    </row>
    <row r="1913" spans="1:7">
      <c r="A1913" s="26">
        <v>42089</v>
      </c>
      <c r="B1913" s="39">
        <f t="shared" si="137"/>
        <v>42089</v>
      </c>
      <c r="C1913" s="39">
        <f t="shared" si="138"/>
        <v>3</v>
      </c>
      <c r="D1913" s="39">
        <f t="shared" si="139"/>
        <v>2015</v>
      </c>
      <c r="E1913" s="26" t="s">
        <v>2</v>
      </c>
      <c r="F1913">
        <f t="shared" si="140"/>
        <v>5</v>
      </c>
      <c r="G1913" t="s">
        <v>8</v>
      </c>
    </row>
    <row r="1914" spans="1:7">
      <c r="A1914" s="26">
        <v>42090</v>
      </c>
      <c r="B1914" s="39">
        <f t="shared" si="137"/>
        <v>42090</v>
      </c>
      <c r="C1914" s="39">
        <f t="shared" si="138"/>
        <v>3</v>
      </c>
      <c r="D1914" s="39">
        <f t="shared" si="139"/>
        <v>2015</v>
      </c>
      <c r="E1914" s="26" t="s">
        <v>2</v>
      </c>
      <c r="F1914">
        <f t="shared" si="140"/>
        <v>6</v>
      </c>
      <c r="G1914" t="s">
        <v>8</v>
      </c>
    </row>
    <row r="1915" spans="1:7">
      <c r="A1915" s="26">
        <v>42091</v>
      </c>
      <c r="B1915" s="39">
        <f t="shared" si="137"/>
        <v>42091</v>
      </c>
      <c r="C1915" s="39">
        <f t="shared" si="138"/>
        <v>3</v>
      </c>
      <c r="D1915" s="39">
        <f t="shared" si="139"/>
        <v>2015</v>
      </c>
      <c r="E1915" s="26" t="s">
        <v>2</v>
      </c>
      <c r="F1915">
        <f t="shared" si="140"/>
        <v>7</v>
      </c>
      <c r="G1915" t="s">
        <v>0</v>
      </c>
    </row>
    <row r="1916" spans="1:7">
      <c r="A1916" s="26">
        <v>42092</v>
      </c>
      <c r="B1916" s="39">
        <f t="shared" si="137"/>
        <v>42092</v>
      </c>
      <c r="C1916" s="39">
        <f t="shared" si="138"/>
        <v>3</v>
      </c>
      <c r="D1916" s="39">
        <f t="shared" si="139"/>
        <v>2015</v>
      </c>
      <c r="E1916" s="26" t="s">
        <v>2</v>
      </c>
      <c r="F1916">
        <f t="shared" si="140"/>
        <v>1</v>
      </c>
      <c r="G1916" t="s">
        <v>13</v>
      </c>
    </row>
    <row r="1917" spans="1:7">
      <c r="A1917" s="26">
        <v>42093</v>
      </c>
      <c r="B1917" s="39">
        <f t="shared" si="137"/>
        <v>42093</v>
      </c>
      <c r="C1917" s="39">
        <f t="shared" si="138"/>
        <v>3</v>
      </c>
      <c r="D1917" s="39">
        <f t="shared" si="139"/>
        <v>2015</v>
      </c>
      <c r="E1917" s="26" t="s">
        <v>2</v>
      </c>
      <c r="F1917">
        <f t="shared" si="140"/>
        <v>2</v>
      </c>
      <c r="G1917" t="s">
        <v>8</v>
      </c>
    </row>
    <row r="1918" spans="1:7">
      <c r="A1918" s="26">
        <v>42094</v>
      </c>
      <c r="B1918" s="39">
        <f t="shared" si="137"/>
        <v>42094</v>
      </c>
      <c r="C1918" s="39">
        <f t="shared" si="138"/>
        <v>3</v>
      </c>
      <c r="D1918" s="39">
        <f t="shared" si="139"/>
        <v>2015</v>
      </c>
      <c r="E1918" s="26" t="s">
        <v>2</v>
      </c>
      <c r="F1918">
        <f t="shared" si="140"/>
        <v>3</v>
      </c>
      <c r="G1918" t="s">
        <v>8</v>
      </c>
    </row>
    <row r="1919" spans="1:7">
      <c r="A1919" s="26">
        <v>42095</v>
      </c>
      <c r="B1919" s="39">
        <f t="shared" si="137"/>
        <v>42095</v>
      </c>
      <c r="C1919" s="39">
        <f t="shared" si="138"/>
        <v>4</v>
      </c>
      <c r="D1919" s="39">
        <f t="shared" si="139"/>
        <v>2015</v>
      </c>
      <c r="E1919" s="26" t="s">
        <v>2</v>
      </c>
      <c r="F1919">
        <f t="shared" si="140"/>
        <v>4</v>
      </c>
      <c r="G1919" t="s">
        <v>8</v>
      </c>
    </row>
    <row r="1920" spans="1:7">
      <c r="A1920" s="26">
        <v>42096</v>
      </c>
      <c r="B1920" s="39">
        <f t="shared" si="137"/>
        <v>42096</v>
      </c>
      <c r="C1920" s="39">
        <f t="shared" si="138"/>
        <v>4</v>
      </c>
      <c r="D1920" s="39">
        <f t="shared" si="139"/>
        <v>2015</v>
      </c>
      <c r="E1920" s="26" t="s">
        <v>2</v>
      </c>
      <c r="F1920">
        <f t="shared" si="140"/>
        <v>5</v>
      </c>
      <c r="G1920" t="s">
        <v>8</v>
      </c>
    </row>
    <row r="1921" spans="1:7">
      <c r="A1921" s="26">
        <v>42097</v>
      </c>
      <c r="B1921" s="39">
        <f t="shared" si="137"/>
        <v>42097</v>
      </c>
      <c r="C1921" s="39">
        <f t="shared" si="138"/>
        <v>4</v>
      </c>
      <c r="D1921" s="39">
        <f t="shared" si="139"/>
        <v>2015</v>
      </c>
      <c r="E1921" s="26" t="s">
        <v>2</v>
      </c>
      <c r="F1921">
        <f t="shared" si="140"/>
        <v>6</v>
      </c>
      <c r="G1921" t="s">
        <v>8</v>
      </c>
    </row>
    <row r="1922" spans="1:7">
      <c r="A1922" s="26">
        <v>42098</v>
      </c>
      <c r="B1922" s="39">
        <f t="shared" ref="B1922:B1948" si="141">A1922</f>
        <v>42098</v>
      </c>
      <c r="C1922" s="39">
        <f t="shared" ref="C1922:C1948" si="142">MONTH(A1922)</f>
        <v>4</v>
      </c>
      <c r="D1922" s="39">
        <f t="shared" ref="D1922:D1948" si="143">YEAR(A1922)</f>
        <v>2015</v>
      </c>
      <c r="E1922" s="26" t="s">
        <v>2</v>
      </c>
      <c r="F1922">
        <f t="shared" ref="F1922:F1948" si="144">WEEKDAY(A1922)</f>
        <v>7</v>
      </c>
      <c r="G1922" t="s">
        <v>13</v>
      </c>
    </row>
    <row r="1923" spans="1:7">
      <c r="A1923" s="26">
        <v>42099</v>
      </c>
      <c r="B1923" s="39">
        <f t="shared" si="141"/>
        <v>42099</v>
      </c>
      <c r="C1923" s="39">
        <f t="shared" si="142"/>
        <v>4</v>
      </c>
      <c r="D1923" s="39">
        <f t="shared" si="143"/>
        <v>2015</v>
      </c>
      <c r="E1923" s="26" t="s">
        <v>2</v>
      </c>
      <c r="F1923">
        <f t="shared" si="144"/>
        <v>1</v>
      </c>
      <c r="G1923" t="s">
        <v>13</v>
      </c>
    </row>
    <row r="1924" spans="1:7">
      <c r="A1924" s="26">
        <v>42100</v>
      </c>
      <c r="B1924" s="39">
        <f t="shared" si="141"/>
        <v>42100</v>
      </c>
      <c r="C1924" s="39">
        <f t="shared" si="142"/>
        <v>4</v>
      </c>
      <c r="D1924" s="39">
        <f t="shared" si="143"/>
        <v>2015</v>
      </c>
      <c r="E1924" s="26" t="s">
        <v>2</v>
      </c>
      <c r="F1924">
        <f t="shared" si="144"/>
        <v>2</v>
      </c>
      <c r="G1924" t="s">
        <v>8</v>
      </c>
    </row>
    <row r="1925" spans="1:7">
      <c r="A1925" s="26">
        <v>42101</v>
      </c>
      <c r="B1925" s="39">
        <f t="shared" si="141"/>
        <v>42101</v>
      </c>
      <c r="C1925" s="39">
        <f t="shared" si="142"/>
        <v>4</v>
      </c>
      <c r="D1925" s="39">
        <f t="shared" si="143"/>
        <v>2015</v>
      </c>
      <c r="E1925" s="26" t="s">
        <v>2</v>
      </c>
      <c r="F1925">
        <f t="shared" si="144"/>
        <v>3</v>
      </c>
      <c r="G1925" t="s">
        <v>8</v>
      </c>
    </row>
    <row r="1926" spans="1:7">
      <c r="A1926" s="26">
        <v>42102</v>
      </c>
      <c r="B1926" s="39">
        <f t="shared" si="141"/>
        <v>42102</v>
      </c>
      <c r="C1926" s="39">
        <f t="shared" si="142"/>
        <v>4</v>
      </c>
      <c r="D1926" s="39">
        <f t="shared" si="143"/>
        <v>2015</v>
      </c>
      <c r="E1926" s="26" t="s">
        <v>2</v>
      </c>
      <c r="F1926">
        <f t="shared" si="144"/>
        <v>4</v>
      </c>
      <c r="G1926" t="s">
        <v>8</v>
      </c>
    </row>
    <row r="1927" spans="1:7">
      <c r="A1927" s="26">
        <v>42103</v>
      </c>
      <c r="B1927" s="39">
        <f t="shared" si="141"/>
        <v>42103</v>
      </c>
      <c r="C1927" s="39">
        <f t="shared" si="142"/>
        <v>4</v>
      </c>
      <c r="D1927" s="39">
        <f t="shared" si="143"/>
        <v>2015</v>
      </c>
      <c r="E1927" s="26" t="s">
        <v>2</v>
      </c>
      <c r="F1927">
        <f t="shared" si="144"/>
        <v>5</v>
      </c>
      <c r="G1927" t="s">
        <v>8</v>
      </c>
    </row>
    <row r="1928" spans="1:7">
      <c r="A1928" s="26">
        <v>42104</v>
      </c>
      <c r="B1928" s="39">
        <f t="shared" si="141"/>
        <v>42104</v>
      </c>
      <c r="C1928" s="39">
        <f t="shared" si="142"/>
        <v>4</v>
      </c>
      <c r="D1928" s="39">
        <f t="shared" si="143"/>
        <v>2015</v>
      </c>
      <c r="E1928" s="26" t="s">
        <v>2</v>
      </c>
      <c r="F1928">
        <f t="shared" si="144"/>
        <v>6</v>
      </c>
      <c r="G1928" t="s">
        <v>8</v>
      </c>
    </row>
    <row r="1929" spans="1:7">
      <c r="A1929" s="26">
        <v>42105</v>
      </c>
      <c r="B1929" s="39">
        <f t="shared" si="141"/>
        <v>42105</v>
      </c>
      <c r="C1929" s="39">
        <f t="shared" si="142"/>
        <v>4</v>
      </c>
      <c r="D1929" s="39">
        <f t="shared" si="143"/>
        <v>2015</v>
      </c>
      <c r="E1929" s="26" t="s">
        <v>2</v>
      </c>
      <c r="F1929">
        <f t="shared" si="144"/>
        <v>7</v>
      </c>
      <c r="G1929" t="s">
        <v>0</v>
      </c>
    </row>
    <row r="1930" spans="1:7">
      <c r="A1930" s="26">
        <v>42106</v>
      </c>
      <c r="B1930" s="39">
        <f t="shared" si="141"/>
        <v>42106</v>
      </c>
      <c r="C1930" s="39">
        <f t="shared" si="142"/>
        <v>4</v>
      </c>
      <c r="D1930" s="39">
        <f t="shared" si="143"/>
        <v>2015</v>
      </c>
      <c r="E1930" s="26" t="s">
        <v>2</v>
      </c>
      <c r="F1930">
        <f t="shared" si="144"/>
        <v>1</v>
      </c>
      <c r="G1930" t="s">
        <v>13</v>
      </c>
    </row>
    <row r="1931" spans="1:7">
      <c r="A1931" s="26">
        <v>42107</v>
      </c>
      <c r="B1931" s="39">
        <f t="shared" si="141"/>
        <v>42107</v>
      </c>
      <c r="C1931" s="39">
        <f t="shared" si="142"/>
        <v>4</v>
      </c>
      <c r="D1931" s="39">
        <f t="shared" si="143"/>
        <v>2015</v>
      </c>
      <c r="E1931" s="26" t="s">
        <v>2</v>
      </c>
      <c r="F1931">
        <f t="shared" si="144"/>
        <v>2</v>
      </c>
      <c r="G1931" t="s">
        <v>8</v>
      </c>
    </row>
    <row r="1932" spans="1:7">
      <c r="A1932" s="26">
        <v>42108</v>
      </c>
      <c r="B1932" s="39">
        <f t="shared" si="141"/>
        <v>42108</v>
      </c>
      <c r="C1932" s="39">
        <f t="shared" si="142"/>
        <v>4</v>
      </c>
      <c r="D1932" s="39">
        <f t="shared" si="143"/>
        <v>2015</v>
      </c>
      <c r="E1932" s="26" t="s">
        <v>2</v>
      </c>
      <c r="F1932">
        <f t="shared" si="144"/>
        <v>3</v>
      </c>
      <c r="G1932" t="s">
        <v>8</v>
      </c>
    </row>
    <row r="1933" spans="1:7">
      <c r="A1933" s="26">
        <v>42109</v>
      </c>
      <c r="B1933" s="39">
        <f t="shared" si="141"/>
        <v>42109</v>
      </c>
      <c r="C1933" s="39">
        <f t="shared" si="142"/>
        <v>4</v>
      </c>
      <c r="D1933" s="39">
        <f t="shared" si="143"/>
        <v>2015</v>
      </c>
      <c r="E1933" s="26" t="s">
        <v>2</v>
      </c>
      <c r="F1933">
        <f t="shared" si="144"/>
        <v>4</v>
      </c>
      <c r="G1933" t="s">
        <v>8</v>
      </c>
    </row>
    <row r="1934" spans="1:7">
      <c r="A1934" s="26">
        <v>42110</v>
      </c>
      <c r="B1934" s="39">
        <f t="shared" si="141"/>
        <v>42110</v>
      </c>
      <c r="C1934" s="39">
        <f t="shared" si="142"/>
        <v>4</v>
      </c>
      <c r="D1934" s="39">
        <f t="shared" si="143"/>
        <v>2015</v>
      </c>
      <c r="E1934" s="26" t="s">
        <v>2</v>
      </c>
      <c r="F1934">
        <f t="shared" si="144"/>
        <v>5</v>
      </c>
      <c r="G1934" t="s">
        <v>8</v>
      </c>
    </row>
    <row r="1935" spans="1:7">
      <c r="A1935" s="26">
        <v>42111</v>
      </c>
      <c r="B1935" s="39">
        <f t="shared" si="141"/>
        <v>42111</v>
      </c>
      <c r="C1935" s="39">
        <f t="shared" si="142"/>
        <v>4</v>
      </c>
      <c r="D1935" s="39">
        <f t="shared" si="143"/>
        <v>2015</v>
      </c>
      <c r="E1935" s="26" t="s">
        <v>2</v>
      </c>
      <c r="F1935">
        <f t="shared" si="144"/>
        <v>6</v>
      </c>
      <c r="G1935" t="s">
        <v>8</v>
      </c>
    </row>
    <row r="1936" spans="1:7">
      <c r="A1936" s="26">
        <v>42112</v>
      </c>
      <c r="B1936" s="39">
        <f t="shared" si="141"/>
        <v>42112</v>
      </c>
      <c r="C1936" s="39">
        <f t="shared" si="142"/>
        <v>4</v>
      </c>
      <c r="D1936" s="39">
        <f t="shared" si="143"/>
        <v>2015</v>
      </c>
      <c r="E1936" s="26" t="s">
        <v>2</v>
      </c>
      <c r="F1936">
        <f t="shared" si="144"/>
        <v>7</v>
      </c>
      <c r="G1936" t="s">
        <v>0</v>
      </c>
    </row>
    <row r="1937" spans="1:7">
      <c r="A1937" s="26">
        <v>42113</v>
      </c>
      <c r="B1937" s="39">
        <f t="shared" si="141"/>
        <v>42113</v>
      </c>
      <c r="C1937" s="39">
        <f t="shared" si="142"/>
        <v>4</v>
      </c>
      <c r="D1937" s="39">
        <f t="shared" si="143"/>
        <v>2015</v>
      </c>
      <c r="E1937" s="26" t="s">
        <v>2</v>
      </c>
      <c r="F1937">
        <f t="shared" si="144"/>
        <v>1</v>
      </c>
      <c r="G1937" t="s">
        <v>13</v>
      </c>
    </row>
    <row r="1938" spans="1:7">
      <c r="A1938" s="26">
        <v>42114</v>
      </c>
      <c r="B1938" s="39">
        <f t="shared" si="141"/>
        <v>42114</v>
      </c>
      <c r="C1938" s="39">
        <f t="shared" si="142"/>
        <v>4</v>
      </c>
      <c r="D1938" s="39">
        <f t="shared" si="143"/>
        <v>2015</v>
      </c>
      <c r="E1938" s="26" t="s">
        <v>2</v>
      </c>
      <c r="F1938">
        <f t="shared" si="144"/>
        <v>2</v>
      </c>
      <c r="G1938" t="s">
        <v>8</v>
      </c>
    </row>
    <row r="1939" spans="1:7">
      <c r="A1939" s="26">
        <v>42115</v>
      </c>
      <c r="B1939" s="39">
        <f t="shared" si="141"/>
        <v>42115</v>
      </c>
      <c r="C1939" s="39">
        <f t="shared" si="142"/>
        <v>4</v>
      </c>
      <c r="D1939" s="39">
        <f t="shared" si="143"/>
        <v>2015</v>
      </c>
      <c r="E1939" s="26" t="s">
        <v>2</v>
      </c>
      <c r="F1939">
        <f t="shared" si="144"/>
        <v>3</v>
      </c>
      <c r="G1939" t="s">
        <v>8</v>
      </c>
    </row>
    <row r="1940" spans="1:7">
      <c r="A1940" s="26">
        <v>42116</v>
      </c>
      <c r="B1940" s="39">
        <f t="shared" si="141"/>
        <v>42116</v>
      </c>
      <c r="C1940" s="39">
        <f t="shared" si="142"/>
        <v>4</v>
      </c>
      <c r="D1940" s="39">
        <f t="shared" si="143"/>
        <v>2015</v>
      </c>
      <c r="E1940" s="26" t="s">
        <v>2</v>
      </c>
      <c r="F1940">
        <f t="shared" si="144"/>
        <v>4</v>
      </c>
      <c r="G1940" t="s">
        <v>8</v>
      </c>
    </row>
    <row r="1941" spans="1:7">
      <c r="A1941" s="26">
        <v>42117</v>
      </c>
      <c r="B1941" s="39">
        <f t="shared" si="141"/>
        <v>42117</v>
      </c>
      <c r="C1941" s="39">
        <f t="shared" si="142"/>
        <v>4</v>
      </c>
      <c r="D1941" s="39">
        <f t="shared" si="143"/>
        <v>2015</v>
      </c>
      <c r="E1941" s="26" t="s">
        <v>2</v>
      </c>
      <c r="F1941">
        <f t="shared" si="144"/>
        <v>5</v>
      </c>
      <c r="G1941" t="s">
        <v>8</v>
      </c>
    </row>
    <row r="1942" spans="1:7">
      <c r="A1942" s="26">
        <v>42118</v>
      </c>
      <c r="B1942" s="39">
        <f t="shared" si="141"/>
        <v>42118</v>
      </c>
      <c r="C1942" s="39">
        <f t="shared" si="142"/>
        <v>4</v>
      </c>
      <c r="D1942" s="39">
        <f t="shared" si="143"/>
        <v>2015</v>
      </c>
      <c r="E1942" s="26" t="s">
        <v>2</v>
      </c>
      <c r="F1942">
        <f t="shared" si="144"/>
        <v>6</v>
      </c>
      <c r="G1942" t="s">
        <v>8</v>
      </c>
    </row>
    <row r="1943" spans="1:7">
      <c r="A1943" s="26">
        <v>42119</v>
      </c>
      <c r="B1943" s="39">
        <f t="shared" si="141"/>
        <v>42119</v>
      </c>
      <c r="C1943" s="39">
        <f t="shared" si="142"/>
        <v>4</v>
      </c>
      <c r="D1943" s="39">
        <f t="shared" si="143"/>
        <v>2015</v>
      </c>
      <c r="E1943" s="26" t="s">
        <v>2</v>
      </c>
      <c r="F1943">
        <f t="shared" si="144"/>
        <v>7</v>
      </c>
      <c r="G1943" t="s">
        <v>0</v>
      </c>
    </row>
    <row r="1944" spans="1:7">
      <c r="A1944" s="26">
        <v>42120</v>
      </c>
      <c r="B1944" s="39">
        <f t="shared" si="141"/>
        <v>42120</v>
      </c>
      <c r="C1944" s="39">
        <f t="shared" si="142"/>
        <v>4</v>
      </c>
      <c r="D1944" s="39">
        <f t="shared" si="143"/>
        <v>2015</v>
      </c>
      <c r="E1944" s="26" t="s">
        <v>2</v>
      </c>
      <c r="F1944">
        <f t="shared" si="144"/>
        <v>1</v>
      </c>
      <c r="G1944" t="s">
        <v>13</v>
      </c>
    </row>
    <row r="1945" spans="1:7">
      <c r="A1945" s="26">
        <v>42121</v>
      </c>
      <c r="B1945" s="39">
        <f t="shared" si="141"/>
        <v>42121</v>
      </c>
      <c r="C1945" s="39">
        <f t="shared" si="142"/>
        <v>4</v>
      </c>
      <c r="D1945" s="39">
        <f t="shared" si="143"/>
        <v>2015</v>
      </c>
      <c r="E1945" s="26" t="s">
        <v>2</v>
      </c>
      <c r="F1945">
        <f t="shared" si="144"/>
        <v>2</v>
      </c>
      <c r="G1945" t="s">
        <v>8</v>
      </c>
    </row>
    <row r="1946" spans="1:7">
      <c r="A1946" s="26">
        <v>42122</v>
      </c>
      <c r="B1946" s="39">
        <f t="shared" si="141"/>
        <v>42122</v>
      </c>
      <c r="C1946" s="39">
        <f t="shared" si="142"/>
        <v>4</v>
      </c>
      <c r="D1946" s="39">
        <f t="shared" si="143"/>
        <v>2015</v>
      </c>
      <c r="E1946" s="26" t="s">
        <v>2</v>
      </c>
      <c r="F1946">
        <f t="shared" si="144"/>
        <v>3</v>
      </c>
      <c r="G1946" t="s">
        <v>8</v>
      </c>
    </row>
    <row r="1947" spans="1:7">
      <c r="A1947" s="26">
        <v>42123</v>
      </c>
      <c r="B1947" s="39">
        <f t="shared" si="141"/>
        <v>42123</v>
      </c>
      <c r="C1947" s="39">
        <f t="shared" si="142"/>
        <v>4</v>
      </c>
      <c r="D1947" s="39">
        <f t="shared" si="143"/>
        <v>2015</v>
      </c>
      <c r="E1947" s="26" t="s">
        <v>2</v>
      </c>
      <c r="F1947">
        <f t="shared" si="144"/>
        <v>4</v>
      </c>
      <c r="G1947" t="s">
        <v>8</v>
      </c>
    </row>
    <row r="1948" spans="1:7">
      <c r="A1948" s="26">
        <v>42124</v>
      </c>
      <c r="B1948" s="39">
        <f t="shared" si="141"/>
        <v>42124</v>
      </c>
      <c r="C1948" s="39">
        <f t="shared" si="142"/>
        <v>4</v>
      </c>
      <c r="D1948" s="39">
        <f t="shared" si="143"/>
        <v>2015</v>
      </c>
      <c r="E1948" s="26" t="s">
        <v>2</v>
      </c>
      <c r="F1948">
        <f t="shared" si="144"/>
        <v>5</v>
      </c>
      <c r="G1948" t="s">
        <v>8</v>
      </c>
    </row>
    <row r="1949" spans="1:7">
      <c r="A1949" s="26">
        <v>42125</v>
      </c>
      <c r="B1949" s="39">
        <f t="shared" ref="B1949:B1950" si="145">A1949</f>
        <v>42125</v>
      </c>
      <c r="C1949" s="39">
        <f t="shared" ref="C1949:C1950" si="146">MONTH(A1949)</f>
        <v>5</v>
      </c>
      <c r="D1949" s="39">
        <f t="shared" ref="D1949:D1950" si="147">YEAR(A1949)</f>
        <v>2015</v>
      </c>
      <c r="E1949" s="26" t="s">
        <v>2</v>
      </c>
      <c r="F1949">
        <f t="shared" ref="F1949:F1950" si="148">WEEKDAY(A1949)</f>
        <v>6</v>
      </c>
      <c r="G1949" t="s">
        <v>13</v>
      </c>
    </row>
    <row r="1950" spans="1:7">
      <c r="A1950" s="26">
        <v>42126</v>
      </c>
      <c r="B1950" s="39">
        <f t="shared" si="145"/>
        <v>42126</v>
      </c>
      <c r="C1950" s="39">
        <f t="shared" si="146"/>
        <v>5</v>
      </c>
      <c r="D1950" s="39">
        <f t="shared" si="147"/>
        <v>2015</v>
      </c>
      <c r="E1950" s="26" t="s">
        <v>2</v>
      </c>
      <c r="F1950">
        <f t="shared" si="148"/>
        <v>7</v>
      </c>
      <c r="G1950" t="s">
        <v>0</v>
      </c>
    </row>
    <row r="1951" spans="1:7">
      <c r="A1951" s="26">
        <v>42127</v>
      </c>
      <c r="B1951" s="39">
        <f t="shared" ref="B1951:B1972" si="149">A1951</f>
        <v>42127</v>
      </c>
      <c r="C1951" s="39">
        <f t="shared" ref="C1951:C1972" si="150">MONTH(A1951)</f>
        <v>5</v>
      </c>
      <c r="D1951" s="39">
        <f t="shared" ref="D1951:D1972" si="151">YEAR(A1951)</f>
        <v>2015</v>
      </c>
      <c r="E1951" s="26" t="s">
        <v>2</v>
      </c>
      <c r="F1951">
        <f t="shared" ref="F1951:F1972" si="152">WEEKDAY(A1951)</f>
        <v>1</v>
      </c>
      <c r="G1951" t="s">
        <v>13</v>
      </c>
    </row>
    <row r="1952" spans="1:7">
      <c r="A1952" s="26">
        <v>42128</v>
      </c>
      <c r="B1952" s="39">
        <f t="shared" si="149"/>
        <v>42128</v>
      </c>
      <c r="C1952" s="39">
        <f t="shared" si="150"/>
        <v>5</v>
      </c>
      <c r="D1952" s="39">
        <f t="shared" si="151"/>
        <v>2015</v>
      </c>
      <c r="E1952" s="26" t="s">
        <v>2</v>
      </c>
      <c r="F1952">
        <f t="shared" si="152"/>
        <v>2</v>
      </c>
      <c r="G1952" t="s">
        <v>8</v>
      </c>
    </row>
    <row r="1953" spans="1:7">
      <c r="A1953" s="26">
        <v>42129</v>
      </c>
      <c r="B1953" s="39">
        <f t="shared" si="149"/>
        <v>42129</v>
      </c>
      <c r="C1953" s="39">
        <f t="shared" si="150"/>
        <v>5</v>
      </c>
      <c r="D1953" s="39">
        <f t="shared" si="151"/>
        <v>2015</v>
      </c>
      <c r="E1953" s="26" t="s">
        <v>2</v>
      </c>
      <c r="F1953">
        <f t="shared" si="152"/>
        <v>3</v>
      </c>
      <c r="G1953" t="s">
        <v>8</v>
      </c>
    </row>
    <row r="1954" spans="1:7">
      <c r="A1954" s="26">
        <v>42130</v>
      </c>
      <c r="B1954" s="39">
        <f t="shared" si="149"/>
        <v>42130</v>
      </c>
      <c r="C1954" s="39">
        <f t="shared" si="150"/>
        <v>5</v>
      </c>
      <c r="D1954" s="39">
        <f t="shared" si="151"/>
        <v>2015</v>
      </c>
      <c r="E1954" s="26" t="s">
        <v>2</v>
      </c>
      <c r="F1954">
        <f t="shared" si="152"/>
        <v>4</v>
      </c>
      <c r="G1954" t="s">
        <v>8</v>
      </c>
    </row>
    <row r="1955" spans="1:7">
      <c r="A1955" s="26">
        <v>42131</v>
      </c>
      <c r="B1955" s="39">
        <f t="shared" si="149"/>
        <v>42131</v>
      </c>
      <c r="C1955" s="39">
        <f t="shared" si="150"/>
        <v>5</v>
      </c>
      <c r="D1955" s="39">
        <f t="shared" si="151"/>
        <v>2015</v>
      </c>
      <c r="E1955" s="26" t="s">
        <v>2</v>
      </c>
      <c r="F1955">
        <f t="shared" si="152"/>
        <v>5</v>
      </c>
      <c r="G1955" t="s">
        <v>8</v>
      </c>
    </row>
    <row r="1956" spans="1:7">
      <c r="A1956" s="26">
        <v>42132</v>
      </c>
      <c r="B1956" s="39">
        <f t="shared" si="149"/>
        <v>42132</v>
      </c>
      <c r="C1956" s="39">
        <f t="shared" si="150"/>
        <v>5</v>
      </c>
      <c r="D1956" s="39">
        <f t="shared" si="151"/>
        <v>2015</v>
      </c>
      <c r="E1956" s="26" t="s">
        <v>2</v>
      </c>
      <c r="F1956">
        <f t="shared" si="152"/>
        <v>6</v>
      </c>
      <c r="G1956" t="s">
        <v>8</v>
      </c>
    </row>
    <row r="1957" spans="1:7">
      <c r="A1957" s="26">
        <v>42133</v>
      </c>
      <c r="B1957" s="39">
        <f t="shared" si="149"/>
        <v>42133</v>
      </c>
      <c r="C1957" s="39">
        <f t="shared" si="150"/>
        <v>5</v>
      </c>
      <c r="D1957" s="39">
        <f t="shared" si="151"/>
        <v>2015</v>
      </c>
      <c r="E1957" s="26" t="s">
        <v>2</v>
      </c>
      <c r="F1957">
        <f t="shared" si="152"/>
        <v>7</v>
      </c>
      <c r="G1957" t="s">
        <v>0</v>
      </c>
    </row>
    <row r="1958" spans="1:7">
      <c r="A1958" s="26">
        <v>42134</v>
      </c>
      <c r="B1958" s="39">
        <f t="shared" si="149"/>
        <v>42134</v>
      </c>
      <c r="C1958" s="39">
        <f t="shared" si="150"/>
        <v>5</v>
      </c>
      <c r="D1958" s="39">
        <f t="shared" si="151"/>
        <v>2015</v>
      </c>
      <c r="E1958" s="26" t="s">
        <v>2</v>
      </c>
      <c r="F1958">
        <f t="shared" si="152"/>
        <v>1</v>
      </c>
      <c r="G1958" t="s">
        <v>13</v>
      </c>
    </row>
    <row r="1959" spans="1:7">
      <c r="A1959" s="26">
        <v>42135</v>
      </c>
      <c r="B1959" s="39">
        <f t="shared" si="149"/>
        <v>42135</v>
      </c>
      <c r="C1959" s="39">
        <f t="shared" si="150"/>
        <v>5</v>
      </c>
      <c r="D1959" s="39">
        <f t="shared" si="151"/>
        <v>2015</v>
      </c>
      <c r="E1959" s="26" t="s">
        <v>2</v>
      </c>
      <c r="F1959">
        <f t="shared" si="152"/>
        <v>2</v>
      </c>
      <c r="G1959" t="s">
        <v>8</v>
      </c>
    </row>
    <row r="1960" spans="1:7">
      <c r="A1960" s="26">
        <v>42136</v>
      </c>
      <c r="B1960" s="39">
        <f t="shared" si="149"/>
        <v>42136</v>
      </c>
      <c r="C1960" s="39">
        <f t="shared" si="150"/>
        <v>5</v>
      </c>
      <c r="D1960" s="39">
        <f t="shared" si="151"/>
        <v>2015</v>
      </c>
      <c r="E1960" s="26" t="s">
        <v>2</v>
      </c>
      <c r="F1960">
        <f t="shared" si="152"/>
        <v>3</v>
      </c>
      <c r="G1960" t="s">
        <v>8</v>
      </c>
    </row>
    <row r="1961" spans="1:7">
      <c r="A1961" s="26">
        <v>42137</v>
      </c>
      <c r="B1961" s="39">
        <f t="shared" si="149"/>
        <v>42137</v>
      </c>
      <c r="C1961" s="39">
        <f t="shared" si="150"/>
        <v>5</v>
      </c>
      <c r="D1961" s="39">
        <f t="shared" si="151"/>
        <v>2015</v>
      </c>
      <c r="E1961" s="26" t="s">
        <v>2</v>
      </c>
      <c r="F1961">
        <f t="shared" si="152"/>
        <v>4</v>
      </c>
      <c r="G1961" t="s">
        <v>8</v>
      </c>
    </row>
    <row r="1962" spans="1:7">
      <c r="A1962" s="26">
        <v>42138</v>
      </c>
      <c r="B1962" s="39">
        <f t="shared" si="149"/>
        <v>42138</v>
      </c>
      <c r="C1962" s="39">
        <f t="shared" si="150"/>
        <v>5</v>
      </c>
      <c r="D1962" s="39">
        <f t="shared" si="151"/>
        <v>2015</v>
      </c>
      <c r="E1962" s="26" t="s">
        <v>2</v>
      </c>
      <c r="F1962">
        <f t="shared" si="152"/>
        <v>5</v>
      </c>
      <c r="G1962" t="s">
        <v>8</v>
      </c>
    </row>
    <row r="1963" spans="1:7">
      <c r="A1963" s="26">
        <v>42139</v>
      </c>
      <c r="B1963" s="39">
        <f t="shared" si="149"/>
        <v>42139</v>
      </c>
      <c r="C1963" s="39">
        <f t="shared" si="150"/>
        <v>5</v>
      </c>
      <c r="D1963" s="39">
        <f t="shared" si="151"/>
        <v>2015</v>
      </c>
      <c r="E1963" s="26" t="s">
        <v>2</v>
      </c>
      <c r="F1963">
        <f t="shared" si="152"/>
        <v>6</v>
      </c>
      <c r="G1963" t="s">
        <v>8</v>
      </c>
    </row>
    <row r="1964" spans="1:7">
      <c r="A1964" s="26">
        <v>42140</v>
      </c>
      <c r="B1964" s="39">
        <f t="shared" si="149"/>
        <v>42140</v>
      </c>
      <c r="C1964" s="39">
        <f t="shared" si="150"/>
        <v>5</v>
      </c>
      <c r="D1964" s="39">
        <f t="shared" si="151"/>
        <v>2015</v>
      </c>
      <c r="E1964" s="26" t="s">
        <v>2</v>
      </c>
      <c r="F1964">
        <f t="shared" si="152"/>
        <v>7</v>
      </c>
      <c r="G1964" t="s">
        <v>0</v>
      </c>
    </row>
    <row r="1965" spans="1:7">
      <c r="A1965" s="26">
        <v>42141</v>
      </c>
      <c r="B1965" s="39">
        <f t="shared" si="149"/>
        <v>42141</v>
      </c>
      <c r="C1965" s="39">
        <f t="shared" si="150"/>
        <v>5</v>
      </c>
      <c r="D1965" s="39">
        <f t="shared" si="151"/>
        <v>2015</v>
      </c>
      <c r="E1965" s="26" t="s">
        <v>2</v>
      </c>
      <c r="F1965">
        <f t="shared" si="152"/>
        <v>1</v>
      </c>
      <c r="G1965" t="s">
        <v>13</v>
      </c>
    </row>
    <row r="1966" spans="1:7">
      <c r="A1966" s="26">
        <v>42142</v>
      </c>
      <c r="B1966" s="39">
        <f t="shared" si="149"/>
        <v>42142</v>
      </c>
      <c r="C1966" s="39">
        <f t="shared" si="150"/>
        <v>5</v>
      </c>
      <c r="D1966" s="39">
        <f t="shared" si="151"/>
        <v>2015</v>
      </c>
      <c r="E1966" s="26" t="s">
        <v>2</v>
      </c>
      <c r="F1966">
        <f t="shared" si="152"/>
        <v>2</v>
      </c>
      <c r="G1966" t="s">
        <v>8</v>
      </c>
    </row>
    <row r="1967" spans="1:7">
      <c r="A1967" s="26">
        <v>42143</v>
      </c>
      <c r="B1967" s="39">
        <f t="shared" si="149"/>
        <v>42143</v>
      </c>
      <c r="C1967" s="39">
        <f t="shared" si="150"/>
        <v>5</v>
      </c>
      <c r="D1967" s="39">
        <f t="shared" si="151"/>
        <v>2015</v>
      </c>
      <c r="E1967" s="26" t="s">
        <v>2</v>
      </c>
      <c r="F1967">
        <f t="shared" si="152"/>
        <v>3</v>
      </c>
      <c r="G1967" t="s">
        <v>8</v>
      </c>
    </row>
    <row r="1968" spans="1:7">
      <c r="A1968" s="26">
        <v>42144</v>
      </c>
      <c r="B1968" s="39">
        <f t="shared" si="149"/>
        <v>42144</v>
      </c>
      <c r="C1968" s="39">
        <f t="shared" si="150"/>
        <v>5</v>
      </c>
      <c r="D1968" s="39">
        <f t="shared" si="151"/>
        <v>2015</v>
      </c>
      <c r="E1968" s="26" t="s">
        <v>2</v>
      </c>
      <c r="F1968">
        <f t="shared" si="152"/>
        <v>4</v>
      </c>
      <c r="G1968" t="s">
        <v>8</v>
      </c>
    </row>
    <row r="1969" spans="1:7">
      <c r="A1969" s="26">
        <v>42145</v>
      </c>
      <c r="B1969" s="39">
        <f t="shared" si="149"/>
        <v>42145</v>
      </c>
      <c r="C1969" s="39">
        <f t="shared" si="150"/>
        <v>5</v>
      </c>
      <c r="D1969" s="39">
        <f t="shared" si="151"/>
        <v>2015</v>
      </c>
      <c r="E1969" s="26" t="s">
        <v>2</v>
      </c>
      <c r="F1969">
        <f t="shared" si="152"/>
        <v>5</v>
      </c>
      <c r="G1969" t="s">
        <v>8</v>
      </c>
    </row>
    <row r="1970" spans="1:7">
      <c r="A1970" s="26">
        <v>42146</v>
      </c>
      <c r="B1970" s="39">
        <f t="shared" si="149"/>
        <v>42146</v>
      </c>
      <c r="C1970" s="39">
        <f t="shared" si="150"/>
        <v>5</v>
      </c>
      <c r="D1970" s="39">
        <f t="shared" si="151"/>
        <v>2015</v>
      </c>
      <c r="E1970" s="26" t="s">
        <v>2</v>
      </c>
      <c r="F1970">
        <f t="shared" si="152"/>
        <v>6</v>
      </c>
      <c r="G1970" t="s">
        <v>8</v>
      </c>
    </row>
    <row r="1971" spans="1:7">
      <c r="A1971" s="26">
        <v>42147</v>
      </c>
      <c r="B1971" s="39">
        <f t="shared" si="149"/>
        <v>42147</v>
      </c>
      <c r="C1971" s="39">
        <f t="shared" si="150"/>
        <v>5</v>
      </c>
      <c r="D1971" s="39">
        <f t="shared" si="151"/>
        <v>2015</v>
      </c>
      <c r="E1971" s="26" t="s">
        <v>2</v>
      </c>
      <c r="F1971">
        <f t="shared" si="152"/>
        <v>7</v>
      </c>
      <c r="G1971" t="s">
        <v>0</v>
      </c>
    </row>
    <row r="1972" spans="1:7">
      <c r="A1972" s="26">
        <v>42148</v>
      </c>
      <c r="B1972" s="39">
        <f t="shared" si="149"/>
        <v>42148</v>
      </c>
      <c r="C1972" s="39">
        <f t="shared" si="150"/>
        <v>5</v>
      </c>
      <c r="D1972" s="39">
        <f t="shared" si="151"/>
        <v>2015</v>
      </c>
      <c r="E1972" s="26" t="s">
        <v>2</v>
      </c>
      <c r="F1972">
        <f t="shared" si="152"/>
        <v>1</v>
      </c>
      <c r="G1972" t="s">
        <v>13</v>
      </c>
    </row>
    <row r="1973" spans="1:7">
      <c r="A1973" s="26">
        <v>42149</v>
      </c>
      <c r="B1973" s="39">
        <f t="shared" ref="B1973:B1980" si="153">A1973</f>
        <v>42149</v>
      </c>
      <c r="C1973" s="39">
        <f t="shared" ref="C1973:C1980" si="154">MONTH(A1973)</f>
        <v>5</v>
      </c>
      <c r="D1973" s="39">
        <f t="shared" ref="D1973:D1980" si="155">YEAR(A1973)</f>
        <v>2015</v>
      </c>
      <c r="E1973" s="26" t="s">
        <v>2</v>
      </c>
      <c r="F1973">
        <f t="shared" ref="F1973:F1980" si="156">WEEKDAY(A1973)</f>
        <v>2</v>
      </c>
      <c r="G1973" t="s">
        <v>8</v>
      </c>
    </row>
    <row r="1974" spans="1:7">
      <c r="A1974" s="26">
        <v>42150</v>
      </c>
      <c r="B1974" s="39">
        <f t="shared" si="153"/>
        <v>42150</v>
      </c>
      <c r="C1974" s="39">
        <f t="shared" si="154"/>
        <v>5</v>
      </c>
      <c r="D1974" s="39">
        <f t="shared" si="155"/>
        <v>2015</v>
      </c>
      <c r="E1974" s="26" t="s">
        <v>2</v>
      </c>
      <c r="F1974">
        <f t="shared" si="156"/>
        <v>3</v>
      </c>
      <c r="G1974" t="s">
        <v>8</v>
      </c>
    </row>
    <row r="1975" spans="1:7">
      <c r="A1975" s="26">
        <v>42151</v>
      </c>
      <c r="B1975" s="39">
        <f t="shared" si="153"/>
        <v>42151</v>
      </c>
      <c r="C1975" s="39">
        <f t="shared" si="154"/>
        <v>5</v>
      </c>
      <c r="D1975" s="39">
        <f t="shared" si="155"/>
        <v>2015</v>
      </c>
      <c r="E1975" s="26" t="s">
        <v>2</v>
      </c>
      <c r="F1975">
        <f t="shared" si="156"/>
        <v>4</v>
      </c>
      <c r="G1975" t="s">
        <v>8</v>
      </c>
    </row>
    <row r="1976" spans="1:7">
      <c r="A1976" s="26">
        <v>42152</v>
      </c>
      <c r="B1976" s="39">
        <f t="shared" si="153"/>
        <v>42152</v>
      </c>
      <c r="C1976" s="39">
        <f t="shared" si="154"/>
        <v>5</v>
      </c>
      <c r="D1976" s="39">
        <f t="shared" si="155"/>
        <v>2015</v>
      </c>
      <c r="E1976" s="26" t="s">
        <v>2</v>
      </c>
      <c r="F1976">
        <f t="shared" si="156"/>
        <v>5</v>
      </c>
      <c r="G1976" t="s">
        <v>8</v>
      </c>
    </row>
    <row r="1977" spans="1:7">
      <c r="A1977" s="26">
        <v>42153</v>
      </c>
      <c r="B1977" s="39">
        <f t="shared" si="153"/>
        <v>42153</v>
      </c>
      <c r="C1977" s="39">
        <f t="shared" si="154"/>
        <v>5</v>
      </c>
      <c r="D1977" s="39">
        <f t="shared" si="155"/>
        <v>2015</v>
      </c>
      <c r="E1977" s="26" t="s">
        <v>2</v>
      </c>
      <c r="F1977">
        <f t="shared" si="156"/>
        <v>6</v>
      </c>
      <c r="G1977" t="s">
        <v>8</v>
      </c>
    </row>
    <row r="1978" spans="1:7">
      <c r="A1978" s="26">
        <v>42154</v>
      </c>
      <c r="B1978" s="39">
        <f t="shared" si="153"/>
        <v>42154</v>
      </c>
      <c r="C1978" s="39">
        <f t="shared" si="154"/>
        <v>5</v>
      </c>
      <c r="D1978" s="39">
        <f t="shared" si="155"/>
        <v>2015</v>
      </c>
      <c r="E1978" s="26" t="s">
        <v>2</v>
      </c>
      <c r="F1978">
        <f t="shared" si="156"/>
        <v>7</v>
      </c>
      <c r="G1978" t="s">
        <v>0</v>
      </c>
    </row>
    <row r="1979" spans="1:7">
      <c r="A1979" s="26">
        <v>42155</v>
      </c>
      <c r="B1979" s="39">
        <f t="shared" si="153"/>
        <v>42155</v>
      </c>
      <c r="C1979" s="39">
        <f t="shared" si="154"/>
        <v>5</v>
      </c>
      <c r="D1979" s="39">
        <f t="shared" si="155"/>
        <v>2015</v>
      </c>
      <c r="E1979" s="26" t="s">
        <v>2</v>
      </c>
      <c r="F1979">
        <f t="shared" si="156"/>
        <v>1</v>
      </c>
      <c r="G1979" t="s">
        <v>13</v>
      </c>
    </row>
    <row r="1980" spans="1:7">
      <c r="A1980" s="26">
        <v>42156</v>
      </c>
      <c r="B1980" s="39">
        <f t="shared" si="153"/>
        <v>42156</v>
      </c>
      <c r="C1980" s="39">
        <f t="shared" si="154"/>
        <v>6</v>
      </c>
      <c r="D1980" s="39">
        <f t="shared" si="155"/>
        <v>2015</v>
      </c>
      <c r="E1980" s="26" t="s">
        <v>298</v>
      </c>
      <c r="F1980">
        <f t="shared" si="156"/>
        <v>2</v>
      </c>
      <c r="G1980" t="s">
        <v>8</v>
      </c>
    </row>
    <row r="1981" spans="1:7">
      <c r="A1981" s="26">
        <v>42157</v>
      </c>
      <c r="B1981" s="39">
        <f t="shared" ref="B1981:B2006" si="157">A1981</f>
        <v>42157</v>
      </c>
      <c r="C1981" s="39">
        <f t="shared" ref="C1981:C2006" si="158">MONTH(A1981)</f>
        <v>6</v>
      </c>
      <c r="D1981" s="39">
        <f t="shared" ref="D1981:D2006" si="159">YEAR(A1981)</f>
        <v>2015</v>
      </c>
      <c r="E1981" s="26" t="s">
        <v>298</v>
      </c>
      <c r="F1981">
        <f t="shared" ref="F1981:F2006" si="160">WEEKDAY(A1981)</f>
        <v>3</v>
      </c>
      <c r="G1981" t="s">
        <v>8</v>
      </c>
    </row>
    <row r="1982" spans="1:7">
      <c r="A1982" s="26">
        <v>42158</v>
      </c>
      <c r="B1982" s="39">
        <f t="shared" si="157"/>
        <v>42158</v>
      </c>
      <c r="C1982" s="39">
        <f t="shared" si="158"/>
        <v>6</v>
      </c>
      <c r="D1982" s="39">
        <f t="shared" si="159"/>
        <v>2015</v>
      </c>
      <c r="E1982" s="26" t="s">
        <v>298</v>
      </c>
      <c r="F1982">
        <f t="shared" si="160"/>
        <v>4</v>
      </c>
      <c r="G1982" t="s">
        <v>8</v>
      </c>
    </row>
    <row r="1983" spans="1:7">
      <c r="A1983" s="26">
        <v>42159</v>
      </c>
      <c r="B1983" s="39">
        <f t="shared" si="157"/>
        <v>42159</v>
      </c>
      <c r="C1983" s="39">
        <f t="shared" si="158"/>
        <v>6</v>
      </c>
      <c r="D1983" s="39">
        <f t="shared" si="159"/>
        <v>2015</v>
      </c>
      <c r="E1983" s="26" t="s">
        <v>298</v>
      </c>
      <c r="F1983">
        <f t="shared" si="160"/>
        <v>5</v>
      </c>
      <c r="G1983" t="s">
        <v>8</v>
      </c>
    </row>
    <row r="1984" spans="1:7">
      <c r="A1984" s="26">
        <v>42160</v>
      </c>
      <c r="B1984" s="39">
        <f t="shared" si="157"/>
        <v>42160</v>
      </c>
      <c r="C1984" s="39">
        <f t="shared" si="158"/>
        <v>6</v>
      </c>
      <c r="D1984" s="39">
        <f t="shared" si="159"/>
        <v>2015</v>
      </c>
      <c r="E1984" s="26" t="s">
        <v>298</v>
      </c>
      <c r="F1984">
        <f t="shared" si="160"/>
        <v>6</v>
      </c>
      <c r="G1984" t="s">
        <v>8</v>
      </c>
    </row>
    <row r="1985" spans="1:7">
      <c r="A1985" s="26">
        <v>42161</v>
      </c>
      <c r="B1985" s="39">
        <f t="shared" si="157"/>
        <v>42161</v>
      </c>
      <c r="C1985" s="39">
        <f t="shared" si="158"/>
        <v>6</v>
      </c>
      <c r="D1985" s="39">
        <f t="shared" si="159"/>
        <v>2015</v>
      </c>
      <c r="E1985" s="26" t="s">
        <v>298</v>
      </c>
      <c r="F1985">
        <f t="shared" si="160"/>
        <v>7</v>
      </c>
      <c r="G1985" t="s">
        <v>0</v>
      </c>
    </row>
    <row r="1986" spans="1:7">
      <c r="A1986" s="26">
        <v>42162</v>
      </c>
      <c r="B1986" s="39">
        <f t="shared" si="157"/>
        <v>42162</v>
      </c>
      <c r="C1986" s="39">
        <f t="shared" si="158"/>
        <v>6</v>
      </c>
      <c r="D1986" s="39">
        <f t="shared" si="159"/>
        <v>2015</v>
      </c>
      <c r="E1986" s="26" t="s">
        <v>298</v>
      </c>
      <c r="F1986">
        <f t="shared" si="160"/>
        <v>1</v>
      </c>
      <c r="G1986" t="s">
        <v>13</v>
      </c>
    </row>
    <row r="1987" spans="1:7">
      <c r="A1987" s="26">
        <v>42163</v>
      </c>
      <c r="B1987" s="39">
        <f t="shared" si="157"/>
        <v>42163</v>
      </c>
      <c r="C1987" s="39">
        <f t="shared" si="158"/>
        <v>6</v>
      </c>
      <c r="D1987" s="39">
        <f t="shared" si="159"/>
        <v>2015</v>
      </c>
      <c r="E1987" s="26" t="s">
        <v>298</v>
      </c>
      <c r="F1987">
        <f t="shared" si="160"/>
        <v>2</v>
      </c>
      <c r="G1987" t="s">
        <v>8</v>
      </c>
    </row>
    <row r="1988" spans="1:7">
      <c r="A1988" s="26">
        <v>42164</v>
      </c>
      <c r="B1988" s="39">
        <f t="shared" si="157"/>
        <v>42164</v>
      </c>
      <c r="C1988" s="39">
        <f t="shared" si="158"/>
        <v>6</v>
      </c>
      <c r="D1988" s="39">
        <f t="shared" si="159"/>
        <v>2015</v>
      </c>
      <c r="E1988" s="26" t="s">
        <v>298</v>
      </c>
      <c r="F1988">
        <f t="shared" si="160"/>
        <v>3</v>
      </c>
      <c r="G1988" t="s">
        <v>8</v>
      </c>
    </row>
    <row r="1989" spans="1:7">
      <c r="A1989" s="26">
        <v>42165</v>
      </c>
      <c r="B1989" s="39">
        <f t="shared" si="157"/>
        <v>42165</v>
      </c>
      <c r="C1989" s="39">
        <f t="shared" si="158"/>
        <v>6</v>
      </c>
      <c r="D1989" s="39">
        <f t="shared" si="159"/>
        <v>2015</v>
      </c>
      <c r="E1989" s="26" t="s">
        <v>298</v>
      </c>
      <c r="F1989">
        <f t="shared" si="160"/>
        <v>4</v>
      </c>
      <c r="G1989" t="s">
        <v>8</v>
      </c>
    </row>
    <row r="1990" spans="1:7">
      <c r="A1990" s="26">
        <v>42166</v>
      </c>
      <c r="B1990" s="39">
        <f t="shared" si="157"/>
        <v>42166</v>
      </c>
      <c r="C1990" s="39">
        <f t="shared" si="158"/>
        <v>6</v>
      </c>
      <c r="D1990" s="39">
        <f t="shared" si="159"/>
        <v>2015</v>
      </c>
      <c r="E1990" s="26" t="s">
        <v>298</v>
      </c>
      <c r="F1990">
        <f t="shared" si="160"/>
        <v>5</v>
      </c>
      <c r="G1990" t="s">
        <v>8</v>
      </c>
    </row>
    <row r="1991" spans="1:7">
      <c r="A1991" s="26">
        <v>42167</v>
      </c>
      <c r="B1991" s="39">
        <f t="shared" si="157"/>
        <v>42167</v>
      </c>
      <c r="C1991" s="39">
        <f t="shared" si="158"/>
        <v>6</v>
      </c>
      <c r="D1991" s="39">
        <f t="shared" si="159"/>
        <v>2015</v>
      </c>
      <c r="E1991" s="26" t="s">
        <v>298</v>
      </c>
      <c r="F1991">
        <f t="shared" si="160"/>
        <v>6</v>
      </c>
      <c r="G1991" t="s">
        <v>8</v>
      </c>
    </row>
    <row r="1992" spans="1:7">
      <c r="A1992" s="26">
        <v>42168</v>
      </c>
      <c r="B1992" s="39">
        <f t="shared" si="157"/>
        <v>42168</v>
      </c>
      <c r="C1992" s="39">
        <f t="shared" si="158"/>
        <v>6</v>
      </c>
      <c r="D1992" s="39">
        <f t="shared" si="159"/>
        <v>2015</v>
      </c>
      <c r="E1992" s="26" t="s">
        <v>298</v>
      </c>
      <c r="F1992">
        <f t="shared" si="160"/>
        <v>7</v>
      </c>
      <c r="G1992" t="s">
        <v>0</v>
      </c>
    </row>
    <row r="1993" spans="1:7">
      <c r="A1993" s="26">
        <v>42169</v>
      </c>
      <c r="B1993" s="39">
        <f t="shared" si="157"/>
        <v>42169</v>
      </c>
      <c r="C1993" s="39">
        <f t="shared" si="158"/>
        <v>6</v>
      </c>
      <c r="D1993" s="39">
        <f t="shared" si="159"/>
        <v>2015</v>
      </c>
      <c r="E1993" s="26" t="s">
        <v>298</v>
      </c>
      <c r="F1993">
        <f t="shared" si="160"/>
        <v>1</v>
      </c>
      <c r="G1993" t="s">
        <v>13</v>
      </c>
    </row>
    <row r="1994" spans="1:7">
      <c r="A1994" s="26">
        <v>42170</v>
      </c>
      <c r="B1994" s="39">
        <f t="shared" si="157"/>
        <v>42170</v>
      </c>
      <c r="C1994" s="39">
        <f t="shared" si="158"/>
        <v>6</v>
      </c>
      <c r="D1994" s="39">
        <f t="shared" si="159"/>
        <v>2015</v>
      </c>
      <c r="E1994" s="26" t="s">
        <v>298</v>
      </c>
      <c r="F1994">
        <f t="shared" si="160"/>
        <v>2</v>
      </c>
      <c r="G1994" t="s">
        <v>8</v>
      </c>
    </row>
    <row r="1995" spans="1:7">
      <c r="A1995" s="26">
        <v>42171</v>
      </c>
      <c r="B1995" s="39">
        <f t="shared" si="157"/>
        <v>42171</v>
      </c>
      <c r="C1995" s="39">
        <f t="shared" si="158"/>
        <v>6</v>
      </c>
      <c r="D1995" s="39">
        <f t="shared" si="159"/>
        <v>2015</v>
      </c>
      <c r="E1995" s="26" t="s">
        <v>298</v>
      </c>
      <c r="F1995">
        <f t="shared" si="160"/>
        <v>3</v>
      </c>
      <c r="G1995" t="s">
        <v>8</v>
      </c>
    </row>
    <row r="1996" spans="1:7">
      <c r="A1996" s="26">
        <v>42172</v>
      </c>
      <c r="B1996" s="39">
        <f t="shared" si="157"/>
        <v>42172</v>
      </c>
      <c r="C1996" s="39">
        <f t="shared" si="158"/>
        <v>6</v>
      </c>
      <c r="D1996" s="39">
        <f t="shared" si="159"/>
        <v>2015</v>
      </c>
      <c r="E1996" s="26" t="s">
        <v>298</v>
      </c>
      <c r="F1996">
        <f t="shared" si="160"/>
        <v>4</v>
      </c>
      <c r="G1996" t="s">
        <v>8</v>
      </c>
    </row>
    <row r="1997" spans="1:7">
      <c r="A1997" s="26">
        <v>42173</v>
      </c>
      <c r="B1997" s="39">
        <f t="shared" si="157"/>
        <v>42173</v>
      </c>
      <c r="C1997" s="39">
        <f t="shared" si="158"/>
        <v>6</v>
      </c>
      <c r="D1997" s="39">
        <f t="shared" si="159"/>
        <v>2015</v>
      </c>
      <c r="E1997" s="26" t="s">
        <v>298</v>
      </c>
      <c r="F1997">
        <f t="shared" si="160"/>
        <v>5</v>
      </c>
      <c r="G1997" t="s">
        <v>8</v>
      </c>
    </row>
    <row r="1998" spans="1:7">
      <c r="A1998" s="26">
        <v>42174</v>
      </c>
      <c r="B1998" s="39">
        <f t="shared" si="157"/>
        <v>42174</v>
      </c>
      <c r="C1998" s="39">
        <f t="shared" si="158"/>
        <v>6</v>
      </c>
      <c r="D1998" s="39">
        <f t="shared" si="159"/>
        <v>2015</v>
      </c>
      <c r="E1998" s="26" t="s">
        <v>298</v>
      </c>
      <c r="F1998">
        <f t="shared" si="160"/>
        <v>6</v>
      </c>
      <c r="G1998" t="s">
        <v>8</v>
      </c>
    </row>
    <row r="1999" spans="1:7">
      <c r="A1999" s="26">
        <v>42175</v>
      </c>
      <c r="B1999" s="39">
        <f t="shared" si="157"/>
        <v>42175</v>
      </c>
      <c r="C1999" s="39">
        <f t="shared" si="158"/>
        <v>6</v>
      </c>
      <c r="D1999" s="39">
        <f t="shared" si="159"/>
        <v>2015</v>
      </c>
      <c r="E1999" s="26" t="s">
        <v>298</v>
      </c>
      <c r="F1999">
        <f t="shared" si="160"/>
        <v>7</v>
      </c>
      <c r="G1999" t="s">
        <v>13</v>
      </c>
    </row>
    <row r="2000" spans="1:7">
      <c r="A2000" s="26">
        <v>42176</v>
      </c>
      <c r="B2000" s="39">
        <f t="shared" si="157"/>
        <v>42176</v>
      </c>
      <c r="C2000" s="39">
        <f t="shared" si="158"/>
        <v>6</v>
      </c>
      <c r="D2000" s="39">
        <f t="shared" si="159"/>
        <v>2015</v>
      </c>
      <c r="E2000" s="26" t="s">
        <v>298</v>
      </c>
      <c r="F2000">
        <f t="shared" si="160"/>
        <v>1</v>
      </c>
      <c r="G2000" t="s">
        <v>13</v>
      </c>
    </row>
    <row r="2001" spans="1:7">
      <c r="A2001" s="26">
        <v>42177</v>
      </c>
      <c r="B2001" s="39">
        <f t="shared" si="157"/>
        <v>42177</v>
      </c>
      <c r="C2001" s="39">
        <f t="shared" si="158"/>
        <v>6</v>
      </c>
      <c r="D2001" s="39">
        <f t="shared" si="159"/>
        <v>2015</v>
      </c>
      <c r="E2001" s="26" t="s">
        <v>298</v>
      </c>
      <c r="F2001">
        <f t="shared" si="160"/>
        <v>2</v>
      </c>
      <c r="G2001" t="s">
        <v>8</v>
      </c>
    </row>
    <row r="2002" spans="1:7">
      <c r="A2002" s="26">
        <v>42178</v>
      </c>
      <c r="B2002" s="39">
        <f t="shared" si="157"/>
        <v>42178</v>
      </c>
      <c r="C2002" s="39">
        <f t="shared" si="158"/>
        <v>6</v>
      </c>
      <c r="D2002" s="39">
        <f t="shared" si="159"/>
        <v>2015</v>
      </c>
      <c r="E2002" s="26" t="s">
        <v>298</v>
      </c>
      <c r="F2002">
        <f t="shared" si="160"/>
        <v>3</v>
      </c>
      <c r="G2002" t="s">
        <v>8</v>
      </c>
    </row>
    <row r="2003" spans="1:7">
      <c r="A2003" s="26">
        <v>42179</v>
      </c>
      <c r="B2003" s="39">
        <f t="shared" si="157"/>
        <v>42179</v>
      </c>
      <c r="C2003" s="39">
        <f t="shared" si="158"/>
        <v>6</v>
      </c>
      <c r="D2003" s="39">
        <f t="shared" si="159"/>
        <v>2015</v>
      </c>
      <c r="E2003" s="26" t="s">
        <v>298</v>
      </c>
      <c r="F2003">
        <f t="shared" si="160"/>
        <v>4</v>
      </c>
      <c r="G2003" t="s">
        <v>8</v>
      </c>
    </row>
    <row r="2004" spans="1:7">
      <c r="A2004" s="26">
        <v>42180</v>
      </c>
      <c r="B2004" s="39">
        <f t="shared" si="157"/>
        <v>42180</v>
      </c>
      <c r="C2004" s="39">
        <f t="shared" si="158"/>
        <v>6</v>
      </c>
      <c r="D2004" s="39">
        <f t="shared" si="159"/>
        <v>2015</v>
      </c>
      <c r="E2004" s="26" t="s">
        <v>298</v>
      </c>
      <c r="F2004">
        <f t="shared" si="160"/>
        <v>5</v>
      </c>
      <c r="G2004" t="s">
        <v>8</v>
      </c>
    </row>
    <row r="2005" spans="1:7">
      <c r="A2005" s="26">
        <v>42181</v>
      </c>
      <c r="B2005" s="39">
        <f t="shared" si="157"/>
        <v>42181</v>
      </c>
      <c r="C2005" s="39">
        <f t="shared" si="158"/>
        <v>6</v>
      </c>
      <c r="D2005" s="39">
        <f t="shared" si="159"/>
        <v>2015</v>
      </c>
      <c r="E2005" s="26" t="s">
        <v>298</v>
      </c>
      <c r="F2005">
        <f t="shared" si="160"/>
        <v>6</v>
      </c>
      <c r="G2005" t="s">
        <v>8</v>
      </c>
    </row>
    <row r="2006" spans="1:7">
      <c r="A2006" s="26">
        <v>42182</v>
      </c>
      <c r="B2006" s="39">
        <f t="shared" si="157"/>
        <v>42182</v>
      </c>
      <c r="C2006" s="39">
        <f t="shared" si="158"/>
        <v>6</v>
      </c>
      <c r="D2006" s="39">
        <f t="shared" si="159"/>
        <v>2015</v>
      </c>
      <c r="E2006" s="26" t="s">
        <v>298</v>
      </c>
      <c r="F2006">
        <f t="shared" si="160"/>
        <v>7</v>
      </c>
      <c r="G2006" t="s">
        <v>0</v>
      </c>
    </row>
    <row r="2007" spans="1:7">
      <c r="A2007" s="26">
        <v>42183</v>
      </c>
      <c r="B2007" s="39">
        <f t="shared" ref="B2007:B2040" si="161">A2007</f>
        <v>42183</v>
      </c>
      <c r="C2007" s="39">
        <f t="shared" ref="C2007:C2040" si="162">MONTH(A2007)</f>
        <v>6</v>
      </c>
      <c r="D2007" s="39">
        <f t="shared" ref="D2007:D2040" si="163">YEAR(A2007)</f>
        <v>2015</v>
      </c>
      <c r="E2007" s="26" t="s">
        <v>298</v>
      </c>
      <c r="F2007">
        <f t="shared" ref="F2007:F2040" si="164">WEEKDAY(A2007)</f>
        <v>1</v>
      </c>
      <c r="G2007" t="s">
        <v>13</v>
      </c>
    </row>
    <row r="2008" spans="1:7">
      <c r="A2008" s="26">
        <v>42184</v>
      </c>
      <c r="B2008" s="39">
        <f t="shared" si="161"/>
        <v>42184</v>
      </c>
      <c r="C2008" s="39">
        <f t="shared" si="162"/>
        <v>6</v>
      </c>
      <c r="D2008" s="39">
        <f t="shared" si="163"/>
        <v>2015</v>
      </c>
      <c r="E2008" s="26" t="s">
        <v>298</v>
      </c>
      <c r="F2008">
        <f t="shared" si="164"/>
        <v>2</v>
      </c>
      <c r="G2008" t="s">
        <v>8</v>
      </c>
    </row>
    <row r="2009" spans="1:7">
      <c r="A2009" s="26">
        <v>42185</v>
      </c>
      <c r="B2009" s="39">
        <f t="shared" si="161"/>
        <v>42185</v>
      </c>
      <c r="C2009" s="39">
        <f t="shared" si="162"/>
        <v>6</v>
      </c>
      <c r="D2009" s="39">
        <f t="shared" si="163"/>
        <v>2015</v>
      </c>
      <c r="E2009" s="26" t="s">
        <v>298</v>
      </c>
      <c r="F2009">
        <f t="shared" si="164"/>
        <v>3</v>
      </c>
      <c r="G2009" t="s">
        <v>8</v>
      </c>
    </row>
    <row r="2010" spans="1:7">
      <c r="A2010" s="26">
        <v>42186</v>
      </c>
      <c r="B2010" s="39">
        <f t="shared" si="161"/>
        <v>42186</v>
      </c>
      <c r="C2010" s="39">
        <f t="shared" si="162"/>
        <v>7</v>
      </c>
      <c r="D2010" s="39">
        <f t="shared" si="163"/>
        <v>2015</v>
      </c>
      <c r="E2010" s="26" t="s">
        <v>298</v>
      </c>
      <c r="F2010">
        <f t="shared" si="164"/>
        <v>4</v>
      </c>
      <c r="G2010" t="s">
        <v>8</v>
      </c>
    </row>
    <row r="2011" spans="1:7">
      <c r="A2011" s="26">
        <v>42187</v>
      </c>
      <c r="B2011" s="39">
        <f t="shared" si="161"/>
        <v>42187</v>
      </c>
      <c r="C2011" s="39">
        <f t="shared" si="162"/>
        <v>7</v>
      </c>
      <c r="D2011" s="39">
        <f t="shared" si="163"/>
        <v>2015</v>
      </c>
      <c r="E2011" s="26" t="s">
        <v>298</v>
      </c>
      <c r="F2011">
        <f t="shared" si="164"/>
        <v>5</v>
      </c>
      <c r="G2011" t="s">
        <v>8</v>
      </c>
    </row>
    <row r="2012" spans="1:7">
      <c r="A2012" s="26">
        <v>42188</v>
      </c>
      <c r="B2012" s="39">
        <f t="shared" si="161"/>
        <v>42188</v>
      </c>
      <c r="C2012" s="39">
        <f t="shared" si="162"/>
        <v>7</v>
      </c>
      <c r="D2012" s="39">
        <f t="shared" si="163"/>
        <v>2015</v>
      </c>
      <c r="E2012" s="26" t="s">
        <v>298</v>
      </c>
      <c r="F2012">
        <f t="shared" si="164"/>
        <v>6</v>
      </c>
      <c r="G2012" t="s">
        <v>8</v>
      </c>
    </row>
    <row r="2013" spans="1:7">
      <c r="A2013" s="26">
        <v>42189</v>
      </c>
      <c r="B2013" s="39">
        <f t="shared" si="161"/>
        <v>42189</v>
      </c>
      <c r="C2013" s="39">
        <f t="shared" si="162"/>
        <v>7</v>
      </c>
      <c r="D2013" s="39">
        <f t="shared" si="163"/>
        <v>2015</v>
      </c>
      <c r="E2013" s="26" t="s">
        <v>298</v>
      </c>
      <c r="F2013">
        <f t="shared" si="164"/>
        <v>7</v>
      </c>
      <c r="G2013" t="s">
        <v>0</v>
      </c>
    </row>
    <row r="2014" spans="1:7">
      <c r="A2014" s="26">
        <v>42190</v>
      </c>
      <c r="B2014" s="39">
        <f t="shared" si="161"/>
        <v>42190</v>
      </c>
      <c r="C2014" s="39">
        <f t="shared" si="162"/>
        <v>7</v>
      </c>
      <c r="D2014" s="39">
        <f t="shared" si="163"/>
        <v>2015</v>
      </c>
      <c r="E2014" s="26" t="s">
        <v>298</v>
      </c>
      <c r="F2014">
        <f t="shared" si="164"/>
        <v>1</v>
      </c>
      <c r="G2014" t="s">
        <v>13</v>
      </c>
    </row>
    <row r="2015" spans="1:7">
      <c r="A2015" s="26">
        <v>42191</v>
      </c>
      <c r="B2015" s="39">
        <f t="shared" si="161"/>
        <v>42191</v>
      </c>
      <c r="C2015" s="39">
        <f t="shared" si="162"/>
        <v>7</v>
      </c>
      <c r="D2015" s="39">
        <f t="shared" si="163"/>
        <v>2015</v>
      </c>
      <c r="E2015" s="26" t="s">
        <v>298</v>
      </c>
      <c r="F2015">
        <f t="shared" si="164"/>
        <v>2</v>
      </c>
      <c r="G2015" t="s">
        <v>8</v>
      </c>
    </row>
    <row r="2016" spans="1:7">
      <c r="A2016" s="26">
        <v>42192</v>
      </c>
      <c r="B2016" s="39">
        <f t="shared" si="161"/>
        <v>42192</v>
      </c>
      <c r="C2016" s="39">
        <f t="shared" si="162"/>
        <v>7</v>
      </c>
      <c r="D2016" s="39">
        <f t="shared" si="163"/>
        <v>2015</v>
      </c>
      <c r="E2016" s="26" t="s">
        <v>298</v>
      </c>
      <c r="F2016">
        <f t="shared" si="164"/>
        <v>3</v>
      </c>
      <c r="G2016" t="s">
        <v>8</v>
      </c>
    </row>
    <row r="2017" spans="1:7">
      <c r="A2017" s="26">
        <v>42193</v>
      </c>
      <c r="B2017" s="39">
        <f t="shared" si="161"/>
        <v>42193</v>
      </c>
      <c r="C2017" s="39">
        <f t="shared" si="162"/>
        <v>7</v>
      </c>
      <c r="D2017" s="39">
        <f t="shared" si="163"/>
        <v>2015</v>
      </c>
      <c r="E2017" s="26" t="s">
        <v>298</v>
      </c>
      <c r="F2017">
        <f t="shared" si="164"/>
        <v>4</v>
      </c>
      <c r="G2017" t="s">
        <v>8</v>
      </c>
    </row>
    <row r="2018" spans="1:7">
      <c r="A2018" s="26">
        <v>42194</v>
      </c>
      <c r="B2018" s="39">
        <f t="shared" si="161"/>
        <v>42194</v>
      </c>
      <c r="C2018" s="39">
        <f t="shared" si="162"/>
        <v>7</v>
      </c>
      <c r="D2018" s="39">
        <f t="shared" si="163"/>
        <v>2015</v>
      </c>
      <c r="E2018" s="26" t="s">
        <v>298</v>
      </c>
      <c r="F2018">
        <f t="shared" si="164"/>
        <v>5</v>
      </c>
      <c r="G2018" t="s">
        <v>8</v>
      </c>
    </row>
    <row r="2019" spans="1:7">
      <c r="A2019" s="26">
        <v>42195</v>
      </c>
      <c r="B2019" s="39">
        <f t="shared" si="161"/>
        <v>42195</v>
      </c>
      <c r="C2019" s="39">
        <f t="shared" si="162"/>
        <v>7</v>
      </c>
      <c r="D2019" s="39">
        <f t="shared" si="163"/>
        <v>2015</v>
      </c>
      <c r="E2019" s="26" t="s">
        <v>298</v>
      </c>
      <c r="F2019">
        <f t="shared" si="164"/>
        <v>6</v>
      </c>
      <c r="G2019" t="s">
        <v>8</v>
      </c>
    </row>
    <row r="2020" spans="1:7">
      <c r="A2020" s="26">
        <v>42196</v>
      </c>
      <c r="B2020" s="39">
        <f t="shared" si="161"/>
        <v>42196</v>
      </c>
      <c r="C2020" s="39">
        <f t="shared" si="162"/>
        <v>7</v>
      </c>
      <c r="D2020" s="39">
        <f t="shared" si="163"/>
        <v>2015</v>
      </c>
      <c r="E2020" s="26" t="s">
        <v>298</v>
      </c>
      <c r="F2020">
        <f t="shared" si="164"/>
        <v>7</v>
      </c>
      <c r="G2020" t="s">
        <v>0</v>
      </c>
    </row>
    <row r="2021" spans="1:7">
      <c r="A2021" s="26">
        <v>42197</v>
      </c>
      <c r="B2021" s="39">
        <f t="shared" si="161"/>
        <v>42197</v>
      </c>
      <c r="C2021" s="39">
        <f t="shared" si="162"/>
        <v>7</v>
      </c>
      <c r="D2021" s="39">
        <f t="shared" si="163"/>
        <v>2015</v>
      </c>
      <c r="E2021" s="26" t="s">
        <v>298</v>
      </c>
      <c r="F2021">
        <f t="shared" si="164"/>
        <v>1</v>
      </c>
      <c r="G2021" t="s">
        <v>13</v>
      </c>
    </row>
    <row r="2022" spans="1:7">
      <c r="A2022" s="26">
        <v>42198</v>
      </c>
      <c r="B2022" s="39">
        <f t="shared" si="161"/>
        <v>42198</v>
      </c>
      <c r="C2022" s="39">
        <f t="shared" si="162"/>
        <v>7</v>
      </c>
      <c r="D2022" s="39">
        <f t="shared" si="163"/>
        <v>2015</v>
      </c>
      <c r="E2022" s="26" t="s">
        <v>298</v>
      </c>
      <c r="F2022">
        <f t="shared" si="164"/>
        <v>2</v>
      </c>
      <c r="G2022" t="s">
        <v>8</v>
      </c>
    </row>
    <row r="2023" spans="1:7">
      <c r="A2023" s="26">
        <v>42199</v>
      </c>
      <c r="B2023" s="39">
        <f t="shared" si="161"/>
        <v>42199</v>
      </c>
      <c r="C2023" s="39">
        <f t="shared" si="162"/>
        <v>7</v>
      </c>
      <c r="D2023" s="39">
        <f t="shared" si="163"/>
        <v>2015</v>
      </c>
      <c r="E2023" s="26" t="s">
        <v>298</v>
      </c>
      <c r="F2023">
        <f t="shared" si="164"/>
        <v>3</v>
      </c>
      <c r="G2023" t="s">
        <v>8</v>
      </c>
    </row>
    <row r="2024" spans="1:7">
      <c r="A2024" s="26">
        <v>42200</v>
      </c>
      <c r="B2024" s="39">
        <f t="shared" si="161"/>
        <v>42200</v>
      </c>
      <c r="C2024" s="39">
        <f t="shared" si="162"/>
        <v>7</v>
      </c>
      <c r="D2024" s="39">
        <f t="shared" si="163"/>
        <v>2015</v>
      </c>
      <c r="E2024" s="26" t="s">
        <v>298</v>
      </c>
      <c r="F2024">
        <f t="shared" si="164"/>
        <v>4</v>
      </c>
      <c r="G2024" t="s">
        <v>8</v>
      </c>
    </row>
    <row r="2025" spans="1:7">
      <c r="A2025" s="26">
        <v>42201</v>
      </c>
      <c r="B2025" s="39">
        <f t="shared" si="161"/>
        <v>42201</v>
      </c>
      <c r="C2025" s="39">
        <f t="shared" si="162"/>
        <v>7</v>
      </c>
      <c r="D2025" s="39">
        <f t="shared" si="163"/>
        <v>2015</v>
      </c>
      <c r="E2025" s="26" t="s">
        <v>298</v>
      </c>
      <c r="F2025">
        <f t="shared" si="164"/>
        <v>5</v>
      </c>
      <c r="G2025" t="s">
        <v>8</v>
      </c>
    </row>
    <row r="2026" spans="1:7">
      <c r="A2026" s="26">
        <v>42202</v>
      </c>
      <c r="B2026" s="39">
        <f t="shared" si="161"/>
        <v>42202</v>
      </c>
      <c r="C2026" s="39">
        <f t="shared" si="162"/>
        <v>7</v>
      </c>
      <c r="D2026" s="39">
        <f t="shared" si="163"/>
        <v>2015</v>
      </c>
      <c r="E2026" s="26" t="s">
        <v>298</v>
      </c>
      <c r="F2026">
        <f t="shared" si="164"/>
        <v>6</v>
      </c>
      <c r="G2026" t="s">
        <v>8</v>
      </c>
    </row>
    <row r="2027" spans="1:7">
      <c r="A2027" s="26">
        <v>42203</v>
      </c>
      <c r="B2027" s="39">
        <f t="shared" si="161"/>
        <v>42203</v>
      </c>
      <c r="C2027" s="39">
        <f t="shared" si="162"/>
        <v>7</v>
      </c>
      <c r="D2027" s="39">
        <f t="shared" si="163"/>
        <v>2015</v>
      </c>
      <c r="E2027" s="26" t="s">
        <v>298</v>
      </c>
      <c r="F2027">
        <f t="shared" si="164"/>
        <v>7</v>
      </c>
      <c r="G2027" t="s">
        <v>0</v>
      </c>
    </row>
    <row r="2028" spans="1:7">
      <c r="A2028" s="26">
        <v>42204</v>
      </c>
      <c r="B2028" s="39">
        <f t="shared" si="161"/>
        <v>42204</v>
      </c>
      <c r="C2028" s="39">
        <f t="shared" si="162"/>
        <v>7</v>
      </c>
      <c r="D2028" s="39">
        <f t="shared" si="163"/>
        <v>2015</v>
      </c>
      <c r="E2028" s="26" t="s">
        <v>298</v>
      </c>
      <c r="F2028">
        <f t="shared" si="164"/>
        <v>1</v>
      </c>
      <c r="G2028" t="s">
        <v>13</v>
      </c>
    </row>
    <row r="2029" spans="1:7">
      <c r="A2029" s="26">
        <v>42205</v>
      </c>
      <c r="B2029" s="39">
        <f t="shared" si="161"/>
        <v>42205</v>
      </c>
      <c r="C2029" s="39">
        <f t="shared" si="162"/>
        <v>7</v>
      </c>
      <c r="D2029" s="39">
        <f t="shared" si="163"/>
        <v>2015</v>
      </c>
      <c r="E2029" s="26" t="s">
        <v>298</v>
      </c>
      <c r="F2029">
        <f t="shared" si="164"/>
        <v>2</v>
      </c>
      <c r="G2029" t="s">
        <v>8</v>
      </c>
    </row>
    <row r="2030" spans="1:7">
      <c r="A2030" s="26">
        <v>42206</v>
      </c>
      <c r="B2030" s="39">
        <f t="shared" si="161"/>
        <v>42206</v>
      </c>
      <c r="C2030" s="39">
        <f t="shared" si="162"/>
        <v>7</v>
      </c>
      <c r="D2030" s="39">
        <f t="shared" si="163"/>
        <v>2015</v>
      </c>
      <c r="E2030" s="26" t="s">
        <v>298</v>
      </c>
      <c r="F2030">
        <f t="shared" si="164"/>
        <v>3</v>
      </c>
      <c r="G2030" t="s">
        <v>8</v>
      </c>
    </row>
    <row r="2031" spans="1:7">
      <c r="A2031" s="26">
        <v>42207</v>
      </c>
      <c r="B2031" s="39">
        <f t="shared" si="161"/>
        <v>42207</v>
      </c>
      <c r="C2031" s="39">
        <f t="shared" si="162"/>
        <v>7</v>
      </c>
      <c r="D2031" s="39">
        <f t="shared" si="163"/>
        <v>2015</v>
      </c>
      <c r="E2031" s="26" t="s">
        <v>298</v>
      </c>
      <c r="F2031">
        <f t="shared" si="164"/>
        <v>4</v>
      </c>
      <c r="G2031" t="s">
        <v>8</v>
      </c>
    </row>
    <row r="2032" spans="1:7">
      <c r="A2032" s="26">
        <v>42208</v>
      </c>
      <c r="B2032" s="39">
        <f t="shared" si="161"/>
        <v>42208</v>
      </c>
      <c r="C2032" s="39">
        <f t="shared" si="162"/>
        <v>7</v>
      </c>
      <c r="D2032" s="39">
        <f t="shared" si="163"/>
        <v>2015</v>
      </c>
      <c r="E2032" s="26" t="s">
        <v>298</v>
      </c>
      <c r="F2032">
        <f t="shared" si="164"/>
        <v>5</v>
      </c>
      <c r="G2032" t="s">
        <v>8</v>
      </c>
    </row>
    <row r="2033" spans="1:7">
      <c r="A2033" s="26">
        <v>42209</v>
      </c>
      <c r="B2033" s="39">
        <f t="shared" si="161"/>
        <v>42209</v>
      </c>
      <c r="C2033" s="39">
        <f t="shared" si="162"/>
        <v>7</v>
      </c>
      <c r="D2033" s="39">
        <f t="shared" si="163"/>
        <v>2015</v>
      </c>
      <c r="E2033" s="26" t="s">
        <v>298</v>
      </c>
      <c r="F2033">
        <f t="shared" si="164"/>
        <v>6</v>
      </c>
      <c r="G2033" t="s">
        <v>8</v>
      </c>
    </row>
    <row r="2034" spans="1:7">
      <c r="A2034" s="26">
        <v>42210</v>
      </c>
      <c r="B2034" s="39">
        <f t="shared" si="161"/>
        <v>42210</v>
      </c>
      <c r="C2034" s="39">
        <f t="shared" si="162"/>
        <v>7</v>
      </c>
      <c r="D2034" s="39">
        <f t="shared" si="163"/>
        <v>2015</v>
      </c>
      <c r="E2034" s="26" t="s">
        <v>298</v>
      </c>
      <c r="F2034">
        <f t="shared" si="164"/>
        <v>7</v>
      </c>
      <c r="G2034" t="s">
        <v>0</v>
      </c>
    </row>
    <row r="2035" spans="1:7">
      <c r="A2035" s="26">
        <v>42211</v>
      </c>
      <c r="B2035" s="39">
        <f t="shared" si="161"/>
        <v>42211</v>
      </c>
      <c r="C2035" s="39">
        <f t="shared" si="162"/>
        <v>7</v>
      </c>
      <c r="D2035" s="39">
        <f t="shared" si="163"/>
        <v>2015</v>
      </c>
      <c r="E2035" s="26" t="s">
        <v>298</v>
      </c>
      <c r="F2035">
        <f t="shared" si="164"/>
        <v>1</v>
      </c>
      <c r="G2035" t="s">
        <v>13</v>
      </c>
    </row>
    <row r="2036" spans="1:7">
      <c r="A2036" s="26">
        <v>42212</v>
      </c>
      <c r="B2036" s="39">
        <f t="shared" si="161"/>
        <v>42212</v>
      </c>
      <c r="C2036" s="39">
        <f t="shared" si="162"/>
        <v>7</v>
      </c>
      <c r="D2036" s="39">
        <f t="shared" si="163"/>
        <v>2015</v>
      </c>
      <c r="E2036" s="26" t="s">
        <v>298</v>
      </c>
      <c r="F2036">
        <f t="shared" si="164"/>
        <v>2</v>
      </c>
      <c r="G2036" t="s">
        <v>8</v>
      </c>
    </row>
    <row r="2037" spans="1:7">
      <c r="A2037" s="26">
        <v>42213</v>
      </c>
      <c r="B2037" s="39">
        <f t="shared" si="161"/>
        <v>42213</v>
      </c>
      <c r="C2037" s="39">
        <f t="shared" si="162"/>
        <v>7</v>
      </c>
      <c r="D2037" s="39">
        <f t="shared" si="163"/>
        <v>2015</v>
      </c>
      <c r="E2037" s="26" t="s">
        <v>298</v>
      </c>
      <c r="F2037">
        <f t="shared" si="164"/>
        <v>3</v>
      </c>
      <c r="G2037" t="s">
        <v>8</v>
      </c>
    </row>
    <row r="2038" spans="1:7">
      <c r="A2038" s="26">
        <v>42214</v>
      </c>
      <c r="B2038" s="39">
        <f t="shared" si="161"/>
        <v>42214</v>
      </c>
      <c r="C2038" s="39">
        <f t="shared" si="162"/>
        <v>7</v>
      </c>
      <c r="D2038" s="39">
        <f t="shared" si="163"/>
        <v>2015</v>
      </c>
      <c r="E2038" s="26" t="s">
        <v>298</v>
      </c>
      <c r="F2038">
        <f t="shared" si="164"/>
        <v>4</v>
      </c>
      <c r="G2038" t="s">
        <v>8</v>
      </c>
    </row>
    <row r="2039" spans="1:7">
      <c r="A2039" s="26">
        <v>42215</v>
      </c>
      <c r="B2039" s="39">
        <f t="shared" si="161"/>
        <v>42215</v>
      </c>
      <c r="C2039" s="39">
        <f t="shared" si="162"/>
        <v>7</v>
      </c>
      <c r="D2039" s="39">
        <f t="shared" si="163"/>
        <v>2015</v>
      </c>
      <c r="E2039" s="26" t="s">
        <v>298</v>
      </c>
      <c r="F2039">
        <f t="shared" si="164"/>
        <v>5</v>
      </c>
      <c r="G2039" t="s">
        <v>8</v>
      </c>
    </row>
    <row r="2040" spans="1:7">
      <c r="A2040" s="26">
        <v>42216</v>
      </c>
      <c r="B2040" s="39">
        <f t="shared" si="161"/>
        <v>42216</v>
      </c>
      <c r="C2040" s="39">
        <f t="shared" si="162"/>
        <v>7</v>
      </c>
      <c r="D2040" s="39">
        <f t="shared" si="163"/>
        <v>2015</v>
      </c>
      <c r="E2040" s="26" t="s">
        <v>298</v>
      </c>
      <c r="F2040">
        <f t="shared" si="164"/>
        <v>6</v>
      </c>
      <c r="G2040" t="s">
        <v>8</v>
      </c>
    </row>
    <row r="2041" spans="1:7">
      <c r="A2041" s="26">
        <v>42217</v>
      </c>
      <c r="B2041" s="39">
        <f t="shared" ref="B2041:B2079" si="165">A2041</f>
        <v>42217</v>
      </c>
      <c r="C2041" s="39">
        <f t="shared" ref="C2041:C2079" si="166">MONTH(A2041)</f>
        <v>8</v>
      </c>
      <c r="D2041" s="39">
        <f t="shared" ref="D2041:D2079" si="167">YEAR(A2041)</f>
        <v>2015</v>
      </c>
      <c r="E2041" s="26" t="s">
        <v>298</v>
      </c>
      <c r="F2041">
        <f t="shared" ref="F2041:F2079" si="168">WEEKDAY(A2041)</f>
        <v>7</v>
      </c>
      <c r="G2041" t="s">
        <v>0</v>
      </c>
    </row>
    <row r="2042" spans="1:7">
      <c r="A2042" s="26">
        <v>42218</v>
      </c>
      <c r="B2042" s="39">
        <f t="shared" si="165"/>
        <v>42218</v>
      </c>
      <c r="C2042" s="39">
        <f t="shared" si="166"/>
        <v>8</v>
      </c>
      <c r="D2042" s="39">
        <f t="shared" si="167"/>
        <v>2015</v>
      </c>
      <c r="E2042" s="26" t="s">
        <v>298</v>
      </c>
      <c r="F2042">
        <f t="shared" si="168"/>
        <v>1</v>
      </c>
      <c r="G2042" t="s">
        <v>13</v>
      </c>
    </row>
    <row r="2043" spans="1:7">
      <c r="A2043" s="26">
        <v>42219</v>
      </c>
      <c r="B2043" s="39">
        <f t="shared" si="165"/>
        <v>42219</v>
      </c>
      <c r="C2043" s="39">
        <f t="shared" si="166"/>
        <v>8</v>
      </c>
      <c r="D2043" s="39">
        <f t="shared" si="167"/>
        <v>2015</v>
      </c>
      <c r="E2043" s="26" t="s">
        <v>298</v>
      </c>
      <c r="F2043">
        <f t="shared" si="168"/>
        <v>2</v>
      </c>
      <c r="G2043" t="s">
        <v>8</v>
      </c>
    </row>
    <row r="2044" spans="1:7">
      <c r="A2044" s="26">
        <v>42220</v>
      </c>
      <c r="B2044" s="39">
        <f t="shared" si="165"/>
        <v>42220</v>
      </c>
      <c r="C2044" s="39">
        <f t="shared" si="166"/>
        <v>8</v>
      </c>
      <c r="D2044" s="39">
        <f t="shared" si="167"/>
        <v>2015</v>
      </c>
      <c r="E2044" s="26" t="s">
        <v>298</v>
      </c>
      <c r="F2044">
        <f t="shared" si="168"/>
        <v>3</v>
      </c>
      <c r="G2044" t="s">
        <v>8</v>
      </c>
    </row>
    <row r="2045" spans="1:7">
      <c r="A2045" s="26">
        <v>42221</v>
      </c>
      <c r="B2045" s="39">
        <f t="shared" si="165"/>
        <v>42221</v>
      </c>
      <c r="C2045" s="39">
        <f t="shared" si="166"/>
        <v>8</v>
      </c>
      <c r="D2045" s="39">
        <f t="shared" si="167"/>
        <v>2015</v>
      </c>
      <c r="E2045" s="26" t="s">
        <v>298</v>
      </c>
      <c r="F2045">
        <f t="shared" si="168"/>
        <v>4</v>
      </c>
      <c r="G2045" t="s">
        <v>8</v>
      </c>
    </row>
    <row r="2046" spans="1:7">
      <c r="A2046" s="26">
        <v>42222</v>
      </c>
      <c r="B2046" s="39">
        <f t="shared" si="165"/>
        <v>42222</v>
      </c>
      <c r="C2046" s="39">
        <f t="shared" si="166"/>
        <v>8</v>
      </c>
      <c r="D2046" s="39">
        <f t="shared" si="167"/>
        <v>2015</v>
      </c>
      <c r="E2046" s="26" t="s">
        <v>298</v>
      </c>
      <c r="F2046">
        <f t="shared" si="168"/>
        <v>5</v>
      </c>
      <c r="G2046" t="s">
        <v>8</v>
      </c>
    </row>
    <row r="2047" spans="1:7">
      <c r="A2047" s="26">
        <v>42223</v>
      </c>
      <c r="B2047" s="39">
        <f t="shared" si="165"/>
        <v>42223</v>
      </c>
      <c r="C2047" s="39">
        <f t="shared" si="166"/>
        <v>8</v>
      </c>
      <c r="D2047" s="39">
        <f t="shared" si="167"/>
        <v>2015</v>
      </c>
      <c r="E2047" s="26" t="s">
        <v>298</v>
      </c>
      <c r="F2047">
        <f t="shared" si="168"/>
        <v>6</v>
      </c>
      <c r="G2047" t="s">
        <v>8</v>
      </c>
    </row>
    <row r="2048" spans="1:7">
      <c r="A2048" s="26">
        <v>42224</v>
      </c>
      <c r="B2048" s="39">
        <f t="shared" si="165"/>
        <v>42224</v>
      </c>
      <c r="C2048" s="39">
        <f t="shared" si="166"/>
        <v>8</v>
      </c>
      <c r="D2048" s="39">
        <f t="shared" si="167"/>
        <v>2015</v>
      </c>
      <c r="E2048" s="26" t="s">
        <v>298</v>
      </c>
      <c r="F2048">
        <f t="shared" si="168"/>
        <v>7</v>
      </c>
      <c r="G2048" t="s">
        <v>0</v>
      </c>
    </row>
    <row r="2049" spans="1:7">
      <c r="A2049" s="26">
        <v>42225</v>
      </c>
      <c r="B2049" s="39">
        <f t="shared" si="165"/>
        <v>42225</v>
      </c>
      <c r="C2049" s="39">
        <f t="shared" si="166"/>
        <v>8</v>
      </c>
      <c r="D2049" s="39">
        <f t="shared" si="167"/>
        <v>2015</v>
      </c>
      <c r="E2049" s="26" t="s">
        <v>298</v>
      </c>
      <c r="F2049">
        <f t="shared" si="168"/>
        <v>1</v>
      </c>
      <c r="G2049" t="s">
        <v>13</v>
      </c>
    </row>
    <row r="2050" spans="1:7">
      <c r="A2050" s="26">
        <v>42226</v>
      </c>
      <c r="B2050" s="39">
        <f t="shared" si="165"/>
        <v>42226</v>
      </c>
      <c r="C2050" s="39">
        <f t="shared" si="166"/>
        <v>8</v>
      </c>
      <c r="D2050" s="39">
        <f t="shared" si="167"/>
        <v>2015</v>
      </c>
      <c r="E2050" s="26" t="s">
        <v>298</v>
      </c>
      <c r="F2050">
        <f t="shared" si="168"/>
        <v>2</v>
      </c>
      <c r="G2050" t="s">
        <v>8</v>
      </c>
    </row>
    <row r="2051" spans="1:7">
      <c r="A2051" s="26">
        <v>42227</v>
      </c>
      <c r="B2051" s="39">
        <f t="shared" si="165"/>
        <v>42227</v>
      </c>
      <c r="C2051" s="39">
        <f t="shared" si="166"/>
        <v>8</v>
      </c>
      <c r="D2051" s="39">
        <f t="shared" si="167"/>
        <v>2015</v>
      </c>
      <c r="E2051" s="26" t="s">
        <v>298</v>
      </c>
      <c r="F2051">
        <f t="shared" si="168"/>
        <v>3</v>
      </c>
      <c r="G2051" t="s">
        <v>8</v>
      </c>
    </row>
    <row r="2052" spans="1:7">
      <c r="A2052" s="26">
        <v>42228</v>
      </c>
      <c r="B2052" s="39">
        <f t="shared" si="165"/>
        <v>42228</v>
      </c>
      <c r="C2052" s="39">
        <f t="shared" si="166"/>
        <v>8</v>
      </c>
      <c r="D2052" s="39">
        <f t="shared" si="167"/>
        <v>2015</v>
      </c>
      <c r="E2052" s="26" t="s">
        <v>298</v>
      </c>
      <c r="F2052">
        <f t="shared" si="168"/>
        <v>4</v>
      </c>
      <c r="G2052" t="s">
        <v>8</v>
      </c>
    </row>
    <row r="2053" spans="1:7">
      <c r="A2053" s="26">
        <v>42229</v>
      </c>
      <c r="B2053" s="39">
        <f t="shared" si="165"/>
        <v>42229</v>
      </c>
      <c r="C2053" s="39">
        <f t="shared" si="166"/>
        <v>8</v>
      </c>
      <c r="D2053" s="39">
        <f t="shared" si="167"/>
        <v>2015</v>
      </c>
      <c r="E2053" s="26" t="s">
        <v>298</v>
      </c>
      <c r="F2053">
        <f t="shared" si="168"/>
        <v>5</v>
      </c>
      <c r="G2053" t="s">
        <v>8</v>
      </c>
    </row>
    <row r="2054" spans="1:7">
      <c r="A2054" s="26">
        <v>42230</v>
      </c>
      <c r="B2054" s="39">
        <f t="shared" si="165"/>
        <v>42230</v>
      </c>
      <c r="C2054" s="39">
        <f t="shared" si="166"/>
        <v>8</v>
      </c>
      <c r="D2054" s="39">
        <f t="shared" si="167"/>
        <v>2015</v>
      </c>
      <c r="E2054" s="26" t="s">
        <v>298</v>
      </c>
      <c r="F2054">
        <f t="shared" si="168"/>
        <v>6</v>
      </c>
      <c r="G2054" t="s">
        <v>8</v>
      </c>
    </row>
    <row r="2055" spans="1:7">
      <c r="A2055" s="26">
        <v>42231</v>
      </c>
      <c r="B2055" s="39">
        <f t="shared" si="165"/>
        <v>42231</v>
      </c>
      <c r="C2055" s="39">
        <f t="shared" si="166"/>
        <v>8</v>
      </c>
      <c r="D2055" s="39">
        <f t="shared" si="167"/>
        <v>2015</v>
      </c>
      <c r="E2055" s="26" t="s">
        <v>298</v>
      </c>
      <c r="F2055">
        <f t="shared" si="168"/>
        <v>7</v>
      </c>
      <c r="G2055" t="s">
        <v>0</v>
      </c>
    </row>
    <row r="2056" spans="1:7">
      <c r="A2056" s="26">
        <v>42232</v>
      </c>
      <c r="B2056" s="39">
        <f t="shared" si="165"/>
        <v>42232</v>
      </c>
      <c r="C2056" s="39">
        <f t="shared" si="166"/>
        <v>8</v>
      </c>
      <c r="D2056" s="39">
        <f t="shared" si="167"/>
        <v>2015</v>
      </c>
      <c r="E2056" s="26" t="s">
        <v>298</v>
      </c>
      <c r="F2056">
        <f t="shared" si="168"/>
        <v>1</v>
      </c>
      <c r="G2056" t="s">
        <v>13</v>
      </c>
    </row>
    <row r="2057" spans="1:7">
      <c r="A2057" s="26">
        <v>42233</v>
      </c>
      <c r="B2057" s="39">
        <f t="shared" si="165"/>
        <v>42233</v>
      </c>
      <c r="C2057" s="39">
        <f t="shared" si="166"/>
        <v>8</v>
      </c>
      <c r="D2057" s="39">
        <f t="shared" si="167"/>
        <v>2015</v>
      </c>
      <c r="E2057" s="26" t="s">
        <v>298</v>
      </c>
      <c r="F2057">
        <f t="shared" si="168"/>
        <v>2</v>
      </c>
      <c r="G2057" t="s">
        <v>8</v>
      </c>
    </row>
    <row r="2058" spans="1:7">
      <c r="A2058" s="26">
        <v>42234</v>
      </c>
      <c r="B2058" s="39">
        <f t="shared" si="165"/>
        <v>42234</v>
      </c>
      <c r="C2058" s="39">
        <f t="shared" si="166"/>
        <v>8</v>
      </c>
      <c r="D2058" s="39">
        <f t="shared" si="167"/>
        <v>2015</v>
      </c>
      <c r="E2058" s="26" t="s">
        <v>298</v>
      </c>
      <c r="F2058">
        <f t="shared" si="168"/>
        <v>3</v>
      </c>
      <c r="G2058" t="s">
        <v>8</v>
      </c>
    </row>
    <row r="2059" spans="1:7">
      <c r="A2059" s="26">
        <v>42235</v>
      </c>
      <c r="B2059" s="39">
        <f t="shared" si="165"/>
        <v>42235</v>
      </c>
      <c r="C2059" s="39">
        <f t="shared" si="166"/>
        <v>8</v>
      </c>
      <c r="D2059" s="39">
        <f t="shared" si="167"/>
        <v>2015</v>
      </c>
      <c r="E2059" s="26" t="s">
        <v>298</v>
      </c>
      <c r="F2059">
        <f t="shared" si="168"/>
        <v>4</v>
      </c>
      <c r="G2059" t="s">
        <v>8</v>
      </c>
    </row>
    <row r="2060" spans="1:7">
      <c r="A2060" s="26">
        <v>42236</v>
      </c>
      <c r="B2060" s="39">
        <f t="shared" si="165"/>
        <v>42236</v>
      </c>
      <c r="C2060" s="39">
        <f t="shared" si="166"/>
        <v>8</v>
      </c>
      <c r="D2060" s="39">
        <f t="shared" si="167"/>
        <v>2015</v>
      </c>
      <c r="E2060" s="26" t="s">
        <v>298</v>
      </c>
      <c r="F2060">
        <f t="shared" si="168"/>
        <v>5</v>
      </c>
      <c r="G2060" t="s">
        <v>8</v>
      </c>
    </row>
    <row r="2061" spans="1:7">
      <c r="A2061" s="26">
        <v>42237</v>
      </c>
      <c r="B2061" s="39">
        <f t="shared" si="165"/>
        <v>42237</v>
      </c>
      <c r="C2061" s="39">
        <f t="shared" si="166"/>
        <v>8</v>
      </c>
      <c r="D2061" s="39">
        <f t="shared" si="167"/>
        <v>2015</v>
      </c>
      <c r="E2061" s="26" t="s">
        <v>298</v>
      </c>
      <c r="F2061">
        <f t="shared" si="168"/>
        <v>6</v>
      </c>
      <c r="G2061" t="s">
        <v>8</v>
      </c>
    </row>
    <row r="2062" spans="1:7">
      <c r="A2062" s="26">
        <v>42238</v>
      </c>
      <c r="B2062" s="39">
        <f t="shared" si="165"/>
        <v>42238</v>
      </c>
      <c r="C2062" s="39">
        <f t="shared" si="166"/>
        <v>8</v>
      </c>
      <c r="D2062" s="39">
        <f t="shared" si="167"/>
        <v>2015</v>
      </c>
      <c r="E2062" s="26" t="s">
        <v>298</v>
      </c>
      <c r="F2062">
        <f t="shared" si="168"/>
        <v>7</v>
      </c>
      <c r="G2062" t="s">
        <v>0</v>
      </c>
    </row>
    <row r="2063" spans="1:7">
      <c r="A2063" s="26">
        <v>42239</v>
      </c>
      <c r="B2063" s="39">
        <f t="shared" si="165"/>
        <v>42239</v>
      </c>
      <c r="C2063" s="39">
        <f t="shared" si="166"/>
        <v>8</v>
      </c>
      <c r="D2063" s="39">
        <f t="shared" si="167"/>
        <v>2015</v>
      </c>
      <c r="E2063" s="26" t="s">
        <v>298</v>
      </c>
      <c r="F2063">
        <f t="shared" si="168"/>
        <v>1</v>
      </c>
      <c r="G2063" t="s">
        <v>13</v>
      </c>
    </row>
    <row r="2064" spans="1:7">
      <c r="A2064" s="26">
        <v>42240</v>
      </c>
      <c r="B2064" s="39">
        <f t="shared" si="165"/>
        <v>42240</v>
      </c>
      <c r="C2064" s="39">
        <f t="shared" si="166"/>
        <v>8</v>
      </c>
      <c r="D2064" s="39">
        <f t="shared" si="167"/>
        <v>2015</v>
      </c>
      <c r="E2064" s="26" t="s">
        <v>298</v>
      </c>
      <c r="F2064">
        <f t="shared" si="168"/>
        <v>2</v>
      </c>
      <c r="G2064" t="s">
        <v>8</v>
      </c>
    </row>
    <row r="2065" spans="1:7">
      <c r="A2065" s="26">
        <v>42241</v>
      </c>
      <c r="B2065" s="39">
        <f t="shared" si="165"/>
        <v>42241</v>
      </c>
      <c r="C2065" s="39">
        <f t="shared" si="166"/>
        <v>8</v>
      </c>
      <c r="D2065" s="39">
        <f t="shared" si="167"/>
        <v>2015</v>
      </c>
      <c r="E2065" s="26" t="s">
        <v>298</v>
      </c>
      <c r="F2065">
        <f t="shared" si="168"/>
        <v>3</v>
      </c>
      <c r="G2065" t="s">
        <v>8</v>
      </c>
    </row>
    <row r="2066" spans="1:7">
      <c r="A2066" s="26">
        <v>42242</v>
      </c>
      <c r="B2066" s="39">
        <f t="shared" si="165"/>
        <v>42242</v>
      </c>
      <c r="C2066" s="39">
        <f t="shared" si="166"/>
        <v>8</v>
      </c>
      <c r="D2066" s="39">
        <f t="shared" si="167"/>
        <v>2015</v>
      </c>
      <c r="E2066" s="26" t="s">
        <v>298</v>
      </c>
      <c r="F2066">
        <f t="shared" si="168"/>
        <v>4</v>
      </c>
      <c r="G2066" t="s">
        <v>8</v>
      </c>
    </row>
    <row r="2067" spans="1:7">
      <c r="A2067" s="26">
        <v>42243</v>
      </c>
      <c r="B2067" s="39">
        <f t="shared" si="165"/>
        <v>42243</v>
      </c>
      <c r="C2067" s="39">
        <f t="shared" si="166"/>
        <v>8</v>
      </c>
      <c r="D2067" s="39">
        <f t="shared" si="167"/>
        <v>2015</v>
      </c>
      <c r="E2067" s="26" t="s">
        <v>298</v>
      </c>
      <c r="F2067">
        <f t="shared" si="168"/>
        <v>5</v>
      </c>
      <c r="G2067" t="s">
        <v>8</v>
      </c>
    </row>
    <row r="2068" spans="1:7">
      <c r="A2068" s="26">
        <v>42244</v>
      </c>
      <c r="B2068" s="39">
        <f t="shared" si="165"/>
        <v>42244</v>
      </c>
      <c r="C2068" s="39">
        <f t="shared" si="166"/>
        <v>8</v>
      </c>
      <c r="D2068" s="39">
        <f t="shared" si="167"/>
        <v>2015</v>
      </c>
      <c r="E2068" s="26" t="s">
        <v>298</v>
      </c>
      <c r="F2068">
        <f t="shared" si="168"/>
        <v>6</v>
      </c>
      <c r="G2068" t="s">
        <v>8</v>
      </c>
    </row>
    <row r="2069" spans="1:7">
      <c r="A2069" s="26">
        <v>42245</v>
      </c>
      <c r="B2069" s="39">
        <f t="shared" si="165"/>
        <v>42245</v>
      </c>
      <c r="C2069" s="39">
        <f t="shared" si="166"/>
        <v>8</v>
      </c>
      <c r="D2069" s="39">
        <f t="shared" si="167"/>
        <v>2015</v>
      </c>
      <c r="E2069" s="26" t="s">
        <v>298</v>
      </c>
      <c r="F2069">
        <f t="shared" si="168"/>
        <v>7</v>
      </c>
      <c r="G2069" t="s">
        <v>0</v>
      </c>
    </row>
    <row r="2070" spans="1:7">
      <c r="A2070" s="26">
        <v>42246</v>
      </c>
      <c r="B2070" s="39">
        <f t="shared" si="165"/>
        <v>42246</v>
      </c>
      <c r="C2070" s="39">
        <f t="shared" si="166"/>
        <v>8</v>
      </c>
      <c r="D2070" s="39">
        <f t="shared" si="167"/>
        <v>2015</v>
      </c>
      <c r="E2070" s="26" t="s">
        <v>298</v>
      </c>
      <c r="F2070">
        <f t="shared" si="168"/>
        <v>1</v>
      </c>
      <c r="G2070" t="s">
        <v>13</v>
      </c>
    </row>
    <row r="2071" spans="1:7">
      <c r="A2071" s="26">
        <v>42247</v>
      </c>
      <c r="B2071" s="39">
        <f t="shared" si="165"/>
        <v>42247</v>
      </c>
      <c r="C2071" s="39">
        <f t="shared" si="166"/>
        <v>8</v>
      </c>
      <c r="D2071" s="39">
        <f t="shared" si="167"/>
        <v>2015</v>
      </c>
      <c r="E2071" s="26" t="s">
        <v>298</v>
      </c>
      <c r="F2071">
        <f t="shared" si="168"/>
        <v>2</v>
      </c>
      <c r="G2071" t="s">
        <v>8</v>
      </c>
    </row>
    <row r="2072" spans="1:7">
      <c r="A2072" s="26">
        <v>42248</v>
      </c>
      <c r="B2072" s="39">
        <f t="shared" si="165"/>
        <v>42248</v>
      </c>
      <c r="C2072" s="39">
        <f t="shared" si="166"/>
        <v>9</v>
      </c>
      <c r="D2072" s="39">
        <f t="shared" si="167"/>
        <v>2015</v>
      </c>
      <c r="E2072" s="26" t="s">
        <v>298</v>
      </c>
      <c r="F2072">
        <f t="shared" si="168"/>
        <v>3</v>
      </c>
      <c r="G2072" t="s">
        <v>8</v>
      </c>
    </row>
    <row r="2073" spans="1:7">
      <c r="A2073" s="26">
        <v>42249</v>
      </c>
      <c r="B2073" s="39">
        <f t="shared" si="165"/>
        <v>42249</v>
      </c>
      <c r="C2073" s="39">
        <f t="shared" si="166"/>
        <v>9</v>
      </c>
      <c r="D2073" s="39">
        <f t="shared" si="167"/>
        <v>2015</v>
      </c>
      <c r="E2073" s="26" t="s">
        <v>298</v>
      </c>
      <c r="F2073">
        <f t="shared" si="168"/>
        <v>4</v>
      </c>
      <c r="G2073" t="s">
        <v>8</v>
      </c>
    </row>
    <row r="2074" spans="1:7">
      <c r="A2074" s="26">
        <v>42250</v>
      </c>
      <c r="B2074" s="39">
        <f t="shared" si="165"/>
        <v>42250</v>
      </c>
      <c r="C2074" s="39">
        <f t="shared" si="166"/>
        <v>9</v>
      </c>
      <c r="D2074" s="39">
        <f t="shared" si="167"/>
        <v>2015</v>
      </c>
      <c r="E2074" s="26" t="s">
        <v>298</v>
      </c>
      <c r="F2074">
        <f t="shared" si="168"/>
        <v>5</v>
      </c>
      <c r="G2074" t="s">
        <v>8</v>
      </c>
    </row>
    <row r="2075" spans="1:7">
      <c r="A2075" s="26">
        <v>42251</v>
      </c>
      <c r="B2075" s="39">
        <f t="shared" si="165"/>
        <v>42251</v>
      </c>
      <c r="C2075" s="39">
        <f t="shared" si="166"/>
        <v>9</v>
      </c>
      <c r="D2075" s="39">
        <f t="shared" si="167"/>
        <v>2015</v>
      </c>
      <c r="E2075" s="26" t="s">
        <v>298</v>
      </c>
      <c r="F2075">
        <f t="shared" si="168"/>
        <v>6</v>
      </c>
      <c r="G2075" t="s">
        <v>8</v>
      </c>
    </row>
    <row r="2076" spans="1:7">
      <c r="A2076" s="26">
        <v>42252</v>
      </c>
      <c r="B2076" s="39">
        <f t="shared" si="165"/>
        <v>42252</v>
      </c>
      <c r="C2076" s="39">
        <f t="shared" si="166"/>
        <v>9</v>
      </c>
      <c r="D2076" s="39">
        <f t="shared" si="167"/>
        <v>2015</v>
      </c>
      <c r="E2076" s="26" t="s">
        <v>298</v>
      </c>
      <c r="F2076">
        <f t="shared" si="168"/>
        <v>7</v>
      </c>
      <c r="G2076" t="s">
        <v>0</v>
      </c>
    </row>
    <row r="2077" spans="1:7">
      <c r="A2077" s="26">
        <v>42253</v>
      </c>
      <c r="B2077" s="39">
        <f t="shared" si="165"/>
        <v>42253</v>
      </c>
      <c r="C2077" s="39">
        <f t="shared" si="166"/>
        <v>9</v>
      </c>
      <c r="D2077" s="39">
        <f t="shared" si="167"/>
        <v>2015</v>
      </c>
      <c r="E2077" s="26" t="s">
        <v>298</v>
      </c>
      <c r="F2077">
        <f t="shared" si="168"/>
        <v>1</v>
      </c>
      <c r="G2077" t="s">
        <v>13</v>
      </c>
    </row>
    <row r="2078" spans="1:7">
      <c r="A2078" s="26">
        <v>42254</v>
      </c>
      <c r="B2078" s="39">
        <f t="shared" si="165"/>
        <v>42254</v>
      </c>
      <c r="C2078" s="39">
        <f t="shared" si="166"/>
        <v>9</v>
      </c>
      <c r="D2078" s="39">
        <f t="shared" si="167"/>
        <v>2015</v>
      </c>
      <c r="E2078" s="26" t="s">
        <v>298</v>
      </c>
      <c r="F2078">
        <f t="shared" si="168"/>
        <v>2</v>
      </c>
      <c r="G2078" t="s">
        <v>8</v>
      </c>
    </row>
    <row r="2079" spans="1:7">
      <c r="A2079" s="26">
        <v>42255</v>
      </c>
      <c r="B2079" s="39">
        <f t="shared" si="165"/>
        <v>42255</v>
      </c>
      <c r="C2079" s="39">
        <f t="shared" si="166"/>
        <v>9</v>
      </c>
      <c r="D2079" s="39">
        <f t="shared" si="167"/>
        <v>2015</v>
      </c>
      <c r="E2079" s="26" t="s">
        <v>298</v>
      </c>
      <c r="F2079">
        <f t="shared" si="168"/>
        <v>3</v>
      </c>
      <c r="G2079" t="s">
        <v>8</v>
      </c>
    </row>
    <row r="2080" spans="1:7">
      <c r="A2080" s="26">
        <v>42256</v>
      </c>
      <c r="B2080" s="39">
        <f t="shared" ref="B2080:B2102" si="169">A2080</f>
        <v>42256</v>
      </c>
      <c r="C2080" s="39">
        <f t="shared" ref="C2080:C2102" si="170">MONTH(A2080)</f>
        <v>9</v>
      </c>
      <c r="D2080" s="39">
        <f t="shared" ref="D2080:D2102" si="171">YEAR(A2080)</f>
        <v>2015</v>
      </c>
      <c r="E2080" s="26" t="s">
        <v>298</v>
      </c>
      <c r="F2080">
        <f t="shared" ref="F2080:F2102" si="172">WEEKDAY(A2080)</f>
        <v>4</v>
      </c>
      <c r="G2080" t="s">
        <v>8</v>
      </c>
    </row>
    <row r="2081" spans="1:7">
      <c r="A2081" s="26">
        <v>42257</v>
      </c>
      <c r="B2081" s="39">
        <f t="shared" si="169"/>
        <v>42257</v>
      </c>
      <c r="C2081" s="39">
        <f t="shared" si="170"/>
        <v>9</v>
      </c>
      <c r="D2081" s="39">
        <f t="shared" si="171"/>
        <v>2015</v>
      </c>
      <c r="E2081" s="26" t="s">
        <v>298</v>
      </c>
      <c r="F2081">
        <f t="shared" si="172"/>
        <v>5</v>
      </c>
      <c r="G2081" t="s">
        <v>8</v>
      </c>
    </row>
    <row r="2082" spans="1:7">
      <c r="A2082" s="26">
        <v>42258</v>
      </c>
      <c r="B2082" s="39">
        <f t="shared" si="169"/>
        <v>42258</v>
      </c>
      <c r="C2082" s="39">
        <f t="shared" si="170"/>
        <v>9</v>
      </c>
      <c r="D2082" s="39">
        <f t="shared" si="171"/>
        <v>2015</v>
      </c>
      <c r="E2082" s="26" t="s">
        <v>298</v>
      </c>
      <c r="F2082">
        <f t="shared" si="172"/>
        <v>6</v>
      </c>
      <c r="G2082" t="s">
        <v>8</v>
      </c>
    </row>
    <row r="2083" spans="1:7">
      <c r="A2083" s="26">
        <v>42259</v>
      </c>
      <c r="B2083" s="39">
        <f t="shared" si="169"/>
        <v>42259</v>
      </c>
      <c r="C2083" s="39">
        <f t="shared" si="170"/>
        <v>9</v>
      </c>
      <c r="D2083" s="39">
        <f t="shared" si="171"/>
        <v>2015</v>
      </c>
      <c r="E2083" s="26" t="s">
        <v>298</v>
      </c>
      <c r="F2083">
        <f t="shared" si="172"/>
        <v>7</v>
      </c>
      <c r="G2083" t="s">
        <v>0</v>
      </c>
    </row>
    <row r="2084" spans="1:7">
      <c r="A2084" s="26">
        <v>42260</v>
      </c>
      <c r="B2084" s="39">
        <f t="shared" si="169"/>
        <v>42260</v>
      </c>
      <c r="C2084" s="39">
        <f t="shared" si="170"/>
        <v>9</v>
      </c>
      <c r="D2084" s="39">
        <f t="shared" si="171"/>
        <v>2015</v>
      </c>
      <c r="E2084" s="26" t="s">
        <v>298</v>
      </c>
      <c r="F2084">
        <f t="shared" si="172"/>
        <v>1</v>
      </c>
      <c r="G2084" t="s">
        <v>13</v>
      </c>
    </row>
    <row r="2085" spans="1:7">
      <c r="A2085" s="26">
        <v>42261</v>
      </c>
      <c r="B2085" s="39">
        <f t="shared" si="169"/>
        <v>42261</v>
      </c>
      <c r="C2085" s="39">
        <f t="shared" si="170"/>
        <v>9</v>
      </c>
      <c r="D2085" s="39">
        <f t="shared" si="171"/>
        <v>2015</v>
      </c>
      <c r="E2085" s="26" t="s">
        <v>298</v>
      </c>
      <c r="F2085">
        <f t="shared" si="172"/>
        <v>2</v>
      </c>
      <c r="G2085" t="s">
        <v>8</v>
      </c>
    </row>
    <row r="2086" spans="1:7">
      <c r="A2086" s="26">
        <v>42262</v>
      </c>
      <c r="B2086" s="39">
        <f t="shared" si="169"/>
        <v>42262</v>
      </c>
      <c r="C2086" s="39">
        <f t="shared" si="170"/>
        <v>9</v>
      </c>
      <c r="D2086" s="39">
        <f t="shared" si="171"/>
        <v>2015</v>
      </c>
      <c r="E2086" s="26" t="s">
        <v>298</v>
      </c>
      <c r="F2086">
        <f t="shared" si="172"/>
        <v>3</v>
      </c>
      <c r="G2086" t="s">
        <v>8</v>
      </c>
    </row>
    <row r="2087" spans="1:7">
      <c r="A2087" s="26">
        <v>42263</v>
      </c>
      <c r="B2087" s="39">
        <f t="shared" si="169"/>
        <v>42263</v>
      </c>
      <c r="C2087" s="39">
        <f t="shared" si="170"/>
        <v>9</v>
      </c>
      <c r="D2087" s="39">
        <f t="shared" si="171"/>
        <v>2015</v>
      </c>
      <c r="E2087" s="26" t="s">
        <v>298</v>
      </c>
      <c r="F2087">
        <f t="shared" si="172"/>
        <v>4</v>
      </c>
      <c r="G2087" t="s">
        <v>8</v>
      </c>
    </row>
    <row r="2088" spans="1:7">
      <c r="A2088" s="26">
        <v>42264</v>
      </c>
      <c r="B2088" s="39">
        <f t="shared" si="169"/>
        <v>42264</v>
      </c>
      <c r="C2088" s="39">
        <f t="shared" si="170"/>
        <v>9</v>
      </c>
      <c r="D2088" s="39">
        <f t="shared" si="171"/>
        <v>2015</v>
      </c>
      <c r="E2088" s="26" t="s">
        <v>298</v>
      </c>
      <c r="F2088">
        <f t="shared" si="172"/>
        <v>5</v>
      </c>
      <c r="G2088" t="s">
        <v>8</v>
      </c>
    </row>
    <row r="2089" spans="1:7">
      <c r="A2089" s="26">
        <v>42265</v>
      </c>
      <c r="B2089" s="39">
        <f t="shared" si="169"/>
        <v>42265</v>
      </c>
      <c r="C2089" s="39">
        <f t="shared" si="170"/>
        <v>9</v>
      </c>
      <c r="D2089" s="39">
        <f t="shared" si="171"/>
        <v>2015</v>
      </c>
      <c r="E2089" s="26" t="s">
        <v>298</v>
      </c>
      <c r="F2089">
        <f t="shared" si="172"/>
        <v>6</v>
      </c>
      <c r="G2089" t="s">
        <v>8</v>
      </c>
    </row>
    <row r="2090" spans="1:7">
      <c r="A2090" s="26">
        <v>42266</v>
      </c>
      <c r="B2090" s="39">
        <f t="shared" si="169"/>
        <v>42266</v>
      </c>
      <c r="C2090" s="39">
        <f t="shared" si="170"/>
        <v>9</v>
      </c>
      <c r="D2090" s="39">
        <f t="shared" si="171"/>
        <v>2015</v>
      </c>
      <c r="E2090" s="26" t="s">
        <v>298</v>
      </c>
      <c r="F2090">
        <f t="shared" si="172"/>
        <v>7</v>
      </c>
      <c r="G2090" t="s">
        <v>0</v>
      </c>
    </row>
    <row r="2091" spans="1:7">
      <c r="A2091" s="26">
        <v>42267</v>
      </c>
      <c r="B2091" s="39">
        <f t="shared" si="169"/>
        <v>42267</v>
      </c>
      <c r="C2091" s="39">
        <f t="shared" si="170"/>
        <v>9</v>
      </c>
      <c r="D2091" s="39">
        <f t="shared" si="171"/>
        <v>2015</v>
      </c>
      <c r="E2091" s="26" t="s">
        <v>298</v>
      </c>
      <c r="F2091">
        <f t="shared" si="172"/>
        <v>1</v>
      </c>
      <c r="G2091" t="s">
        <v>13</v>
      </c>
    </row>
    <row r="2092" spans="1:7">
      <c r="A2092" s="26">
        <v>42268</v>
      </c>
      <c r="B2092" s="39">
        <f t="shared" si="169"/>
        <v>42268</v>
      </c>
      <c r="C2092" s="39">
        <f t="shared" si="170"/>
        <v>9</v>
      </c>
      <c r="D2092" s="39">
        <f t="shared" si="171"/>
        <v>2015</v>
      </c>
      <c r="E2092" s="26" t="s">
        <v>298</v>
      </c>
      <c r="F2092">
        <f t="shared" si="172"/>
        <v>2</v>
      </c>
      <c r="G2092" t="s">
        <v>8</v>
      </c>
    </row>
    <row r="2093" spans="1:7">
      <c r="A2093" s="26">
        <v>42269</v>
      </c>
      <c r="B2093" s="39">
        <f t="shared" si="169"/>
        <v>42269</v>
      </c>
      <c r="C2093" s="39">
        <f t="shared" si="170"/>
        <v>9</v>
      </c>
      <c r="D2093" s="39">
        <f t="shared" si="171"/>
        <v>2015</v>
      </c>
      <c r="E2093" s="26" t="s">
        <v>298</v>
      </c>
      <c r="F2093">
        <f t="shared" si="172"/>
        <v>3</v>
      </c>
      <c r="G2093" t="s">
        <v>8</v>
      </c>
    </row>
    <row r="2094" spans="1:7">
      <c r="A2094" s="26">
        <v>42270</v>
      </c>
      <c r="B2094" s="39">
        <f t="shared" si="169"/>
        <v>42270</v>
      </c>
      <c r="C2094" s="39">
        <f t="shared" si="170"/>
        <v>9</v>
      </c>
      <c r="D2094" s="39">
        <f t="shared" si="171"/>
        <v>2015</v>
      </c>
      <c r="E2094" s="26" t="s">
        <v>298</v>
      </c>
      <c r="F2094">
        <f t="shared" si="172"/>
        <v>4</v>
      </c>
      <c r="G2094" t="s">
        <v>8</v>
      </c>
    </row>
    <row r="2095" spans="1:7">
      <c r="A2095" s="26">
        <v>42271</v>
      </c>
      <c r="B2095" s="39">
        <f t="shared" si="169"/>
        <v>42271</v>
      </c>
      <c r="C2095" s="39">
        <f t="shared" si="170"/>
        <v>9</v>
      </c>
      <c r="D2095" s="39">
        <f t="shared" si="171"/>
        <v>2015</v>
      </c>
      <c r="E2095" s="26" t="s">
        <v>298</v>
      </c>
      <c r="F2095">
        <f t="shared" si="172"/>
        <v>5</v>
      </c>
      <c r="G2095" t="s">
        <v>8</v>
      </c>
    </row>
    <row r="2096" spans="1:7">
      <c r="A2096" s="26">
        <v>42272</v>
      </c>
      <c r="B2096" s="39">
        <f t="shared" si="169"/>
        <v>42272</v>
      </c>
      <c r="C2096" s="39">
        <f t="shared" si="170"/>
        <v>9</v>
      </c>
      <c r="D2096" s="39">
        <f t="shared" si="171"/>
        <v>2015</v>
      </c>
      <c r="E2096" s="26" t="s">
        <v>298</v>
      </c>
      <c r="F2096">
        <f t="shared" si="172"/>
        <v>6</v>
      </c>
      <c r="G2096" t="s">
        <v>8</v>
      </c>
    </row>
    <row r="2097" spans="1:7">
      <c r="A2097" s="26">
        <v>42273</v>
      </c>
      <c r="B2097" s="39">
        <f t="shared" si="169"/>
        <v>42273</v>
      </c>
      <c r="C2097" s="39">
        <f t="shared" si="170"/>
        <v>9</v>
      </c>
      <c r="D2097" s="39">
        <f t="shared" si="171"/>
        <v>2015</v>
      </c>
      <c r="E2097" s="26" t="s">
        <v>298</v>
      </c>
      <c r="F2097">
        <f t="shared" si="172"/>
        <v>7</v>
      </c>
      <c r="G2097" t="s">
        <v>0</v>
      </c>
    </row>
    <row r="2098" spans="1:7">
      <c r="A2098" s="26">
        <v>42274</v>
      </c>
      <c r="B2098" s="39">
        <f t="shared" si="169"/>
        <v>42274</v>
      </c>
      <c r="C2098" s="39">
        <f t="shared" si="170"/>
        <v>9</v>
      </c>
      <c r="D2098" s="39">
        <f t="shared" si="171"/>
        <v>2015</v>
      </c>
      <c r="E2098" s="26" t="s">
        <v>298</v>
      </c>
      <c r="F2098">
        <f t="shared" si="172"/>
        <v>1</v>
      </c>
      <c r="G2098" t="s">
        <v>13</v>
      </c>
    </row>
    <row r="2099" spans="1:7">
      <c r="A2099" s="26">
        <v>42275</v>
      </c>
      <c r="B2099" s="39">
        <f t="shared" si="169"/>
        <v>42275</v>
      </c>
      <c r="C2099" s="39">
        <f t="shared" si="170"/>
        <v>9</v>
      </c>
      <c r="D2099" s="39">
        <f t="shared" si="171"/>
        <v>2015</v>
      </c>
      <c r="E2099" s="26" t="s">
        <v>298</v>
      </c>
      <c r="F2099">
        <f t="shared" si="172"/>
        <v>2</v>
      </c>
      <c r="G2099" t="s">
        <v>8</v>
      </c>
    </row>
    <row r="2100" spans="1:7">
      <c r="A2100" s="26">
        <v>42276</v>
      </c>
      <c r="B2100" s="39">
        <f t="shared" si="169"/>
        <v>42276</v>
      </c>
      <c r="C2100" s="39">
        <f t="shared" si="170"/>
        <v>9</v>
      </c>
      <c r="D2100" s="39">
        <f t="shared" si="171"/>
        <v>2015</v>
      </c>
      <c r="E2100" s="26" t="s">
        <v>298</v>
      </c>
      <c r="F2100">
        <f t="shared" si="172"/>
        <v>3</v>
      </c>
      <c r="G2100" t="s">
        <v>8</v>
      </c>
    </row>
    <row r="2101" spans="1:7">
      <c r="A2101" s="26">
        <v>42277</v>
      </c>
      <c r="B2101" s="39">
        <f t="shared" si="169"/>
        <v>42277</v>
      </c>
      <c r="C2101" s="39">
        <f t="shared" si="170"/>
        <v>9</v>
      </c>
      <c r="D2101" s="39">
        <f t="shared" si="171"/>
        <v>2015</v>
      </c>
      <c r="E2101" s="26" t="s">
        <v>298</v>
      </c>
      <c r="F2101">
        <f t="shared" si="172"/>
        <v>4</v>
      </c>
      <c r="G2101" t="s">
        <v>8</v>
      </c>
    </row>
    <row r="2102" spans="1:7">
      <c r="A2102" s="26">
        <v>42278</v>
      </c>
      <c r="B2102" s="39">
        <f t="shared" si="169"/>
        <v>42278</v>
      </c>
      <c r="C2102" s="39">
        <f t="shared" si="170"/>
        <v>10</v>
      </c>
      <c r="D2102" s="39">
        <f t="shared" si="171"/>
        <v>2015</v>
      </c>
      <c r="E2102" s="26" t="s">
        <v>333</v>
      </c>
      <c r="F2102">
        <f t="shared" si="172"/>
        <v>5</v>
      </c>
      <c r="G2102" t="s">
        <v>8</v>
      </c>
    </row>
    <row r="2103" spans="1:7">
      <c r="A2103" s="26">
        <v>42279</v>
      </c>
      <c r="B2103" s="39">
        <f t="shared" ref="B2103:B2123" si="173">A2103</f>
        <v>42279</v>
      </c>
      <c r="C2103" s="39">
        <f t="shared" ref="C2103:C2123" si="174">MONTH(A2103)</f>
        <v>10</v>
      </c>
      <c r="D2103" s="39">
        <f t="shared" ref="D2103:D2123" si="175">YEAR(A2103)</f>
        <v>2015</v>
      </c>
      <c r="E2103" s="26" t="s">
        <v>333</v>
      </c>
      <c r="F2103">
        <f t="shared" ref="F2103:F2123" si="176">WEEKDAY(A2103)</f>
        <v>6</v>
      </c>
      <c r="G2103" t="s">
        <v>8</v>
      </c>
    </row>
    <row r="2104" spans="1:7">
      <c r="A2104" s="26">
        <v>42280</v>
      </c>
      <c r="B2104" s="39">
        <f t="shared" si="173"/>
        <v>42280</v>
      </c>
      <c r="C2104" s="39">
        <f t="shared" si="174"/>
        <v>10</v>
      </c>
      <c r="D2104" s="39">
        <f t="shared" si="175"/>
        <v>2015</v>
      </c>
      <c r="E2104" s="26" t="s">
        <v>333</v>
      </c>
      <c r="F2104">
        <f t="shared" si="176"/>
        <v>7</v>
      </c>
      <c r="G2104" t="s">
        <v>0</v>
      </c>
    </row>
    <row r="2105" spans="1:7">
      <c r="A2105" s="26">
        <v>42281</v>
      </c>
      <c r="B2105" s="39">
        <f t="shared" si="173"/>
        <v>42281</v>
      </c>
      <c r="C2105" s="39">
        <f t="shared" si="174"/>
        <v>10</v>
      </c>
      <c r="D2105" s="39">
        <f t="shared" si="175"/>
        <v>2015</v>
      </c>
      <c r="E2105" s="26" t="s">
        <v>333</v>
      </c>
      <c r="F2105">
        <f t="shared" si="176"/>
        <v>1</v>
      </c>
      <c r="G2105" t="s">
        <v>13</v>
      </c>
    </row>
    <row r="2106" spans="1:7">
      <c r="A2106" s="26">
        <v>42282</v>
      </c>
      <c r="B2106" s="39">
        <f t="shared" si="173"/>
        <v>42282</v>
      </c>
      <c r="C2106" s="39">
        <f t="shared" si="174"/>
        <v>10</v>
      </c>
      <c r="D2106" s="39">
        <f t="shared" si="175"/>
        <v>2015</v>
      </c>
      <c r="E2106" s="26" t="s">
        <v>333</v>
      </c>
      <c r="F2106">
        <f t="shared" si="176"/>
        <v>2</v>
      </c>
      <c r="G2106" t="s">
        <v>8</v>
      </c>
    </row>
    <row r="2107" spans="1:7">
      <c r="A2107" s="26">
        <v>42283</v>
      </c>
      <c r="B2107" s="39">
        <f t="shared" si="173"/>
        <v>42283</v>
      </c>
      <c r="C2107" s="39">
        <f t="shared" si="174"/>
        <v>10</v>
      </c>
      <c r="D2107" s="39">
        <f t="shared" si="175"/>
        <v>2015</v>
      </c>
      <c r="E2107" s="26" t="s">
        <v>333</v>
      </c>
      <c r="F2107">
        <f t="shared" si="176"/>
        <v>3</v>
      </c>
      <c r="G2107" t="s">
        <v>8</v>
      </c>
    </row>
    <row r="2108" spans="1:7">
      <c r="A2108" s="26">
        <v>42284</v>
      </c>
      <c r="B2108" s="39">
        <f t="shared" si="173"/>
        <v>42284</v>
      </c>
      <c r="C2108" s="39">
        <f t="shared" si="174"/>
        <v>10</v>
      </c>
      <c r="D2108" s="39">
        <f t="shared" si="175"/>
        <v>2015</v>
      </c>
      <c r="E2108" s="26" t="s">
        <v>333</v>
      </c>
      <c r="F2108">
        <f t="shared" si="176"/>
        <v>4</v>
      </c>
      <c r="G2108" t="s">
        <v>8</v>
      </c>
    </row>
    <row r="2109" spans="1:7">
      <c r="A2109" s="26">
        <v>42285</v>
      </c>
      <c r="B2109" s="39">
        <f t="shared" si="173"/>
        <v>42285</v>
      </c>
      <c r="C2109" s="39">
        <f t="shared" si="174"/>
        <v>10</v>
      </c>
      <c r="D2109" s="39">
        <f t="shared" si="175"/>
        <v>2015</v>
      </c>
      <c r="E2109" s="26" t="s">
        <v>333</v>
      </c>
      <c r="F2109">
        <f t="shared" si="176"/>
        <v>5</v>
      </c>
      <c r="G2109" t="s">
        <v>8</v>
      </c>
    </row>
    <row r="2110" spans="1:7">
      <c r="A2110" s="26">
        <v>42286</v>
      </c>
      <c r="B2110" s="39">
        <f t="shared" si="173"/>
        <v>42286</v>
      </c>
      <c r="C2110" s="39">
        <f t="shared" si="174"/>
        <v>10</v>
      </c>
      <c r="D2110" s="39">
        <f t="shared" si="175"/>
        <v>2015</v>
      </c>
      <c r="E2110" s="26" t="s">
        <v>333</v>
      </c>
      <c r="F2110">
        <f t="shared" si="176"/>
        <v>6</v>
      </c>
      <c r="G2110" t="s">
        <v>8</v>
      </c>
    </row>
    <row r="2111" spans="1:7">
      <c r="A2111" s="26">
        <v>42287</v>
      </c>
      <c r="B2111" s="39">
        <f t="shared" si="173"/>
        <v>42287</v>
      </c>
      <c r="C2111" s="39">
        <f t="shared" si="174"/>
        <v>10</v>
      </c>
      <c r="D2111" s="39">
        <f t="shared" si="175"/>
        <v>2015</v>
      </c>
      <c r="E2111" s="26" t="s">
        <v>333</v>
      </c>
      <c r="F2111">
        <f t="shared" si="176"/>
        <v>7</v>
      </c>
      <c r="G2111" t="s">
        <v>13</v>
      </c>
    </row>
    <row r="2112" spans="1:7">
      <c r="A2112" s="26">
        <v>42288</v>
      </c>
      <c r="B2112" s="39">
        <f t="shared" si="173"/>
        <v>42288</v>
      </c>
      <c r="C2112" s="39">
        <f t="shared" si="174"/>
        <v>10</v>
      </c>
      <c r="D2112" s="39">
        <f t="shared" si="175"/>
        <v>2015</v>
      </c>
      <c r="E2112" s="26" t="s">
        <v>333</v>
      </c>
      <c r="F2112">
        <f t="shared" si="176"/>
        <v>1</v>
      </c>
      <c r="G2112" t="s">
        <v>13</v>
      </c>
    </row>
    <row r="2113" spans="1:7">
      <c r="A2113" s="26">
        <v>42289</v>
      </c>
      <c r="B2113" s="39">
        <f t="shared" si="173"/>
        <v>42289</v>
      </c>
      <c r="C2113" s="39">
        <f t="shared" si="174"/>
        <v>10</v>
      </c>
      <c r="D2113" s="39">
        <f t="shared" si="175"/>
        <v>2015</v>
      </c>
      <c r="E2113" s="26" t="s">
        <v>333</v>
      </c>
      <c r="F2113">
        <f t="shared" si="176"/>
        <v>2</v>
      </c>
      <c r="G2113" t="s">
        <v>8</v>
      </c>
    </row>
    <row r="2114" spans="1:7">
      <c r="A2114" s="26">
        <v>42290</v>
      </c>
      <c r="B2114" s="39">
        <f t="shared" si="173"/>
        <v>42290</v>
      </c>
      <c r="C2114" s="39">
        <f t="shared" si="174"/>
        <v>10</v>
      </c>
      <c r="D2114" s="39">
        <f t="shared" si="175"/>
        <v>2015</v>
      </c>
      <c r="E2114" s="26" t="s">
        <v>333</v>
      </c>
      <c r="F2114">
        <f t="shared" si="176"/>
        <v>3</v>
      </c>
      <c r="G2114" t="s">
        <v>8</v>
      </c>
    </row>
    <row r="2115" spans="1:7">
      <c r="A2115" s="26">
        <v>42291</v>
      </c>
      <c r="B2115" s="39">
        <f t="shared" si="173"/>
        <v>42291</v>
      </c>
      <c r="C2115" s="39">
        <f t="shared" si="174"/>
        <v>10</v>
      </c>
      <c r="D2115" s="39">
        <f t="shared" si="175"/>
        <v>2015</v>
      </c>
      <c r="E2115" s="26" t="s">
        <v>333</v>
      </c>
      <c r="F2115">
        <f t="shared" si="176"/>
        <v>4</v>
      </c>
      <c r="G2115" t="s">
        <v>8</v>
      </c>
    </row>
    <row r="2116" spans="1:7">
      <c r="A2116" s="26">
        <v>42292</v>
      </c>
      <c r="B2116" s="39">
        <f t="shared" si="173"/>
        <v>42292</v>
      </c>
      <c r="C2116" s="39">
        <f t="shared" si="174"/>
        <v>10</v>
      </c>
      <c r="D2116" s="39">
        <f t="shared" si="175"/>
        <v>2015</v>
      </c>
      <c r="E2116" s="26" t="s">
        <v>333</v>
      </c>
      <c r="F2116">
        <f t="shared" si="176"/>
        <v>5</v>
      </c>
      <c r="G2116" t="s">
        <v>8</v>
      </c>
    </row>
    <row r="2117" spans="1:7">
      <c r="A2117" s="26">
        <v>42293</v>
      </c>
      <c r="B2117" s="39">
        <f t="shared" si="173"/>
        <v>42293</v>
      </c>
      <c r="C2117" s="39">
        <f t="shared" si="174"/>
        <v>10</v>
      </c>
      <c r="D2117" s="39">
        <f t="shared" si="175"/>
        <v>2015</v>
      </c>
      <c r="E2117" s="26" t="s">
        <v>333</v>
      </c>
      <c r="F2117">
        <f t="shared" si="176"/>
        <v>6</v>
      </c>
      <c r="G2117" t="s">
        <v>8</v>
      </c>
    </row>
    <row r="2118" spans="1:7">
      <c r="A2118" s="26">
        <v>42294</v>
      </c>
      <c r="B2118" s="39">
        <f t="shared" si="173"/>
        <v>42294</v>
      </c>
      <c r="C2118" s="39">
        <f t="shared" si="174"/>
        <v>10</v>
      </c>
      <c r="D2118" s="39">
        <f t="shared" si="175"/>
        <v>2015</v>
      </c>
      <c r="E2118" s="26" t="s">
        <v>333</v>
      </c>
      <c r="F2118">
        <f t="shared" si="176"/>
        <v>7</v>
      </c>
      <c r="G2118" t="s">
        <v>0</v>
      </c>
    </row>
    <row r="2119" spans="1:7">
      <c r="A2119" s="26">
        <v>42295</v>
      </c>
      <c r="B2119" s="39">
        <f t="shared" si="173"/>
        <v>42295</v>
      </c>
      <c r="C2119" s="39">
        <f t="shared" si="174"/>
        <v>10</v>
      </c>
      <c r="D2119" s="39">
        <f t="shared" si="175"/>
        <v>2015</v>
      </c>
      <c r="E2119" s="26" t="s">
        <v>333</v>
      </c>
      <c r="F2119">
        <f t="shared" si="176"/>
        <v>1</v>
      </c>
      <c r="G2119" t="s">
        <v>13</v>
      </c>
    </row>
    <row r="2120" spans="1:7">
      <c r="A2120" s="26">
        <v>42296</v>
      </c>
      <c r="B2120" s="39">
        <f t="shared" si="173"/>
        <v>42296</v>
      </c>
      <c r="C2120" s="39">
        <f t="shared" si="174"/>
        <v>10</v>
      </c>
      <c r="D2120" s="39">
        <f t="shared" si="175"/>
        <v>2015</v>
      </c>
      <c r="E2120" s="26" t="s">
        <v>333</v>
      </c>
      <c r="F2120">
        <f t="shared" si="176"/>
        <v>2</v>
      </c>
      <c r="G2120" t="s">
        <v>8</v>
      </c>
    </row>
    <row r="2121" spans="1:7">
      <c r="A2121" s="26">
        <v>42297</v>
      </c>
      <c r="B2121" s="39">
        <f t="shared" si="173"/>
        <v>42297</v>
      </c>
      <c r="C2121" s="39">
        <f t="shared" si="174"/>
        <v>10</v>
      </c>
      <c r="D2121" s="39">
        <f t="shared" si="175"/>
        <v>2015</v>
      </c>
      <c r="E2121" s="26" t="s">
        <v>333</v>
      </c>
      <c r="F2121">
        <f t="shared" si="176"/>
        <v>3</v>
      </c>
      <c r="G2121" t="s">
        <v>8</v>
      </c>
    </row>
    <row r="2122" spans="1:7">
      <c r="A2122" s="26">
        <v>42298</v>
      </c>
      <c r="B2122" s="39">
        <f t="shared" si="173"/>
        <v>42298</v>
      </c>
      <c r="C2122" s="39">
        <f t="shared" si="174"/>
        <v>10</v>
      </c>
      <c r="D2122" s="39">
        <f t="shared" si="175"/>
        <v>2015</v>
      </c>
      <c r="E2122" s="26" t="s">
        <v>333</v>
      </c>
      <c r="F2122">
        <f t="shared" si="176"/>
        <v>4</v>
      </c>
      <c r="G2122" t="s">
        <v>8</v>
      </c>
    </row>
    <row r="2123" spans="1:7">
      <c r="A2123" s="26">
        <v>42299</v>
      </c>
      <c r="B2123" s="39">
        <f t="shared" si="173"/>
        <v>42299</v>
      </c>
      <c r="C2123" s="39">
        <f t="shared" si="174"/>
        <v>10</v>
      </c>
      <c r="D2123" s="39">
        <f t="shared" si="175"/>
        <v>2015</v>
      </c>
      <c r="E2123" s="26" t="s">
        <v>333</v>
      </c>
      <c r="F2123">
        <f t="shared" si="176"/>
        <v>5</v>
      </c>
      <c r="G2123" t="s">
        <v>8</v>
      </c>
    </row>
    <row r="2124" spans="1:7">
      <c r="A2124" s="26">
        <v>42300</v>
      </c>
      <c r="B2124" s="39">
        <f t="shared" ref="B2124:B2187" si="177">A2124</f>
        <v>42300</v>
      </c>
      <c r="C2124" s="39">
        <f t="shared" ref="C2124:C2187" si="178">MONTH(A2124)</f>
        <v>10</v>
      </c>
      <c r="D2124" s="39">
        <f t="shared" ref="D2124:D2187" si="179">YEAR(A2124)</f>
        <v>2015</v>
      </c>
      <c r="E2124" s="26" t="s">
        <v>333</v>
      </c>
      <c r="F2124">
        <f t="shared" ref="F2124:F2187" si="180">WEEKDAY(A2124)</f>
        <v>6</v>
      </c>
      <c r="G2124" t="s">
        <v>8</v>
      </c>
    </row>
    <row r="2125" spans="1:7">
      <c r="A2125" s="26">
        <v>42301</v>
      </c>
      <c r="B2125" s="39">
        <f t="shared" si="177"/>
        <v>42301</v>
      </c>
      <c r="C2125" s="39">
        <f t="shared" si="178"/>
        <v>10</v>
      </c>
      <c r="D2125" s="39">
        <f t="shared" si="179"/>
        <v>2015</v>
      </c>
      <c r="E2125" s="26" t="s">
        <v>333</v>
      </c>
      <c r="F2125">
        <f t="shared" si="180"/>
        <v>7</v>
      </c>
      <c r="G2125" t="s">
        <v>0</v>
      </c>
    </row>
    <row r="2126" spans="1:7">
      <c r="A2126" s="26">
        <v>42302</v>
      </c>
      <c r="B2126" s="39">
        <f t="shared" si="177"/>
        <v>42302</v>
      </c>
      <c r="C2126" s="39">
        <f t="shared" si="178"/>
        <v>10</v>
      </c>
      <c r="D2126" s="39">
        <f t="shared" si="179"/>
        <v>2015</v>
      </c>
      <c r="E2126" s="26" t="s">
        <v>333</v>
      </c>
      <c r="F2126">
        <f t="shared" si="180"/>
        <v>1</v>
      </c>
      <c r="G2126" t="s">
        <v>13</v>
      </c>
    </row>
    <row r="2127" spans="1:7">
      <c r="A2127" s="26">
        <v>42303</v>
      </c>
      <c r="B2127" s="39">
        <f t="shared" si="177"/>
        <v>42303</v>
      </c>
      <c r="C2127" s="39">
        <f t="shared" si="178"/>
        <v>10</v>
      </c>
      <c r="D2127" s="39">
        <f t="shared" si="179"/>
        <v>2015</v>
      </c>
      <c r="E2127" s="26" t="s">
        <v>333</v>
      </c>
      <c r="F2127">
        <f t="shared" si="180"/>
        <v>2</v>
      </c>
      <c r="G2127" t="s">
        <v>8</v>
      </c>
    </row>
    <row r="2128" spans="1:7">
      <c r="A2128" s="26">
        <v>42304</v>
      </c>
      <c r="B2128" s="39">
        <f t="shared" si="177"/>
        <v>42304</v>
      </c>
      <c r="C2128" s="39">
        <f t="shared" si="178"/>
        <v>10</v>
      </c>
      <c r="D2128" s="39">
        <f t="shared" si="179"/>
        <v>2015</v>
      </c>
      <c r="E2128" s="26" t="s">
        <v>333</v>
      </c>
      <c r="F2128">
        <f t="shared" si="180"/>
        <v>3</v>
      </c>
      <c r="G2128" t="s">
        <v>8</v>
      </c>
    </row>
    <row r="2129" spans="1:7">
      <c r="A2129" s="26">
        <v>42305</v>
      </c>
      <c r="B2129" s="39">
        <f t="shared" si="177"/>
        <v>42305</v>
      </c>
      <c r="C2129" s="39">
        <f t="shared" si="178"/>
        <v>10</v>
      </c>
      <c r="D2129" s="39">
        <f t="shared" si="179"/>
        <v>2015</v>
      </c>
      <c r="E2129" s="26" t="s">
        <v>333</v>
      </c>
      <c r="F2129">
        <f t="shared" si="180"/>
        <v>4</v>
      </c>
      <c r="G2129" t="s">
        <v>8</v>
      </c>
    </row>
    <row r="2130" spans="1:7">
      <c r="A2130" s="26">
        <v>42306</v>
      </c>
      <c r="B2130" s="39">
        <f t="shared" si="177"/>
        <v>42306</v>
      </c>
      <c r="C2130" s="39">
        <f t="shared" si="178"/>
        <v>10</v>
      </c>
      <c r="D2130" s="39">
        <f t="shared" si="179"/>
        <v>2015</v>
      </c>
      <c r="E2130" s="26" t="s">
        <v>333</v>
      </c>
      <c r="F2130">
        <f t="shared" si="180"/>
        <v>5</v>
      </c>
      <c r="G2130" t="s">
        <v>8</v>
      </c>
    </row>
    <row r="2131" spans="1:7">
      <c r="A2131" s="26">
        <v>42307</v>
      </c>
      <c r="B2131" s="39">
        <f t="shared" si="177"/>
        <v>42307</v>
      </c>
      <c r="C2131" s="39">
        <f t="shared" si="178"/>
        <v>10</v>
      </c>
      <c r="D2131" s="39">
        <f t="shared" si="179"/>
        <v>2015</v>
      </c>
      <c r="E2131" s="26" t="s">
        <v>333</v>
      </c>
      <c r="F2131">
        <f t="shared" si="180"/>
        <v>6</v>
      </c>
      <c r="G2131" t="s">
        <v>8</v>
      </c>
    </row>
    <row r="2132" spans="1:7">
      <c r="A2132" s="26">
        <v>42308</v>
      </c>
      <c r="B2132" s="39">
        <f t="shared" si="177"/>
        <v>42308</v>
      </c>
      <c r="C2132" s="39">
        <f t="shared" si="178"/>
        <v>10</v>
      </c>
      <c r="D2132" s="39">
        <f t="shared" si="179"/>
        <v>2015</v>
      </c>
      <c r="E2132" s="26" t="s">
        <v>333</v>
      </c>
      <c r="F2132">
        <f t="shared" si="180"/>
        <v>7</v>
      </c>
      <c r="G2132" t="s">
        <v>0</v>
      </c>
    </row>
    <row r="2133" spans="1:7">
      <c r="A2133" s="26">
        <v>42309</v>
      </c>
      <c r="B2133" s="39">
        <f t="shared" si="177"/>
        <v>42309</v>
      </c>
      <c r="C2133" s="39">
        <f t="shared" si="178"/>
        <v>11</v>
      </c>
      <c r="D2133" s="39">
        <f t="shared" si="179"/>
        <v>2015</v>
      </c>
      <c r="E2133" s="26" t="s">
        <v>333</v>
      </c>
      <c r="F2133">
        <f t="shared" si="180"/>
        <v>1</v>
      </c>
      <c r="G2133" t="s">
        <v>13</v>
      </c>
    </row>
    <row r="2134" spans="1:7">
      <c r="A2134" s="26">
        <v>42310</v>
      </c>
      <c r="B2134" s="39">
        <f t="shared" si="177"/>
        <v>42310</v>
      </c>
      <c r="C2134" s="39">
        <f t="shared" si="178"/>
        <v>11</v>
      </c>
      <c r="D2134" s="39">
        <f t="shared" si="179"/>
        <v>2015</v>
      </c>
      <c r="E2134" s="26" t="s">
        <v>333</v>
      </c>
      <c r="F2134">
        <f t="shared" si="180"/>
        <v>2</v>
      </c>
      <c r="G2134" t="s">
        <v>8</v>
      </c>
    </row>
    <row r="2135" spans="1:7">
      <c r="A2135" s="26">
        <v>42311</v>
      </c>
      <c r="B2135" s="39">
        <f t="shared" si="177"/>
        <v>42311</v>
      </c>
      <c r="C2135" s="39">
        <f t="shared" si="178"/>
        <v>11</v>
      </c>
      <c r="D2135" s="39">
        <f t="shared" si="179"/>
        <v>2015</v>
      </c>
      <c r="E2135" s="26" t="s">
        <v>333</v>
      </c>
      <c r="F2135">
        <f t="shared" si="180"/>
        <v>3</v>
      </c>
      <c r="G2135" t="s">
        <v>8</v>
      </c>
    </row>
    <row r="2136" spans="1:7">
      <c r="A2136" s="26">
        <v>42312</v>
      </c>
      <c r="B2136" s="39">
        <f t="shared" si="177"/>
        <v>42312</v>
      </c>
      <c r="C2136" s="39">
        <f t="shared" si="178"/>
        <v>11</v>
      </c>
      <c r="D2136" s="39">
        <f t="shared" si="179"/>
        <v>2015</v>
      </c>
      <c r="E2136" s="26" t="s">
        <v>333</v>
      </c>
      <c r="F2136">
        <f t="shared" si="180"/>
        <v>4</v>
      </c>
      <c r="G2136" t="s">
        <v>8</v>
      </c>
    </row>
    <row r="2137" spans="1:7">
      <c r="A2137" s="26">
        <v>42313</v>
      </c>
      <c r="B2137" s="39">
        <f t="shared" si="177"/>
        <v>42313</v>
      </c>
      <c r="C2137" s="39">
        <f t="shared" si="178"/>
        <v>11</v>
      </c>
      <c r="D2137" s="39">
        <f t="shared" si="179"/>
        <v>2015</v>
      </c>
      <c r="E2137" s="26" t="s">
        <v>333</v>
      </c>
      <c r="F2137">
        <f t="shared" si="180"/>
        <v>5</v>
      </c>
      <c r="G2137" t="s">
        <v>8</v>
      </c>
    </row>
    <row r="2138" spans="1:7">
      <c r="A2138" s="26">
        <v>42314</v>
      </c>
      <c r="B2138" s="39">
        <f t="shared" si="177"/>
        <v>42314</v>
      </c>
      <c r="C2138" s="39">
        <f t="shared" si="178"/>
        <v>11</v>
      </c>
      <c r="D2138" s="39">
        <f t="shared" si="179"/>
        <v>2015</v>
      </c>
      <c r="E2138" s="26" t="s">
        <v>333</v>
      </c>
      <c r="F2138">
        <f t="shared" si="180"/>
        <v>6</v>
      </c>
      <c r="G2138" t="s">
        <v>8</v>
      </c>
    </row>
    <row r="2139" spans="1:7">
      <c r="A2139" s="26">
        <v>42315</v>
      </c>
      <c r="B2139" s="39">
        <f t="shared" si="177"/>
        <v>42315</v>
      </c>
      <c r="C2139" s="39">
        <f t="shared" si="178"/>
        <v>11</v>
      </c>
      <c r="D2139" s="39">
        <f t="shared" si="179"/>
        <v>2015</v>
      </c>
      <c r="E2139" s="26" t="s">
        <v>333</v>
      </c>
      <c r="F2139">
        <f t="shared" si="180"/>
        <v>7</v>
      </c>
      <c r="G2139" t="s">
        <v>0</v>
      </c>
    </row>
    <row r="2140" spans="1:7">
      <c r="A2140" s="26">
        <v>42316</v>
      </c>
      <c r="B2140" s="39">
        <f t="shared" si="177"/>
        <v>42316</v>
      </c>
      <c r="C2140" s="39">
        <f t="shared" si="178"/>
        <v>11</v>
      </c>
      <c r="D2140" s="39">
        <f t="shared" si="179"/>
        <v>2015</v>
      </c>
      <c r="E2140" s="26" t="s">
        <v>333</v>
      </c>
      <c r="F2140">
        <f t="shared" si="180"/>
        <v>1</v>
      </c>
      <c r="G2140" t="s">
        <v>13</v>
      </c>
    </row>
    <row r="2141" spans="1:7">
      <c r="A2141" s="26">
        <v>42317</v>
      </c>
      <c r="B2141" s="39">
        <f t="shared" si="177"/>
        <v>42317</v>
      </c>
      <c r="C2141" s="39">
        <f t="shared" si="178"/>
        <v>11</v>
      </c>
      <c r="D2141" s="39">
        <f t="shared" si="179"/>
        <v>2015</v>
      </c>
      <c r="E2141" s="26" t="s">
        <v>333</v>
      </c>
      <c r="F2141">
        <f t="shared" si="180"/>
        <v>2</v>
      </c>
      <c r="G2141" t="s">
        <v>8</v>
      </c>
    </row>
    <row r="2142" spans="1:7">
      <c r="A2142" s="26">
        <v>42318</v>
      </c>
      <c r="B2142" s="39">
        <f t="shared" si="177"/>
        <v>42318</v>
      </c>
      <c r="C2142" s="39">
        <f t="shared" si="178"/>
        <v>11</v>
      </c>
      <c r="D2142" s="39">
        <f t="shared" si="179"/>
        <v>2015</v>
      </c>
      <c r="E2142" s="26" t="s">
        <v>333</v>
      </c>
      <c r="F2142">
        <f t="shared" si="180"/>
        <v>3</v>
      </c>
      <c r="G2142" t="s">
        <v>8</v>
      </c>
    </row>
    <row r="2143" spans="1:7">
      <c r="A2143" s="26">
        <v>42319</v>
      </c>
      <c r="B2143" s="39">
        <f t="shared" si="177"/>
        <v>42319</v>
      </c>
      <c r="C2143" s="39">
        <f t="shared" si="178"/>
        <v>11</v>
      </c>
      <c r="D2143" s="39">
        <f t="shared" si="179"/>
        <v>2015</v>
      </c>
      <c r="E2143" s="26" t="s">
        <v>333</v>
      </c>
      <c r="F2143">
        <f t="shared" si="180"/>
        <v>4</v>
      </c>
      <c r="G2143" t="s">
        <v>8</v>
      </c>
    </row>
    <row r="2144" spans="1:7">
      <c r="A2144" s="26">
        <v>42320</v>
      </c>
      <c r="B2144" s="39">
        <f t="shared" si="177"/>
        <v>42320</v>
      </c>
      <c r="C2144" s="39">
        <f t="shared" si="178"/>
        <v>11</v>
      </c>
      <c r="D2144" s="39">
        <f t="shared" si="179"/>
        <v>2015</v>
      </c>
      <c r="E2144" s="26" t="s">
        <v>333</v>
      </c>
      <c r="F2144">
        <f t="shared" si="180"/>
        <v>5</v>
      </c>
      <c r="G2144" t="s">
        <v>8</v>
      </c>
    </row>
    <row r="2145" spans="1:7">
      <c r="A2145" s="26">
        <v>42321</v>
      </c>
      <c r="B2145" s="39">
        <f t="shared" si="177"/>
        <v>42321</v>
      </c>
      <c r="C2145" s="39">
        <f t="shared" si="178"/>
        <v>11</v>
      </c>
      <c r="D2145" s="39">
        <f t="shared" si="179"/>
        <v>2015</v>
      </c>
      <c r="E2145" s="26" t="s">
        <v>333</v>
      </c>
      <c r="F2145">
        <f t="shared" si="180"/>
        <v>6</v>
      </c>
      <c r="G2145" t="s">
        <v>8</v>
      </c>
    </row>
    <row r="2146" spans="1:7">
      <c r="A2146" s="26">
        <v>42322</v>
      </c>
      <c r="B2146" s="39">
        <f t="shared" si="177"/>
        <v>42322</v>
      </c>
      <c r="C2146" s="39">
        <f t="shared" si="178"/>
        <v>11</v>
      </c>
      <c r="D2146" s="39">
        <f t="shared" si="179"/>
        <v>2015</v>
      </c>
      <c r="E2146" s="26" t="s">
        <v>333</v>
      </c>
      <c r="F2146">
        <f t="shared" si="180"/>
        <v>7</v>
      </c>
      <c r="G2146" t="s">
        <v>0</v>
      </c>
    </row>
    <row r="2147" spans="1:7">
      <c r="A2147" s="26">
        <v>42323</v>
      </c>
      <c r="B2147" s="39">
        <f t="shared" si="177"/>
        <v>42323</v>
      </c>
      <c r="C2147" s="39">
        <f t="shared" si="178"/>
        <v>11</v>
      </c>
      <c r="D2147" s="39">
        <f t="shared" si="179"/>
        <v>2015</v>
      </c>
      <c r="E2147" s="26" t="s">
        <v>333</v>
      </c>
      <c r="F2147">
        <f t="shared" si="180"/>
        <v>1</v>
      </c>
      <c r="G2147" t="s">
        <v>13</v>
      </c>
    </row>
    <row r="2148" spans="1:7">
      <c r="A2148" s="26">
        <v>42324</v>
      </c>
      <c r="B2148" s="39">
        <f t="shared" si="177"/>
        <v>42324</v>
      </c>
      <c r="C2148" s="39">
        <f t="shared" si="178"/>
        <v>11</v>
      </c>
      <c r="D2148" s="39">
        <f t="shared" si="179"/>
        <v>2015</v>
      </c>
      <c r="E2148" s="26" t="s">
        <v>333</v>
      </c>
      <c r="F2148">
        <f t="shared" si="180"/>
        <v>2</v>
      </c>
      <c r="G2148" t="s">
        <v>8</v>
      </c>
    </row>
    <row r="2149" spans="1:7">
      <c r="A2149" s="26">
        <v>42325</v>
      </c>
      <c r="B2149" s="39">
        <f t="shared" si="177"/>
        <v>42325</v>
      </c>
      <c r="C2149" s="39">
        <f t="shared" si="178"/>
        <v>11</v>
      </c>
      <c r="D2149" s="39">
        <f t="shared" si="179"/>
        <v>2015</v>
      </c>
      <c r="E2149" s="26" t="s">
        <v>333</v>
      </c>
      <c r="F2149">
        <f t="shared" si="180"/>
        <v>3</v>
      </c>
      <c r="G2149" t="s">
        <v>8</v>
      </c>
    </row>
    <row r="2150" spans="1:7">
      <c r="A2150" s="26">
        <v>42326</v>
      </c>
      <c r="B2150" s="39">
        <f t="shared" si="177"/>
        <v>42326</v>
      </c>
      <c r="C2150" s="39">
        <f t="shared" si="178"/>
        <v>11</v>
      </c>
      <c r="D2150" s="39">
        <f t="shared" si="179"/>
        <v>2015</v>
      </c>
      <c r="E2150" s="26" t="s">
        <v>333</v>
      </c>
      <c r="F2150">
        <f t="shared" si="180"/>
        <v>4</v>
      </c>
      <c r="G2150" t="s">
        <v>8</v>
      </c>
    </row>
    <row r="2151" spans="1:7">
      <c r="A2151" s="26">
        <v>42327</v>
      </c>
      <c r="B2151" s="39">
        <f t="shared" si="177"/>
        <v>42327</v>
      </c>
      <c r="C2151" s="39">
        <f t="shared" si="178"/>
        <v>11</v>
      </c>
      <c r="D2151" s="39">
        <f t="shared" si="179"/>
        <v>2015</v>
      </c>
      <c r="E2151" s="26" t="s">
        <v>333</v>
      </c>
      <c r="F2151">
        <f t="shared" si="180"/>
        <v>5</v>
      </c>
      <c r="G2151" t="s">
        <v>8</v>
      </c>
    </row>
    <row r="2152" spans="1:7">
      <c r="A2152" s="26">
        <v>42328</v>
      </c>
      <c r="B2152" s="39">
        <f t="shared" si="177"/>
        <v>42328</v>
      </c>
      <c r="C2152" s="39">
        <f t="shared" si="178"/>
        <v>11</v>
      </c>
      <c r="D2152" s="39">
        <f t="shared" si="179"/>
        <v>2015</v>
      </c>
      <c r="E2152" s="26" t="s">
        <v>333</v>
      </c>
      <c r="F2152">
        <f t="shared" si="180"/>
        <v>6</v>
      </c>
      <c r="G2152" t="s">
        <v>8</v>
      </c>
    </row>
    <row r="2153" spans="1:7">
      <c r="A2153" s="26">
        <v>42329</v>
      </c>
      <c r="B2153" s="39">
        <f t="shared" si="177"/>
        <v>42329</v>
      </c>
      <c r="C2153" s="39">
        <f t="shared" si="178"/>
        <v>11</v>
      </c>
      <c r="D2153" s="39">
        <f t="shared" si="179"/>
        <v>2015</v>
      </c>
      <c r="E2153" s="26" t="s">
        <v>333</v>
      </c>
      <c r="F2153">
        <f t="shared" si="180"/>
        <v>7</v>
      </c>
      <c r="G2153" t="s">
        <v>0</v>
      </c>
    </row>
    <row r="2154" spans="1:7">
      <c r="A2154" s="26">
        <v>42330</v>
      </c>
      <c r="B2154" s="39">
        <f t="shared" si="177"/>
        <v>42330</v>
      </c>
      <c r="C2154" s="39">
        <f t="shared" si="178"/>
        <v>11</v>
      </c>
      <c r="D2154" s="39">
        <f t="shared" si="179"/>
        <v>2015</v>
      </c>
      <c r="E2154" s="26" t="s">
        <v>333</v>
      </c>
      <c r="F2154">
        <f t="shared" si="180"/>
        <v>1</v>
      </c>
      <c r="G2154" t="s">
        <v>13</v>
      </c>
    </row>
    <row r="2155" spans="1:7">
      <c r="A2155" s="26">
        <v>42331</v>
      </c>
      <c r="B2155" s="39">
        <f t="shared" si="177"/>
        <v>42331</v>
      </c>
      <c r="C2155" s="39">
        <f t="shared" si="178"/>
        <v>11</v>
      </c>
      <c r="D2155" s="39">
        <f t="shared" si="179"/>
        <v>2015</v>
      </c>
      <c r="E2155" s="26" t="s">
        <v>333</v>
      </c>
      <c r="F2155">
        <f t="shared" si="180"/>
        <v>2</v>
      </c>
      <c r="G2155" t="s">
        <v>8</v>
      </c>
    </row>
    <row r="2156" spans="1:7">
      <c r="A2156" s="26">
        <v>42332</v>
      </c>
      <c r="B2156" s="39">
        <f t="shared" si="177"/>
        <v>42332</v>
      </c>
      <c r="C2156" s="39">
        <f t="shared" si="178"/>
        <v>11</v>
      </c>
      <c r="D2156" s="39">
        <f t="shared" si="179"/>
        <v>2015</v>
      </c>
      <c r="E2156" s="26" t="s">
        <v>333</v>
      </c>
      <c r="F2156">
        <f t="shared" si="180"/>
        <v>3</v>
      </c>
      <c r="G2156" t="s">
        <v>8</v>
      </c>
    </row>
    <row r="2157" spans="1:7">
      <c r="A2157" s="26">
        <v>42333</v>
      </c>
      <c r="B2157" s="39">
        <f t="shared" si="177"/>
        <v>42333</v>
      </c>
      <c r="C2157" s="39">
        <f t="shared" si="178"/>
        <v>11</v>
      </c>
      <c r="D2157" s="39">
        <f t="shared" si="179"/>
        <v>2015</v>
      </c>
      <c r="E2157" s="26" t="s">
        <v>333</v>
      </c>
      <c r="F2157">
        <f t="shared" si="180"/>
        <v>4</v>
      </c>
      <c r="G2157" t="s">
        <v>8</v>
      </c>
    </row>
    <row r="2158" spans="1:7">
      <c r="A2158" s="26">
        <v>42334</v>
      </c>
      <c r="B2158" s="39">
        <f t="shared" si="177"/>
        <v>42334</v>
      </c>
      <c r="C2158" s="39">
        <f t="shared" si="178"/>
        <v>11</v>
      </c>
      <c r="D2158" s="39">
        <f t="shared" si="179"/>
        <v>2015</v>
      </c>
      <c r="E2158" s="26" t="s">
        <v>333</v>
      </c>
      <c r="F2158">
        <f t="shared" si="180"/>
        <v>5</v>
      </c>
      <c r="G2158" t="s">
        <v>8</v>
      </c>
    </row>
    <row r="2159" spans="1:7">
      <c r="A2159" s="26">
        <v>42335</v>
      </c>
      <c r="B2159" s="39">
        <f t="shared" si="177"/>
        <v>42335</v>
      </c>
      <c r="C2159" s="39">
        <f t="shared" si="178"/>
        <v>11</v>
      </c>
      <c r="D2159" s="39">
        <f t="shared" si="179"/>
        <v>2015</v>
      </c>
      <c r="E2159" s="26" t="s">
        <v>333</v>
      </c>
      <c r="F2159">
        <f t="shared" si="180"/>
        <v>6</v>
      </c>
      <c r="G2159" t="s">
        <v>8</v>
      </c>
    </row>
    <row r="2160" spans="1:7">
      <c r="A2160" s="26">
        <v>42336</v>
      </c>
      <c r="B2160" s="39">
        <f t="shared" si="177"/>
        <v>42336</v>
      </c>
      <c r="C2160" s="39">
        <f t="shared" si="178"/>
        <v>11</v>
      </c>
      <c r="D2160" s="39">
        <f t="shared" si="179"/>
        <v>2015</v>
      </c>
      <c r="E2160" s="26" t="s">
        <v>333</v>
      </c>
      <c r="F2160">
        <f t="shared" si="180"/>
        <v>7</v>
      </c>
      <c r="G2160" t="s">
        <v>0</v>
      </c>
    </row>
    <row r="2161" spans="1:7">
      <c r="A2161" s="26">
        <v>42337</v>
      </c>
      <c r="B2161" s="39">
        <f t="shared" si="177"/>
        <v>42337</v>
      </c>
      <c r="C2161" s="39">
        <f t="shared" si="178"/>
        <v>11</v>
      </c>
      <c r="D2161" s="39">
        <f t="shared" si="179"/>
        <v>2015</v>
      </c>
      <c r="E2161" s="26" t="s">
        <v>333</v>
      </c>
      <c r="F2161">
        <f t="shared" si="180"/>
        <v>1</v>
      </c>
      <c r="G2161" t="s">
        <v>8</v>
      </c>
    </row>
    <row r="2162" spans="1:7">
      <c r="A2162" s="26">
        <v>42338</v>
      </c>
      <c r="B2162" s="39">
        <f t="shared" si="177"/>
        <v>42338</v>
      </c>
      <c r="C2162" s="39">
        <f t="shared" si="178"/>
        <v>11</v>
      </c>
      <c r="D2162" s="39">
        <f t="shared" si="179"/>
        <v>2015</v>
      </c>
      <c r="E2162" s="26" t="s">
        <v>333</v>
      </c>
      <c r="F2162">
        <f t="shared" si="180"/>
        <v>2</v>
      </c>
      <c r="G2162" t="s">
        <v>8</v>
      </c>
    </row>
    <row r="2163" spans="1:7">
      <c r="A2163" s="26">
        <v>42339</v>
      </c>
      <c r="B2163" s="39">
        <f t="shared" si="177"/>
        <v>42339</v>
      </c>
      <c r="C2163" s="39">
        <f t="shared" si="178"/>
        <v>12</v>
      </c>
      <c r="D2163" s="39">
        <f t="shared" si="179"/>
        <v>2015</v>
      </c>
      <c r="E2163" s="26" t="s">
        <v>333</v>
      </c>
      <c r="F2163">
        <f t="shared" si="180"/>
        <v>3</v>
      </c>
      <c r="G2163" t="s">
        <v>8</v>
      </c>
    </row>
    <row r="2164" spans="1:7">
      <c r="A2164" s="26">
        <v>42340</v>
      </c>
      <c r="B2164" s="39">
        <f t="shared" si="177"/>
        <v>42340</v>
      </c>
      <c r="C2164" s="39">
        <f t="shared" si="178"/>
        <v>12</v>
      </c>
      <c r="D2164" s="39">
        <f t="shared" si="179"/>
        <v>2015</v>
      </c>
      <c r="E2164" s="26" t="s">
        <v>333</v>
      </c>
      <c r="F2164">
        <f t="shared" si="180"/>
        <v>4</v>
      </c>
      <c r="G2164" t="s">
        <v>8</v>
      </c>
    </row>
    <row r="2165" spans="1:7">
      <c r="A2165" s="26">
        <v>42341</v>
      </c>
      <c r="B2165" s="39">
        <f t="shared" si="177"/>
        <v>42341</v>
      </c>
      <c r="C2165" s="39">
        <f t="shared" si="178"/>
        <v>12</v>
      </c>
      <c r="D2165" s="39">
        <f t="shared" si="179"/>
        <v>2015</v>
      </c>
      <c r="E2165" s="26" t="s">
        <v>333</v>
      </c>
      <c r="F2165">
        <f t="shared" si="180"/>
        <v>5</v>
      </c>
      <c r="G2165" t="s">
        <v>8</v>
      </c>
    </row>
    <row r="2166" spans="1:7">
      <c r="A2166" s="26">
        <v>42342</v>
      </c>
      <c r="B2166" s="39">
        <f t="shared" si="177"/>
        <v>42342</v>
      </c>
      <c r="C2166" s="39">
        <f t="shared" si="178"/>
        <v>12</v>
      </c>
      <c r="D2166" s="39">
        <f t="shared" si="179"/>
        <v>2015</v>
      </c>
      <c r="E2166" s="26" t="s">
        <v>333</v>
      </c>
      <c r="F2166">
        <f t="shared" si="180"/>
        <v>6</v>
      </c>
      <c r="G2166" t="s">
        <v>8</v>
      </c>
    </row>
    <row r="2167" spans="1:7">
      <c r="A2167" s="26">
        <v>42343</v>
      </c>
      <c r="B2167" s="39">
        <f t="shared" si="177"/>
        <v>42343</v>
      </c>
      <c r="C2167" s="39">
        <f t="shared" si="178"/>
        <v>12</v>
      </c>
      <c r="D2167" s="39">
        <f t="shared" si="179"/>
        <v>2015</v>
      </c>
      <c r="E2167" s="26" t="s">
        <v>333</v>
      </c>
      <c r="F2167">
        <f t="shared" si="180"/>
        <v>7</v>
      </c>
      <c r="G2167" t="s">
        <v>0</v>
      </c>
    </row>
    <row r="2168" spans="1:7">
      <c r="A2168" s="26">
        <v>42344</v>
      </c>
      <c r="B2168" s="39">
        <f t="shared" si="177"/>
        <v>42344</v>
      </c>
      <c r="C2168" s="39">
        <f t="shared" si="178"/>
        <v>12</v>
      </c>
      <c r="D2168" s="39">
        <f t="shared" si="179"/>
        <v>2015</v>
      </c>
      <c r="E2168" s="26" t="s">
        <v>333</v>
      </c>
      <c r="F2168">
        <f t="shared" si="180"/>
        <v>1</v>
      </c>
      <c r="G2168" t="s">
        <v>13</v>
      </c>
    </row>
    <row r="2169" spans="1:7">
      <c r="A2169" s="26">
        <v>42345</v>
      </c>
      <c r="B2169" s="39">
        <f t="shared" si="177"/>
        <v>42345</v>
      </c>
      <c r="C2169" s="39">
        <f t="shared" si="178"/>
        <v>12</v>
      </c>
      <c r="D2169" s="39">
        <f t="shared" si="179"/>
        <v>2015</v>
      </c>
      <c r="E2169" s="26" t="s">
        <v>333</v>
      </c>
      <c r="F2169">
        <f t="shared" si="180"/>
        <v>2</v>
      </c>
      <c r="G2169" t="s">
        <v>8</v>
      </c>
    </row>
    <row r="2170" spans="1:7">
      <c r="A2170" s="26">
        <v>42346</v>
      </c>
      <c r="B2170" s="39">
        <f t="shared" si="177"/>
        <v>42346</v>
      </c>
      <c r="C2170" s="39">
        <f t="shared" si="178"/>
        <v>12</v>
      </c>
      <c r="D2170" s="39">
        <f t="shared" si="179"/>
        <v>2015</v>
      </c>
      <c r="E2170" s="26" t="s">
        <v>333</v>
      </c>
      <c r="F2170">
        <f t="shared" si="180"/>
        <v>3</v>
      </c>
      <c r="G2170" t="s">
        <v>8</v>
      </c>
    </row>
    <row r="2171" spans="1:7">
      <c r="A2171" s="26">
        <v>42347</v>
      </c>
      <c r="B2171" s="39">
        <f t="shared" si="177"/>
        <v>42347</v>
      </c>
      <c r="C2171" s="39">
        <f t="shared" si="178"/>
        <v>12</v>
      </c>
      <c r="D2171" s="39">
        <f t="shared" si="179"/>
        <v>2015</v>
      </c>
      <c r="E2171" s="26" t="s">
        <v>333</v>
      </c>
      <c r="F2171">
        <f t="shared" si="180"/>
        <v>4</v>
      </c>
      <c r="G2171" t="s">
        <v>8</v>
      </c>
    </row>
    <row r="2172" spans="1:7">
      <c r="A2172" s="26">
        <v>42348</v>
      </c>
      <c r="B2172" s="39">
        <f t="shared" si="177"/>
        <v>42348</v>
      </c>
      <c r="C2172" s="39">
        <f t="shared" si="178"/>
        <v>12</v>
      </c>
      <c r="D2172" s="39">
        <f t="shared" si="179"/>
        <v>2015</v>
      </c>
      <c r="E2172" s="26" t="s">
        <v>333</v>
      </c>
      <c r="F2172">
        <f t="shared" si="180"/>
        <v>5</v>
      </c>
      <c r="G2172" t="s">
        <v>8</v>
      </c>
    </row>
    <row r="2173" spans="1:7">
      <c r="A2173" s="26">
        <v>42349</v>
      </c>
      <c r="B2173" s="39">
        <f t="shared" si="177"/>
        <v>42349</v>
      </c>
      <c r="C2173" s="39">
        <f t="shared" si="178"/>
        <v>12</v>
      </c>
      <c r="D2173" s="39">
        <f t="shared" si="179"/>
        <v>2015</v>
      </c>
      <c r="E2173" s="26" t="s">
        <v>333</v>
      </c>
      <c r="F2173">
        <f t="shared" si="180"/>
        <v>6</v>
      </c>
      <c r="G2173" t="s">
        <v>8</v>
      </c>
    </row>
    <row r="2174" spans="1:7">
      <c r="A2174" s="26">
        <v>42350</v>
      </c>
      <c r="B2174" s="39">
        <f t="shared" si="177"/>
        <v>42350</v>
      </c>
      <c r="C2174" s="39">
        <f t="shared" si="178"/>
        <v>12</v>
      </c>
      <c r="D2174" s="39">
        <f t="shared" si="179"/>
        <v>2015</v>
      </c>
      <c r="E2174" s="26" t="s">
        <v>333</v>
      </c>
      <c r="F2174">
        <f t="shared" si="180"/>
        <v>7</v>
      </c>
      <c r="G2174" t="s">
        <v>0</v>
      </c>
    </row>
    <row r="2175" spans="1:7">
      <c r="A2175" s="26">
        <v>42351</v>
      </c>
      <c r="B2175" s="39">
        <f t="shared" si="177"/>
        <v>42351</v>
      </c>
      <c r="C2175" s="39">
        <f t="shared" si="178"/>
        <v>12</v>
      </c>
      <c r="D2175" s="39">
        <f t="shared" si="179"/>
        <v>2015</v>
      </c>
      <c r="E2175" s="26" t="s">
        <v>333</v>
      </c>
      <c r="F2175">
        <f t="shared" si="180"/>
        <v>1</v>
      </c>
      <c r="G2175" t="s">
        <v>13</v>
      </c>
    </row>
    <row r="2176" spans="1:7">
      <c r="A2176" s="26">
        <v>42352</v>
      </c>
      <c r="B2176" s="39">
        <f t="shared" si="177"/>
        <v>42352</v>
      </c>
      <c r="C2176" s="39">
        <f t="shared" si="178"/>
        <v>12</v>
      </c>
      <c r="D2176" s="39">
        <f t="shared" si="179"/>
        <v>2015</v>
      </c>
      <c r="E2176" s="26" t="s">
        <v>333</v>
      </c>
      <c r="F2176">
        <f t="shared" si="180"/>
        <v>2</v>
      </c>
      <c r="G2176" t="s">
        <v>8</v>
      </c>
    </row>
    <row r="2177" spans="1:7">
      <c r="A2177" s="26">
        <v>42353</v>
      </c>
      <c r="B2177" s="39">
        <f t="shared" si="177"/>
        <v>42353</v>
      </c>
      <c r="C2177" s="39">
        <f t="shared" si="178"/>
        <v>12</v>
      </c>
      <c r="D2177" s="39">
        <f t="shared" si="179"/>
        <v>2015</v>
      </c>
      <c r="E2177" s="26" t="s">
        <v>333</v>
      </c>
      <c r="F2177">
        <f t="shared" si="180"/>
        <v>3</v>
      </c>
      <c r="G2177" t="s">
        <v>8</v>
      </c>
    </row>
    <row r="2178" spans="1:7">
      <c r="A2178" s="26">
        <v>42354</v>
      </c>
      <c r="B2178" s="39">
        <f t="shared" si="177"/>
        <v>42354</v>
      </c>
      <c r="C2178" s="39">
        <f t="shared" si="178"/>
        <v>12</v>
      </c>
      <c r="D2178" s="39">
        <f t="shared" si="179"/>
        <v>2015</v>
      </c>
      <c r="E2178" s="26" t="s">
        <v>333</v>
      </c>
      <c r="F2178">
        <f t="shared" si="180"/>
        <v>4</v>
      </c>
      <c r="G2178" t="s">
        <v>8</v>
      </c>
    </row>
    <row r="2179" spans="1:7">
      <c r="A2179" s="26">
        <v>42355</v>
      </c>
      <c r="B2179" s="39">
        <f t="shared" si="177"/>
        <v>42355</v>
      </c>
      <c r="C2179" s="39">
        <f t="shared" si="178"/>
        <v>12</v>
      </c>
      <c r="D2179" s="39">
        <f t="shared" si="179"/>
        <v>2015</v>
      </c>
      <c r="E2179" s="26" t="s">
        <v>333</v>
      </c>
      <c r="F2179">
        <f t="shared" si="180"/>
        <v>5</v>
      </c>
      <c r="G2179" t="s">
        <v>8</v>
      </c>
    </row>
    <row r="2180" spans="1:7">
      <c r="A2180" s="26">
        <v>42356</v>
      </c>
      <c r="B2180" s="39">
        <f t="shared" si="177"/>
        <v>42356</v>
      </c>
      <c r="C2180" s="39">
        <f t="shared" si="178"/>
        <v>12</v>
      </c>
      <c r="D2180" s="39">
        <f t="shared" si="179"/>
        <v>2015</v>
      </c>
      <c r="E2180" s="26" t="s">
        <v>333</v>
      </c>
      <c r="F2180">
        <f t="shared" si="180"/>
        <v>6</v>
      </c>
      <c r="G2180" t="s">
        <v>8</v>
      </c>
    </row>
    <row r="2181" spans="1:7">
      <c r="A2181" s="26">
        <v>42357</v>
      </c>
      <c r="B2181" s="39">
        <f t="shared" si="177"/>
        <v>42357</v>
      </c>
      <c r="C2181" s="39">
        <f t="shared" si="178"/>
        <v>12</v>
      </c>
      <c r="D2181" s="39">
        <f t="shared" si="179"/>
        <v>2015</v>
      </c>
      <c r="E2181" s="26" t="s">
        <v>333</v>
      </c>
      <c r="F2181">
        <f t="shared" si="180"/>
        <v>7</v>
      </c>
      <c r="G2181" t="s">
        <v>0</v>
      </c>
    </row>
    <row r="2182" spans="1:7">
      <c r="A2182" s="26">
        <v>42358</v>
      </c>
      <c r="B2182" s="39">
        <f t="shared" si="177"/>
        <v>42358</v>
      </c>
      <c r="C2182" s="39">
        <f t="shared" si="178"/>
        <v>12</v>
      </c>
      <c r="D2182" s="39">
        <f t="shared" si="179"/>
        <v>2015</v>
      </c>
      <c r="E2182" s="26" t="s">
        <v>333</v>
      </c>
      <c r="F2182">
        <f t="shared" si="180"/>
        <v>1</v>
      </c>
      <c r="G2182" t="s">
        <v>13</v>
      </c>
    </row>
    <row r="2183" spans="1:7">
      <c r="A2183" s="26">
        <v>42359</v>
      </c>
      <c r="B2183" s="39">
        <f t="shared" si="177"/>
        <v>42359</v>
      </c>
      <c r="C2183" s="39">
        <f t="shared" si="178"/>
        <v>12</v>
      </c>
      <c r="D2183" s="39">
        <f t="shared" si="179"/>
        <v>2015</v>
      </c>
      <c r="E2183" s="26" t="s">
        <v>333</v>
      </c>
      <c r="F2183">
        <f t="shared" si="180"/>
        <v>2</v>
      </c>
      <c r="G2183" t="s">
        <v>8</v>
      </c>
    </row>
    <row r="2184" spans="1:7">
      <c r="A2184" s="26">
        <v>42360</v>
      </c>
      <c r="B2184" s="39">
        <f t="shared" si="177"/>
        <v>42360</v>
      </c>
      <c r="C2184" s="39">
        <f t="shared" si="178"/>
        <v>12</v>
      </c>
      <c r="D2184" s="39">
        <f t="shared" si="179"/>
        <v>2015</v>
      </c>
      <c r="E2184" s="26" t="s">
        <v>333</v>
      </c>
      <c r="F2184">
        <f t="shared" si="180"/>
        <v>3</v>
      </c>
      <c r="G2184" t="s">
        <v>8</v>
      </c>
    </row>
    <row r="2185" spans="1:7">
      <c r="A2185" s="26">
        <v>42361</v>
      </c>
      <c r="B2185" s="39">
        <f t="shared" si="177"/>
        <v>42361</v>
      </c>
      <c r="C2185" s="39">
        <f t="shared" si="178"/>
        <v>12</v>
      </c>
      <c r="D2185" s="39">
        <f t="shared" si="179"/>
        <v>2015</v>
      </c>
      <c r="E2185" s="26" t="s">
        <v>333</v>
      </c>
      <c r="F2185">
        <f t="shared" si="180"/>
        <v>4</v>
      </c>
      <c r="G2185" t="s">
        <v>8</v>
      </c>
    </row>
    <row r="2186" spans="1:7">
      <c r="A2186" s="26">
        <v>42362</v>
      </c>
      <c r="B2186" s="39">
        <f t="shared" si="177"/>
        <v>42362</v>
      </c>
      <c r="C2186" s="39">
        <f t="shared" si="178"/>
        <v>12</v>
      </c>
      <c r="D2186" s="39">
        <f t="shared" si="179"/>
        <v>2015</v>
      </c>
      <c r="E2186" s="26" t="s">
        <v>333</v>
      </c>
      <c r="F2186">
        <f t="shared" si="180"/>
        <v>5</v>
      </c>
      <c r="G2186" t="s">
        <v>8</v>
      </c>
    </row>
    <row r="2187" spans="1:7">
      <c r="A2187" s="26">
        <v>42363</v>
      </c>
      <c r="B2187" s="39">
        <f t="shared" si="177"/>
        <v>42363</v>
      </c>
      <c r="C2187" s="39">
        <f t="shared" si="178"/>
        <v>12</v>
      </c>
      <c r="D2187" s="39">
        <f t="shared" si="179"/>
        <v>2015</v>
      </c>
      <c r="E2187" s="26" t="s">
        <v>333</v>
      </c>
      <c r="F2187">
        <f t="shared" si="180"/>
        <v>6</v>
      </c>
      <c r="G2187" t="s">
        <v>8</v>
      </c>
    </row>
    <row r="2188" spans="1:7">
      <c r="A2188" s="26">
        <v>42364</v>
      </c>
      <c r="B2188" s="39">
        <f t="shared" ref="B2188:B2224" si="181">A2188</f>
        <v>42364</v>
      </c>
      <c r="C2188" s="39">
        <f t="shared" ref="C2188:C2224" si="182">MONTH(A2188)</f>
        <v>12</v>
      </c>
      <c r="D2188" s="39">
        <f t="shared" ref="D2188:D2224" si="183">YEAR(A2188)</f>
        <v>2015</v>
      </c>
      <c r="E2188" s="26" t="s">
        <v>333</v>
      </c>
      <c r="F2188">
        <f t="shared" ref="F2188:F2224" si="184">WEEKDAY(A2188)</f>
        <v>7</v>
      </c>
      <c r="G2188" t="s">
        <v>0</v>
      </c>
    </row>
    <row r="2189" spans="1:7">
      <c r="A2189" s="26">
        <v>42365</v>
      </c>
      <c r="B2189" s="39">
        <f t="shared" si="181"/>
        <v>42365</v>
      </c>
      <c r="C2189" s="39">
        <f t="shared" si="182"/>
        <v>12</v>
      </c>
      <c r="D2189" s="39">
        <f t="shared" si="183"/>
        <v>2015</v>
      </c>
      <c r="E2189" s="26" t="s">
        <v>333</v>
      </c>
      <c r="F2189">
        <f t="shared" si="184"/>
        <v>1</v>
      </c>
      <c r="G2189" t="s">
        <v>13</v>
      </c>
    </row>
    <row r="2190" spans="1:7">
      <c r="A2190" s="26">
        <v>42366</v>
      </c>
      <c r="B2190" s="39">
        <f t="shared" si="181"/>
        <v>42366</v>
      </c>
      <c r="C2190" s="39">
        <f t="shared" si="182"/>
        <v>12</v>
      </c>
      <c r="D2190" s="39">
        <f t="shared" si="183"/>
        <v>2015</v>
      </c>
      <c r="E2190" s="26" t="s">
        <v>333</v>
      </c>
      <c r="F2190">
        <f t="shared" si="184"/>
        <v>2</v>
      </c>
      <c r="G2190" t="s">
        <v>8</v>
      </c>
    </row>
    <row r="2191" spans="1:7">
      <c r="A2191" s="26">
        <v>42367</v>
      </c>
      <c r="B2191" s="39">
        <f t="shared" si="181"/>
        <v>42367</v>
      </c>
      <c r="C2191" s="39">
        <f t="shared" si="182"/>
        <v>12</v>
      </c>
      <c r="D2191" s="39">
        <f t="shared" si="183"/>
        <v>2015</v>
      </c>
      <c r="E2191" s="26" t="s">
        <v>333</v>
      </c>
      <c r="F2191">
        <f t="shared" si="184"/>
        <v>3</v>
      </c>
      <c r="G2191" t="s">
        <v>8</v>
      </c>
    </row>
    <row r="2192" spans="1:7">
      <c r="A2192" s="26">
        <v>42368</v>
      </c>
      <c r="B2192" s="39">
        <f t="shared" si="181"/>
        <v>42368</v>
      </c>
      <c r="C2192" s="39">
        <f t="shared" si="182"/>
        <v>12</v>
      </c>
      <c r="D2192" s="39">
        <f t="shared" si="183"/>
        <v>2015</v>
      </c>
      <c r="E2192" s="26" t="s">
        <v>333</v>
      </c>
      <c r="F2192">
        <f t="shared" si="184"/>
        <v>4</v>
      </c>
      <c r="G2192" t="s">
        <v>8</v>
      </c>
    </row>
    <row r="2193" spans="1:7">
      <c r="A2193" s="26">
        <v>42369</v>
      </c>
      <c r="B2193" s="39">
        <f t="shared" si="181"/>
        <v>42369</v>
      </c>
      <c r="C2193" s="39">
        <f t="shared" si="182"/>
        <v>12</v>
      </c>
      <c r="D2193" s="39">
        <f t="shared" si="183"/>
        <v>2015</v>
      </c>
      <c r="E2193" s="26" t="s">
        <v>333</v>
      </c>
      <c r="F2193">
        <f t="shared" si="184"/>
        <v>5</v>
      </c>
      <c r="G2193" t="s">
        <v>8</v>
      </c>
    </row>
    <row r="2194" spans="1:7">
      <c r="A2194" s="26">
        <v>42370</v>
      </c>
      <c r="B2194" s="39">
        <f t="shared" si="181"/>
        <v>42370</v>
      </c>
      <c r="C2194" s="39">
        <f t="shared" si="182"/>
        <v>1</v>
      </c>
      <c r="D2194" s="39">
        <f t="shared" si="183"/>
        <v>2016</v>
      </c>
      <c r="E2194" s="26" t="s">
        <v>333</v>
      </c>
      <c r="F2194">
        <f t="shared" si="184"/>
        <v>6</v>
      </c>
      <c r="G2194" t="s">
        <v>13</v>
      </c>
    </row>
    <row r="2195" spans="1:7">
      <c r="A2195" s="26">
        <v>42371</v>
      </c>
      <c r="B2195" s="39">
        <f t="shared" si="181"/>
        <v>42371</v>
      </c>
      <c r="C2195" s="39">
        <f t="shared" si="182"/>
        <v>1</v>
      </c>
      <c r="D2195" s="39">
        <f t="shared" si="183"/>
        <v>2016</v>
      </c>
      <c r="E2195" s="26" t="s">
        <v>333</v>
      </c>
      <c r="F2195">
        <f t="shared" si="184"/>
        <v>7</v>
      </c>
      <c r="G2195" t="s">
        <v>0</v>
      </c>
    </row>
    <row r="2196" spans="1:7">
      <c r="A2196" s="26">
        <v>42372</v>
      </c>
      <c r="B2196" s="39">
        <f t="shared" si="181"/>
        <v>42372</v>
      </c>
      <c r="C2196" s="39">
        <f t="shared" si="182"/>
        <v>1</v>
      </c>
      <c r="D2196" s="39">
        <f t="shared" si="183"/>
        <v>2016</v>
      </c>
      <c r="E2196" s="26" t="s">
        <v>333</v>
      </c>
      <c r="F2196">
        <f t="shared" si="184"/>
        <v>1</v>
      </c>
      <c r="G2196" t="s">
        <v>13</v>
      </c>
    </row>
    <row r="2197" spans="1:7">
      <c r="A2197" s="26">
        <v>42373</v>
      </c>
      <c r="B2197" s="39">
        <f t="shared" si="181"/>
        <v>42373</v>
      </c>
      <c r="C2197" s="39">
        <f t="shared" si="182"/>
        <v>1</v>
      </c>
      <c r="D2197" s="39">
        <f t="shared" si="183"/>
        <v>2016</v>
      </c>
      <c r="E2197" s="26" t="s">
        <v>333</v>
      </c>
      <c r="F2197">
        <f t="shared" si="184"/>
        <v>2</v>
      </c>
      <c r="G2197" t="s">
        <v>8</v>
      </c>
    </row>
    <row r="2198" spans="1:7">
      <c r="A2198" s="26">
        <v>42374</v>
      </c>
      <c r="B2198" s="39">
        <f t="shared" si="181"/>
        <v>42374</v>
      </c>
      <c r="C2198" s="39">
        <f t="shared" si="182"/>
        <v>1</v>
      </c>
      <c r="D2198" s="39">
        <f t="shared" si="183"/>
        <v>2016</v>
      </c>
      <c r="E2198" s="26" t="s">
        <v>333</v>
      </c>
      <c r="F2198">
        <f t="shared" si="184"/>
        <v>3</v>
      </c>
      <c r="G2198" t="s">
        <v>8</v>
      </c>
    </row>
    <row r="2199" spans="1:7">
      <c r="A2199" s="26">
        <v>42375</v>
      </c>
      <c r="B2199" s="39">
        <f t="shared" si="181"/>
        <v>42375</v>
      </c>
      <c r="C2199" s="39">
        <f t="shared" si="182"/>
        <v>1</v>
      </c>
      <c r="D2199" s="39">
        <f t="shared" si="183"/>
        <v>2016</v>
      </c>
      <c r="E2199" s="26" t="s">
        <v>333</v>
      </c>
      <c r="F2199">
        <f t="shared" si="184"/>
        <v>4</v>
      </c>
      <c r="G2199" t="s">
        <v>8</v>
      </c>
    </row>
    <row r="2200" spans="1:7">
      <c r="A2200" s="26">
        <v>42376</v>
      </c>
      <c r="B2200" s="39">
        <f t="shared" si="181"/>
        <v>42376</v>
      </c>
      <c r="C2200" s="39">
        <f t="shared" si="182"/>
        <v>1</v>
      </c>
      <c r="D2200" s="39">
        <f t="shared" si="183"/>
        <v>2016</v>
      </c>
      <c r="E2200" s="26" t="s">
        <v>333</v>
      </c>
      <c r="F2200">
        <f t="shared" si="184"/>
        <v>5</v>
      </c>
      <c r="G2200" t="s">
        <v>8</v>
      </c>
    </row>
    <row r="2201" spans="1:7">
      <c r="A2201" s="26">
        <v>42377</v>
      </c>
      <c r="B2201" s="39">
        <f t="shared" si="181"/>
        <v>42377</v>
      </c>
      <c r="C2201" s="39">
        <f t="shared" si="182"/>
        <v>1</v>
      </c>
      <c r="D2201" s="39">
        <f t="shared" si="183"/>
        <v>2016</v>
      </c>
      <c r="E2201" s="26" t="s">
        <v>333</v>
      </c>
      <c r="F2201">
        <f t="shared" si="184"/>
        <v>6</v>
      </c>
      <c r="G2201" t="s">
        <v>8</v>
      </c>
    </row>
    <row r="2202" spans="1:7">
      <c r="A2202" s="26">
        <v>42378</v>
      </c>
      <c r="B2202" s="39">
        <f t="shared" si="181"/>
        <v>42378</v>
      </c>
      <c r="C2202" s="39">
        <f t="shared" si="182"/>
        <v>1</v>
      </c>
      <c r="D2202" s="39">
        <f t="shared" si="183"/>
        <v>2016</v>
      </c>
      <c r="E2202" s="26" t="s">
        <v>333</v>
      </c>
      <c r="F2202">
        <f t="shared" si="184"/>
        <v>7</v>
      </c>
      <c r="G2202" t="s">
        <v>0</v>
      </c>
    </row>
    <row r="2203" spans="1:7">
      <c r="A2203" s="26">
        <v>42379</v>
      </c>
      <c r="B2203" s="39">
        <f t="shared" si="181"/>
        <v>42379</v>
      </c>
      <c r="C2203" s="39">
        <f t="shared" si="182"/>
        <v>1</v>
      </c>
      <c r="D2203" s="39">
        <f t="shared" si="183"/>
        <v>2016</v>
      </c>
      <c r="E2203" s="26" t="s">
        <v>333</v>
      </c>
      <c r="F2203">
        <f t="shared" si="184"/>
        <v>1</v>
      </c>
      <c r="G2203" t="s">
        <v>13</v>
      </c>
    </row>
    <row r="2204" spans="1:7">
      <c r="A2204" s="26">
        <v>42380</v>
      </c>
      <c r="B2204" s="39">
        <f t="shared" si="181"/>
        <v>42380</v>
      </c>
      <c r="C2204" s="39">
        <f t="shared" si="182"/>
        <v>1</v>
      </c>
      <c r="D2204" s="39">
        <f t="shared" si="183"/>
        <v>2016</v>
      </c>
      <c r="E2204" s="26" t="s">
        <v>333</v>
      </c>
      <c r="F2204">
        <f t="shared" si="184"/>
        <v>2</v>
      </c>
      <c r="G2204" t="s">
        <v>8</v>
      </c>
    </row>
    <row r="2205" spans="1:7">
      <c r="A2205" s="26">
        <v>42381</v>
      </c>
      <c r="B2205" s="39">
        <f t="shared" si="181"/>
        <v>42381</v>
      </c>
      <c r="C2205" s="39">
        <f t="shared" si="182"/>
        <v>1</v>
      </c>
      <c r="D2205" s="39">
        <f t="shared" si="183"/>
        <v>2016</v>
      </c>
      <c r="E2205" s="26" t="s">
        <v>333</v>
      </c>
      <c r="F2205">
        <f t="shared" si="184"/>
        <v>3</v>
      </c>
      <c r="G2205" t="s">
        <v>8</v>
      </c>
    </row>
    <row r="2206" spans="1:7">
      <c r="A2206" s="26">
        <v>42382</v>
      </c>
      <c r="B2206" s="39">
        <f t="shared" si="181"/>
        <v>42382</v>
      </c>
      <c r="C2206" s="39">
        <f t="shared" si="182"/>
        <v>1</v>
      </c>
      <c r="D2206" s="39">
        <f t="shared" si="183"/>
        <v>2016</v>
      </c>
      <c r="E2206" s="26" t="s">
        <v>333</v>
      </c>
      <c r="F2206">
        <f t="shared" si="184"/>
        <v>4</v>
      </c>
      <c r="G2206" t="s">
        <v>8</v>
      </c>
    </row>
    <row r="2207" spans="1:7">
      <c r="A2207" s="26">
        <v>42383</v>
      </c>
      <c r="B2207" s="39">
        <f t="shared" si="181"/>
        <v>42383</v>
      </c>
      <c r="C2207" s="39">
        <f t="shared" si="182"/>
        <v>1</v>
      </c>
      <c r="D2207" s="39">
        <f t="shared" si="183"/>
        <v>2016</v>
      </c>
      <c r="E2207" s="26" t="s">
        <v>333</v>
      </c>
      <c r="F2207">
        <f t="shared" si="184"/>
        <v>5</v>
      </c>
      <c r="G2207" t="s">
        <v>8</v>
      </c>
    </row>
    <row r="2208" spans="1:7">
      <c r="A2208" s="26">
        <v>42384</v>
      </c>
      <c r="B2208" s="39">
        <f t="shared" si="181"/>
        <v>42384</v>
      </c>
      <c r="C2208" s="39">
        <f t="shared" si="182"/>
        <v>1</v>
      </c>
      <c r="D2208" s="39">
        <f t="shared" si="183"/>
        <v>2016</v>
      </c>
      <c r="E2208" s="26" t="s">
        <v>333</v>
      </c>
      <c r="F2208">
        <f t="shared" si="184"/>
        <v>6</v>
      </c>
      <c r="G2208" t="s">
        <v>8</v>
      </c>
    </row>
    <row r="2209" spans="1:7">
      <c r="A2209" s="26">
        <v>42385</v>
      </c>
      <c r="B2209" s="39">
        <f t="shared" si="181"/>
        <v>42385</v>
      </c>
      <c r="C2209" s="39">
        <f t="shared" si="182"/>
        <v>1</v>
      </c>
      <c r="D2209" s="39">
        <f t="shared" si="183"/>
        <v>2016</v>
      </c>
      <c r="E2209" s="26" t="s">
        <v>333</v>
      </c>
      <c r="F2209">
        <f t="shared" si="184"/>
        <v>7</v>
      </c>
      <c r="G2209" t="s">
        <v>0</v>
      </c>
    </row>
    <row r="2210" spans="1:7">
      <c r="A2210" s="26">
        <v>42386</v>
      </c>
      <c r="B2210" s="39">
        <f t="shared" si="181"/>
        <v>42386</v>
      </c>
      <c r="C2210" s="39">
        <f t="shared" si="182"/>
        <v>1</v>
      </c>
      <c r="D2210" s="39">
        <f t="shared" si="183"/>
        <v>2016</v>
      </c>
      <c r="E2210" s="26" t="s">
        <v>333</v>
      </c>
      <c r="F2210">
        <f t="shared" si="184"/>
        <v>1</v>
      </c>
      <c r="G2210" t="s">
        <v>13</v>
      </c>
    </row>
    <row r="2211" spans="1:7">
      <c r="A2211" s="26">
        <v>42387</v>
      </c>
      <c r="B2211" s="39">
        <f t="shared" si="181"/>
        <v>42387</v>
      </c>
      <c r="C2211" s="39">
        <f t="shared" si="182"/>
        <v>1</v>
      </c>
      <c r="D2211" s="39">
        <f t="shared" si="183"/>
        <v>2016</v>
      </c>
      <c r="E2211" s="26" t="s">
        <v>333</v>
      </c>
      <c r="F2211">
        <f t="shared" si="184"/>
        <v>2</v>
      </c>
      <c r="G2211" t="s">
        <v>8</v>
      </c>
    </row>
    <row r="2212" spans="1:7">
      <c r="A2212" s="26">
        <v>42388</v>
      </c>
      <c r="B2212" s="39">
        <f t="shared" si="181"/>
        <v>42388</v>
      </c>
      <c r="C2212" s="39">
        <f t="shared" si="182"/>
        <v>1</v>
      </c>
      <c r="D2212" s="39">
        <f t="shared" si="183"/>
        <v>2016</v>
      </c>
      <c r="E2212" s="26" t="s">
        <v>333</v>
      </c>
      <c r="F2212">
        <f t="shared" si="184"/>
        <v>3</v>
      </c>
      <c r="G2212" t="s">
        <v>8</v>
      </c>
    </row>
    <row r="2213" spans="1:7">
      <c r="A2213" s="26">
        <v>42389</v>
      </c>
      <c r="B2213" s="39">
        <f t="shared" si="181"/>
        <v>42389</v>
      </c>
      <c r="C2213" s="39">
        <f t="shared" si="182"/>
        <v>1</v>
      </c>
      <c r="D2213" s="39">
        <f t="shared" si="183"/>
        <v>2016</v>
      </c>
      <c r="E2213" s="26" t="s">
        <v>333</v>
      </c>
      <c r="F2213">
        <f t="shared" si="184"/>
        <v>4</v>
      </c>
      <c r="G2213" t="s">
        <v>8</v>
      </c>
    </row>
    <row r="2214" spans="1:7">
      <c r="A2214" s="26">
        <v>42390</v>
      </c>
      <c r="B2214" s="39">
        <f t="shared" si="181"/>
        <v>42390</v>
      </c>
      <c r="C2214" s="39">
        <f t="shared" si="182"/>
        <v>1</v>
      </c>
      <c r="D2214" s="39">
        <f t="shared" si="183"/>
        <v>2016</v>
      </c>
      <c r="E2214" s="26" t="s">
        <v>333</v>
      </c>
      <c r="F2214">
        <f t="shared" si="184"/>
        <v>5</v>
      </c>
      <c r="G2214" t="s">
        <v>8</v>
      </c>
    </row>
    <row r="2215" spans="1:7">
      <c r="A2215" s="26">
        <v>42391</v>
      </c>
      <c r="B2215" s="39">
        <f t="shared" si="181"/>
        <v>42391</v>
      </c>
      <c r="C2215" s="39">
        <f t="shared" si="182"/>
        <v>1</v>
      </c>
      <c r="D2215" s="39">
        <f t="shared" si="183"/>
        <v>2016</v>
      </c>
      <c r="E2215" s="26" t="s">
        <v>333</v>
      </c>
      <c r="F2215">
        <f t="shared" si="184"/>
        <v>6</v>
      </c>
      <c r="G2215" t="s">
        <v>8</v>
      </c>
    </row>
    <row r="2216" spans="1:7">
      <c r="A2216" s="26">
        <v>42392</v>
      </c>
      <c r="B2216" s="39">
        <f t="shared" si="181"/>
        <v>42392</v>
      </c>
      <c r="C2216" s="39">
        <f t="shared" si="182"/>
        <v>1</v>
      </c>
      <c r="D2216" s="39">
        <f t="shared" si="183"/>
        <v>2016</v>
      </c>
      <c r="E2216" s="26" t="s">
        <v>333</v>
      </c>
      <c r="F2216">
        <f t="shared" si="184"/>
        <v>7</v>
      </c>
      <c r="G2216" t="s">
        <v>0</v>
      </c>
    </row>
    <row r="2217" spans="1:7">
      <c r="A2217" s="26">
        <v>42393</v>
      </c>
      <c r="B2217" s="39">
        <f t="shared" si="181"/>
        <v>42393</v>
      </c>
      <c r="C2217" s="39">
        <f t="shared" si="182"/>
        <v>1</v>
      </c>
      <c r="D2217" s="39">
        <f t="shared" si="183"/>
        <v>2016</v>
      </c>
      <c r="E2217" s="26" t="s">
        <v>333</v>
      </c>
      <c r="F2217">
        <f t="shared" si="184"/>
        <v>1</v>
      </c>
      <c r="G2217" t="s">
        <v>13</v>
      </c>
    </row>
    <row r="2218" spans="1:7">
      <c r="A2218" s="26">
        <v>42394</v>
      </c>
      <c r="B2218" s="39">
        <f t="shared" si="181"/>
        <v>42394</v>
      </c>
      <c r="C2218" s="39">
        <f t="shared" si="182"/>
        <v>1</v>
      </c>
      <c r="D2218" s="39">
        <f t="shared" si="183"/>
        <v>2016</v>
      </c>
      <c r="E2218" s="26" t="s">
        <v>333</v>
      </c>
      <c r="F2218">
        <f t="shared" si="184"/>
        <v>2</v>
      </c>
      <c r="G2218" t="s">
        <v>8</v>
      </c>
    </row>
    <row r="2219" spans="1:7">
      <c r="A2219" s="26">
        <v>42395</v>
      </c>
      <c r="B2219" s="39">
        <f t="shared" si="181"/>
        <v>42395</v>
      </c>
      <c r="C2219" s="39">
        <f t="shared" si="182"/>
        <v>1</v>
      </c>
      <c r="D2219" s="39">
        <f t="shared" si="183"/>
        <v>2016</v>
      </c>
      <c r="E2219" s="26" t="s">
        <v>333</v>
      </c>
      <c r="F2219">
        <f t="shared" si="184"/>
        <v>3</v>
      </c>
      <c r="G2219" t="s">
        <v>8</v>
      </c>
    </row>
    <row r="2220" spans="1:7">
      <c r="A2220" s="26">
        <v>42396</v>
      </c>
      <c r="B2220" s="39">
        <f t="shared" si="181"/>
        <v>42396</v>
      </c>
      <c r="C2220" s="39">
        <f t="shared" si="182"/>
        <v>1</v>
      </c>
      <c r="D2220" s="39">
        <f t="shared" si="183"/>
        <v>2016</v>
      </c>
      <c r="E2220" s="26" t="s">
        <v>333</v>
      </c>
      <c r="F2220">
        <f t="shared" si="184"/>
        <v>4</v>
      </c>
      <c r="G2220" t="s">
        <v>8</v>
      </c>
    </row>
    <row r="2221" spans="1:7">
      <c r="A2221" s="26">
        <v>42397</v>
      </c>
      <c r="B2221" s="39">
        <f t="shared" si="181"/>
        <v>42397</v>
      </c>
      <c r="C2221" s="39">
        <f t="shared" si="182"/>
        <v>1</v>
      </c>
      <c r="D2221" s="39">
        <f t="shared" si="183"/>
        <v>2016</v>
      </c>
      <c r="E2221" s="26" t="s">
        <v>333</v>
      </c>
      <c r="F2221">
        <f t="shared" si="184"/>
        <v>5</v>
      </c>
      <c r="G2221" t="s">
        <v>8</v>
      </c>
    </row>
    <row r="2222" spans="1:7">
      <c r="A2222" s="26">
        <v>42398</v>
      </c>
      <c r="B2222" s="39">
        <f t="shared" si="181"/>
        <v>42398</v>
      </c>
      <c r="C2222" s="39">
        <f t="shared" si="182"/>
        <v>1</v>
      </c>
      <c r="D2222" s="39">
        <f t="shared" si="183"/>
        <v>2016</v>
      </c>
      <c r="E2222" s="26" t="s">
        <v>333</v>
      </c>
      <c r="F2222">
        <f t="shared" si="184"/>
        <v>6</v>
      </c>
      <c r="G2222" t="s">
        <v>8</v>
      </c>
    </row>
    <row r="2223" spans="1:7">
      <c r="A2223" s="26">
        <v>42399</v>
      </c>
      <c r="B2223" s="39">
        <f t="shared" si="181"/>
        <v>42399</v>
      </c>
      <c r="C2223" s="39">
        <f t="shared" si="182"/>
        <v>1</v>
      </c>
      <c r="D2223" s="39">
        <f t="shared" si="183"/>
        <v>2016</v>
      </c>
      <c r="E2223" s="26" t="s">
        <v>333</v>
      </c>
      <c r="F2223">
        <f t="shared" si="184"/>
        <v>7</v>
      </c>
      <c r="G2223" t="s">
        <v>0</v>
      </c>
    </row>
    <row r="2224" spans="1:7">
      <c r="A2224" s="26">
        <v>42400</v>
      </c>
      <c r="B2224" s="39">
        <f t="shared" si="181"/>
        <v>42400</v>
      </c>
      <c r="C2224" s="39">
        <f t="shared" si="182"/>
        <v>1</v>
      </c>
      <c r="D2224" s="39">
        <f t="shared" si="183"/>
        <v>2016</v>
      </c>
      <c r="E2224" s="26" t="s">
        <v>333</v>
      </c>
      <c r="F2224">
        <f t="shared" si="184"/>
        <v>1</v>
      </c>
      <c r="G2224" t="s">
        <v>13</v>
      </c>
    </row>
    <row r="2225" spans="1:7">
      <c r="A2225" s="26">
        <v>42401</v>
      </c>
      <c r="B2225" s="39">
        <f t="shared" ref="B2225:B2262" si="185">A2225</f>
        <v>42401</v>
      </c>
      <c r="C2225" s="39">
        <f t="shared" ref="C2225:C2262" si="186">MONTH(A2225)</f>
        <v>2</v>
      </c>
      <c r="D2225" s="39">
        <f t="shared" ref="D2225:D2262" si="187">YEAR(A2225)</f>
        <v>2016</v>
      </c>
      <c r="E2225" s="26" t="s">
        <v>333</v>
      </c>
      <c r="F2225">
        <f t="shared" ref="F2225:F2262" si="188">WEEKDAY(A2225)</f>
        <v>2</v>
      </c>
      <c r="G2225" t="s">
        <v>8</v>
      </c>
    </row>
    <row r="2226" spans="1:7">
      <c r="A2226" s="26">
        <v>42402</v>
      </c>
      <c r="B2226" s="39">
        <f t="shared" si="185"/>
        <v>42402</v>
      </c>
      <c r="C2226" s="39">
        <f t="shared" si="186"/>
        <v>2</v>
      </c>
      <c r="D2226" s="39">
        <f t="shared" si="187"/>
        <v>2016</v>
      </c>
      <c r="E2226" s="26" t="s">
        <v>333</v>
      </c>
      <c r="F2226">
        <f t="shared" si="188"/>
        <v>3</v>
      </c>
      <c r="G2226" t="s">
        <v>8</v>
      </c>
    </row>
    <row r="2227" spans="1:7">
      <c r="A2227" s="26">
        <v>42403</v>
      </c>
      <c r="B2227" s="39">
        <f t="shared" si="185"/>
        <v>42403</v>
      </c>
      <c r="C2227" s="39">
        <f t="shared" si="186"/>
        <v>2</v>
      </c>
      <c r="D2227" s="39">
        <f t="shared" si="187"/>
        <v>2016</v>
      </c>
      <c r="E2227" s="26" t="s">
        <v>333</v>
      </c>
      <c r="F2227">
        <f t="shared" si="188"/>
        <v>4</v>
      </c>
      <c r="G2227" t="s">
        <v>8</v>
      </c>
    </row>
    <row r="2228" spans="1:7">
      <c r="A2228" s="26">
        <v>42404</v>
      </c>
      <c r="B2228" s="39">
        <f t="shared" si="185"/>
        <v>42404</v>
      </c>
      <c r="C2228" s="39">
        <f t="shared" si="186"/>
        <v>2</v>
      </c>
      <c r="D2228" s="39">
        <f t="shared" si="187"/>
        <v>2016</v>
      </c>
      <c r="E2228" s="26" t="s">
        <v>333</v>
      </c>
      <c r="F2228">
        <f t="shared" si="188"/>
        <v>5</v>
      </c>
      <c r="G2228" t="s">
        <v>8</v>
      </c>
    </row>
    <row r="2229" spans="1:7">
      <c r="A2229" s="26">
        <v>42405</v>
      </c>
      <c r="B2229" s="39">
        <f t="shared" si="185"/>
        <v>42405</v>
      </c>
      <c r="C2229" s="39">
        <f t="shared" si="186"/>
        <v>2</v>
      </c>
      <c r="D2229" s="39">
        <f t="shared" si="187"/>
        <v>2016</v>
      </c>
      <c r="E2229" s="26" t="s">
        <v>333</v>
      </c>
      <c r="F2229">
        <f t="shared" si="188"/>
        <v>6</v>
      </c>
      <c r="G2229" t="s">
        <v>8</v>
      </c>
    </row>
    <row r="2230" spans="1:7">
      <c r="A2230" s="26">
        <v>42406</v>
      </c>
      <c r="B2230" s="39">
        <f t="shared" si="185"/>
        <v>42406</v>
      </c>
      <c r="C2230" s="39">
        <f t="shared" si="186"/>
        <v>2</v>
      </c>
      <c r="D2230" s="39">
        <f t="shared" si="187"/>
        <v>2016</v>
      </c>
      <c r="E2230" s="26" t="s">
        <v>333</v>
      </c>
      <c r="F2230">
        <f t="shared" si="188"/>
        <v>7</v>
      </c>
      <c r="G2230" t="s">
        <v>0</v>
      </c>
    </row>
    <row r="2231" spans="1:7">
      <c r="A2231" s="26">
        <v>42407</v>
      </c>
      <c r="B2231" s="39">
        <f t="shared" si="185"/>
        <v>42407</v>
      </c>
      <c r="C2231" s="39">
        <f t="shared" si="186"/>
        <v>2</v>
      </c>
      <c r="D2231" s="39">
        <f t="shared" si="187"/>
        <v>2016</v>
      </c>
      <c r="E2231" s="26" t="s">
        <v>333</v>
      </c>
      <c r="F2231">
        <f t="shared" si="188"/>
        <v>1</v>
      </c>
      <c r="G2231" t="s">
        <v>13</v>
      </c>
    </row>
    <row r="2232" spans="1:7">
      <c r="A2232" s="26">
        <v>42408</v>
      </c>
      <c r="B2232" s="39">
        <f t="shared" si="185"/>
        <v>42408</v>
      </c>
      <c r="C2232" s="39">
        <f t="shared" si="186"/>
        <v>2</v>
      </c>
      <c r="D2232" s="39">
        <f t="shared" si="187"/>
        <v>2016</v>
      </c>
      <c r="E2232" s="26" t="s">
        <v>333</v>
      </c>
      <c r="F2232">
        <f t="shared" si="188"/>
        <v>2</v>
      </c>
      <c r="G2232" t="s">
        <v>13</v>
      </c>
    </row>
    <row r="2233" spans="1:7">
      <c r="A2233" s="26">
        <v>42409</v>
      </c>
      <c r="B2233" s="39">
        <f t="shared" si="185"/>
        <v>42409</v>
      </c>
      <c r="C2233" s="39">
        <f t="shared" si="186"/>
        <v>2</v>
      </c>
      <c r="D2233" s="39">
        <f t="shared" si="187"/>
        <v>2016</v>
      </c>
      <c r="E2233" s="26" t="s">
        <v>333</v>
      </c>
      <c r="F2233">
        <f t="shared" si="188"/>
        <v>3</v>
      </c>
      <c r="G2233" t="s">
        <v>13</v>
      </c>
    </row>
    <row r="2234" spans="1:7">
      <c r="A2234" s="26">
        <v>42410</v>
      </c>
      <c r="B2234" s="39">
        <f t="shared" si="185"/>
        <v>42410</v>
      </c>
      <c r="C2234" s="39">
        <f t="shared" si="186"/>
        <v>2</v>
      </c>
      <c r="D2234" s="39">
        <f t="shared" si="187"/>
        <v>2016</v>
      </c>
      <c r="E2234" s="26" t="s">
        <v>333</v>
      </c>
      <c r="F2234">
        <f t="shared" si="188"/>
        <v>4</v>
      </c>
      <c r="G2234" t="s">
        <v>13</v>
      </c>
    </row>
    <row r="2235" spans="1:7">
      <c r="A2235" s="26">
        <v>42411</v>
      </c>
      <c r="B2235" s="39">
        <f t="shared" si="185"/>
        <v>42411</v>
      </c>
      <c r="C2235" s="39">
        <f t="shared" si="186"/>
        <v>2</v>
      </c>
      <c r="D2235" s="39">
        <f t="shared" si="187"/>
        <v>2016</v>
      </c>
      <c r="E2235" s="26" t="s">
        <v>333</v>
      </c>
      <c r="F2235">
        <f t="shared" si="188"/>
        <v>5</v>
      </c>
      <c r="G2235" t="s">
        <v>13</v>
      </c>
    </row>
    <row r="2236" spans="1:7">
      <c r="A2236" s="26">
        <v>42412</v>
      </c>
      <c r="B2236" s="39">
        <f t="shared" si="185"/>
        <v>42412</v>
      </c>
      <c r="C2236" s="39">
        <f t="shared" si="186"/>
        <v>2</v>
      </c>
      <c r="D2236" s="39">
        <f t="shared" si="187"/>
        <v>2016</v>
      </c>
      <c r="E2236" s="26" t="s">
        <v>333</v>
      </c>
      <c r="F2236">
        <f t="shared" si="188"/>
        <v>6</v>
      </c>
      <c r="G2236" t="s">
        <v>13</v>
      </c>
    </row>
    <row r="2237" spans="1:7">
      <c r="A2237" s="26">
        <v>42413</v>
      </c>
      <c r="B2237" s="39">
        <f t="shared" si="185"/>
        <v>42413</v>
      </c>
      <c r="C2237" s="39">
        <f t="shared" si="186"/>
        <v>2</v>
      </c>
      <c r="D2237" s="39">
        <f t="shared" si="187"/>
        <v>2016</v>
      </c>
      <c r="E2237" s="26" t="s">
        <v>333</v>
      </c>
      <c r="F2237">
        <f t="shared" si="188"/>
        <v>7</v>
      </c>
      <c r="G2237" t="s">
        <v>0</v>
      </c>
    </row>
    <row r="2238" spans="1:7">
      <c r="A2238" s="26">
        <v>42414</v>
      </c>
      <c r="B2238" s="39">
        <f t="shared" si="185"/>
        <v>42414</v>
      </c>
      <c r="C2238" s="39">
        <f t="shared" si="186"/>
        <v>2</v>
      </c>
      <c r="D2238" s="39">
        <f t="shared" si="187"/>
        <v>2016</v>
      </c>
      <c r="E2238" s="26" t="s">
        <v>333</v>
      </c>
      <c r="F2238">
        <f t="shared" si="188"/>
        <v>1</v>
      </c>
      <c r="G2238" t="s">
        <v>13</v>
      </c>
    </row>
    <row r="2239" spans="1:7">
      <c r="A2239" s="26">
        <v>42415</v>
      </c>
      <c r="B2239" s="39">
        <f t="shared" si="185"/>
        <v>42415</v>
      </c>
      <c r="C2239" s="39">
        <f t="shared" si="186"/>
        <v>2</v>
      </c>
      <c r="D2239" s="39">
        <f t="shared" si="187"/>
        <v>2016</v>
      </c>
      <c r="E2239" s="26" t="s">
        <v>333</v>
      </c>
      <c r="F2239">
        <f t="shared" si="188"/>
        <v>2</v>
      </c>
      <c r="G2239" t="s">
        <v>8</v>
      </c>
    </row>
    <row r="2240" spans="1:7">
      <c r="A2240" s="26">
        <v>42416</v>
      </c>
      <c r="B2240" s="39">
        <f t="shared" si="185"/>
        <v>42416</v>
      </c>
      <c r="C2240" s="39">
        <f t="shared" si="186"/>
        <v>2</v>
      </c>
      <c r="D2240" s="39">
        <f t="shared" si="187"/>
        <v>2016</v>
      </c>
      <c r="E2240" s="26" t="s">
        <v>333</v>
      </c>
      <c r="F2240">
        <f t="shared" si="188"/>
        <v>3</v>
      </c>
      <c r="G2240" t="s">
        <v>8</v>
      </c>
    </row>
    <row r="2241" spans="1:7">
      <c r="A2241" s="26">
        <v>42417</v>
      </c>
      <c r="B2241" s="39">
        <f t="shared" si="185"/>
        <v>42417</v>
      </c>
      <c r="C2241" s="39">
        <f t="shared" si="186"/>
        <v>2</v>
      </c>
      <c r="D2241" s="39">
        <f t="shared" si="187"/>
        <v>2016</v>
      </c>
      <c r="E2241" s="26" t="s">
        <v>333</v>
      </c>
      <c r="F2241">
        <f t="shared" si="188"/>
        <v>4</v>
      </c>
      <c r="G2241" t="s">
        <v>8</v>
      </c>
    </row>
    <row r="2242" spans="1:7">
      <c r="A2242" s="26">
        <v>42418</v>
      </c>
      <c r="B2242" s="39">
        <f t="shared" si="185"/>
        <v>42418</v>
      </c>
      <c r="C2242" s="39">
        <f t="shared" si="186"/>
        <v>2</v>
      </c>
      <c r="D2242" s="39">
        <f t="shared" si="187"/>
        <v>2016</v>
      </c>
      <c r="E2242" s="26" t="s">
        <v>333</v>
      </c>
      <c r="F2242">
        <f t="shared" si="188"/>
        <v>5</v>
      </c>
      <c r="G2242" t="s">
        <v>8</v>
      </c>
    </row>
    <row r="2243" spans="1:7">
      <c r="A2243" s="26">
        <v>42419</v>
      </c>
      <c r="B2243" s="39">
        <f t="shared" si="185"/>
        <v>42419</v>
      </c>
      <c r="C2243" s="39">
        <f t="shared" si="186"/>
        <v>2</v>
      </c>
      <c r="D2243" s="39">
        <f t="shared" si="187"/>
        <v>2016</v>
      </c>
      <c r="E2243" s="26" t="s">
        <v>333</v>
      </c>
      <c r="F2243">
        <f t="shared" si="188"/>
        <v>6</v>
      </c>
      <c r="G2243" t="s">
        <v>8</v>
      </c>
    </row>
    <row r="2244" spans="1:7">
      <c r="A2244" s="26">
        <v>42420</v>
      </c>
      <c r="B2244" s="39">
        <f t="shared" si="185"/>
        <v>42420</v>
      </c>
      <c r="C2244" s="39">
        <f t="shared" si="186"/>
        <v>2</v>
      </c>
      <c r="D2244" s="39">
        <f t="shared" si="187"/>
        <v>2016</v>
      </c>
      <c r="E2244" s="26" t="s">
        <v>333</v>
      </c>
      <c r="F2244">
        <f t="shared" si="188"/>
        <v>7</v>
      </c>
      <c r="G2244" t="s">
        <v>0</v>
      </c>
    </row>
    <row r="2245" spans="1:7">
      <c r="A2245" s="26">
        <v>42421</v>
      </c>
      <c r="B2245" s="39">
        <f t="shared" si="185"/>
        <v>42421</v>
      </c>
      <c r="C2245" s="39">
        <f t="shared" si="186"/>
        <v>2</v>
      </c>
      <c r="D2245" s="39">
        <f t="shared" si="187"/>
        <v>2016</v>
      </c>
      <c r="E2245" s="26" t="s">
        <v>333</v>
      </c>
      <c r="F2245">
        <f t="shared" si="188"/>
        <v>1</v>
      </c>
      <c r="G2245" t="s">
        <v>13</v>
      </c>
    </row>
    <row r="2246" spans="1:7">
      <c r="A2246" s="26">
        <v>42422</v>
      </c>
      <c r="B2246" s="39">
        <f t="shared" si="185"/>
        <v>42422</v>
      </c>
      <c r="C2246" s="39">
        <f t="shared" si="186"/>
        <v>2</v>
      </c>
      <c r="D2246" s="39">
        <f t="shared" si="187"/>
        <v>2016</v>
      </c>
      <c r="E2246" s="26" t="s">
        <v>333</v>
      </c>
      <c r="F2246">
        <f t="shared" si="188"/>
        <v>2</v>
      </c>
      <c r="G2246" t="s">
        <v>8</v>
      </c>
    </row>
    <row r="2247" spans="1:7">
      <c r="A2247" s="26">
        <v>42423</v>
      </c>
      <c r="B2247" s="39">
        <f t="shared" si="185"/>
        <v>42423</v>
      </c>
      <c r="C2247" s="39">
        <f t="shared" si="186"/>
        <v>2</v>
      </c>
      <c r="D2247" s="39">
        <f t="shared" si="187"/>
        <v>2016</v>
      </c>
      <c r="E2247" s="26" t="s">
        <v>333</v>
      </c>
      <c r="F2247">
        <f t="shared" si="188"/>
        <v>3</v>
      </c>
      <c r="G2247" t="s">
        <v>8</v>
      </c>
    </row>
    <row r="2248" spans="1:7">
      <c r="A2248" s="26">
        <v>42424</v>
      </c>
      <c r="B2248" s="39">
        <f t="shared" si="185"/>
        <v>42424</v>
      </c>
      <c r="C2248" s="39">
        <f t="shared" si="186"/>
        <v>2</v>
      </c>
      <c r="D2248" s="39">
        <f t="shared" si="187"/>
        <v>2016</v>
      </c>
      <c r="E2248" s="26" t="s">
        <v>333</v>
      </c>
      <c r="F2248">
        <f t="shared" si="188"/>
        <v>4</v>
      </c>
      <c r="G2248" t="s">
        <v>8</v>
      </c>
    </row>
    <row r="2249" spans="1:7">
      <c r="A2249" s="26">
        <v>42425</v>
      </c>
      <c r="B2249" s="39">
        <f t="shared" si="185"/>
        <v>42425</v>
      </c>
      <c r="C2249" s="39">
        <f t="shared" si="186"/>
        <v>2</v>
      </c>
      <c r="D2249" s="39">
        <f t="shared" si="187"/>
        <v>2016</v>
      </c>
      <c r="E2249" s="26" t="s">
        <v>333</v>
      </c>
      <c r="F2249">
        <f t="shared" si="188"/>
        <v>5</v>
      </c>
      <c r="G2249" t="s">
        <v>8</v>
      </c>
    </row>
    <row r="2250" spans="1:7">
      <c r="A2250" s="26">
        <v>42426</v>
      </c>
      <c r="B2250" s="39">
        <f t="shared" si="185"/>
        <v>42426</v>
      </c>
      <c r="C2250" s="39">
        <f t="shared" si="186"/>
        <v>2</v>
      </c>
      <c r="D2250" s="39">
        <f t="shared" si="187"/>
        <v>2016</v>
      </c>
      <c r="E2250" s="26" t="s">
        <v>333</v>
      </c>
      <c r="F2250">
        <f t="shared" si="188"/>
        <v>6</v>
      </c>
      <c r="G2250" t="s">
        <v>8</v>
      </c>
    </row>
    <row r="2251" spans="1:7">
      <c r="A2251" s="26">
        <v>42427</v>
      </c>
      <c r="B2251" s="39">
        <f t="shared" si="185"/>
        <v>42427</v>
      </c>
      <c r="C2251" s="39">
        <f t="shared" si="186"/>
        <v>2</v>
      </c>
      <c r="D2251" s="39">
        <f t="shared" si="187"/>
        <v>2016</v>
      </c>
      <c r="E2251" s="26" t="s">
        <v>333</v>
      </c>
      <c r="F2251">
        <f t="shared" si="188"/>
        <v>7</v>
      </c>
      <c r="G2251" t="s">
        <v>0</v>
      </c>
    </row>
    <row r="2252" spans="1:7">
      <c r="A2252" s="26">
        <v>42428</v>
      </c>
      <c r="B2252" s="39">
        <f t="shared" si="185"/>
        <v>42428</v>
      </c>
      <c r="C2252" s="39">
        <f t="shared" si="186"/>
        <v>2</v>
      </c>
      <c r="D2252" s="39">
        <f t="shared" si="187"/>
        <v>2016</v>
      </c>
      <c r="E2252" s="26" t="s">
        <v>333</v>
      </c>
      <c r="F2252">
        <f t="shared" si="188"/>
        <v>1</v>
      </c>
      <c r="G2252" t="s">
        <v>13</v>
      </c>
    </row>
    <row r="2253" spans="1:7">
      <c r="A2253" s="26">
        <v>42429</v>
      </c>
      <c r="B2253" s="39">
        <f t="shared" si="185"/>
        <v>42429</v>
      </c>
      <c r="C2253" s="39">
        <f t="shared" si="186"/>
        <v>2</v>
      </c>
      <c r="D2253" s="39">
        <f t="shared" si="187"/>
        <v>2016</v>
      </c>
      <c r="E2253" s="26" t="s">
        <v>333</v>
      </c>
      <c r="F2253">
        <f t="shared" si="188"/>
        <v>2</v>
      </c>
      <c r="G2253" t="s">
        <v>8</v>
      </c>
    </row>
    <row r="2254" spans="1:7">
      <c r="A2254" s="26">
        <v>42430</v>
      </c>
      <c r="B2254" s="39">
        <f t="shared" si="185"/>
        <v>42430</v>
      </c>
      <c r="C2254" s="39">
        <f t="shared" si="186"/>
        <v>3</v>
      </c>
      <c r="D2254" s="39">
        <f t="shared" si="187"/>
        <v>2016</v>
      </c>
      <c r="E2254" s="26" t="s">
        <v>333</v>
      </c>
      <c r="F2254">
        <f t="shared" si="188"/>
        <v>3</v>
      </c>
      <c r="G2254" t="s">
        <v>8</v>
      </c>
    </row>
    <row r="2255" spans="1:7">
      <c r="A2255" s="26">
        <v>42431</v>
      </c>
      <c r="B2255" s="39">
        <f t="shared" si="185"/>
        <v>42431</v>
      </c>
      <c r="C2255" s="39">
        <f t="shared" si="186"/>
        <v>3</v>
      </c>
      <c r="D2255" s="39">
        <f t="shared" si="187"/>
        <v>2016</v>
      </c>
      <c r="E2255" s="26" t="s">
        <v>333</v>
      </c>
      <c r="F2255">
        <f t="shared" si="188"/>
        <v>4</v>
      </c>
      <c r="G2255" t="s">
        <v>8</v>
      </c>
    </row>
    <row r="2256" spans="1:7">
      <c r="A2256" s="26">
        <v>42432</v>
      </c>
      <c r="B2256" s="39">
        <f t="shared" si="185"/>
        <v>42432</v>
      </c>
      <c r="C2256" s="39">
        <f t="shared" si="186"/>
        <v>3</v>
      </c>
      <c r="D2256" s="39">
        <f t="shared" si="187"/>
        <v>2016</v>
      </c>
      <c r="E2256" s="26" t="s">
        <v>333</v>
      </c>
      <c r="F2256">
        <f t="shared" si="188"/>
        <v>5</v>
      </c>
      <c r="G2256" t="s">
        <v>8</v>
      </c>
    </row>
    <row r="2257" spans="1:7">
      <c r="A2257" s="26">
        <v>42433</v>
      </c>
      <c r="B2257" s="39">
        <f t="shared" si="185"/>
        <v>42433</v>
      </c>
      <c r="C2257" s="39">
        <f t="shared" si="186"/>
        <v>3</v>
      </c>
      <c r="D2257" s="39">
        <f t="shared" si="187"/>
        <v>2016</v>
      </c>
      <c r="E2257" s="26" t="s">
        <v>333</v>
      </c>
      <c r="F2257">
        <f t="shared" si="188"/>
        <v>6</v>
      </c>
      <c r="G2257" t="s">
        <v>8</v>
      </c>
    </row>
    <row r="2258" spans="1:7">
      <c r="A2258" s="26">
        <v>42434</v>
      </c>
      <c r="B2258" s="39">
        <f t="shared" si="185"/>
        <v>42434</v>
      </c>
      <c r="C2258" s="39">
        <f t="shared" si="186"/>
        <v>3</v>
      </c>
      <c r="D2258" s="39">
        <f t="shared" si="187"/>
        <v>2016</v>
      </c>
      <c r="E2258" s="26" t="s">
        <v>333</v>
      </c>
      <c r="F2258">
        <f t="shared" si="188"/>
        <v>7</v>
      </c>
      <c r="G2258" t="s">
        <v>0</v>
      </c>
    </row>
    <row r="2259" spans="1:7">
      <c r="A2259" s="26">
        <v>42435</v>
      </c>
      <c r="B2259" s="39">
        <f t="shared" si="185"/>
        <v>42435</v>
      </c>
      <c r="C2259" s="39">
        <f t="shared" si="186"/>
        <v>3</v>
      </c>
      <c r="D2259" s="39">
        <f t="shared" si="187"/>
        <v>2016</v>
      </c>
      <c r="E2259" s="26" t="s">
        <v>333</v>
      </c>
      <c r="F2259">
        <f t="shared" si="188"/>
        <v>1</v>
      </c>
      <c r="G2259" t="s">
        <v>13</v>
      </c>
    </row>
    <row r="2260" spans="1:7">
      <c r="A2260" s="26">
        <v>42436</v>
      </c>
      <c r="B2260" s="39">
        <f t="shared" si="185"/>
        <v>42436</v>
      </c>
      <c r="C2260" s="39">
        <f t="shared" si="186"/>
        <v>3</v>
      </c>
      <c r="D2260" s="39">
        <f t="shared" si="187"/>
        <v>2016</v>
      </c>
      <c r="E2260" s="26" t="s">
        <v>333</v>
      </c>
      <c r="F2260">
        <f t="shared" si="188"/>
        <v>2</v>
      </c>
      <c r="G2260" t="s">
        <v>8</v>
      </c>
    </row>
    <row r="2261" spans="1:7">
      <c r="A2261" s="26">
        <v>42437</v>
      </c>
      <c r="B2261" s="39">
        <f t="shared" si="185"/>
        <v>42437</v>
      </c>
      <c r="C2261" s="39">
        <f t="shared" si="186"/>
        <v>3</v>
      </c>
      <c r="D2261" s="39">
        <f t="shared" si="187"/>
        <v>2016</v>
      </c>
      <c r="E2261" s="26" t="s">
        <v>333</v>
      </c>
      <c r="F2261">
        <f t="shared" si="188"/>
        <v>3</v>
      </c>
      <c r="G2261" t="s">
        <v>8</v>
      </c>
    </row>
    <row r="2262" spans="1:7">
      <c r="A2262" s="26">
        <v>42438</v>
      </c>
      <c r="B2262" s="39">
        <f t="shared" si="185"/>
        <v>42438</v>
      </c>
      <c r="C2262" s="39">
        <f t="shared" si="186"/>
        <v>3</v>
      </c>
      <c r="D2262" s="39">
        <f t="shared" si="187"/>
        <v>2016</v>
      </c>
      <c r="E2262" s="26" t="s">
        <v>333</v>
      </c>
      <c r="F2262">
        <f t="shared" si="188"/>
        <v>4</v>
      </c>
      <c r="G2262" t="s">
        <v>8</v>
      </c>
    </row>
    <row r="2263" spans="1:7">
      <c r="A2263" s="26">
        <v>42439</v>
      </c>
      <c r="B2263" s="39">
        <f t="shared" ref="B2263:B2287" si="189">A2263</f>
        <v>42439</v>
      </c>
      <c r="C2263" s="39">
        <f t="shared" ref="C2263:C2287" si="190">MONTH(A2263)</f>
        <v>3</v>
      </c>
      <c r="D2263" s="39">
        <f t="shared" ref="D2263:D2287" si="191">YEAR(A2263)</f>
        <v>2016</v>
      </c>
      <c r="E2263" s="26" t="s">
        <v>333</v>
      </c>
      <c r="F2263">
        <f t="shared" ref="F2263:F2287" si="192">WEEKDAY(A2263)</f>
        <v>5</v>
      </c>
      <c r="G2263" t="s">
        <v>8</v>
      </c>
    </row>
    <row r="2264" spans="1:7">
      <c r="A2264" s="26">
        <v>42440</v>
      </c>
      <c r="B2264" s="39">
        <f t="shared" si="189"/>
        <v>42440</v>
      </c>
      <c r="C2264" s="39">
        <f t="shared" si="190"/>
        <v>3</v>
      </c>
      <c r="D2264" s="39">
        <f t="shared" si="191"/>
        <v>2016</v>
      </c>
      <c r="E2264" s="26" t="s">
        <v>333</v>
      </c>
      <c r="F2264">
        <f t="shared" si="192"/>
        <v>6</v>
      </c>
      <c r="G2264" t="s">
        <v>8</v>
      </c>
    </row>
    <row r="2265" spans="1:7">
      <c r="A2265" s="26">
        <v>42441</v>
      </c>
      <c r="B2265" s="39">
        <f t="shared" si="189"/>
        <v>42441</v>
      </c>
      <c r="C2265" s="39">
        <f t="shared" si="190"/>
        <v>3</v>
      </c>
      <c r="D2265" s="39">
        <f t="shared" si="191"/>
        <v>2016</v>
      </c>
      <c r="E2265" s="26" t="s">
        <v>333</v>
      </c>
      <c r="F2265">
        <f t="shared" si="192"/>
        <v>7</v>
      </c>
      <c r="G2265" t="s">
        <v>0</v>
      </c>
    </row>
    <row r="2266" spans="1:7">
      <c r="A2266" s="26">
        <v>42442</v>
      </c>
      <c r="B2266" s="39">
        <f t="shared" si="189"/>
        <v>42442</v>
      </c>
      <c r="C2266" s="39">
        <f t="shared" si="190"/>
        <v>3</v>
      </c>
      <c r="D2266" s="39">
        <f t="shared" si="191"/>
        <v>2016</v>
      </c>
      <c r="E2266" s="26" t="s">
        <v>333</v>
      </c>
      <c r="F2266">
        <f t="shared" si="192"/>
        <v>1</v>
      </c>
      <c r="G2266" t="s">
        <v>13</v>
      </c>
    </row>
    <row r="2267" spans="1:7">
      <c r="A2267" s="26">
        <v>42443</v>
      </c>
      <c r="B2267" s="39">
        <f t="shared" si="189"/>
        <v>42443</v>
      </c>
      <c r="C2267" s="39">
        <f t="shared" si="190"/>
        <v>3</v>
      </c>
      <c r="D2267" s="39">
        <f t="shared" si="191"/>
        <v>2016</v>
      </c>
      <c r="E2267" s="26" t="s">
        <v>333</v>
      </c>
      <c r="F2267">
        <f t="shared" si="192"/>
        <v>2</v>
      </c>
      <c r="G2267" t="s">
        <v>8</v>
      </c>
    </row>
    <row r="2268" spans="1:7">
      <c r="A2268" s="26">
        <v>42444</v>
      </c>
      <c r="B2268" s="39">
        <f t="shared" si="189"/>
        <v>42444</v>
      </c>
      <c r="C2268" s="39">
        <f t="shared" si="190"/>
        <v>3</v>
      </c>
      <c r="D2268" s="39">
        <f t="shared" si="191"/>
        <v>2016</v>
      </c>
      <c r="E2268" s="26" t="s">
        <v>333</v>
      </c>
      <c r="F2268">
        <f t="shared" si="192"/>
        <v>3</v>
      </c>
      <c r="G2268" t="s">
        <v>8</v>
      </c>
    </row>
    <row r="2269" spans="1:7">
      <c r="A2269" s="26">
        <v>42445</v>
      </c>
      <c r="B2269" s="39">
        <f t="shared" si="189"/>
        <v>42445</v>
      </c>
      <c r="C2269" s="39">
        <f t="shared" si="190"/>
        <v>3</v>
      </c>
      <c r="D2269" s="39">
        <f t="shared" si="191"/>
        <v>2016</v>
      </c>
      <c r="E2269" s="26" t="s">
        <v>333</v>
      </c>
      <c r="F2269">
        <f t="shared" si="192"/>
        <v>4</v>
      </c>
      <c r="G2269" t="s">
        <v>8</v>
      </c>
    </row>
    <row r="2270" spans="1:7">
      <c r="A2270" s="26">
        <v>42446</v>
      </c>
      <c r="B2270" s="39">
        <f t="shared" si="189"/>
        <v>42446</v>
      </c>
      <c r="C2270" s="39">
        <f t="shared" si="190"/>
        <v>3</v>
      </c>
      <c r="D2270" s="39">
        <f t="shared" si="191"/>
        <v>2016</v>
      </c>
      <c r="E2270" s="26" t="s">
        <v>333</v>
      </c>
      <c r="F2270">
        <f t="shared" si="192"/>
        <v>5</v>
      </c>
      <c r="G2270" t="s">
        <v>8</v>
      </c>
    </row>
    <row r="2271" spans="1:7">
      <c r="A2271" s="26">
        <v>42447</v>
      </c>
      <c r="B2271" s="39">
        <f t="shared" si="189"/>
        <v>42447</v>
      </c>
      <c r="C2271" s="39">
        <f t="shared" si="190"/>
        <v>3</v>
      </c>
      <c r="D2271" s="39">
        <f t="shared" si="191"/>
        <v>2016</v>
      </c>
      <c r="E2271" s="26" t="s">
        <v>333</v>
      </c>
      <c r="F2271">
        <f t="shared" si="192"/>
        <v>6</v>
      </c>
      <c r="G2271" t="s">
        <v>8</v>
      </c>
    </row>
    <row r="2272" spans="1:7">
      <c r="A2272" s="26">
        <v>42448</v>
      </c>
      <c r="B2272" s="39">
        <f t="shared" si="189"/>
        <v>42448</v>
      </c>
      <c r="C2272" s="39">
        <f t="shared" si="190"/>
        <v>3</v>
      </c>
      <c r="D2272" s="39">
        <f t="shared" si="191"/>
        <v>2016</v>
      </c>
      <c r="E2272" s="26" t="s">
        <v>333</v>
      </c>
      <c r="F2272">
        <f t="shared" si="192"/>
        <v>7</v>
      </c>
      <c r="G2272" t="s">
        <v>0</v>
      </c>
    </row>
    <row r="2273" spans="1:7">
      <c r="A2273" s="26">
        <v>42449</v>
      </c>
      <c r="B2273" s="39">
        <f t="shared" si="189"/>
        <v>42449</v>
      </c>
      <c r="C2273" s="39">
        <f t="shared" si="190"/>
        <v>3</v>
      </c>
      <c r="D2273" s="39">
        <f t="shared" si="191"/>
        <v>2016</v>
      </c>
      <c r="E2273" s="26" t="s">
        <v>333</v>
      </c>
      <c r="F2273">
        <f t="shared" si="192"/>
        <v>1</v>
      </c>
      <c r="G2273" t="s">
        <v>13</v>
      </c>
    </row>
    <row r="2274" spans="1:7">
      <c r="A2274" s="26">
        <v>42450</v>
      </c>
      <c r="B2274" s="39">
        <f t="shared" si="189"/>
        <v>42450</v>
      </c>
      <c r="C2274" s="39">
        <f t="shared" si="190"/>
        <v>3</v>
      </c>
      <c r="D2274" s="39">
        <f t="shared" si="191"/>
        <v>2016</v>
      </c>
      <c r="E2274" s="26" t="s">
        <v>333</v>
      </c>
      <c r="F2274">
        <f t="shared" si="192"/>
        <v>2</v>
      </c>
      <c r="G2274" t="s">
        <v>8</v>
      </c>
    </row>
    <row r="2275" spans="1:7">
      <c r="A2275" s="26">
        <v>42451</v>
      </c>
      <c r="B2275" s="39">
        <f t="shared" si="189"/>
        <v>42451</v>
      </c>
      <c r="C2275" s="39">
        <f t="shared" si="190"/>
        <v>3</v>
      </c>
      <c r="D2275" s="39">
        <f t="shared" si="191"/>
        <v>2016</v>
      </c>
      <c r="E2275" s="26" t="s">
        <v>333</v>
      </c>
      <c r="F2275">
        <f t="shared" si="192"/>
        <v>3</v>
      </c>
      <c r="G2275" t="s">
        <v>8</v>
      </c>
    </row>
    <row r="2276" spans="1:7">
      <c r="A2276" s="26">
        <v>42452</v>
      </c>
      <c r="B2276" s="39">
        <f t="shared" si="189"/>
        <v>42452</v>
      </c>
      <c r="C2276" s="39">
        <f t="shared" si="190"/>
        <v>3</v>
      </c>
      <c r="D2276" s="39">
        <f t="shared" si="191"/>
        <v>2016</v>
      </c>
      <c r="E2276" s="26" t="s">
        <v>333</v>
      </c>
      <c r="F2276">
        <f t="shared" si="192"/>
        <v>4</v>
      </c>
      <c r="G2276" t="s">
        <v>8</v>
      </c>
    </row>
    <row r="2277" spans="1:7">
      <c r="A2277" s="26">
        <v>42453</v>
      </c>
      <c r="B2277" s="39">
        <f t="shared" si="189"/>
        <v>42453</v>
      </c>
      <c r="C2277" s="39">
        <f t="shared" si="190"/>
        <v>3</v>
      </c>
      <c r="D2277" s="39">
        <f t="shared" si="191"/>
        <v>2016</v>
      </c>
      <c r="E2277" s="26" t="s">
        <v>333</v>
      </c>
      <c r="F2277">
        <f t="shared" si="192"/>
        <v>5</v>
      </c>
      <c r="G2277" t="s">
        <v>8</v>
      </c>
    </row>
    <row r="2278" spans="1:7">
      <c r="A2278" s="26">
        <v>42454</v>
      </c>
      <c r="B2278" s="39">
        <f t="shared" si="189"/>
        <v>42454</v>
      </c>
      <c r="C2278" s="39">
        <f t="shared" si="190"/>
        <v>3</v>
      </c>
      <c r="D2278" s="39">
        <f t="shared" si="191"/>
        <v>2016</v>
      </c>
      <c r="E2278" s="26" t="s">
        <v>333</v>
      </c>
      <c r="F2278">
        <f t="shared" si="192"/>
        <v>6</v>
      </c>
      <c r="G2278" t="s">
        <v>8</v>
      </c>
    </row>
    <row r="2279" spans="1:7">
      <c r="A2279" s="26">
        <v>42455</v>
      </c>
      <c r="B2279" s="39">
        <f t="shared" si="189"/>
        <v>42455</v>
      </c>
      <c r="C2279" s="39">
        <f t="shared" si="190"/>
        <v>3</v>
      </c>
      <c r="D2279" s="39">
        <f t="shared" si="191"/>
        <v>2016</v>
      </c>
      <c r="E2279" s="26" t="s">
        <v>333</v>
      </c>
      <c r="F2279">
        <f t="shared" si="192"/>
        <v>7</v>
      </c>
      <c r="G2279" t="s">
        <v>0</v>
      </c>
    </row>
    <row r="2280" spans="1:7">
      <c r="A2280" s="26">
        <v>42456</v>
      </c>
      <c r="B2280" s="39">
        <f t="shared" si="189"/>
        <v>42456</v>
      </c>
      <c r="C2280" s="39">
        <f t="shared" si="190"/>
        <v>3</v>
      </c>
      <c r="D2280" s="39">
        <f t="shared" si="191"/>
        <v>2016</v>
      </c>
      <c r="E2280" s="26" t="s">
        <v>333</v>
      </c>
      <c r="F2280">
        <f t="shared" si="192"/>
        <v>1</v>
      </c>
      <c r="G2280" t="s">
        <v>13</v>
      </c>
    </row>
    <row r="2281" spans="1:7">
      <c r="A2281" s="26">
        <v>42457</v>
      </c>
      <c r="B2281" s="39">
        <f t="shared" si="189"/>
        <v>42457</v>
      </c>
      <c r="C2281" s="39">
        <f t="shared" si="190"/>
        <v>3</v>
      </c>
      <c r="D2281" s="39">
        <f t="shared" si="191"/>
        <v>2016</v>
      </c>
      <c r="E2281" s="26" t="s">
        <v>333</v>
      </c>
      <c r="F2281">
        <f t="shared" si="192"/>
        <v>2</v>
      </c>
      <c r="G2281" t="s">
        <v>8</v>
      </c>
    </row>
    <row r="2282" spans="1:7">
      <c r="A2282" s="26">
        <v>42458</v>
      </c>
      <c r="B2282" s="39">
        <f t="shared" si="189"/>
        <v>42458</v>
      </c>
      <c r="C2282" s="39">
        <f t="shared" si="190"/>
        <v>3</v>
      </c>
      <c r="D2282" s="39">
        <f t="shared" si="191"/>
        <v>2016</v>
      </c>
      <c r="E2282" s="26" t="s">
        <v>333</v>
      </c>
      <c r="F2282">
        <f t="shared" si="192"/>
        <v>3</v>
      </c>
      <c r="G2282" t="s">
        <v>8</v>
      </c>
    </row>
    <row r="2283" spans="1:7">
      <c r="A2283" s="26">
        <v>42459</v>
      </c>
      <c r="B2283" s="39">
        <f t="shared" si="189"/>
        <v>42459</v>
      </c>
      <c r="C2283" s="39">
        <f t="shared" si="190"/>
        <v>3</v>
      </c>
      <c r="D2283" s="39">
        <f t="shared" si="191"/>
        <v>2016</v>
      </c>
      <c r="E2283" s="26" t="s">
        <v>333</v>
      </c>
      <c r="F2283">
        <f t="shared" si="192"/>
        <v>4</v>
      </c>
      <c r="G2283" t="s">
        <v>8</v>
      </c>
    </row>
    <row r="2284" spans="1:7">
      <c r="A2284" s="26">
        <v>42460</v>
      </c>
      <c r="B2284" s="39">
        <f t="shared" si="189"/>
        <v>42460</v>
      </c>
      <c r="C2284" s="39">
        <f t="shared" si="190"/>
        <v>3</v>
      </c>
      <c r="D2284" s="39">
        <f t="shared" si="191"/>
        <v>2016</v>
      </c>
      <c r="E2284" s="26" t="s">
        <v>333</v>
      </c>
      <c r="F2284">
        <f t="shared" si="192"/>
        <v>5</v>
      </c>
      <c r="G2284" t="s">
        <v>8</v>
      </c>
    </row>
    <row r="2285" spans="1:7">
      <c r="A2285" s="26">
        <v>42461</v>
      </c>
      <c r="B2285" s="39">
        <f t="shared" si="189"/>
        <v>42461</v>
      </c>
      <c r="C2285" s="39">
        <f t="shared" si="190"/>
        <v>4</v>
      </c>
      <c r="D2285" s="39">
        <f t="shared" si="191"/>
        <v>2016</v>
      </c>
      <c r="E2285" s="26" t="s">
        <v>333</v>
      </c>
      <c r="F2285">
        <f t="shared" si="192"/>
        <v>6</v>
      </c>
      <c r="G2285" t="s">
        <v>8</v>
      </c>
    </row>
    <row r="2286" spans="1:7">
      <c r="A2286" s="26">
        <v>42462</v>
      </c>
      <c r="B2286" s="39">
        <f t="shared" si="189"/>
        <v>42462</v>
      </c>
      <c r="C2286" s="39">
        <f t="shared" si="190"/>
        <v>4</v>
      </c>
      <c r="D2286" s="39">
        <f t="shared" si="191"/>
        <v>2016</v>
      </c>
      <c r="E2286" s="26" t="s">
        <v>333</v>
      </c>
      <c r="F2286">
        <f t="shared" si="192"/>
        <v>7</v>
      </c>
      <c r="G2286" t="s">
        <v>0</v>
      </c>
    </row>
    <row r="2287" spans="1:7">
      <c r="A2287" s="26">
        <v>42463</v>
      </c>
      <c r="B2287" s="39">
        <f t="shared" si="189"/>
        <v>42463</v>
      </c>
      <c r="C2287" s="39">
        <f t="shared" si="190"/>
        <v>4</v>
      </c>
      <c r="D2287" s="39">
        <f t="shared" si="191"/>
        <v>2016</v>
      </c>
      <c r="E2287" s="26" t="s">
        <v>333</v>
      </c>
      <c r="F2287">
        <f t="shared" si="192"/>
        <v>1</v>
      </c>
      <c r="G2287" t="s">
        <v>13</v>
      </c>
    </row>
    <row r="2288" spans="1:7">
      <c r="A2288" s="26">
        <v>42464</v>
      </c>
      <c r="B2288" s="39">
        <f t="shared" ref="B2288:B2314" si="193">A2288</f>
        <v>42464</v>
      </c>
      <c r="C2288" s="39">
        <f t="shared" ref="C2288:C2314" si="194">MONTH(A2288)</f>
        <v>4</v>
      </c>
      <c r="D2288" s="39">
        <f t="shared" ref="D2288:D2314" si="195">YEAR(A2288)</f>
        <v>2016</v>
      </c>
      <c r="E2288" s="26" t="s">
        <v>333</v>
      </c>
      <c r="F2288">
        <f t="shared" ref="F2288:F2314" si="196">WEEKDAY(A2288)</f>
        <v>2</v>
      </c>
      <c r="G2288" t="s">
        <v>13</v>
      </c>
    </row>
    <row r="2289" spans="1:7">
      <c r="A2289" s="26">
        <v>42465</v>
      </c>
      <c r="B2289" s="39">
        <f t="shared" si="193"/>
        <v>42465</v>
      </c>
      <c r="C2289" s="39">
        <f t="shared" si="194"/>
        <v>4</v>
      </c>
      <c r="D2289" s="39">
        <f t="shared" si="195"/>
        <v>2016</v>
      </c>
      <c r="E2289" s="26" t="s">
        <v>333</v>
      </c>
      <c r="F2289">
        <f t="shared" si="196"/>
        <v>3</v>
      </c>
      <c r="G2289" t="s">
        <v>8</v>
      </c>
    </row>
    <row r="2290" spans="1:7">
      <c r="A2290" s="26">
        <v>42466</v>
      </c>
      <c r="B2290" s="39">
        <f t="shared" si="193"/>
        <v>42466</v>
      </c>
      <c r="C2290" s="39">
        <f t="shared" si="194"/>
        <v>4</v>
      </c>
      <c r="D2290" s="39">
        <f t="shared" si="195"/>
        <v>2016</v>
      </c>
      <c r="E2290" s="26" t="s">
        <v>333</v>
      </c>
      <c r="F2290">
        <f t="shared" si="196"/>
        <v>4</v>
      </c>
      <c r="G2290" t="s">
        <v>8</v>
      </c>
    </row>
    <row r="2291" spans="1:7">
      <c r="A2291" s="26">
        <v>42467</v>
      </c>
      <c r="B2291" s="39">
        <f t="shared" si="193"/>
        <v>42467</v>
      </c>
      <c r="C2291" s="39">
        <f t="shared" si="194"/>
        <v>4</v>
      </c>
      <c r="D2291" s="39">
        <f t="shared" si="195"/>
        <v>2016</v>
      </c>
      <c r="E2291" s="26" t="s">
        <v>333</v>
      </c>
      <c r="F2291">
        <f t="shared" si="196"/>
        <v>5</v>
      </c>
      <c r="G2291" t="s">
        <v>8</v>
      </c>
    </row>
    <row r="2292" spans="1:7">
      <c r="A2292" s="26">
        <v>42468</v>
      </c>
      <c r="B2292" s="39">
        <f t="shared" si="193"/>
        <v>42468</v>
      </c>
      <c r="C2292" s="39">
        <f t="shared" si="194"/>
        <v>4</v>
      </c>
      <c r="D2292" s="39">
        <f t="shared" si="195"/>
        <v>2016</v>
      </c>
      <c r="E2292" s="26" t="s">
        <v>333</v>
      </c>
      <c r="F2292">
        <f t="shared" si="196"/>
        <v>6</v>
      </c>
      <c r="G2292" t="s">
        <v>8</v>
      </c>
    </row>
    <row r="2293" spans="1:7">
      <c r="A2293" s="26">
        <v>42469</v>
      </c>
      <c r="B2293" s="39">
        <f t="shared" si="193"/>
        <v>42469</v>
      </c>
      <c r="C2293" s="39">
        <f t="shared" si="194"/>
        <v>4</v>
      </c>
      <c r="D2293" s="39">
        <f t="shared" si="195"/>
        <v>2016</v>
      </c>
      <c r="E2293" s="26" t="s">
        <v>333</v>
      </c>
      <c r="F2293">
        <f t="shared" si="196"/>
        <v>7</v>
      </c>
      <c r="G2293" t="s">
        <v>0</v>
      </c>
    </row>
    <row r="2294" spans="1:7">
      <c r="A2294" s="26">
        <v>42470</v>
      </c>
      <c r="B2294" s="39">
        <f t="shared" si="193"/>
        <v>42470</v>
      </c>
      <c r="C2294" s="39">
        <f t="shared" si="194"/>
        <v>4</v>
      </c>
      <c r="D2294" s="39">
        <f t="shared" si="195"/>
        <v>2016</v>
      </c>
      <c r="E2294" s="26" t="s">
        <v>333</v>
      </c>
      <c r="F2294">
        <f t="shared" si="196"/>
        <v>1</v>
      </c>
      <c r="G2294" t="s">
        <v>13</v>
      </c>
    </row>
    <row r="2295" spans="1:7">
      <c r="A2295" s="26">
        <v>42471</v>
      </c>
      <c r="B2295" s="39">
        <f t="shared" si="193"/>
        <v>42471</v>
      </c>
      <c r="C2295" s="39">
        <f t="shared" si="194"/>
        <v>4</v>
      </c>
      <c r="D2295" s="39">
        <f t="shared" si="195"/>
        <v>2016</v>
      </c>
      <c r="E2295" s="26" t="s">
        <v>333</v>
      </c>
      <c r="F2295">
        <f t="shared" si="196"/>
        <v>2</v>
      </c>
      <c r="G2295" t="s">
        <v>8</v>
      </c>
    </row>
    <row r="2296" spans="1:7">
      <c r="A2296" s="26">
        <v>42472</v>
      </c>
      <c r="B2296" s="39">
        <f t="shared" si="193"/>
        <v>42472</v>
      </c>
      <c r="C2296" s="39">
        <f t="shared" si="194"/>
        <v>4</v>
      </c>
      <c r="D2296" s="39">
        <f t="shared" si="195"/>
        <v>2016</v>
      </c>
      <c r="E2296" s="26" t="s">
        <v>333</v>
      </c>
      <c r="F2296">
        <f t="shared" si="196"/>
        <v>3</v>
      </c>
      <c r="G2296" t="s">
        <v>8</v>
      </c>
    </row>
    <row r="2297" spans="1:7">
      <c r="A2297" s="26">
        <v>42473</v>
      </c>
      <c r="B2297" s="39">
        <f t="shared" si="193"/>
        <v>42473</v>
      </c>
      <c r="C2297" s="39">
        <f t="shared" si="194"/>
        <v>4</v>
      </c>
      <c r="D2297" s="39">
        <f t="shared" si="195"/>
        <v>2016</v>
      </c>
      <c r="E2297" s="26" t="s">
        <v>333</v>
      </c>
      <c r="F2297">
        <f t="shared" si="196"/>
        <v>4</v>
      </c>
      <c r="G2297" t="s">
        <v>8</v>
      </c>
    </row>
    <row r="2298" spans="1:7">
      <c r="A2298" s="26">
        <v>42474</v>
      </c>
      <c r="B2298" s="39">
        <f t="shared" si="193"/>
        <v>42474</v>
      </c>
      <c r="C2298" s="39">
        <f t="shared" si="194"/>
        <v>4</v>
      </c>
      <c r="D2298" s="39">
        <f t="shared" si="195"/>
        <v>2016</v>
      </c>
      <c r="E2298" s="26" t="s">
        <v>333</v>
      </c>
      <c r="F2298">
        <f t="shared" si="196"/>
        <v>5</v>
      </c>
      <c r="G2298" t="s">
        <v>8</v>
      </c>
    </row>
    <row r="2299" spans="1:7">
      <c r="A2299" s="26">
        <v>42475</v>
      </c>
      <c r="B2299" s="39">
        <f t="shared" si="193"/>
        <v>42475</v>
      </c>
      <c r="C2299" s="39">
        <f t="shared" si="194"/>
        <v>4</v>
      </c>
      <c r="D2299" s="39">
        <f t="shared" si="195"/>
        <v>2016</v>
      </c>
      <c r="E2299" s="26" t="s">
        <v>333</v>
      </c>
      <c r="F2299">
        <f t="shared" si="196"/>
        <v>6</v>
      </c>
      <c r="G2299" t="s">
        <v>8</v>
      </c>
    </row>
    <row r="2300" spans="1:7">
      <c r="A2300" s="26">
        <v>42476</v>
      </c>
      <c r="B2300" s="39">
        <f t="shared" si="193"/>
        <v>42476</v>
      </c>
      <c r="C2300" s="39">
        <f t="shared" si="194"/>
        <v>4</v>
      </c>
      <c r="D2300" s="39">
        <f t="shared" si="195"/>
        <v>2016</v>
      </c>
      <c r="E2300" s="26" t="s">
        <v>333</v>
      </c>
      <c r="F2300">
        <f t="shared" si="196"/>
        <v>7</v>
      </c>
      <c r="G2300" t="s">
        <v>0</v>
      </c>
    </row>
    <row r="2301" spans="1:7">
      <c r="A2301" s="26">
        <v>42477</v>
      </c>
      <c r="B2301" s="39">
        <f t="shared" si="193"/>
        <v>42477</v>
      </c>
      <c r="C2301" s="39">
        <f t="shared" si="194"/>
        <v>4</v>
      </c>
      <c r="D2301" s="39">
        <f t="shared" si="195"/>
        <v>2016</v>
      </c>
      <c r="E2301" s="26" t="s">
        <v>333</v>
      </c>
      <c r="F2301">
        <f t="shared" si="196"/>
        <v>1</v>
      </c>
      <c r="G2301" t="s">
        <v>13</v>
      </c>
    </row>
    <row r="2302" spans="1:7">
      <c r="A2302" s="26">
        <v>42478</v>
      </c>
      <c r="B2302" s="39">
        <f t="shared" si="193"/>
        <v>42478</v>
      </c>
      <c r="C2302" s="39">
        <f t="shared" si="194"/>
        <v>4</v>
      </c>
      <c r="D2302" s="39">
        <f t="shared" si="195"/>
        <v>2016</v>
      </c>
      <c r="E2302" s="26" t="s">
        <v>333</v>
      </c>
      <c r="F2302">
        <f t="shared" si="196"/>
        <v>2</v>
      </c>
      <c r="G2302" t="s">
        <v>8</v>
      </c>
    </row>
    <row r="2303" spans="1:7">
      <c r="A2303" s="26">
        <v>42479</v>
      </c>
      <c r="B2303" s="39">
        <f t="shared" si="193"/>
        <v>42479</v>
      </c>
      <c r="C2303" s="39">
        <f t="shared" si="194"/>
        <v>4</v>
      </c>
      <c r="D2303" s="39">
        <f t="shared" si="195"/>
        <v>2016</v>
      </c>
      <c r="E2303" s="26" t="s">
        <v>333</v>
      </c>
      <c r="F2303">
        <f t="shared" si="196"/>
        <v>3</v>
      </c>
      <c r="G2303" t="s">
        <v>8</v>
      </c>
    </row>
    <row r="2304" spans="1:7">
      <c r="A2304" s="26">
        <v>42480</v>
      </c>
      <c r="B2304" s="39">
        <f t="shared" si="193"/>
        <v>42480</v>
      </c>
      <c r="C2304" s="39">
        <f t="shared" si="194"/>
        <v>4</v>
      </c>
      <c r="D2304" s="39">
        <f t="shared" si="195"/>
        <v>2016</v>
      </c>
      <c r="E2304" s="26" t="s">
        <v>333</v>
      </c>
      <c r="F2304">
        <f t="shared" si="196"/>
        <v>4</v>
      </c>
      <c r="G2304" t="s">
        <v>8</v>
      </c>
    </row>
    <row r="2305" spans="1:7">
      <c r="A2305" s="26">
        <v>42481</v>
      </c>
      <c r="B2305" s="39">
        <f t="shared" si="193"/>
        <v>42481</v>
      </c>
      <c r="C2305" s="39">
        <f t="shared" si="194"/>
        <v>4</v>
      </c>
      <c r="D2305" s="39">
        <f t="shared" si="195"/>
        <v>2016</v>
      </c>
      <c r="E2305" s="26" t="s">
        <v>333</v>
      </c>
      <c r="F2305">
        <f t="shared" si="196"/>
        <v>5</v>
      </c>
      <c r="G2305" t="s">
        <v>8</v>
      </c>
    </row>
    <row r="2306" spans="1:7">
      <c r="A2306" s="26">
        <v>42482</v>
      </c>
      <c r="B2306" s="39">
        <f t="shared" si="193"/>
        <v>42482</v>
      </c>
      <c r="C2306" s="39">
        <f t="shared" si="194"/>
        <v>4</v>
      </c>
      <c r="D2306" s="39">
        <f t="shared" si="195"/>
        <v>2016</v>
      </c>
      <c r="E2306" s="26" t="s">
        <v>333</v>
      </c>
      <c r="F2306">
        <f t="shared" si="196"/>
        <v>6</v>
      </c>
      <c r="G2306" t="s">
        <v>8</v>
      </c>
    </row>
    <row r="2307" spans="1:7">
      <c r="A2307" s="26">
        <v>42483</v>
      </c>
      <c r="B2307" s="39">
        <f t="shared" si="193"/>
        <v>42483</v>
      </c>
      <c r="C2307" s="39">
        <f t="shared" si="194"/>
        <v>4</v>
      </c>
      <c r="D2307" s="39">
        <f t="shared" si="195"/>
        <v>2016</v>
      </c>
      <c r="E2307" s="26" t="s">
        <v>333</v>
      </c>
      <c r="F2307">
        <f t="shared" si="196"/>
        <v>7</v>
      </c>
      <c r="G2307" t="s">
        <v>0</v>
      </c>
    </row>
    <row r="2308" spans="1:7">
      <c r="A2308" s="26">
        <v>42484</v>
      </c>
      <c r="B2308" s="39">
        <f t="shared" si="193"/>
        <v>42484</v>
      </c>
      <c r="C2308" s="39">
        <f t="shared" si="194"/>
        <v>4</v>
      </c>
      <c r="D2308" s="39">
        <f t="shared" si="195"/>
        <v>2016</v>
      </c>
      <c r="E2308" s="26" t="s">
        <v>333</v>
      </c>
      <c r="F2308">
        <f t="shared" si="196"/>
        <v>1</v>
      </c>
      <c r="G2308" t="s">
        <v>13</v>
      </c>
    </row>
    <row r="2309" spans="1:7">
      <c r="A2309" s="26">
        <v>42485</v>
      </c>
      <c r="B2309" s="39">
        <f t="shared" si="193"/>
        <v>42485</v>
      </c>
      <c r="C2309" s="39">
        <f t="shared" si="194"/>
        <v>4</v>
      </c>
      <c r="D2309" s="39">
        <f t="shared" si="195"/>
        <v>2016</v>
      </c>
      <c r="E2309" s="26" t="s">
        <v>333</v>
      </c>
      <c r="F2309">
        <f t="shared" si="196"/>
        <v>2</v>
      </c>
      <c r="G2309" t="s">
        <v>8</v>
      </c>
    </row>
    <row r="2310" spans="1:7">
      <c r="A2310" s="26">
        <v>42486</v>
      </c>
      <c r="B2310" s="39">
        <f t="shared" si="193"/>
        <v>42486</v>
      </c>
      <c r="C2310" s="39">
        <f t="shared" si="194"/>
        <v>4</v>
      </c>
      <c r="D2310" s="39">
        <f t="shared" si="195"/>
        <v>2016</v>
      </c>
      <c r="E2310" s="26" t="s">
        <v>333</v>
      </c>
      <c r="F2310">
        <f t="shared" si="196"/>
        <v>3</v>
      </c>
      <c r="G2310" t="s">
        <v>8</v>
      </c>
    </row>
    <row r="2311" spans="1:7">
      <c r="A2311" s="26">
        <v>42487</v>
      </c>
      <c r="B2311" s="39">
        <f t="shared" si="193"/>
        <v>42487</v>
      </c>
      <c r="C2311" s="39">
        <f t="shared" si="194"/>
        <v>4</v>
      </c>
      <c r="D2311" s="39">
        <f t="shared" si="195"/>
        <v>2016</v>
      </c>
      <c r="E2311" s="26" t="s">
        <v>333</v>
      </c>
      <c r="F2311">
        <f t="shared" si="196"/>
        <v>4</v>
      </c>
      <c r="G2311" t="s">
        <v>8</v>
      </c>
    </row>
    <row r="2312" spans="1:7">
      <c r="A2312" s="26">
        <v>42488</v>
      </c>
      <c r="B2312" s="39">
        <f t="shared" si="193"/>
        <v>42488</v>
      </c>
      <c r="C2312" s="39">
        <f t="shared" si="194"/>
        <v>4</v>
      </c>
      <c r="D2312" s="39">
        <f t="shared" si="195"/>
        <v>2016</v>
      </c>
      <c r="E2312" s="26" t="s">
        <v>333</v>
      </c>
      <c r="F2312">
        <f t="shared" si="196"/>
        <v>5</v>
      </c>
      <c r="G2312" t="s">
        <v>8</v>
      </c>
    </row>
    <row r="2313" spans="1:7">
      <c r="A2313" s="26">
        <v>42489</v>
      </c>
      <c r="B2313" s="39">
        <f t="shared" si="193"/>
        <v>42489</v>
      </c>
      <c r="C2313" s="39">
        <f t="shared" si="194"/>
        <v>4</v>
      </c>
      <c r="D2313" s="39">
        <f t="shared" si="195"/>
        <v>2016</v>
      </c>
      <c r="E2313" s="26" t="s">
        <v>333</v>
      </c>
      <c r="F2313">
        <f t="shared" si="196"/>
        <v>6</v>
      </c>
      <c r="G2313" t="s">
        <v>8</v>
      </c>
    </row>
    <row r="2314" spans="1:7">
      <c r="A2314" s="26">
        <v>42490</v>
      </c>
      <c r="B2314" s="39">
        <f t="shared" si="193"/>
        <v>42490</v>
      </c>
      <c r="C2314" s="39">
        <f t="shared" si="194"/>
        <v>4</v>
      </c>
      <c r="D2314" s="39">
        <f t="shared" si="195"/>
        <v>2016</v>
      </c>
      <c r="E2314" s="26" t="s">
        <v>333</v>
      </c>
      <c r="F2314">
        <f t="shared" si="196"/>
        <v>7</v>
      </c>
      <c r="G2314" t="s">
        <v>0</v>
      </c>
    </row>
    <row r="2315" spans="1:7">
      <c r="A2315" s="26">
        <v>42491</v>
      </c>
      <c r="B2315" s="39">
        <f t="shared" ref="B2315:B2352" si="197">A2315</f>
        <v>42491</v>
      </c>
      <c r="C2315" s="39">
        <f t="shared" ref="C2315:C2352" si="198">MONTH(A2315)</f>
        <v>5</v>
      </c>
      <c r="D2315" s="39">
        <f t="shared" ref="D2315:D2352" si="199">YEAR(A2315)</f>
        <v>2016</v>
      </c>
      <c r="E2315" s="26" t="s">
        <v>333</v>
      </c>
      <c r="F2315">
        <f t="shared" ref="F2315:F2352" si="200">WEEKDAY(A2315)</f>
        <v>1</v>
      </c>
      <c r="G2315" t="s">
        <v>13</v>
      </c>
    </row>
    <row r="2316" spans="1:7">
      <c r="A2316" s="26">
        <v>42492</v>
      </c>
      <c r="B2316" s="39">
        <f t="shared" si="197"/>
        <v>42492</v>
      </c>
      <c r="C2316" s="39">
        <f t="shared" si="198"/>
        <v>5</v>
      </c>
      <c r="D2316" s="39">
        <f t="shared" si="199"/>
        <v>2016</v>
      </c>
      <c r="E2316" s="26" t="s">
        <v>333</v>
      </c>
      <c r="F2316">
        <f t="shared" si="200"/>
        <v>2</v>
      </c>
      <c r="G2316" t="s">
        <v>8</v>
      </c>
    </row>
    <row r="2317" spans="1:7">
      <c r="A2317" s="26">
        <v>42493</v>
      </c>
      <c r="B2317" s="39">
        <f t="shared" si="197"/>
        <v>42493</v>
      </c>
      <c r="C2317" s="39">
        <f t="shared" si="198"/>
        <v>5</v>
      </c>
      <c r="D2317" s="39">
        <f t="shared" si="199"/>
        <v>2016</v>
      </c>
      <c r="E2317" s="26" t="s">
        <v>333</v>
      </c>
      <c r="F2317">
        <f t="shared" si="200"/>
        <v>3</v>
      </c>
      <c r="G2317" t="s">
        <v>8</v>
      </c>
    </row>
    <row r="2318" spans="1:7">
      <c r="A2318" s="26">
        <v>42494</v>
      </c>
      <c r="B2318" s="39">
        <f t="shared" si="197"/>
        <v>42494</v>
      </c>
      <c r="C2318" s="39">
        <f t="shared" si="198"/>
        <v>5</v>
      </c>
      <c r="D2318" s="39">
        <f t="shared" si="199"/>
        <v>2016</v>
      </c>
      <c r="E2318" s="26" t="s">
        <v>333</v>
      </c>
      <c r="F2318">
        <f t="shared" si="200"/>
        <v>4</v>
      </c>
      <c r="G2318" t="s">
        <v>8</v>
      </c>
    </row>
    <row r="2319" spans="1:7">
      <c r="A2319" s="26">
        <v>42495</v>
      </c>
      <c r="B2319" s="39">
        <f t="shared" si="197"/>
        <v>42495</v>
      </c>
      <c r="C2319" s="39">
        <f t="shared" si="198"/>
        <v>5</v>
      </c>
      <c r="D2319" s="39">
        <f t="shared" si="199"/>
        <v>2016</v>
      </c>
      <c r="E2319" s="26" t="s">
        <v>333</v>
      </c>
      <c r="F2319">
        <f t="shared" si="200"/>
        <v>5</v>
      </c>
      <c r="G2319" t="s">
        <v>8</v>
      </c>
    </row>
    <row r="2320" spans="1:7">
      <c r="A2320" s="26">
        <v>42496</v>
      </c>
      <c r="B2320" s="39">
        <f t="shared" si="197"/>
        <v>42496</v>
      </c>
      <c r="C2320" s="39">
        <f t="shared" si="198"/>
        <v>5</v>
      </c>
      <c r="D2320" s="39">
        <f t="shared" si="199"/>
        <v>2016</v>
      </c>
      <c r="E2320" s="26" t="s">
        <v>333</v>
      </c>
      <c r="F2320">
        <f t="shared" si="200"/>
        <v>6</v>
      </c>
      <c r="G2320" t="s">
        <v>8</v>
      </c>
    </row>
    <row r="2321" spans="1:7">
      <c r="A2321" s="26">
        <v>42497</v>
      </c>
      <c r="B2321" s="39">
        <f t="shared" si="197"/>
        <v>42497</v>
      </c>
      <c r="C2321" s="39">
        <f t="shared" si="198"/>
        <v>5</v>
      </c>
      <c r="D2321" s="39">
        <f t="shared" si="199"/>
        <v>2016</v>
      </c>
      <c r="E2321" s="26" t="s">
        <v>333</v>
      </c>
      <c r="F2321">
        <f t="shared" si="200"/>
        <v>7</v>
      </c>
      <c r="G2321" t="s">
        <v>0</v>
      </c>
    </row>
    <row r="2322" spans="1:7">
      <c r="A2322" s="26">
        <v>42498</v>
      </c>
      <c r="B2322" s="39">
        <f t="shared" si="197"/>
        <v>42498</v>
      </c>
      <c r="C2322" s="39">
        <f t="shared" si="198"/>
        <v>5</v>
      </c>
      <c r="D2322" s="39">
        <f t="shared" si="199"/>
        <v>2016</v>
      </c>
      <c r="E2322" s="26" t="s">
        <v>333</v>
      </c>
      <c r="F2322">
        <f t="shared" si="200"/>
        <v>1</v>
      </c>
      <c r="G2322" t="s">
        <v>13</v>
      </c>
    </row>
    <row r="2323" spans="1:7">
      <c r="A2323" s="26">
        <v>42499</v>
      </c>
      <c r="B2323" s="39">
        <f t="shared" si="197"/>
        <v>42499</v>
      </c>
      <c r="C2323" s="39">
        <f t="shared" si="198"/>
        <v>5</v>
      </c>
      <c r="D2323" s="39">
        <f t="shared" si="199"/>
        <v>2016</v>
      </c>
      <c r="E2323" s="26" t="s">
        <v>333</v>
      </c>
      <c r="F2323">
        <f t="shared" si="200"/>
        <v>2</v>
      </c>
      <c r="G2323" t="s">
        <v>8</v>
      </c>
    </row>
    <row r="2324" spans="1:7">
      <c r="A2324" s="26">
        <v>42500</v>
      </c>
      <c r="B2324" s="39">
        <f t="shared" si="197"/>
        <v>42500</v>
      </c>
      <c r="C2324" s="39">
        <f t="shared" si="198"/>
        <v>5</v>
      </c>
      <c r="D2324" s="39">
        <f t="shared" si="199"/>
        <v>2016</v>
      </c>
      <c r="E2324" s="26" t="s">
        <v>333</v>
      </c>
      <c r="F2324">
        <f t="shared" si="200"/>
        <v>3</v>
      </c>
      <c r="G2324" t="s">
        <v>8</v>
      </c>
    </row>
    <row r="2325" spans="1:7">
      <c r="A2325" s="26">
        <v>42501</v>
      </c>
      <c r="B2325" s="39">
        <f t="shared" si="197"/>
        <v>42501</v>
      </c>
      <c r="C2325" s="39">
        <f t="shared" si="198"/>
        <v>5</v>
      </c>
      <c r="D2325" s="39">
        <f t="shared" si="199"/>
        <v>2016</v>
      </c>
      <c r="E2325" s="26" t="s">
        <v>333</v>
      </c>
      <c r="F2325">
        <f t="shared" si="200"/>
        <v>4</v>
      </c>
      <c r="G2325" t="s">
        <v>8</v>
      </c>
    </row>
    <row r="2326" spans="1:7">
      <c r="A2326" s="26">
        <v>42502</v>
      </c>
      <c r="B2326" s="39">
        <f t="shared" si="197"/>
        <v>42502</v>
      </c>
      <c r="C2326" s="39">
        <f t="shared" si="198"/>
        <v>5</v>
      </c>
      <c r="D2326" s="39">
        <f t="shared" si="199"/>
        <v>2016</v>
      </c>
      <c r="E2326" s="26" t="s">
        <v>333</v>
      </c>
      <c r="F2326">
        <f t="shared" si="200"/>
        <v>5</v>
      </c>
      <c r="G2326" t="s">
        <v>8</v>
      </c>
    </row>
    <row r="2327" spans="1:7">
      <c r="A2327" s="26">
        <v>42503</v>
      </c>
      <c r="B2327" s="39">
        <f t="shared" si="197"/>
        <v>42503</v>
      </c>
      <c r="C2327" s="39">
        <f t="shared" si="198"/>
        <v>5</v>
      </c>
      <c r="D2327" s="39">
        <f t="shared" si="199"/>
        <v>2016</v>
      </c>
      <c r="E2327" s="26" t="s">
        <v>333</v>
      </c>
      <c r="F2327">
        <f t="shared" si="200"/>
        <v>6</v>
      </c>
      <c r="G2327" t="s">
        <v>8</v>
      </c>
    </row>
    <row r="2328" spans="1:7">
      <c r="A2328" s="26">
        <v>42504</v>
      </c>
      <c r="B2328" s="39">
        <f t="shared" si="197"/>
        <v>42504</v>
      </c>
      <c r="C2328" s="39">
        <f t="shared" si="198"/>
        <v>5</v>
      </c>
      <c r="D2328" s="39">
        <f t="shared" si="199"/>
        <v>2016</v>
      </c>
      <c r="E2328" s="26" t="s">
        <v>333</v>
      </c>
      <c r="F2328">
        <f t="shared" si="200"/>
        <v>7</v>
      </c>
      <c r="G2328" t="s">
        <v>0</v>
      </c>
    </row>
    <row r="2329" spans="1:7">
      <c r="A2329" s="26">
        <v>42505</v>
      </c>
      <c r="B2329" s="39">
        <f t="shared" si="197"/>
        <v>42505</v>
      </c>
      <c r="C2329" s="39">
        <f t="shared" si="198"/>
        <v>5</v>
      </c>
      <c r="D2329" s="39">
        <f t="shared" si="199"/>
        <v>2016</v>
      </c>
      <c r="E2329" s="26" t="s">
        <v>333</v>
      </c>
      <c r="F2329">
        <f t="shared" si="200"/>
        <v>1</v>
      </c>
      <c r="G2329" t="s">
        <v>13</v>
      </c>
    </row>
    <row r="2330" spans="1:7">
      <c r="A2330" s="26">
        <v>42506</v>
      </c>
      <c r="B2330" s="39">
        <f t="shared" si="197"/>
        <v>42506</v>
      </c>
      <c r="C2330" s="39">
        <f t="shared" si="198"/>
        <v>5</v>
      </c>
      <c r="D2330" s="39">
        <f t="shared" si="199"/>
        <v>2016</v>
      </c>
      <c r="E2330" s="26" t="s">
        <v>333</v>
      </c>
      <c r="F2330">
        <f t="shared" si="200"/>
        <v>2</v>
      </c>
      <c r="G2330" t="s">
        <v>8</v>
      </c>
    </row>
    <row r="2331" spans="1:7">
      <c r="A2331" s="26">
        <v>42507</v>
      </c>
      <c r="B2331" s="39">
        <f t="shared" si="197"/>
        <v>42507</v>
      </c>
      <c r="C2331" s="39">
        <f t="shared" si="198"/>
        <v>5</v>
      </c>
      <c r="D2331" s="39">
        <f t="shared" si="199"/>
        <v>2016</v>
      </c>
      <c r="E2331" s="26" t="s">
        <v>333</v>
      </c>
      <c r="F2331">
        <f t="shared" si="200"/>
        <v>3</v>
      </c>
      <c r="G2331" t="s">
        <v>8</v>
      </c>
    </row>
    <row r="2332" spans="1:7">
      <c r="A2332" s="26">
        <v>42508</v>
      </c>
      <c r="B2332" s="39">
        <f t="shared" si="197"/>
        <v>42508</v>
      </c>
      <c r="C2332" s="39">
        <f t="shared" si="198"/>
        <v>5</v>
      </c>
      <c r="D2332" s="39">
        <f t="shared" si="199"/>
        <v>2016</v>
      </c>
      <c r="E2332" s="26" t="s">
        <v>333</v>
      </c>
      <c r="F2332">
        <f t="shared" si="200"/>
        <v>4</v>
      </c>
      <c r="G2332" t="s">
        <v>8</v>
      </c>
    </row>
    <row r="2333" spans="1:7">
      <c r="A2333" s="26">
        <v>42509</v>
      </c>
      <c r="B2333" s="39">
        <f t="shared" si="197"/>
        <v>42509</v>
      </c>
      <c r="C2333" s="39">
        <f t="shared" si="198"/>
        <v>5</v>
      </c>
      <c r="D2333" s="39">
        <f t="shared" si="199"/>
        <v>2016</v>
      </c>
      <c r="E2333" s="26" t="s">
        <v>333</v>
      </c>
      <c r="F2333">
        <f t="shared" si="200"/>
        <v>5</v>
      </c>
      <c r="G2333" t="s">
        <v>8</v>
      </c>
    </row>
    <row r="2334" spans="1:7">
      <c r="A2334" s="26">
        <v>42510</v>
      </c>
      <c r="B2334" s="39">
        <f t="shared" si="197"/>
        <v>42510</v>
      </c>
      <c r="C2334" s="39">
        <f t="shared" si="198"/>
        <v>5</v>
      </c>
      <c r="D2334" s="39">
        <f t="shared" si="199"/>
        <v>2016</v>
      </c>
      <c r="E2334" s="26" t="s">
        <v>333</v>
      </c>
      <c r="F2334">
        <f t="shared" si="200"/>
        <v>6</v>
      </c>
      <c r="G2334" t="s">
        <v>8</v>
      </c>
    </row>
    <row r="2335" spans="1:7">
      <c r="A2335" s="26">
        <v>42511</v>
      </c>
      <c r="B2335" s="39">
        <f t="shared" si="197"/>
        <v>42511</v>
      </c>
      <c r="C2335" s="39">
        <f t="shared" si="198"/>
        <v>5</v>
      </c>
      <c r="D2335" s="39">
        <f t="shared" si="199"/>
        <v>2016</v>
      </c>
      <c r="E2335" s="26" t="s">
        <v>333</v>
      </c>
      <c r="F2335">
        <f t="shared" si="200"/>
        <v>7</v>
      </c>
      <c r="G2335" t="s">
        <v>0</v>
      </c>
    </row>
    <row r="2336" spans="1:7">
      <c r="A2336" s="26">
        <v>42512</v>
      </c>
      <c r="B2336" s="39">
        <f t="shared" si="197"/>
        <v>42512</v>
      </c>
      <c r="C2336" s="39">
        <f t="shared" si="198"/>
        <v>5</v>
      </c>
      <c r="D2336" s="39">
        <f t="shared" si="199"/>
        <v>2016</v>
      </c>
      <c r="E2336" s="26" t="s">
        <v>333</v>
      </c>
      <c r="F2336">
        <f t="shared" si="200"/>
        <v>1</v>
      </c>
      <c r="G2336" t="s">
        <v>13</v>
      </c>
    </row>
    <row r="2337" spans="1:7">
      <c r="A2337" s="26">
        <v>42513</v>
      </c>
      <c r="B2337" s="39">
        <f t="shared" si="197"/>
        <v>42513</v>
      </c>
      <c r="C2337" s="39">
        <f t="shared" si="198"/>
        <v>5</v>
      </c>
      <c r="D2337" s="39">
        <f t="shared" si="199"/>
        <v>2016</v>
      </c>
      <c r="E2337" s="26" t="s">
        <v>333</v>
      </c>
      <c r="F2337">
        <f t="shared" si="200"/>
        <v>2</v>
      </c>
      <c r="G2337" t="s">
        <v>8</v>
      </c>
    </row>
    <row r="2338" spans="1:7">
      <c r="A2338" s="26">
        <v>42514</v>
      </c>
      <c r="B2338" s="39">
        <f t="shared" si="197"/>
        <v>42514</v>
      </c>
      <c r="C2338" s="39">
        <f t="shared" si="198"/>
        <v>5</v>
      </c>
      <c r="D2338" s="39">
        <f t="shared" si="199"/>
        <v>2016</v>
      </c>
      <c r="E2338" s="26" t="s">
        <v>333</v>
      </c>
      <c r="F2338">
        <f t="shared" si="200"/>
        <v>3</v>
      </c>
      <c r="G2338" t="s">
        <v>8</v>
      </c>
    </row>
    <row r="2339" spans="1:7">
      <c r="A2339" s="26">
        <v>42515</v>
      </c>
      <c r="B2339" s="39">
        <f t="shared" si="197"/>
        <v>42515</v>
      </c>
      <c r="C2339" s="39">
        <f t="shared" si="198"/>
        <v>5</v>
      </c>
      <c r="D2339" s="39">
        <f t="shared" si="199"/>
        <v>2016</v>
      </c>
      <c r="E2339" s="26" t="s">
        <v>333</v>
      </c>
      <c r="F2339">
        <f t="shared" si="200"/>
        <v>4</v>
      </c>
      <c r="G2339" t="s">
        <v>8</v>
      </c>
    </row>
    <row r="2340" spans="1:7">
      <c r="A2340" s="26">
        <v>42516</v>
      </c>
      <c r="B2340" s="39">
        <f t="shared" si="197"/>
        <v>42516</v>
      </c>
      <c r="C2340" s="39">
        <f t="shared" si="198"/>
        <v>5</v>
      </c>
      <c r="D2340" s="39">
        <f t="shared" si="199"/>
        <v>2016</v>
      </c>
      <c r="E2340" s="26" t="s">
        <v>333</v>
      </c>
      <c r="F2340">
        <f t="shared" si="200"/>
        <v>5</v>
      </c>
      <c r="G2340" t="s">
        <v>8</v>
      </c>
    </row>
    <row r="2341" spans="1:7">
      <c r="A2341" s="26">
        <v>42517</v>
      </c>
      <c r="B2341" s="39">
        <f t="shared" si="197"/>
        <v>42517</v>
      </c>
      <c r="C2341" s="39">
        <f t="shared" si="198"/>
        <v>5</v>
      </c>
      <c r="D2341" s="39">
        <f t="shared" si="199"/>
        <v>2016</v>
      </c>
      <c r="E2341" s="26" t="s">
        <v>333</v>
      </c>
      <c r="F2341">
        <f t="shared" si="200"/>
        <v>6</v>
      </c>
      <c r="G2341" t="s">
        <v>8</v>
      </c>
    </row>
    <row r="2342" spans="1:7">
      <c r="A2342" s="26">
        <v>42518</v>
      </c>
      <c r="B2342" s="39">
        <f t="shared" si="197"/>
        <v>42518</v>
      </c>
      <c r="C2342" s="39">
        <f t="shared" si="198"/>
        <v>5</v>
      </c>
      <c r="D2342" s="39">
        <f t="shared" si="199"/>
        <v>2016</v>
      </c>
      <c r="E2342" s="26" t="s">
        <v>333</v>
      </c>
      <c r="F2342">
        <f t="shared" si="200"/>
        <v>7</v>
      </c>
      <c r="G2342" t="s">
        <v>0</v>
      </c>
    </row>
    <row r="2343" spans="1:7">
      <c r="A2343" s="26">
        <v>42519</v>
      </c>
      <c r="B2343" s="39">
        <f t="shared" si="197"/>
        <v>42519</v>
      </c>
      <c r="C2343" s="39">
        <f t="shared" si="198"/>
        <v>5</v>
      </c>
      <c r="D2343" s="39">
        <f t="shared" si="199"/>
        <v>2016</v>
      </c>
      <c r="E2343" s="26" t="s">
        <v>333</v>
      </c>
      <c r="F2343">
        <f t="shared" si="200"/>
        <v>1</v>
      </c>
      <c r="G2343" t="s">
        <v>13</v>
      </c>
    </row>
    <row r="2344" spans="1:7">
      <c r="A2344" s="26">
        <v>42520</v>
      </c>
      <c r="B2344" s="39">
        <f t="shared" si="197"/>
        <v>42520</v>
      </c>
      <c r="C2344" s="39">
        <f t="shared" si="198"/>
        <v>5</v>
      </c>
      <c r="D2344" s="39">
        <f t="shared" si="199"/>
        <v>2016</v>
      </c>
      <c r="E2344" s="26" t="s">
        <v>333</v>
      </c>
      <c r="F2344">
        <f t="shared" si="200"/>
        <v>2</v>
      </c>
      <c r="G2344" t="s">
        <v>8</v>
      </c>
    </row>
    <row r="2345" spans="1:7">
      <c r="A2345" s="26">
        <v>42521</v>
      </c>
      <c r="B2345" s="39">
        <f t="shared" si="197"/>
        <v>42521</v>
      </c>
      <c r="C2345" s="39">
        <f t="shared" si="198"/>
        <v>5</v>
      </c>
      <c r="D2345" s="39">
        <f t="shared" si="199"/>
        <v>2016</v>
      </c>
      <c r="E2345" s="26" t="s">
        <v>333</v>
      </c>
      <c r="F2345">
        <f t="shared" si="200"/>
        <v>3</v>
      </c>
      <c r="G2345" t="s">
        <v>8</v>
      </c>
    </row>
    <row r="2346" spans="1:7">
      <c r="A2346" s="26">
        <v>42522</v>
      </c>
      <c r="B2346" s="39">
        <f t="shared" si="197"/>
        <v>42522</v>
      </c>
      <c r="C2346" s="39">
        <f t="shared" si="198"/>
        <v>6</v>
      </c>
      <c r="D2346" s="39">
        <f t="shared" si="199"/>
        <v>2016</v>
      </c>
      <c r="E2346" s="26" t="s">
        <v>298</v>
      </c>
      <c r="F2346">
        <f t="shared" si="200"/>
        <v>4</v>
      </c>
      <c r="G2346" t="s">
        <v>8</v>
      </c>
    </row>
    <row r="2347" spans="1:7">
      <c r="A2347" s="26">
        <v>42523</v>
      </c>
      <c r="B2347" s="39">
        <f t="shared" si="197"/>
        <v>42523</v>
      </c>
      <c r="C2347" s="39">
        <f t="shared" si="198"/>
        <v>6</v>
      </c>
      <c r="D2347" s="39">
        <f t="shared" si="199"/>
        <v>2016</v>
      </c>
      <c r="E2347" s="26" t="s">
        <v>298</v>
      </c>
      <c r="F2347">
        <f t="shared" si="200"/>
        <v>5</v>
      </c>
      <c r="G2347" t="s">
        <v>8</v>
      </c>
    </row>
    <row r="2348" spans="1:7">
      <c r="A2348" s="26">
        <v>42524</v>
      </c>
      <c r="B2348" s="39">
        <f t="shared" si="197"/>
        <v>42524</v>
      </c>
      <c r="C2348" s="39">
        <f t="shared" si="198"/>
        <v>6</v>
      </c>
      <c r="D2348" s="39">
        <f t="shared" si="199"/>
        <v>2016</v>
      </c>
      <c r="E2348" s="26" t="s">
        <v>298</v>
      </c>
      <c r="F2348">
        <f t="shared" si="200"/>
        <v>6</v>
      </c>
      <c r="G2348" t="s">
        <v>8</v>
      </c>
    </row>
    <row r="2349" spans="1:7">
      <c r="A2349" s="26">
        <v>42525</v>
      </c>
      <c r="B2349" s="39">
        <f t="shared" si="197"/>
        <v>42525</v>
      </c>
      <c r="C2349" s="39">
        <f t="shared" si="198"/>
        <v>6</v>
      </c>
      <c r="D2349" s="39">
        <f t="shared" si="199"/>
        <v>2016</v>
      </c>
      <c r="E2349" s="26" t="s">
        <v>298</v>
      </c>
      <c r="F2349">
        <f t="shared" si="200"/>
        <v>7</v>
      </c>
      <c r="G2349" t="s">
        <v>0</v>
      </c>
    </row>
    <row r="2350" spans="1:7">
      <c r="A2350" s="26">
        <v>42526</v>
      </c>
      <c r="B2350" s="39">
        <f t="shared" si="197"/>
        <v>42526</v>
      </c>
      <c r="C2350" s="39">
        <f t="shared" si="198"/>
        <v>6</v>
      </c>
      <c r="D2350" s="39">
        <f t="shared" si="199"/>
        <v>2016</v>
      </c>
      <c r="E2350" s="26" t="s">
        <v>298</v>
      </c>
      <c r="F2350">
        <f t="shared" si="200"/>
        <v>1</v>
      </c>
      <c r="G2350" t="s">
        <v>13</v>
      </c>
    </row>
    <row r="2351" spans="1:7">
      <c r="A2351" s="26">
        <v>42527</v>
      </c>
      <c r="B2351" s="39">
        <f t="shared" si="197"/>
        <v>42527</v>
      </c>
      <c r="C2351" s="39">
        <f t="shared" si="198"/>
        <v>6</v>
      </c>
      <c r="D2351" s="39">
        <f t="shared" si="199"/>
        <v>2016</v>
      </c>
      <c r="E2351" s="26" t="s">
        <v>298</v>
      </c>
      <c r="F2351">
        <f t="shared" si="200"/>
        <v>2</v>
      </c>
      <c r="G2351" t="s">
        <v>8</v>
      </c>
    </row>
    <row r="2352" spans="1:7">
      <c r="A2352" s="26">
        <v>42528</v>
      </c>
      <c r="B2352" s="39">
        <f t="shared" si="197"/>
        <v>42528</v>
      </c>
      <c r="C2352" s="39">
        <f t="shared" si="198"/>
        <v>6</v>
      </c>
      <c r="D2352" s="39">
        <f t="shared" si="199"/>
        <v>2016</v>
      </c>
      <c r="E2352" s="26" t="s">
        <v>298</v>
      </c>
      <c r="F2352">
        <f t="shared" si="200"/>
        <v>3</v>
      </c>
      <c r="G2352" t="s">
        <v>8</v>
      </c>
    </row>
    <row r="2353" spans="1:7">
      <c r="A2353" s="26">
        <v>42529</v>
      </c>
      <c r="B2353" s="39">
        <f t="shared" ref="B2353:B2383" si="201">A2353</f>
        <v>42529</v>
      </c>
      <c r="C2353" s="39">
        <f t="shared" ref="C2353:C2383" si="202">MONTH(A2353)</f>
        <v>6</v>
      </c>
      <c r="D2353" s="39">
        <f t="shared" ref="D2353:D2383" si="203">YEAR(A2353)</f>
        <v>2016</v>
      </c>
      <c r="E2353" s="26" t="s">
        <v>298</v>
      </c>
      <c r="F2353">
        <f t="shared" ref="F2353:F2383" si="204">WEEKDAY(A2353)</f>
        <v>4</v>
      </c>
      <c r="G2353" t="s">
        <v>8</v>
      </c>
    </row>
    <row r="2354" spans="1:7">
      <c r="A2354" s="26">
        <v>42530</v>
      </c>
      <c r="B2354" s="39">
        <f t="shared" si="201"/>
        <v>42530</v>
      </c>
      <c r="C2354" s="39">
        <f t="shared" si="202"/>
        <v>6</v>
      </c>
      <c r="D2354" s="39">
        <f t="shared" si="203"/>
        <v>2016</v>
      </c>
      <c r="E2354" s="26" t="s">
        <v>298</v>
      </c>
      <c r="F2354">
        <f t="shared" si="204"/>
        <v>5</v>
      </c>
      <c r="G2354" t="s">
        <v>13</v>
      </c>
    </row>
    <row r="2355" spans="1:7">
      <c r="A2355" s="26">
        <v>42531</v>
      </c>
      <c r="B2355" s="39">
        <f t="shared" si="201"/>
        <v>42531</v>
      </c>
      <c r="C2355" s="39">
        <f t="shared" si="202"/>
        <v>6</v>
      </c>
      <c r="D2355" s="39">
        <f t="shared" si="203"/>
        <v>2016</v>
      </c>
      <c r="E2355" s="26" t="s">
        <v>298</v>
      </c>
      <c r="F2355">
        <f t="shared" si="204"/>
        <v>6</v>
      </c>
      <c r="G2355" t="s">
        <v>8</v>
      </c>
    </row>
    <row r="2356" spans="1:7">
      <c r="A2356" s="26">
        <v>42532</v>
      </c>
      <c r="B2356" s="39">
        <f t="shared" si="201"/>
        <v>42532</v>
      </c>
      <c r="C2356" s="39">
        <f t="shared" si="202"/>
        <v>6</v>
      </c>
      <c r="D2356" s="39">
        <f t="shared" si="203"/>
        <v>2016</v>
      </c>
      <c r="E2356" s="26" t="s">
        <v>298</v>
      </c>
      <c r="F2356">
        <f t="shared" si="204"/>
        <v>7</v>
      </c>
      <c r="G2356" t="s">
        <v>0</v>
      </c>
    </row>
    <row r="2357" spans="1:7">
      <c r="A2357" s="26">
        <v>42533</v>
      </c>
      <c r="B2357" s="39">
        <f t="shared" si="201"/>
        <v>42533</v>
      </c>
      <c r="C2357" s="39">
        <f t="shared" si="202"/>
        <v>6</v>
      </c>
      <c r="D2357" s="39">
        <f t="shared" si="203"/>
        <v>2016</v>
      </c>
      <c r="E2357" s="26" t="s">
        <v>298</v>
      </c>
      <c r="F2357">
        <f t="shared" si="204"/>
        <v>1</v>
      </c>
      <c r="G2357" t="s">
        <v>13</v>
      </c>
    </row>
    <row r="2358" spans="1:7">
      <c r="A2358" s="26">
        <v>42534</v>
      </c>
      <c r="B2358" s="39">
        <f t="shared" si="201"/>
        <v>42534</v>
      </c>
      <c r="C2358" s="39">
        <f t="shared" si="202"/>
        <v>6</v>
      </c>
      <c r="D2358" s="39">
        <f t="shared" si="203"/>
        <v>2016</v>
      </c>
      <c r="E2358" s="26" t="s">
        <v>298</v>
      </c>
      <c r="F2358">
        <f t="shared" si="204"/>
        <v>2</v>
      </c>
      <c r="G2358" t="s">
        <v>8</v>
      </c>
    </row>
    <row r="2359" spans="1:7">
      <c r="A2359" s="26">
        <v>42535</v>
      </c>
      <c r="B2359" s="39">
        <f t="shared" si="201"/>
        <v>42535</v>
      </c>
      <c r="C2359" s="39">
        <f t="shared" si="202"/>
        <v>6</v>
      </c>
      <c r="D2359" s="39">
        <f t="shared" si="203"/>
        <v>2016</v>
      </c>
      <c r="E2359" s="26" t="s">
        <v>298</v>
      </c>
      <c r="F2359">
        <f t="shared" si="204"/>
        <v>3</v>
      </c>
      <c r="G2359" t="s">
        <v>8</v>
      </c>
    </row>
    <row r="2360" spans="1:7">
      <c r="A2360" s="26">
        <v>42536</v>
      </c>
      <c r="B2360" s="39">
        <f t="shared" si="201"/>
        <v>42536</v>
      </c>
      <c r="C2360" s="39">
        <f t="shared" si="202"/>
        <v>6</v>
      </c>
      <c r="D2360" s="39">
        <f t="shared" si="203"/>
        <v>2016</v>
      </c>
      <c r="E2360" s="26" t="s">
        <v>298</v>
      </c>
      <c r="F2360">
        <f t="shared" si="204"/>
        <v>4</v>
      </c>
      <c r="G2360" t="s">
        <v>8</v>
      </c>
    </row>
    <row r="2361" spans="1:7">
      <c r="A2361" s="26">
        <v>42537</v>
      </c>
      <c r="B2361" s="39">
        <f t="shared" si="201"/>
        <v>42537</v>
      </c>
      <c r="C2361" s="39">
        <f t="shared" si="202"/>
        <v>6</v>
      </c>
      <c r="D2361" s="39">
        <f t="shared" si="203"/>
        <v>2016</v>
      </c>
      <c r="E2361" s="26" t="s">
        <v>298</v>
      </c>
      <c r="F2361">
        <f t="shared" si="204"/>
        <v>5</v>
      </c>
      <c r="G2361" t="s">
        <v>8</v>
      </c>
    </row>
    <row r="2362" spans="1:7">
      <c r="A2362" s="26">
        <v>42538</v>
      </c>
      <c r="B2362" s="39">
        <f t="shared" si="201"/>
        <v>42538</v>
      </c>
      <c r="C2362" s="39">
        <f t="shared" si="202"/>
        <v>6</v>
      </c>
      <c r="D2362" s="39">
        <f t="shared" si="203"/>
        <v>2016</v>
      </c>
      <c r="E2362" s="26" t="s">
        <v>298</v>
      </c>
      <c r="F2362">
        <f t="shared" si="204"/>
        <v>6</v>
      </c>
      <c r="G2362" t="s">
        <v>8</v>
      </c>
    </row>
    <row r="2363" spans="1:7">
      <c r="A2363" s="26">
        <v>42539</v>
      </c>
      <c r="B2363" s="39">
        <f t="shared" si="201"/>
        <v>42539</v>
      </c>
      <c r="C2363" s="39">
        <f t="shared" si="202"/>
        <v>6</v>
      </c>
      <c r="D2363" s="39">
        <f t="shared" si="203"/>
        <v>2016</v>
      </c>
      <c r="E2363" s="26" t="s">
        <v>298</v>
      </c>
      <c r="F2363">
        <f t="shared" si="204"/>
        <v>7</v>
      </c>
      <c r="G2363" t="s">
        <v>0</v>
      </c>
    </row>
    <row r="2364" spans="1:7">
      <c r="A2364" s="26">
        <v>42540</v>
      </c>
      <c r="B2364" s="39">
        <f t="shared" si="201"/>
        <v>42540</v>
      </c>
      <c r="C2364" s="39">
        <f t="shared" si="202"/>
        <v>6</v>
      </c>
      <c r="D2364" s="39">
        <f t="shared" si="203"/>
        <v>2016</v>
      </c>
      <c r="E2364" s="26" t="s">
        <v>298</v>
      </c>
      <c r="F2364">
        <f t="shared" si="204"/>
        <v>1</v>
      </c>
      <c r="G2364" t="s">
        <v>13</v>
      </c>
    </row>
    <row r="2365" spans="1:7">
      <c r="A2365" s="26">
        <v>42541</v>
      </c>
      <c r="B2365" s="39">
        <f t="shared" si="201"/>
        <v>42541</v>
      </c>
      <c r="C2365" s="39">
        <f t="shared" si="202"/>
        <v>6</v>
      </c>
      <c r="D2365" s="39">
        <f t="shared" si="203"/>
        <v>2016</v>
      </c>
      <c r="E2365" s="26" t="s">
        <v>298</v>
      </c>
      <c r="F2365">
        <f t="shared" si="204"/>
        <v>2</v>
      </c>
      <c r="G2365" t="s">
        <v>8</v>
      </c>
    </row>
    <row r="2366" spans="1:7">
      <c r="A2366" s="26">
        <v>42542</v>
      </c>
      <c r="B2366" s="39">
        <f t="shared" si="201"/>
        <v>42542</v>
      </c>
      <c r="C2366" s="39">
        <f t="shared" si="202"/>
        <v>6</v>
      </c>
      <c r="D2366" s="39">
        <f t="shared" si="203"/>
        <v>2016</v>
      </c>
      <c r="E2366" s="26" t="s">
        <v>298</v>
      </c>
      <c r="F2366">
        <f t="shared" si="204"/>
        <v>3</v>
      </c>
      <c r="G2366" t="s">
        <v>8</v>
      </c>
    </row>
    <row r="2367" spans="1:7">
      <c r="A2367" s="26">
        <v>42543</v>
      </c>
      <c r="B2367" s="39">
        <f t="shared" si="201"/>
        <v>42543</v>
      </c>
      <c r="C2367" s="39">
        <f t="shared" si="202"/>
        <v>6</v>
      </c>
      <c r="D2367" s="39">
        <f t="shared" si="203"/>
        <v>2016</v>
      </c>
      <c r="E2367" s="26" t="s">
        <v>298</v>
      </c>
      <c r="F2367">
        <f t="shared" si="204"/>
        <v>4</v>
      </c>
      <c r="G2367" t="s">
        <v>8</v>
      </c>
    </row>
    <row r="2368" spans="1:7">
      <c r="A2368" s="26">
        <v>42544</v>
      </c>
      <c r="B2368" s="39">
        <f t="shared" si="201"/>
        <v>42544</v>
      </c>
      <c r="C2368" s="39">
        <f t="shared" si="202"/>
        <v>6</v>
      </c>
      <c r="D2368" s="39">
        <f t="shared" si="203"/>
        <v>2016</v>
      </c>
      <c r="E2368" s="26" t="s">
        <v>298</v>
      </c>
      <c r="F2368">
        <f t="shared" si="204"/>
        <v>5</v>
      </c>
      <c r="G2368" t="s">
        <v>8</v>
      </c>
    </row>
    <row r="2369" spans="1:7">
      <c r="A2369" s="26">
        <v>42545</v>
      </c>
      <c r="B2369" s="39">
        <f t="shared" si="201"/>
        <v>42545</v>
      </c>
      <c r="C2369" s="39">
        <f t="shared" si="202"/>
        <v>6</v>
      </c>
      <c r="D2369" s="39">
        <f t="shared" si="203"/>
        <v>2016</v>
      </c>
      <c r="E2369" s="26" t="s">
        <v>298</v>
      </c>
      <c r="F2369">
        <f t="shared" si="204"/>
        <v>6</v>
      </c>
      <c r="G2369" t="s">
        <v>8</v>
      </c>
    </row>
    <row r="2370" spans="1:7">
      <c r="A2370" s="26">
        <v>42546</v>
      </c>
      <c r="B2370" s="39">
        <f t="shared" si="201"/>
        <v>42546</v>
      </c>
      <c r="C2370" s="39">
        <f t="shared" si="202"/>
        <v>6</v>
      </c>
      <c r="D2370" s="39">
        <f t="shared" si="203"/>
        <v>2016</v>
      </c>
      <c r="E2370" s="26" t="s">
        <v>298</v>
      </c>
      <c r="F2370">
        <f t="shared" si="204"/>
        <v>7</v>
      </c>
      <c r="G2370" t="s">
        <v>0</v>
      </c>
    </row>
    <row r="2371" spans="1:7">
      <c r="A2371" s="26">
        <v>42547</v>
      </c>
      <c r="B2371" s="39">
        <f t="shared" si="201"/>
        <v>42547</v>
      </c>
      <c r="C2371" s="39">
        <f t="shared" si="202"/>
        <v>6</v>
      </c>
      <c r="D2371" s="39">
        <f t="shared" si="203"/>
        <v>2016</v>
      </c>
      <c r="E2371" s="26" t="s">
        <v>298</v>
      </c>
      <c r="F2371">
        <f t="shared" si="204"/>
        <v>1</v>
      </c>
      <c r="G2371" t="s">
        <v>13</v>
      </c>
    </row>
    <row r="2372" spans="1:7">
      <c r="A2372" s="26">
        <v>42548</v>
      </c>
      <c r="B2372" s="39">
        <f t="shared" si="201"/>
        <v>42548</v>
      </c>
      <c r="C2372" s="39">
        <f t="shared" si="202"/>
        <v>6</v>
      </c>
      <c r="D2372" s="39">
        <f t="shared" si="203"/>
        <v>2016</v>
      </c>
      <c r="E2372" s="26" t="s">
        <v>298</v>
      </c>
      <c r="F2372">
        <f t="shared" si="204"/>
        <v>2</v>
      </c>
      <c r="G2372" t="s">
        <v>8</v>
      </c>
    </row>
    <row r="2373" spans="1:7">
      <c r="A2373" s="26">
        <v>42549</v>
      </c>
      <c r="B2373" s="39">
        <f t="shared" si="201"/>
        <v>42549</v>
      </c>
      <c r="C2373" s="39">
        <f t="shared" si="202"/>
        <v>6</v>
      </c>
      <c r="D2373" s="39">
        <f t="shared" si="203"/>
        <v>2016</v>
      </c>
      <c r="E2373" s="26" t="s">
        <v>298</v>
      </c>
      <c r="F2373">
        <f t="shared" si="204"/>
        <v>3</v>
      </c>
      <c r="G2373" t="s">
        <v>8</v>
      </c>
    </row>
    <row r="2374" spans="1:7">
      <c r="A2374" s="26">
        <v>42550</v>
      </c>
      <c r="B2374" s="39">
        <f t="shared" si="201"/>
        <v>42550</v>
      </c>
      <c r="C2374" s="39">
        <f t="shared" si="202"/>
        <v>6</v>
      </c>
      <c r="D2374" s="39">
        <f t="shared" si="203"/>
        <v>2016</v>
      </c>
      <c r="E2374" s="26" t="s">
        <v>298</v>
      </c>
      <c r="F2374">
        <f t="shared" si="204"/>
        <v>4</v>
      </c>
      <c r="G2374" t="s">
        <v>8</v>
      </c>
    </row>
    <row r="2375" spans="1:7">
      <c r="A2375" s="26">
        <v>42551</v>
      </c>
      <c r="B2375" s="39">
        <f t="shared" si="201"/>
        <v>42551</v>
      </c>
      <c r="C2375" s="39">
        <f t="shared" si="202"/>
        <v>6</v>
      </c>
      <c r="D2375" s="39">
        <f t="shared" si="203"/>
        <v>2016</v>
      </c>
      <c r="E2375" s="26" t="s">
        <v>298</v>
      </c>
      <c r="F2375">
        <f t="shared" si="204"/>
        <v>5</v>
      </c>
      <c r="G2375" t="s">
        <v>8</v>
      </c>
    </row>
    <row r="2376" spans="1:7">
      <c r="A2376" s="26">
        <v>42552</v>
      </c>
      <c r="B2376" s="39">
        <f t="shared" si="201"/>
        <v>42552</v>
      </c>
      <c r="C2376" s="39">
        <f t="shared" si="202"/>
        <v>7</v>
      </c>
      <c r="D2376" s="39">
        <f t="shared" si="203"/>
        <v>2016</v>
      </c>
      <c r="E2376" s="26" t="s">
        <v>298</v>
      </c>
      <c r="F2376">
        <f t="shared" si="204"/>
        <v>6</v>
      </c>
      <c r="G2376" t="s">
        <v>8</v>
      </c>
    </row>
    <row r="2377" spans="1:7">
      <c r="A2377" s="26">
        <v>42553</v>
      </c>
      <c r="B2377" s="39">
        <f t="shared" si="201"/>
        <v>42553</v>
      </c>
      <c r="C2377" s="39">
        <f t="shared" si="202"/>
        <v>7</v>
      </c>
      <c r="D2377" s="39">
        <f t="shared" si="203"/>
        <v>2016</v>
      </c>
      <c r="E2377" s="26" t="s">
        <v>298</v>
      </c>
      <c r="F2377">
        <f t="shared" si="204"/>
        <v>7</v>
      </c>
      <c r="G2377" t="s">
        <v>0</v>
      </c>
    </row>
    <row r="2378" spans="1:7">
      <c r="A2378" s="26">
        <v>42554</v>
      </c>
      <c r="B2378" s="39">
        <f t="shared" si="201"/>
        <v>42554</v>
      </c>
      <c r="C2378" s="39">
        <f t="shared" si="202"/>
        <v>7</v>
      </c>
      <c r="D2378" s="39">
        <f t="shared" si="203"/>
        <v>2016</v>
      </c>
      <c r="E2378" s="26" t="s">
        <v>298</v>
      </c>
      <c r="F2378">
        <f t="shared" si="204"/>
        <v>1</v>
      </c>
      <c r="G2378" t="s">
        <v>13</v>
      </c>
    </row>
    <row r="2379" spans="1:7">
      <c r="A2379" s="26">
        <v>42555</v>
      </c>
      <c r="B2379" s="39">
        <f t="shared" si="201"/>
        <v>42555</v>
      </c>
      <c r="C2379" s="39">
        <f t="shared" si="202"/>
        <v>7</v>
      </c>
      <c r="D2379" s="39">
        <f t="shared" si="203"/>
        <v>2016</v>
      </c>
      <c r="E2379" s="26" t="s">
        <v>298</v>
      </c>
      <c r="F2379">
        <f t="shared" si="204"/>
        <v>2</v>
      </c>
      <c r="G2379" t="s">
        <v>8</v>
      </c>
    </row>
    <row r="2380" spans="1:7">
      <c r="A2380" s="26">
        <v>42556</v>
      </c>
      <c r="B2380" s="39">
        <f t="shared" si="201"/>
        <v>42556</v>
      </c>
      <c r="C2380" s="39">
        <f t="shared" si="202"/>
        <v>7</v>
      </c>
      <c r="D2380" s="39">
        <f t="shared" si="203"/>
        <v>2016</v>
      </c>
      <c r="E2380" s="26" t="s">
        <v>298</v>
      </c>
      <c r="F2380">
        <f t="shared" si="204"/>
        <v>3</v>
      </c>
      <c r="G2380" t="s">
        <v>8</v>
      </c>
    </row>
    <row r="2381" spans="1:7">
      <c r="A2381" s="26">
        <v>42557</v>
      </c>
      <c r="B2381" s="39">
        <f t="shared" si="201"/>
        <v>42557</v>
      </c>
      <c r="C2381" s="39">
        <f t="shared" si="202"/>
        <v>7</v>
      </c>
      <c r="D2381" s="39">
        <f t="shared" si="203"/>
        <v>2016</v>
      </c>
      <c r="E2381" s="26" t="s">
        <v>298</v>
      </c>
      <c r="F2381">
        <f t="shared" si="204"/>
        <v>4</v>
      </c>
      <c r="G2381" t="s">
        <v>8</v>
      </c>
    </row>
    <row r="2382" spans="1:7">
      <c r="A2382" s="26">
        <v>42558</v>
      </c>
      <c r="B2382" s="39">
        <f t="shared" si="201"/>
        <v>42558</v>
      </c>
      <c r="C2382" s="39">
        <f t="shared" si="202"/>
        <v>7</v>
      </c>
      <c r="D2382" s="39">
        <f t="shared" si="203"/>
        <v>2016</v>
      </c>
      <c r="E2382" s="26" t="s">
        <v>298</v>
      </c>
      <c r="F2382">
        <f t="shared" si="204"/>
        <v>5</v>
      </c>
      <c r="G2382" t="s">
        <v>8</v>
      </c>
    </row>
    <row r="2383" spans="1:7">
      <c r="A2383" s="26">
        <v>42559</v>
      </c>
      <c r="B2383" s="39">
        <f t="shared" si="201"/>
        <v>42559</v>
      </c>
      <c r="C2383" s="39">
        <f t="shared" si="202"/>
        <v>7</v>
      </c>
      <c r="D2383" s="39">
        <f t="shared" si="203"/>
        <v>2016</v>
      </c>
      <c r="E2383" s="26" t="s">
        <v>298</v>
      </c>
      <c r="F2383">
        <f t="shared" si="204"/>
        <v>6</v>
      </c>
      <c r="G2383" t="s">
        <v>8</v>
      </c>
    </row>
    <row r="2384" spans="1:7">
      <c r="A2384" s="26">
        <v>42560</v>
      </c>
      <c r="B2384" s="39">
        <f t="shared" ref="B2384:B2412" si="205">A2384</f>
        <v>42560</v>
      </c>
      <c r="C2384" s="39">
        <f t="shared" ref="C2384:C2412" si="206">MONTH(A2384)</f>
        <v>7</v>
      </c>
      <c r="D2384" s="39">
        <f t="shared" ref="D2384:D2412" si="207">YEAR(A2384)</f>
        <v>2016</v>
      </c>
      <c r="E2384" s="26" t="s">
        <v>298</v>
      </c>
      <c r="F2384">
        <f t="shared" ref="F2384:F2412" si="208">WEEKDAY(A2384)</f>
        <v>7</v>
      </c>
      <c r="G2384" t="s">
        <v>0</v>
      </c>
    </row>
    <row r="2385" spans="1:7">
      <c r="A2385" s="26">
        <v>42561</v>
      </c>
      <c r="B2385" s="39">
        <f t="shared" si="205"/>
        <v>42561</v>
      </c>
      <c r="C2385" s="39">
        <f t="shared" si="206"/>
        <v>7</v>
      </c>
      <c r="D2385" s="39">
        <f t="shared" si="207"/>
        <v>2016</v>
      </c>
      <c r="E2385" s="26" t="s">
        <v>298</v>
      </c>
      <c r="F2385">
        <f t="shared" si="208"/>
        <v>1</v>
      </c>
      <c r="G2385" t="s">
        <v>13</v>
      </c>
    </row>
    <row r="2386" spans="1:7">
      <c r="A2386" s="26">
        <v>42562</v>
      </c>
      <c r="B2386" s="39">
        <f t="shared" si="205"/>
        <v>42562</v>
      </c>
      <c r="C2386" s="39">
        <f t="shared" si="206"/>
        <v>7</v>
      </c>
      <c r="D2386" s="39">
        <f t="shared" si="207"/>
        <v>2016</v>
      </c>
      <c r="E2386" s="26" t="s">
        <v>298</v>
      </c>
      <c r="F2386">
        <f t="shared" si="208"/>
        <v>2</v>
      </c>
      <c r="G2386" t="s">
        <v>8</v>
      </c>
    </row>
    <row r="2387" spans="1:7">
      <c r="A2387" s="26">
        <v>42563</v>
      </c>
      <c r="B2387" s="39">
        <f t="shared" si="205"/>
        <v>42563</v>
      </c>
      <c r="C2387" s="39">
        <f t="shared" si="206"/>
        <v>7</v>
      </c>
      <c r="D2387" s="39">
        <f t="shared" si="207"/>
        <v>2016</v>
      </c>
      <c r="E2387" s="26" t="s">
        <v>298</v>
      </c>
      <c r="F2387">
        <f t="shared" si="208"/>
        <v>3</v>
      </c>
      <c r="G2387" t="s">
        <v>8</v>
      </c>
    </row>
    <row r="2388" spans="1:7">
      <c r="A2388" s="26">
        <v>42564</v>
      </c>
      <c r="B2388" s="39">
        <f t="shared" si="205"/>
        <v>42564</v>
      </c>
      <c r="C2388" s="39">
        <f t="shared" si="206"/>
        <v>7</v>
      </c>
      <c r="D2388" s="39">
        <f t="shared" si="207"/>
        <v>2016</v>
      </c>
      <c r="E2388" s="26" t="s">
        <v>298</v>
      </c>
      <c r="F2388">
        <f t="shared" si="208"/>
        <v>4</v>
      </c>
      <c r="G2388" t="s">
        <v>8</v>
      </c>
    </row>
    <row r="2389" spans="1:7">
      <c r="A2389" s="26">
        <v>42565</v>
      </c>
      <c r="B2389" s="39">
        <f t="shared" si="205"/>
        <v>42565</v>
      </c>
      <c r="C2389" s="39">
        <f t="shared" si="206"/>
        <v>7</v>
      </c>
      <c r="D2389" s="39">
        <f t="shared" si="207"/>
        <v>2016</v>
      </c>
      <c r="E2389" s="26" t="s">
        <v>298</v>
      </c>
      <c r="F2389">
        <f t="shared" si="208"/>
        <v>5</v>
      </c>
      <c r="G2389" t="s">
        <v>8</v>
      </c>
    </row>
    <row r="2390" spans="1:7">
      <c r="A2390" s="26">
        <v>42566</v>
      </c>
      <c r="B2390" s="39">
        <f t="shared" si="205"/>
        <v>42566</v>
      </c>
      <c r="C2390" s="39">
        <f t="shared" si="206"/>
        <v>7</v>
      </c>
      <c r="D2390" s="39">
        <f t="shared" si="207"/>
        <v>2016</v>
      </c>
      <c r="E2390" s="26" t="s">
        <v>298</v>
      </c>
      <c r="F2390">
        <f t="shared" si="208"/>
        <v>6</v>
      </c>
      <c r="G2390" t="s">
        <v>8</v>
      </c>
    </row>
    <row r="2391" spans="1:7">
      <c r="A2391" s="26">
        <v>42567</v>
      </c>
      <c r="B2391" s="39">
        <f t="shared" si="205"/>
        <v>42567</v>
      </c>
      <c r="C2391" s="39">
        <f t="shared" si="206"/>
        <v>7</v>
      </c>
      <c r="D2391" s="39">
        <f t="shared" si="207"/>
        <v>2016</v>
      </c>
      <c r="E2391" s="26" t="s">
        <v>298</v>
      </c>
      <c r="F2391">
        <f t="shared" si="208"/>
        <v>7</v>
      </c>
      <c r="G2391" t="s">
        <v>0</v>
      </c>
    </row>
    <row r="2392" spans="1:7">
      <c r="A2392" s="26">
        <v>42568</v>
      </c>
      <c r="B2392" s="39">
        <f t="shared" si="205"/>
        <v>42568</v>
      </c>
      <c r="C2392" s="39">
        <f t="shared" si="206"/>
        <v>7</v>
      </c>
      <c r="D2392" s="39">
        <f t="shared" si="207"/>
        <v>2016</v>
      </c>
      <c r="E2392" s="26" t="s">
        <v>298</v>
      </c>
      <c r="F2392">
        <f t="shared" si="208"/>
        <v>1</v>
      </c>
      <c r="G2392" t="s">
        <v>13</v>
      </c>
    </row>
    <row r="2393" spans="1:7">
      <c r="A2393" s="26">
        <v>42569</v>
      </c>
      <c r="B2393" s="39">
        <f t="shared" si="205"/>
        <v>42569</v>
      </c>
      <c r="C2393" s="39">
        <f t="shared" si="206"/>
        <v>7</v>
      </c>
      <c r="D2393" s="39">
        <f t="shared" si="207"/>
        <v>2016</v>
      </c>
      <c r="E2393" s="26" t="s">
        <v>298</v>
      </c>
      <c r="F2393">
        <f t="shared" si="208"/>
        <v>2</v>
      </c>
      <c r="G2393" t="s">
        <v>8</v>
      </c>
    </row>
    <row r="2394" spans="1:7">
      <c r="A2394" s="26">
        <v>42570</v>
      </c>
      <c r="B2394" s="39">
        <f t="shared" si="205"/>
        <v>42570</v>
      </c>
      <c r="C2394" s="39">
        <f t="shared" si="206"/>
        <v>7</v>
      </c>
      <c r="D2394" s="39">
        <f t="shared" si="207"/>
        <v>2016</v>
      </c>
      <c r="E2394" s="26" t="s">
        <v>298</v>
      </c>
      <c r="F2394">
        <f t="shared" si="208"/>
        <v>3</v>
      </c>
      <c r="G2394" t="s">
        <v>8</v>
      </c>
    </row>
    <row r="2395" spans="1:7">
      <c r="A2395" s="26">
        <v>42571</v>
      </c>
      <c r="B2395" s="39">
        <f t="shared" si="205"/>
        <v>42571</v>
      </c>
      <c r="C2395" s="39">
        <f t="shared" si="206"/>
        <v>7</v>
      </c>
      <c r="D2395" s="39">
        <f t="shared" si="207"/>
        <v>2016</v>
      </c>
      <c r="E2395" s="26" t="s">
        <v>298</v>
      </c>
      <c r="F2395">
        <f t="shared" si="208"/>
        <v>4</v>
      </c>
      <c r="G2395" t="s">
        <v>8</v>
      </c>
    </row>
    <row r="2396" spans="1:7">
      <c r="A2396" s="26">
        <v>42572</v>
      </c>
      <c r="B2396" s="39">
        <f t="shared" si="205"/>
        <v>42572</v>
      </c>
      <c r="C2396" s="39">
        <f t="shared" si="206"/>
        <v>7</v>
      </c>
      <c r="D2396" s="39">
        <f t="shared" si="207"/>
        <v>2016</v>
      </c>
      <c r="E2396" s="26" t="s">
        <v>298</v>
      </c>
      <c r="F2396">
        <f t="shared" si="208"/>
        <v>5</v>
      </c>
      <c r="G2396" t="s">
        <v>8</v>
      </c>
    </row>
    <row r="2397" spans="1:7">
      <c r="A2397" s="26">
        <v>42573</v>
      </c>
      <c r="B2397" s="39">
        <f t="shared" si="205"/>
        <v>42573</v>
      </c>
      <c r="C2397" s="39">
        <f t="shared" si="206"/>
        <v>7</v>
      </c>
      <c r="D2397" s="39">
        <f t="shared" si="207"/>
        <v>2016</v>
      </c>
      <c r="E2397" s="26" t="s">
        <v>298</v>
      </c>
      <c r="F2397">
        <f t="shared" si="208"/>
        <v>6</v>
      </c>
      <c r="G2397" t="s">
        <v>8</v>
      </c>
    </row>
    <row r="2398" spans="1:7">
      <c r="A2398" s="26">
        <v>42574</v>
      </c>
      <c r="B2398" s="39">
        <f t="shared" si="205"/>
        <v>42574</v>
      </c>
      <c r="C2398" s="39">
        <f t="shared" si="206"/>
        <v>7</v>
      </c>
      <c r="D2398" s="39">
        <f t="shared" si="207"/>
        <v>2016</v>
      </c>
      <c r="E2398" s="26" t="s">
        <v>298</v>
      </c>
      <c r="F2398">
        <f t="shared" si="208"/>
        <v>7</v>
      </c>
      <c r="G2398" t="s">
        <v>0</v>
      </c>
    </row>
    <row r="2399" spans="1:7">
      <c r="A2399" s="26">
        <v>42575</v>
      </c>
      <c r="B2399" s="39">
        <f t="shared" si="205"/>
        <v>42575</v>
      </c>
      <c r="C2399" s="39">
        <f t="shared" si="206"/>
        <v>7</v>
      </c>
      <c r="D2399" s="39">
        <f t="shared" si="207"/>
        <v>2016</v>
      </c>
      <c r="E2399" s="26" t="s">
        <v>298</v>
      </c>
      <c r="F2399">
        <f t="shared" si="208"/>
        <v>1</v>
      </c>
      <c r="G2399" t="s">
        <v>13</v>
      </c>
    </row>
    <row r="2400" spans="1:7">
      <c r="A2400" s="26">
        <v>42576</v>
      </c>
      <c r="B2400" s="39">
        <f t="shared" si="205"/>
        <v>42576</v>
      </c>
      <c r="C2400" s="39">
        <f t="shared" si="206"/>
        <v>7</v>
      </c>
      <c r="D2400" s="39">
        <f t="shared" si="207"/>
        <v>2016</v>
      </c>
      <c r="E2400" s="26" t="s">
        <v>298</v>
      </c>
      <c r="F2400">
        <f t="shared" si="208"/>
        <v>2</v>
      </c>
      <c r="G2400" t="s">
        <v>8</v>
      </c>
    </row>
    <row r="2401" spans="1:7">
      <c r="A2401" s="26">
        <v>42577</v>
      </c>
      <c r="B2401" s="39">
        <f t="shared" si="205"/>
        <v>42577</v>
      </c>
      <c r="C2401" s="39">
        <f t="shared" si="206"/>
        <v>7</v>
      </c>
      <c r="D2401" s="39">
        <f t="shared" si="207"/>
        <v>2016</v>
      </c>
      <c r="E2401" s="26" t="s">
        <v>298</v>
      </c>
      <c r="F2401">
        <f t="shared" si="208"/>
        <v>3</v>
      </c>
      <c r="G2401" t="s">
        <v>8</v>
      </c>
    </row>
    <row r="2402" spans="1:7">
      <c r="A2402" s="26">
        <v>42578</v>
      </c>
      <c r="B2402" s="39">
        <f t="shared" si="205"/>
        <v>42578</v>
      </c>
      <c r="C2402" s="39">
        <f t="shared" si="206"/>
        <v>7</v>
      </c>
      <c r="D2402" s="39">
        <f t="shared" si="207"/>
        <v>2016</v>
      </c>
      <c r="E2402" s="26" t="s">
        <v>298</v>
      </c>
      <c r="F2402">
        <f t="shared" si="208"/>
        <v>4</v>
      </c>
      <c r="G2402" t="s">
        <v>8</v>
      </c>
    </row>
    <row r="2403" spans="1:7">
      <c r="A2403" s="26">
        <v>42579</v>
      </c>
      <c r="B2403" s="39">
        <f t="shared" si="205"/>
        <v>42579</v>
      </c>
      <c r="C2403" s="39">
        <f t="shared" si="206"/>
        <v>7</v>
      </c>
      <c r="D2403" s="39">
        <f t="shared" si="207"/>
        <v>2016</v>
      </c>
      <c r="E2403" s="26" t="s">
        <v>298</v>
      </c>
      <c r="F2403">
        <f t="shared" si="208"/>
        <v>5</v>
      </c>
      <c r="G2403" t="s">
        <v>8</v>
      </c>
    </row>
    <row r="2404" spans="1:7">
      <c r="A2404" s="26">
        <v>42580</v>
      </c>
      <c r="B2404" s="39">
        <f t="shared" si="205"/>
        <v>42580</v>
      </c>
      <c r="C2404" s="39">
        <f t="shared" si="206"/>
        <v>7</v>
      </c>
      <c r="D2404" s="39">
        <f t="shared" si="207"/>
        <v>2016</v>
      </c>
      <c r="E2404" s="26" t="s">
        <v>298</v>
      </c>
      <c r="F2404">
        <f t="shared" si="208"/>
        <v>6</v>
      </c>
      <c r="G2404" t="s">
        <v>8</v>
      </c>
    </row>
    <row r="2405" spans="1:7">
      <c r="A2405" s="26">
        <v>42581</v>
      </c>
      <c r="B2405" s="39">
        <f t="shared" si="205"/>
        <v>42581</v>
      </c>
      <c r="C2405" s="39">
        <f t="shared" si="206"/>
        <v>7</v>
      </c>
      <c r="D2405" s="39">
        <f t="shared" si="207"/>
        <v>2016</v>
      </c>
      <c r="E2405" s="26" t="s">
        <v>298</v>
      </c>
      <c r="F2405">
        <f t="shared" si="208"/>
        <v>7</v>
      </c>
      <c r="G2405" t="s">
        <v>0</v>
      </c>
    </row>
    <row r="2406" spans="1:7">
      <c r="A2406" s="26">
        <v>42582</v>
      </c>
      <c r="B2406" s="39">
        <f t="shared" si="205"/>
        <v>42582</v>
      </c>
      <c r="C2406" s="39">
        <f t="shared" si="206"/>
        <v>7</v>
      </c>
      <c r="D2406" s="39">
        <f t="shared" si="207"/>
        <v>2016</v>
      </c>
      <c r="E2406" s="26" t="s">
        <v>298</v>
      </c>
      <c r="F2406">
        <f t="shared" si="208"/>
        <v>1</v>
      </c>
      <c r="G2406" t="s">
        <v>13</v>
      </c>
    </row>
    <row r="2407" spans="1:7">
      <c r="A2407" s="26">
        <v>42583</v>
      </c>
      <c r="B2407" s="39">
        <f t="shared" si="205"/>
        <v>42583</v>
      </c>
      <c r="C2407" s="39">
        <f t="shared" si="206"/>
        <v>8</v>
      </c>
      <c r="D2407" s="39">
        <f t="shared" si="207"/>
        <v>2016</v>
      </c>
      <c r="E2407" s="26" t="s">
        <v>298</v>
      </c>
      <c r="F2407">
        <f t="shared" si="208"/>
        <v>2</v>
      </c>
      <c r="G2407" t="s">
        <v>8</v>
      </c>
    </row>
    <row r="2408" spans="1:7">
      <c r="A2408" s="26">
        <v>42584</v>
      </c>
      <c r="B2408" s="39">
        <f t="shared" si="205"/>
        <v>42584</v>
      </c>
      <c r="C2408" s="39">
        <f t="shared" si="206"/>
        <v>8</v>
      </c>
      <c r="D2408" s="39">
        <f t="shared" si="207"/>
        <v>2016</v>
      </c>
      <c r="E2408" s="26" t="s">
        <v>298</v>
      </c>
      <c r="F2408">
        <f t="shared" si="208"/>
        <v>3</v>
      </c>
      <c r="G2408" t="s">
        <v>8</v>
      </c>
    </row>
    <row r="2409" spans="1:7">
      <c r="A2409" s="26">
        <v>42585</v>
      </c>
      <c r="B2409" s="39">
        <f t="shared" si="205"/>
        <v>42585</v>
      </c>
      <c r="C2409" s="39">
        <f t="shared" si="206"/>
        <v>8</v>
      </c>
      <c r="D2409" s="39">
        <f t="shared" si="207"/>
        <v>2016</v>
      </c>
      <c r="E2409" s="26" t="s">
        <v>298</v>
      </c>
      <c r="F2409">
        <f t="shared" si="208"/>
        <v>4</v>
      </c>
      <c r="G2409" t="s">
        <v>8</v>
      </c>
    </row>
    <row r="2410" spans="1:7">
      <c r="A2410" s="26">
        <v>42586</v>
      </c>
      <c r="B2410" s="39">
        <f t="shared" si="205"/>
        <v>42586</v>
      </c>
      <c r="C2410" s="39">
        <f t="shared" si="206"/>
        <v>8</v>
      </c>
      <c r="D2410" s="39">
        <f t="shared" si="207"/>
        <v>2016</v>
      </c>
      <c r="E2410" s="26" t="s">
        <v>298</v>
      </c>
      <c r="F2410">
        <f t="shared" si="208"/>
        <v>5</v>
      </c>
      <c r="G2410" t="s">
        <v>8</v>
      </c>
    </row>
    <row r="2411" spans="1:7">
      <c r="A2411" s="26">
        <v>42587</v>
      </c>
      <c r="B2411" s="39">
        <f t="shared" si="205"/>
        <v>42587</v>
      </c>
      <c r="C2411" s="39">
        <f t="shared" si="206"/>
        <v>8</v>
      </c>
      <c r="D2411" s="39">
        <f t="shared" si="207"/>
        <v>2016</v>
      </c>
      <c r="E2411" s="26" t="s">
        <v>298</v>
      </c>
      <c r="F2411">
        <f t="shared" si="208"/>
        <v>6</v>
      </c>
      <c r="G2411" t="s">
        <v>8</v>
      </c>
    </row>
    <row r="2412" spans="1:7">
      <c r="A2412" s="26">
        <v>42588</v>
      </c>
      <c r="B2412" s="39">
        <f t="shared" si="205"/>
        <v>42588</v>
      </c>
      <c r="C2412" s="39">
        <f t="shared" si="206"/>
        <v>8</v>
      </c>
      <c r="D2412" s="39">
        <f t="shared" si="207"/>
        <v>2016</v>
      </c>
      <c r="E2412" s="26" t="s">
        <v>298</v>
      </c>
      <c r="F2412">
        <f t="shared" si="208"/>
        <v>7</v>
      </c>
      <c r="G2412" t="s">
        <v>0</v>
      </c>
    </row>
    <row r="2413" spans="1:7">
      <c r="A2413" s="26">
        <v>42589</v>
      </c>
      <c r="B2413" s="39">
        <f t="shared" ref="B2413:B2438" si="209">A2413</f>
        <v>42589</v>
      </c>
      <c r="C2413" s="39">
        <f t="shared" ref="C2413:C2438" si="210">MONTH(A2413)</f>
        <v>8</v>
      </c>
      <c r="D2413" s="39">
        <f t="shared" ref="D2413:D2438" si="211">YEAR(A2413)</f>
        <v>2016</v>
      </c>
      <c r="E2413" s="26" t="s">
        <v>298</v>
      </c>
      <c r="F2413">
        <f t="shared" ref="F2413:F2438" si="212">WEEKDAY(A2413)</f>
        <v>1</v>
      </c>
      <c r="G2413" t="s">
        <v>13</v>
      </c>
    </row>
    <row r="2414" spans="1:7">
      <c r="A2414" s="26">
        <v>42590</v>
      </c>
      <c r="B2414" s="39">
        <f t="shared" si="209"/>
        <v>42590</v>
      </c>
      <c r="C2414" s="39">
        <f t="shared" si="210"/>
        <v>8</v>
      </c>
      <c r="D2414" s="39">
        <f t="shared" si="211"/>
        <v>2016</v>
      </c>
      <c r="E2414" s="26" t="s">
        <v>298</v>
      </c>
      <c r="F2414">
        <f t="shared" si="212"/>
        <v>2</v>
      </c>
      <c r="G2414" t="s">
        <v>8</v>
      </c>
    </row>
    <row r="2415" spans="1:7">
      <c r="A2415" s="26">
        <v>42591</v>
      </c>
      <c r="B2415" s="39">
        <f t="shared" si="209"/>
        <v>42591</v>
      </c>
      <c r="C2415" s="39">
        <f t="shared" si="210"/>
        <v>8</v>
      </c>
      <c r="D2415" s="39">
        <f t="shared" si="211"/>
        <v>2016</v>
      </c>
      <c r="E2415" s="26" t="s">
        <v>298</v>
      </c>
      <c r="F2415">
        <f t="shared" si="212"/>
        <v>3</v>
      </c>
      <c r="G2415" t="s">
        <v>8</v>
      </c>
    </row>
    <row r="2416" spans="1:7">
      <c r="A2416" s="26">
        <v>42592</v>
      </c>
      <c r="B2416" s="39">
        <f t="shared" si="209"/>
        <v>42592</v>
      </c>
      <c r="C2416" s="39">
        <f t="shared" si="210"/>
        <v>8</v>
      </c>
      <c r="D2416" s="39">
        <f t="shared" si="211"/>
        <v>2016</v>
      </c>
      <c r="E2416" s="26" t="s">
        <v>298</v>
      </c>
      <c r="F2416">
        <f t="shared" si="212"/>
        <v>4</v>
      </c>
      <c r="G2416" t="s">
        <v>8</v>
      </c>
    </row>
    <row r="2417" spans="1:7">
      <c r="A2417" s="26">
        <v>42593</v>
      </c>
      <c r="B2417" s="39">
        <f t="shared" si="209"/>
        <v>42593</v>
      </c>
      <c r="C2417" s="39">
        <f t="shared" si="210"/>
        <v>8</v>
      </c>
      <c r="D2417" s="39">
        <f t="shared" si="211"/>
        <v>2016</v>
      </c>
      <c r="E2417" s="26" t="s">
        <v>298</v>
      </c>
      <c r="F2417">
        <f t="shared" si="212"/>
        <v>5</v>
      </c>
      <c r="G2417" t="s">
        <v>8</v>
      </c>
    </row>
    <row r="2418" spans="1:7">
      <c r="A2418" s="26">
        <v>42594</v>
      </c>
      <c r="B2418" s="39">
        <f t="shared" si="209"/>
        <v>42594</v>
      </c>
      <c r="C2418" s="39">
        <f t="shared" si="210"/>
        <v>8</v>
      </c>
      <c r="D2418" s="39">
        <f t="shared" si="211"/>
        <v>2016</v>
      </c>
      <c r="E2418" s="26" t="s">
        <v>298</v>
      </c>
      <c r="F2418">
        <f t="shared" si="212"/>
        <v>6</v>
      </c>
      <c r="G2418" t="s">
        <v>8</v>
      </c>
    </row>
    <row r="2419" spans="1:7">
      <c r="A2419" s="26">
        <v>42595</v>
      </c>
      <c r="B2419" s="39">
        <f t="shared" si="209"/>
        <v>42595</v>
      </c>
      <c r="C2419" s="39">
        <f t="shared" si="210"/>
        <v>8</v>
      </c>
      <c r="D2419" s="39">
        <f t="shared" si="211"/>
        <v>2016</v>
      </c>
      <c r="E2419" s="26" t="s">
        <v>298</v>
      </c>
      <c r="F2419">
        <f t="shared" si="212"/>
        <v>7</v>
      </c>
      <c r="G2419" t="s">
        <v>0</v>
      </c>
    </row>
    <row r="2420" spans="1:7">
      <c r="A2420" s="26">
        <v>42596</v>
      </c>
      <c r="B2420" s="39">
        <f t="shared" si="209"/>
        <v>42596</v>
      </c>
      <c r="C2420" s="39">
        <f t="shared" si="210"/>
        <v>8</v>
      </c>
      <c r="D2420" s="39">
        <f t="shared" si="211"/>
        <v>2016</v>
      </c>
      <c r="E2420" s="26" t="s">
        <v>298</v>
      </c>
      <c r="F2420">
        <f t="shared" si="212"/>
        <v>1</v>
      </c>
      <c r="G2420" t="s">
        <v>13</v>
      </c>
    </row>
    <row r="2421" spans="1:7">
      <c r="A2421" s="26">
        <v>42597</v>
      </c>
      <c r="B2421" s="39">
        <f t="shared" si="209"/>
        <v>42597</v>
      </c>
      <c r="C2421" s="39">
        <f t="shared" si="210"/>
        <v>8</v>
      </c>
      <c r="D2421" s="39">
        <f t="shared" si="211"/>
        <v>2016</v>
      </c>
      <c r="E2421" s="26" t="s">
        <v>298</v>
      </c>
      <c r="F2421">
        <f t="shared" si="212"/>
        <v>2</v>
      </c>
      <c r="G2421" t="s">
        <v>8</v>
      </c>
    </row>
    <row r="2422" spans="1:7">
      <c r="A2422" s="26">
        <v>42598</v>
      </c>
      <c r="B2422" s="39">
        <f t="shared" si="209"/>
        <v>42598</v>
      </c>
      <c r="C2422" s="39">
        <f t="shared" si="210"/>
        <v>8</v>
      </c>
      <c r="D2422" s="39">
        <f t="shared" si="211"/>
        <v>2016</v>
      </c>
      <c r="E2422" s="26" t="s">
        <v>298</v>
      </c>
      <c r="F2422">
        <f t="shared" si="212"/>
        <v>3</v>
      </c>
      <c r="G2422" t="s">
        <v>8</v>
      </c>
    </row>
    <row r="2423" spans="1:7">
      <c r="A2423" s="26">
        <v>42599</v>
      </c>
      <c r="B2423" s="39">
        <f t="shared" si="209"/>
        <v>42599</v>
      </c>
      <c r="C2423" s="39">
        <f t="shared" si="210"/>
        <v>8</v>
      </c>
      <c r="D2423" s="39">
        <f t="shared" si="211"/>
        <v>2016</v>
      </c>
      <c r="E2423" s="26" t="s">
        <v>298</v>
      </c>
      <c r="F2423">
        <f t="shared" si="212"/>
        <v>4</v>
      </c>
      <c r="G2423" t="s">
        <v>8</v>
      </c>
    </row>
    <row r="2424" spans="1:7">
      <c r="A2424" s="26">
        <v>42600</v>
      </c>
      <c r="B2424" s="39">
        <f t="shared" si="209"/>
        <v>42600</v>
      </c>
      <c r="C2424" s="39">
        <f t="shared" si="210"/>
        <v>8</v>
      </c>
      <c r="D2424" s="39">
        <f t="shared" si="211"/>
        <v>2016</v>
      </c>
      <c r="E2424" s="26" t="s">
        <v>298</v>
      </c>
      <c r="F2424">
        <f t="shared" si="212"/>
        <v>5</v>
      </c>
      <c r="G2424" t="s">
        <v>8</v>
      </c>
    </row>
    <row r="2425" spans="1:7">
      <c r="A2425" s="26">
        <v>42601</v>
      </c>
      <c r="B2425" s="39">
        <f t="shared" si="209"/>
        <v>42601</v>
      </c>
      <c r="C2425" s="39">
        <f t="shared" si="210"/>
        <v>8</v>
      </c>
      <c r="D2425" s="39">
        <f t="shared" si="211"/>
        <v>2016</v>
      </c>
      <c r="E2425" s="26" t="s">
        <v>298</v>
      </c>
      <c r="F2425">
        <f t="shared" si="212"/>
        <v>6</v>
      </c>
      <c r="G2425" t="s">
        <v>8</v>
      </c>
    </row>
    <row r="2426" spans="1:7">
      <c r="A2426" s="26">
        <v>42602</v>
      </c>
      <c r="B2426" s="39">
        <f t="shared" si="209"/>
        <v>42602</v>
      </c>
      <c r="C2426" s="39">
        <f t="shared" si="210"/>
        <v>8</v>
      </c>
      <c r="D2426" s="39">
        <f t="shared" si="211"/>
        <v>2016</v>
      </c>
      <c r="E2426" s="26" t="s">
        <v>298</v>
      </c>
      <c r="F2426">
        <f t="shared" si="212"/>
        <v>7</v>
      </c>
      <c r="G2426" t="s">
        <v>0</v>
      </c>
    </row>
    <row r="2427" spans="1:7">
      <c r="A2427" s="26">
        <v>42603</v>
      </c>
      <c r="B2427" s="39">
        <f t="shared" si="209"/>
        <v>42603</v>
      </c>
      <c r="C2427" s="39">
        <f t="shared" si="210"/>
        <v>8</v>
      </c>
      <c r="D2427" s="39">
        <f t="shared" si="211"/>
        <v>2016</v>
      </c>
      <c r="E2427" s="26" t="s">
        <v>298</v>
      </c>
      <c r="F2427">
        <f t="shared" si="212"/>
        <v>1</v>
      </c>
      <c r="G2427" t="s">
        <v>13</v>
      </c>
    </row>
    <row r="2428" spans="1:7">
      <c r="A2428" s="26">
        <v>42604</v>
      </c>
      <c r="B2428" s="39">
        <f t="shared" si="209"/>
        <v>42604</v>
      </c>
      <c r="C2428" s="39">
        <f t="shared" si="210"/>
        <v>8</v>
      </c>
      <c r="D2428" s="39">
        <f t="shared" si="211"/>
        <v>2016</v>
      </c>
      <c r="E2428" s="26" t="s">
        <v>298</v>
      </c>
      <c r="F2428">
        <f t="shared" si="212"/>
        <v>2</v>
      </c>
      <c r="G2428" t="s">
        <v>8</v>
      </c>
    </row>
    <row r="2429" spans="1:7">
      <c r="A2429" s="26">
        <v>42605</v>
      </c>
      <c r="B2429" s="39">
        <f t="shared" si="209"/>
        <v>42605</v>
      </c>
      <c r="C2429" s="39">
        <f t="shared" si="210"/>
        <v>8</v>
      </c>
      <c r="D2429" s="39">
        <f t="shared" si="211"/>
        <v>2016</v>
      </c>
      <c r="E2429" s="26" t="s">
        <v>298</v>
      </c>
      <c r="F2429">
        <f t="shared" si="212"/>
        <v>3</v>
      </c>
      <c r="G2429" t="s">
        <v>8</v>
      </c>
    </row>
    <row r="2430" spans="1:7">
      <c r="A2430" s="26">
        <v>42606</v>
      </c>
      <c r="B2430" s="39">
        <f t="shared" si="209"/>
        <v>42606</v>
      </c>
      <c r="C2430" s="39">
        <f t="shared" si="210"/>
        <v>8</v>
      </c>
      <c r="D2430" s="39">
        <f t="shared" si="211"/>
        <v>2016</v>
      </c>
      <c r="E2430" s="26" t="s">
        <v>298</v>
      </c>
      <c r="F2430">
        <f t="shared" si="212"/>
        <v>4</v>
      </c>
      <c r="G2430" t="s">
        <v>8</v>
      </c>
    </row>
    <row r="2431" spans="1:7">
      <c r="A2431" s="26">
        <v>42607</v>
      </c>
      <c r="B2431" s="39">
        <f t="shared" si="209"/>
        <v>42607</v>
      </c>
      <c r="C2431" s="39">
        <f t="shared" si="210"/>
        <v>8</v>
      </c>
      <c r="D2431" s="39">
        <f t="shared" si="211"/>
        <v>2016</v>
      </c>
      <c r="E2431" s="26" t="s">
        <v>298</v>
      </c>
      <c r="F2431">
        <f t="shared" si="212"/>
        <v>5</v>
      </c>
      <c r="G2431" t="s">
        <v>8</v>
      </c>
    </row>
    <row r="2432" spans="1:7">
      <c r="A2432" s="26">
        <v>42608</v>
      </c>
      <c r="B2432" s="39">
        <f t="shared" si="209"/>
        <v>42608</v>
      </c>
      <c r="C2432" s="39">
        <f t="shared" si="210"/>
        <v>8</v>
      </c>
      <c r="D2432" s="39">
        <f t="shared" si="211"/>
        <v>2016</v>
      </c>
      <c r="E2432" s="26" t="s">
        <v>298</v>
      </c>
      <c r="F2432">
        <f t="shared" si="212"/>
        <v>6</v>
      </c>
      <c r="G2432" t="s">
        <v>8</v>
      </c>
    </row>
    <row r="2433" spans="1:7">
      <c r="A2433" s="26">
        <v>42609</v>
      </c>
      <c r="B2433" s="39">
        <f t="shared" si="209"/>
        <v>42609</v>
      </c>
      <c r="C2433" s="39">
        <f t="shared" si="210"/>
        <v>8</v>
      </c>
      <c r="D2433" s="39">
        <f t="shared" si="211"/>
        <v>2016</v>
      </c>
      <c r="E2433" s="26" t="s">
        <v>298</v>
      </c>
      <c r="F2433">
        <f t="shared" si="212"/>
        <v>7</v>
      </c>
      <c r="G2433" t="s">
        <v>0</v>
      </c>
    </row>
    <row r="2434" spans="1:7">
      <c r="A2434" s="26">
        <v>42610</v>
      </c>
      <c r="B2434" s="39">
        <f t="shared" si="209"/>
        <v>42610</v>
      </c>
      <c r="C2434" s="39">
        <f t="shared" si="210"/>
        <v>8</v>
      </c>
      <c r="D2434" s="39">
        <f t="shared" si="211"/>
        <v>2016</v>
      </c>
      <c r="E2434" s="26" t="s">
        <v>298</v>
      </c>
      <c r="F2434">
        <f t="shared" si="212"/>
        <v>1</v>
      </c>
      <c r="G2434" t="s">
        <v>13</v>
      </c>
    </row>
    <row r="2435" spans="1:7">
      <c r="A2435" s="26">
        <v>42611</v>
      </c>
      <c r="B2435" s="39">
        <f t="shared" si="209"/>
        <v>42611</v>
      </c>
      <c r="C2435" s="39">
        <f t="shared" si="210"/>
        <v>8</v>
      </c>
      <c r="D2435" s="39">
        <f t="shared" si="211"/>
        <v>2016</v>
      </c>
      <c r="E2435" s="26" t="s">
        <v>298</v>
      </c>
      <c r="F2435">
        <f t="shared" si="212"/>
        <v>2</v>
      </c>
      <c r="G2435" t="s">
        <v>8</v>
      </c>
    </row>
    <row r="2436" spans="1:7">
      <c r="A2436" s="26">
        <v>42612</v>
      </c>
      <c r="B2436" s="39">
        <f t="shared" si="209"/>
        <v>42612</v>
      </c>
      <c r="C2436" s="39">
        <f t="shared" si="210"/>
        <v>8</v>
      </c>
      <c r="D2436" s="39">
        <f t="shared" si="211"/>
        <v>2016</v>
      </c>
      <c r="E2436" s="26" t="s">
        <v>298</v>
      </c>
      <c r="F2436">
        <f t="shared" si="212"/>
        <v>3</v>
      </c>
      <c r="G2436" t="s">
        <v>8</v>
      </c>
    </row>
    <row r="2437" spans="1:7">
      <c r="A2437" s="26">
        <v>42613</v>
      </c>
      <c r="B2437" s="39">
        <f t="shared" si="209"/>
        <v>42613</v>
      </c>
      <c r="C2437" s="39">
        <f t="shared" si="210"/>
        <v>8</v>
      </c>
      <c r="D2437" s="39">
        <f t="shared" si="211"/>
        <v>2016</v>
      </c>
      <c r="E2437" s="26" t="s">
        <v>298</v>
      </c>
      <c r="F2437">
        <f t="shared" si="212"/>
        <v>4</v>
      </c>
      <c r="G2437" t="s">
        <v>8</v>
      </c>
    </row>
    <row r="2438" spans="1:7">
      <c r="A2438" s="26">
        <v>42614</v>
      </c>
      <c r="B2438" s="39">
        <f t="shared" si="209"/>
        <v>42614</v>
      </c>
      <c r="C2438" s="39">
        <f t="shared" si="210"/>
        <v>9</v>
      </c>
      <c r="D2438" s="39">
        <f t="shared" si="211"/>
        <v>2016</v>
      </c>
      <c r="E2438" s="26" t="s">
        <v>298</v>
      </c>
      <c r="F2438">
        <f t="shared" si="212"/>
        <v>5</v>
      </c>
      <c r="G2438" t="s">
        <v>8</v>
      </c>
    </row>
    <row r="2439" spans="1:7">
      <c r="A2439" s="26">
        <v>42615</v>
      </c>
      <c r="B2439" s="39">
        <f t="shared" ref="B2439:B2463" si="213">A2439</f>
        <v>42615</v>
      </c>
      <c r="C2439" s="39">
        <f t="shared" ref="C2439:C2463" si="214">MONTH(A2439)</f>
        <v>9</v>
      </c>
      <c r="D2439" s="39">
        <f t="shared" ref="D2439:D2463" si="215">YEAR(A2439)</f>
        <v>2016</v>
      </c>
      <c r="E2439" s="26" t="s">
        <v>298</v>
      </c>
      <c r="F2439">
        <f t="shared" ref="F2439:F2463" si="216">WEEKDAY(A2439)</f>
        <v>6</v>
      </c>
      <c r="G2439" t="s">
        <v>8</v>
      </c>
    </row>
    <row r="2440" spans="1:7">
      <c r="A2440" s="26">
        <v>42616</v>
      </c>
      <c r="B2440" s="39">
        <f t="shared" si="213"/>
        <v>42616</v>
      </c>
      <c r="C2440" s="39">
        <f t="shared" si="214"/>
        <v>9</v>
      </c>
      <c r="D2440" s="39">
        <f t="shared" si="215"/>
        <v>2016</v>
      </c>
      <c r="E2440" s="26" t="s">
        <v>298</v>
      </c>
      <c r="F2440">
        <f t="shared" si="216"/>
        <v>7</v>
      </c>
      <c r="G2440" t="s">
        <v>0</v>
      </c>
    </row>
    <row r="2441" spans="1:7">
      <c r="A2441" s="26">
        <v>42617</v>
      </c>
      <c r="B2441" s="39">
        <f t="shared" si="213"/>
        <v>42617</v>
      </c>
      <c r="C2441" s="39">
        <f t="shared" si="214"/>
        <v>9</v>
      </c>
      <c r="D2441" s="39">
        <f t="shared" si="215"/>
        <v>2016</v>
      </c>
      <c r="E2441" s="26" t="s">
        <v>298</v>
      </c>
      <c r="F2441">
        <f t="shared" si="216"/>
        <v>1</v>
      </c>
      <c r="G2441" t="s">
        <v>13</v>
      </c>
    </row>
    <row r="2442" spans="1:7">
      <c r="A2442" s="26">
        <v>42618</v>
      </c>
      <c r="B2442" s="39">
        <f t="shared" si="213"/>
        <v>42618</v>
      </c>
      <c r="C2442" s="39">
        <f t="shared" si="214"/>
        <v>9</v>
      </c>
      <c r="D2442" s="39">
        <f t="shared" si="215"/>
        <v>2016</v>
      </c>
      <c r="E2442" s="26" t="s">
        <v>298</v>
      </c>
      <c r="F2442">
        <f t="shared" si="216"/>
        <v>2</v>
      </c>
      <c r="G2442" t="s">
        <v>8</v>
      </c>
    </row>
    <row r="2443" spans="1:7">
      <c r="A2443" s="26">
        <v>42619</v>
      </c>
      <c r="B2443" s="39">
        <f t="shared" si="213"/>
        <v>42619</v>
      </c>
      <c r="C2443" s="39">
        <f t="shared" si="214"/>
        <v>9</v>
      </c>
      <c r="D2443" s="39">
        <f t="shared" si="215"/>
        <v>2016</v>
      </c>
      <c r="E2443" s="26" t="s">
        <v>298</v>
      </c>
      <c r="F2443">
        <f t="shared" si="216"/>
        <v>3</v>
      </c>
      <c r="G2443" t="s">
        <v>8</v>
      </c>
    </row>
    <row r="2444" spans="1:7">
      <c r="A2444" s="26">
        <v>42620</v>
      </c>
      <c r="B2444" s="39">
        <f t="shared" si="213"/>
        <v>42620</v>
      </c>
      <c r="C2444" s="39">
        <f t="shared" si="214"/>
        <v>9</v>
      </c>
      <c r="D2444" s="39">
        <f t="shared" si="215"/>
        <v>2016</v>
      </c>
      <c r="E2444" s="26" t="s">
        <v>298</v>
      </c>
      <c r="F2444">
        <f t="shared" si="216"/>
        <v>4</v>
      </c>
      <c r="G2444" t="s">
        <v>8</v>
      </c>
    </row>
    <row r="2445" spans="1:7">
      <c r="A2445" s="26">
        <v>42621</v>
      </c>
      <c r="B2445" s="39">
        <f t="shared" si="213"/>
        <v>42621</v>
      </c>
      <c r="C2445" s="39">
        <f t="shared" si="214"/>
        <v>9</v>
      </c>
      <c r="D2445" s="39">
        <f t="shared" si="215"/>
        <v>2016</v>
      </c>
      <c r="E2445" s="26" t="s">
        <v>298</v>
      </c>
      <c r="F2445">
        <f t="shared" si="216"/>
        <v>5</v>
      </c>
      <c r="G2445" t="s">
        <v>8</v>
      </c>
    </row>
    <row r="2446" spans="1:7">
      <c r="A2446" s="26">
        <v>42622</v>
      </c>
      <c r="B2446" s="39">
        <f t="shared" si="213"/>
        <v>42622</v>
      </c>
      <c r="C2446" s="39">
        <f t="shared" si="214"/>
        <v>9</v>
      </c>
      <c r="D2446" s="39">
        <f t="shared" si="215"/>
        <v>2016</v>
      </c>
      <c r="E2446" s="26" t="s">
        <v>298</v>
      </c>
      <c r="F2446">
        <f t="shared" si="216"/>
        <v>6</v>
      </c>
      <c r="G2446" t="s">
        <v>8</v>
      </c>
    </row>
    <row r="2447" spans="1:7">
      <c r="A2447" s="26">
        <v>42623</v>
      </c>
      <c r="B2447" s="39">
        <f t="shared" si="213"/>
        <v>42623</v>
      </c>
      <c r="C2447" s="39">
        <f t="shared" si="214"/>
        <v>9</v>
      </c>
      <c r="D2447" s="39">
        <f t="shared" si="215"/>
        <v>2016</v>
      </c>
      <c r="E2447" s="26" t="s">
        <v>298</v>
      </c>
      <c r="F2447">
        <f t="shared" si="216"/>
        <v>7</v>
      </c>
      <c r="G2447" t="s">
        <v>0</v>
      </c>
    </row>
    <row r="2448" spans="1:7">
      <c r="A2448" s="26">
        <v>42624</v>
      </c>
      <c r="B2448" s="39">
        <f t="shared" si="213"/>
        <v>42624</v>
      </c>
      <c r="C2448" s="39">
        <f t="shared" si="214"/>
        <v>9</v>
      </c>
      <c r="D2448" s="39">
        <f t="shared" si="215"/>
        <v>2016</v>
      </c>
      <c r="E2448" s="26" t="s">
        <v>298</v>
      </c>
      <c r="F2448">
        <f t="shared" si="216"/>
        <v>1</v>
      </c>
      <c r="G2448" t="s">
        <v>13</v>
      </c>
    </row>
    <row r="2449" spans="1:7">
      <c r="A2449" s="26">
        <v>42625</v>
      </c>
      <c r="B2449" s="39">
        <f t="shared" si="213"/>
        <v>42625</v>
      </c>
      <c r="C2449" s="39">
        <f t="shared" si="214"/>
        <v>9</v>
      </c>
      <c r="D2449" s="39">
        <f t="shared" si="215"/>
        <v>2016</v>
      </c>
      <c r="E2449" s="26" t="s">
        <v>298</v>
      </c>
      <c r="F2449">
        <f t="shared" si="216"/>
        <v>2</v>
      </c>
      <c r="G2449" t="s">
        <v>8</v>
      </c>
    </row>
    <row r="2450" spans="1:7">
      <c r="A2450" s="26">
        <v>42626</v>
      </c>
      <c r="B2450" s="39">
        <f t="shared" si="213"/>
        <v>42626</v>
      </c>
      <c r="C2450" s="39">
        <f t="shared" si="214"/>
        <v>9</v>
      </c>
      <c r="D2450" s="39">
        <f t="shared" si="215"/>
        <v>2016</v>
      </c>
      <c r="E2450" s="26" t="s">
        <v>298</v>
      </c>
      <c r="F2450">
        <f t="shared" si="216"/>
        <v>3</v>
      </c>
      <c r="G2450" t="s">
        <v>8</v>
      </c>
    </row>
    <row r="2451" spans="1:7">
      <c r="A2451" s="26">
        <v>42627</v>
      </c>
      <c r="B2451" s="39">
        <f t="shared" si="213"/>
        <v>42627</v>
      </c>
      <c r="C2451" s="39">
        <f t="shared" si="214"/>
        <v>9</v>
      </c>
      <c r="D2451" s="39">
        <f t="shared" si="215"/>
        <v>2016</v>
      </c>
      <c r="E2451" s="26" t="s">
        <v>298</v>
      </c>
      <c r="F2451">
        <f t="shared" si="216"/>
        <v>4</v>
      </c>
      <c r="G2451" t="s">
        <v>8</v>
      </c>
    </row>
    <row r="2452" spans="1:7">
      <c r="A2452" s="26">
        <v>42628</v>
      </c>
      <c r="B2452" s="39">
        <f t="shared" si="213"/>
        <v>42628</v>
      </c>
      <c r="C2452" s="39">
        <f t="shared" si="214"/>
        <v>9</v>
      </c>
      <c r="D2452" s="39">
        <f t="shared" si="215"/>
        <v>2016</v>
      </c>
      <c r="E2452" s="26" t="s">
        <v>298</v>
      </c>
      <c r="F2452">
        <f t="shared" si="216"/>
        <v>5</v>
      </c>
      <c r="G2452" t="s">
        <v>13</v>
      </c>
    </row>
    <row r="2453" spans="1:7">
      <c r="A2453" s="26">
        <v>42629</v>
      </c>
      <c r="B2453" s="39">
        <f t="shared" si="213"/>
        <v>42629</v>
      </c>
      <c r="C2453" s="39">
        <f t="shared" si="214"/>
        <v>9</v>
      </c>
      <c r="D2453" s="39">
        <f t="shared" si="215"/>
        <v>2016</v>
      </c>
      <c r="E2453" s="26" t="s">
        <v>298</v>
      </c>
      <c r="F2453">
        <f t="shared" si="216"/>
        <v>6</v>
      </c>
      <c r="G2453" t="s">
        <v>8</v>
      </c>
    </row>
    <row r="2454" spans="1:7">
      <c r="A2454" s="26">
        <v>42630</v>
      </c>
      <c r="B2454" s="39">
        <f t="shared" si="213"/>
        <v>42630</v>
      </c>
      <c r="C2454" s="39">
        <f t="shared" si="214"/>
        <v>9</v>
      </c>
      <c r="D2454" s="39">
        <f t="shared" si="215"/>
        <v>2016</v>
      </c>
      <c r="E2454" s="26" t="s">
        <v>298</v>
      </c>
      <c r="F2454">
        <f t="shared" si="216"/>
        <v>7</v>
      </c>
      <c r="G2454" t="s">
        <v>0</v>
      </c>
    </row>
    <row r="2455" spans="1:7">
      <c r="A2455" s="26">
        <v>42631</v>
      </c>
      <c r="B2455" s="39">
        <f t="shared" si="213"/>
        <v>42631</v>
      </c>
      <c r="C2455" s="39">
        <f t="shared" si="214"/>
        <v>9</v>
      </c>
      <c r="D2455" s="39">
        <f t="shared" si="215"/>
        <v>2016</v>
      </c>
      <c r="E2455" s="26" t="s">
        <v>298</v>
      </c>
      <c r="F2455">
        <f t="shared" si="216"/>
        <v>1</v>
      </c>
      <c r="G2455" t="s">
        <v>13</v>
      </c>
    </row>
    <row r="2456" spans="1:7">
      <c r="A2456" s="26">
        <v>42632</v>
      </c>
      <c r="B2456" s="39">
        <f t="shared" si="213"/>
        <v>42632</v>
      </c>
      <c r="C2456" s="39">
        <f t="shared" si="214"/>
        <v>9</v>
      </c>
      <c r="D2456" s="39">
        <f t="shared" si="215"/>
        <v>2016</v>
      </c>
      <c r="E2456" s="26" t="s">
        <v>298</v>
      </c>
      <c r="F2456">
        <f t="shared" si="216"/>
        <v>2</v>
      </c>
      <c r="G2456" t="s">
        <v>8</v>
      </c>
    </row>
    <row r="2457" spans="1:7">
      <c r="A2457" s="26">
        <v>42633</v>
      </c>
      <c r="B2457" s="39">
        <f t="shared" si="213"/>
        <v>42633</v>
      </c>
      <c r="C2457" s="39">
        <f t="shared" si="214"/>
        <v>9</v>
      </c>
      <c r="D2457" s="39">
        <f t="shared" si="215"/>
        <v>2016</v>
      </c>
      <c r="E2457" s="26" t="s">
        <v>298</v>
      </c>
      <c r="F2457">
        <f t="shared" si="216"/>
        <v>3</v>
      </c>
      <c r="G2457" t="s">
        <v>8</v>
      </c>
    </row>
    <row r="2458" spans="1:7">
      <c r="A2458" s="26">
        <v>42634</v>
      </c>
      <c r="B2458" s="39">
        <f t="shared" si="213"/>
        <v>42634</v>
      </c>
      <c r="C2458" s="39">
        <f t="shared" si="214"/>
        <v>9</v>
      </c>
      <c r="D2458" s="39">
        <f t="shared" si="215"/>
        <v>2016</v>
      </c>
      <c r="E2458" s="26" t="s">
        <v>298</v>
      </c>
      <c r="F2458">
        <f t="shared" si="216"/>
        <v>4</v>
      </c>
      <c r="G2458" t="s">
        <v>8</v>
      </c>
    </row>
    <row r="2459" spans="1:7">
      <c r="A2459" s="26">
        <v>42635</v>
      </c>
      <c r="B2459" s="39">
        <f t="shared" si="213"/>
        <v>42635</v>
      </c>
      <c r="C2459" s="39">
        <f t="shared" si="214"/>
        <v>9</v>
      </c>
      <c r="D2459" s="39">
        <f t="shared" si="215"/>
        <v>2016</v>
      </c>
      <c r="E2459" s="26" t="s">
        <v>298</v>
      </c>
      <c r="F2459">
        <f t="shared" si="216"/>
        <v>5</v>
      </c>
      <c r="G2459" t="s">
        <v>8</v>
      </c>
    </row>
    <row r="2460" spans="1:7">
      <c r="A2460" s="26">
        <v>42636</v>
      </c>
      <c r="B2460" s="39">
        <f t="shared" si="213"/>
        <v>42636</v>
      </c>
      <c r="C2460" s="39">
        <f t="shared" si="214"/>
        <v>9</v>
      </c>
      <c r="D2460" s="39">
        <f t="shared" si="215"/>
        <v>2016</v>
      </c>
      <c r="E2460" s="26" t="s">
        <v>298</v>
      </c>
      <c r="F2460">
        <f t="shared" si="216"/>
        <v>6</v>
      </c>
      <c r="G2460" t="s">
        <v>8</v>
      </c>
    </row>
    <row r="2461" spans="1:7">
      <c r="A2461" s="26">
        <v>42637</v>
      </c>
      <c r="B2461" s="39">
        <f t="shared" si="213"/>
        <v>42637</v>
      </c>
      <c r="C2461" s="39">
        <f t="shared" si="214"/>
        <v>9</v>
      </c>
      <c r="D2461" s="39">
        <f t="shared" si="215"/>
        <v>2016</v>
      </c>
      <c r="E2461" s="26" t="s">
        <v>298</v>
      </c>
      <c r="F2461">
        <f t="shared" si="216"/>
        <v>7</v>
      </c>
      <c r="G2461" t="s">
        <v>0</v>
      </c>
    </row>
    <row r="2462" spans="1:7">
      <c r="A2462" s="26">
        <v>42638</v>
      </c>
      <c r="B2462" s="39">
        <f t="shared" si="213"/>
        <v>42638</v>
      </c>
      <c r="C2462" s="39">
        <f t="shared" si="214"/>
        <v>9</v>
      </c>
      <c r="D2462" s="39">
        <f t="shared" si="215"/>
        <v>2016</v>
      </c>
      <c r="E2462" s="26" t="s">
        <v>298</v>
      </c>
      <c r="F2462">
        <f t="shared" si="216"/>
        <v>1</v>
      </c>
      <c r="G2462" t="s">
        <v>13</v>
      </c>
    </row>
    <row r="2463" spans="1:7">
      <c r="A2463" s="26">
        <v>42639</v>
      </c>
      <c r="B2463" s="39">
        <f t="shared" si="213"/>
        <v>42639</v>
      </c>
      <c r="C2463" s="39">
        <f t="shared" si="214"/>
        <v>9</v>
      </c>
      <c r="D2463" s="39">
        <f t="shared" si="215"/>
        <v>2016</v>
      </c>
      <c r="E2463" s="26" t="s">
        <v>298</v>
      </c>
      <c r="F2463">
        <f t="shared" si="216"/>
        <v>2</v>
      </c>
      <c r="G2463" t="s">
        <v>8</v>
      </c>
    </row>
    <row r="2464" spans="1:7">
      <c r="A2464" s="26">
        <v>42640</v>
      </c>
      <c r="B2464" s="39">
        <f t="shared" ref="B2464:B2468" si="217">A2464</f>
        <v>42640</v>
      </c>
      <c r="C2464" s="39">
        <f t="shared" ref="C2464:C2468" si="218">MONTH(A2464)</f>
        <v>9</v>
      </c>
      <c r="D2464" s="39">
        <f t="shared" ref="D2464:D2468" si="219">YEAR(A2464)</f>
        <v>2016</v>
      </c>
      <c r="E2464" s="26" t="s">
        <v>298</v>
      </c>
      <c r="F2464">
        <f t="shared" ref="F2464:F2468" si="220">WEEKDAY(A2464)</f>
        <v>3</v>
      </c>
      <c r="G2464" t="s">
        <v>8</v>
      </c>
    </row>
    <row r="2465" spans="1:7">
      <c r="A2465" s="26">
        <v>42641</v>
      </c>
      <c r="B2465" s="39">
        <f t="shared" si="217"/>
        <v>42641</v>
      </c>
      <c r="C2465" s="39">
        <f t="shared" si="218"/>
        <v>9</v>
      </c>
      <c r="D2465" s="39">
        <f t="shared" si="219"/>
        <v>2016</v>
      </c>
      <c r="E2465" s="26" t="s">
        <v>298</v>
      </c>
      <c r="F2465">
        <f t="shared" si="220"/>
        <v>4</v>
      </c>
      <c r="G2465" t="s">
        <v>8</v>
      </c>
    </row>
    <row r="2466" spans="1:7">
      <c r="A2466" s="26">
        <v>42642</v>
      </c>
      <c r="B2466" s="39">
        <f t="shared" si="217"/>
        <v>42642</v>
      </c>
      <c r="C2466" s="39">
        <f t="shared" si="218"/>
        <v>9</v>
      </c>
      <c r="D2466" s="39">
        <f t="shared" si="219"/>
        <v>2016</v>
      </c>
      <c r="E2466" s="26" t="s">
        <v>298</v>
      </c>
      <c r="F2466">
        <f t="shared" si="220"/>
        <v>5</v>
      </c>
      <c r="G2466" t="s">
        <v>8</v>
      </c>
    </row>
    <row r="2467" spans="1:7">
      <c r="A2467" s="26">
        <v>42643</v>
      </c>
      <c r="B2467" s="39">
        <f t="shared" si="217"/>
        <v>42643</v>
      </c>
      <c r="C2467" s="39">
        <f t="shared" si="218"/>
        <v>9</v>
      </c>
      <c r="D2467" s="39">
        <f t="shared" si="219"/>
        <v>2016</v>
      </c>
      <c r="E2467" s="26" t="s">
        <v>298</v>
      </c>
      <c r="F2467">
        <f t="shared" si="220"/>
        <v>6</v>
      </c>
      <c r="G2467" t="s">
        <v>8</v>
      </c>
    </row>
    <row r="2468" spans="1:7">
      <c r="A2468" s="26">
        <v>42644</v>
      </c>
      <c r="B2468" s="39">
        <f t="shared" si="217"/>
        <v>42644</v>
      </c>
      <c r="C2468" s="39">
        <f t="shared" si="218"/>
        <v>10</v>
      </c>
      <c r="D2468" s="39">
        <f t="shared" si="219"/>
        <v>2016</v>
      </c>
      <c r="E2468" s="26" t="s">
        <v>333</v>
      </c>
      <c r="F2468">
        <f t="shared" si="220"/>
        <v>7</v>
      </c>
      <c r="G2468" t="s">
        <v>0</v>
      </c>
    </row>
    <row r="2469" spans="1:7">
      <c r="A2469" s="26">
        <v>42645</v>
      </c>
      <c r="B2469" s="39">
        <f t="shared" ref="B2469:B2491" si="221">A2469</f>
        <v>42645</v>
      </c>
      <c r="C2469" s="39">
        <f t="shared" ref="C2469:C2491" si="222">MONTH(A2469)</f>
        <v>10</v>
      </c>
      <c r="D2469" s="39">
        <f t="shared" ref="D2469:D2491" si="223">YEAR(A2469)</f>
        <v>2016</v>
      </c>
      <c r="E2469" s="26" t="s">
        <v>333</v>
      </c>
      <c r="F2469">
        <f t="shared" ref="F2469:F2491" si="224">WEEKDAY(A2469)</f>
        <v>1</v>
      </c>
      <c r="G2469" t="s">
        <v>13</v>
      </c>
    </row>
    <row r="2470" spans="1:7">
      <c r="A2470" s="26">
        <v>42646</v>
      </c>
      <c r="B2470" s="39">
        <f t="shared" si="221"/>
        <v>42646</v>
      </c>
      <c r="C2470" s="39">
        <f t="shared" si="222"/>
        <v>10</v>
      </c>
      <c r="D2470" s="39">
        <f t="shared" si="223"/>
        <v>2016</v>
      </c>
      <c r="E2470" s="26" t="s">
        <v>333</v>
      </c>
      <c r="F2470">
        <f t="shared" si="224"/>
        <v>2</v>
      </c>
      <c r="G2470" t="s">
        <v>8</v>
      </c>
    </row>
    <row r="2471" spans="1:7">
      <c r="A2471" s="26">
        <v>42647</v>
      </c>
      <c r="B2471" s="39">
        <f t="shared" si="221"/>
        <v>42647</v>
      </c>
      <c r="C2471" s="39">
        <f t="shared" si="222"/>
        <v>10</v>
      </c>
      <c r="D2471" s="39">
        <f t="shared" si="223"/>
        <v>2016</v>
      </c>
      <c r="E2471" s="26" t="s">
        <v>333</v>
      </c>
      <c r="F2471">
        <f t="shared" si="224"/>
        <v>3</v>
      </c>
      <c r="G2471" t="s">
        <v>8</v>
      </c>
    </row>
    <row r="2472" spans="1:7">
      <c r="A2472" s="26">
        <v>42648</v>
      </c>
      <c r="B2472" s="39">
        <f t="shared" si="221"/>
        <v>42648</v>
      </c>
      <c r="C2472" s="39">
        <f t="shared" si="222"/>
        <v>10</v>
      </c>
      <c r="D2472" s="39">
        <f t="shared" si="223"/>
        <v>2016</v>
      </c>
      <c r="E2472" s="26" t="s">
        <v>333</v>
      </c>
      <c r="F2472">
        <f t="shared" si="224"/>
        <v>4</v>
      </c>
      <c r="G2472" t="s">
        <v>8</v>
      </c>
    </row>
    <row r="2473" spans="1:7">
      <c r="A2473" s="26">
        <v>42649</v>
      </c>
      <c r="B2473" s="39">
        <f t="shared" si="221"/>
        <v>42649</v>
      </c>
      <c r="C2473" s="39">
        <f t="shared" si="222"/>
        <v>10</v>
      </c>
      <c r="D2473" s="39">
        <f t="shared" si="223"/>
        <v>2016</v>
      </c>
      <c r="E2473" s="26" t="s">
        <v>333</v>
      </c>
      <c r="F2473">
        <f t="shared" si="224"/>
        <v>5</v>
      </c>
      <c r="G2473" t="s">
        <v>8</v>
      </c>
    </row>
    <row r="2474" spans="1:7">
      <c r="A2474" s="26">
        <v>42650</v>
      </c>
      <c r="B2474" s="39">
        <f t="shared" si="221"/>
        <v>42650</v>
      </c>
      <c r="C2474" s="39">
        <f t="shared" si="222"/>
        <v>10</v>
      </c>
      <c r="D2474" s="39">
        <f t="shared" si="223"/>
        <v>2016</v>
      </c>
      <c r="E2474" s="26" t="s">
        <v>333</v>
      </c>
      <c r="F2474">
        <f t="shared" si="224"/>
        <v>6</v>
      </c>
      <c r="G2474" t="s">
        <v>8</v>
      </c>
    </row>
    <row r="2475" spans="1:7">
      <c r="A2475" s="26">
        <v>42651</v>
      </c>
      <c r="B2475" s="39">
        <f t="shared" si="221"/>
        <v>42651</v>
      </c>
      <c r="C2475" s="39">
        <f t="shared" si="222"/>
        <v>10</v>
      </c>
      <c r="D2475" s="39">
        <f t="shared" si="223"/>
        <v>2016</v>
      </c>
      <c r="E2475" s="26" t="s">
        <v>333</v>
      </c>
      <c r="F2475">
        <f t="shared" si="224"/>
        <v>7</v>
      </c>
      <c r="G2475" t="s">
        <v>0</v>
      </c>
    </row>
    <row r="2476" spans="1:7">
      <c r="A2476" s="26">
        <v>42652</v>
      </c>
      <c r="B2476" s="39">
        <f t="shared" si="221"/>
        <v>42652</v>
      </c>
      <c r="C2476" s="39">
        <f t="shared" si="222"/>
        <v>10</v>
      </c>
      <c r="D2476" s="39">
        <f t="shared" si="223"/>
        <v>2016</v>
      </c>
      <c r="E2476" s="26" t="s">
        <v>333</v>
      </c>
      <c r="F2476">
        <f t="shared" si="224"/>
        <v>1</v>
      </c>
      <c r="G2476" t="s">
        <v>13</v>
      </c>
    </row>
    <row r="2477" spans="1:7">
      <c r="A2477" s="26">
        <v>42653</v>
      </c>
      <c r="B2477" s="39">
        <f t="shared" si="221"/>
        <v>42653</v>
      </c>
      <c r="C2477" s="39">
        <f t="shared" si="222"/>
        <v>10</v>
      </c>
      <c r="D2477" s="39">
        <f t="shared" si="223"/>
        <v>2016</v>
      </c>
      <c r="E2477" s="26" t="s">
        <v>333</v>
      </c>
      <c r="F2477">
        <f t="shared" si="224"/>
        <v>2</v>
      </c>
      <c r="G2477" t="s">
        <v>13</v>
      </c>
    </row>
    <row r="2478" spans="1:7">
      <c r="A2478" s="26">
        <v>42654</v>
      </c>
      <c r="B2478" s="39">
        <f t="shared" si="221"/>
        <v>42654</v>
      </c>
      <c r="C2478" s="39">
        <f t="shared" si="222"/>
        <v>10</v>
      </c>
      <c r="D2478" s="39">
        <f t="shared" si="223"/>
        <v>2016</v>
      </c>
      <c r="E2478" s="26" t="s">
        <v>333</v>
      </c>
      <c r="F2478">
        <f t="shared" si="224"/>
        <v>3</v>
      </c>
      <c r="G2478" t="s">
        <v>8</v>
      </c>
    </row>
    <row r="2479" spans="1:7">
      <c r="A2479" s="26">
        <v>42655</v>
      </c>
      <c r="B2479" s="39">
        <f t="shared" si="221"/>
        <v>42655</v>
      </c>
      <c r="C2479" s="39">
        <f t="shared" si="222"/>
        <v>10</v>
      </c>
      <c r="D2479" s="39">
        <f t="shared" si="223"/>
        <v>2016</v>
      </c>
      <c r="E2479" s="26" t="s">
        <v>333</v>
      </c>
      <c r="F2479">
        <f t="shared" si="224"/>
        <v>4</v>
      </c>
      <c r="G2479" t="s">
        <v>8</v>
      </c>
    </row>
    <row r="2480" spans="1:7">
      <c r="A2480" s="26">
        <v>42656</v>
      </c>
      <c r="B2480" s="39">
        <f t="shared" si="221"/>
        <v>42656</v>
      </c>
      <c r="C2480" s="39">
        <f t="shared" si="222"/>
        <v>10</v>
      </c>
      <c r="D2480" s="39">
        <f t="shared" si="223"/>
        <v>2016</v>
      </c>
      <c r="E2480" s="26" t="s">
        <v>333</v>
      </c>
      <c r="F2480">
        <f t="shared" si="224"/>
        <v>5</v>
      </c>
      <c r="G2480" t="s">
        <v>8</v>
      </c>
    </row>
    <row r="2481" spans="1:7">
      <c r="A2481" s="26">
        <v>42657</v>
      </c>
      <c r="B2481" s="39">
        <f t="shared" si="221"/>
        <v>42657</v>
      </c>
      <c r="C2481" s="39">
        <f t="shared" si="222"/>
        <v>10</v>
      </c>
      <c r="D2481" s="39">
        <f t="shared" si="223"/>
        <v>2016</v>
      </c>
      <c r="E2481" s="26" t="s">
        <v>333</v>
      </c>
      <c r="F2481">
        <f t="shared" si="224"/>
        <v>6</v>
      </c>
      <c r="G2481" t="s">
        <v>8</v>
      </c>
    </row>
    <row r="2482" spans="1:7">
      <c r="A2482" s="26">
        <v>42658</v>
      </c>
      <c r="B2482" s="39">
        <f t="shared" si="221"/>
        <v>42658</v>
      </c>
      <c r="C2482" s="39">
        <f t="shared" si="222"/>
        <v>10</v>
      </c>
      <c r="D2482" s="39">
        <f t="shared" si="223"/>
        <v>2016</v>
      </c>
      <c r="E2482" s="26" t="s">
        <v>333</v>
      </c>
      <c r="F2482">
        <f t="shared" si="224"/>
        <v>7</v>
      </c>
      <c r="G2482" t="s">
        <v>0</v>
      </c>
    </row>
    <row r="2483" spans="1:7">
      <c r="A2483" s="26">
        <v>42659</v>
      </c>
      <c r="B2483" s="39">
        <f t="shared" si="221"/>
        <v>42659</v>
      </c>
      <c r="C2483" s="39">
        <f t="shared" si="222"/>
        <v>10</v>
      </c>
      <c r="D2483" s="39">
        <f t="shared" si="223"/>
        <v>2016</v>
      </c>
      <c r="E2483" s="26" t="s">
        <v>333</v>
      </c>
      <c r="F2483">
        <f t="shared" si="224"/>
        <v>1</v>
      </c>
      <c r="G2483" t="s">
        <v>13</v>
      </c>
    </row>
    <row r="2484" spans="1:7">
      <c r="A2484" s="26">
        <v>42660</v>
      </c>
      <c r="B2484" s="39">
        <f t="shared" si="221"/>
        <v>42660</v>
      </c>
      <c r="C2484" s="39">
        <f t="shared" si="222"/>
        <v>10</v>
      </c>
      <c r="D2484" s="39">
        <f t="shared" si="223"/>
        <v>2016</v>
      </c>
      <c r="E2484" s="26" t="s">
        <v>333</v>
      </c>
      <c r="F2484">
        <f t="shared" si="224"/>
        <v>2</v>
      </c>
      <c r="G2484" t="s">
        <v>8</v>
      </c>
    </row>
    <row r="2485" spans="1:7">
      <c r="A2485" s="26">
        <v>42661</v>
      </c>
      <c r="B2485" s="39">
        <f t="shared" si="221"/>
        <v>42661</v>
      </c>
      <c r="C2485" s="39">
        <f t="shared" si="222"/>
        <v>10</v>
      </c>
      <c r="D2485" s="39">
        <f t="shared" si="223"/>
        <v>2016</v>
      </c>
      <c r="E2485" s="26" t="s">
        <v>333</v>
      </c>
      <c r="F2485">
        <f t="shared" si="224"/>
        <v>3</v>
      </c>
      <c r="G2485" t="s">
        <v>8</v>
      </c>
    </row>
    <row r="2486" spans="1:7">
      <c r="A2486" s="26">
        <v>42662</v>
      </c>
      <c r="B2486" s="39">
        <f t="shared" si="221"/>
        <v>42662</v>
      </c>
      <c r="C2486" s="39">
        <f t="shared" si="222"/>
        <v>10</v>
      </c>
      <c r="D2486" s="39">
        <f t="shared" si="223"/>
        <v>2016</v>
      </c>
      <c r="E2486" s="26" t="s">
        <v>333</v>
      </c>
      <c r="F2486">
        <f t="shared" si="224"/>
        <v>4</v>
      </c>
      <c r="G2486" t="s">
        <v>8</v>
      </c>
    </row>
    <row r="2487" spans="1:7">
      <c r="A2487" s="26">
        <v>42663</v>
      </c>
      <c r="B2487" s="39">
        <f t="shared" si="221"/>
        <v>42663</v>
      </c>
      <c r="C2487" s="39">
        <f t="shared" si="222"/>
        <v>10</v>
      </c>
      <c r="D2487" s="39">
        <f t="shared" si="223"/>
        <v>2016</v>
      </c>
      <c r="E2487" s="26" t="s">
        <v>333</v>
      </c>
      <c r="F2487">
        <f t="shared" si="224"/>
        <v>5</v>
      </c>
      <c r="G2487" t="s">
        <v>8</v>
      </c>
    </row>
    <row r="2488" spans="1:7">
      <c r="A2488" s="26">
        <v>42664</v>
      </c>
      <c r="B2488" s="39">
        <f t="shared" si="221"/>
        <v>42664</v>
      </c>
      <c r="C2488" s="39">
        <f t="shared" si="222"/>
        <v>10</v>
      </c>
      <c r="D2488" s="39">
        <f t="shared" si="223"/>
        <v>2016</v>
      </c>
      <c r="E2488" s="26" t="s">
        <v>333</v>
      </c>
      <c r="F2488">
        <f t="shared" si="224"/>
        <v>6</v>
      </c>
      <c r="G2488" t="s">
        <v>8</v>
      </c>
    </row>
    <row r="2489" spans="1:7">
      <c r="A2489" s="26">
        <v>42665</v>
      </c>
      <c r="B2489" s="39">
        <f t="shared" si="221"/>
        <v>42665</v>
      </c>
      <c r="C2489" s="39">
        <f t="shared" si="222"/>
        <v>10</v>
      </c>
      <c r="D2489" s="39">
        <f t="shared" si="223"/>
        <v>2016</v>
      </c>
      <c r="E2489" s="26" t="s">
        <v>333</v>
      </c>
      <c r="F2489">
        <f t="shared" si="224"/>
        <v>7</v>
      </c>
      <c r="G2489" t="s">
        <v>0</v>
      </c>
    </row>
    <row r="2490" spans="1:7">
      <c r="A2490" s="26">
        <v>42666</v>
      </c>
      <c r="B2490" s="39">
        <f t="shared" si="221"/>
        <v>42666</v>
      </c>
      <c r="C2490" s="39">
        <f t="shared" si="222"/>
        <v>10</v>
      </c>
      <c r="D2490" s="39">
        <f t="shared" si="223"/>
        <v>2016</v>
      </c>
      <c r="E2490" s="26" t="s">
        <v>333</v>
      </c>
      <c r="F2490">
        <f t="shared" si="224"/>
        <v>1</v>
      </c>
      <c r="G2490" t="s">
        <v>13</v>
      </c>
    </row>
    <row r="2491" spans="1:7">
      <c r="A2491" s="26">
        <v>42667</v>
      </c>
      <c r="B2491" s="39">
        <f t="shared" si="221"/>
        <v>42667</v>
      </c>
      <c r="C2491" s="39">
        <f t="shared" si="222"/>
        <v>10</v>
      </c>
      <c r="D2491" s="39">
        <f t="shared" si="223"/>
        <v>2016</v>
      </c>
      <c r="E2491" s="26" t="s">
        <v>333</v>
      </c>
      <c r="F2491">
        <f t="shared" si="224"/>
        <v>2</v>
      </c>
      <c r="G2491" t="s">
        <v>8</v>
      </c>
    </row>
    <row r="2492" spans="1:7">
      <c r="A2492" s="26">
        <v>42668</v>
      </c>
      <c r="B2492" s="39">
        <f t="shared" ref="B2492:B2515" si="225">A2492</f>
        <v>42668</v>
      </c>
      <c r="C2492" s="39">
        <f t="shared" ref="C2492:C2515" si="226">MONTH(A2492)</f>
        <v>10</v>
      </c>
      <c r="D2492" s="39">
        <f t="shared" ref="D2492:D2515" si="227">YEAR(A2492)</f>
        <v>2016</v>
      </c>
      <c r="E2492" s="26" t="s">
        <v>333</v>
      </c>
      <c r="F2492">
        <f t="shared" ref="F2492:F2515" si="228">WEEKDAY(A2492)</f>
        <v>3</v>
      </c>
      <c r="G2492" t="s">
        <v>8</v>
      </c>
    </row>
    <row r="2493" spans="1:7">
      <c r="A2493" s="26">
        <v>42669</v>
      </c>
      <c r="B2493" s="39">
        <f t="shared" si="225"/>
        <v>42669</v>
      </c>
      <c r="C2493" s="39">
        <f t="shared" si="226"/>
        <v>10</v>
      </c>
      <c r="D2493" s="39">
        <f t="shared" si="227"/>
        <v>2016</v>
      </c>
      <c r="E2493" s="26" t="s">
        <v>333</v>
      </c>
      <c r="F2493">
        <f t="shared" si="228"/>
        <v>4</v>
      </c>
      <c r="G2493" t="s">
        <v>8</v>
      </c>
    </row>
    <row r="2494" spans="1:7">
      <c r="A2494" s="26">
        <v>42670</v>
      </c>
      <c r="B2494" s="39">
        <f t="shared" si="225"/>
        <v>42670</v>
      </c>
      <c r="C2494" s="39">
        <f t="shared" si="226"/>
        <v>10</v>
      </c>
      <c r="D2494" s="39">
        <f t="shared" si="227"/>
        <v>2016</v>
      </c>
      <c r="E2494" s="26" t="s">
        <v>333</v>
      </c>
      <c r="F2494">
        <f t="shared" si="228"/>
        <v>5</v>
      </c>
      <c r="G2494" t="s">
        <v>8</v>
      </c>
    </row>
    <row r="2495" spans="1:7">
      <c r="A2495" s="26">
        <v>42671</v>
      </c>
      <c r="B2495" s="39">
        <f t="shared" si="225"/>
        <v>42671</v>
      </c>
      <c r="C2495" s="39">
        <f t="shared" si="226"/>
        <v>10</v>
      </c>
      <c r="D2495" s="39">
        <f t="shared" si="227"/>
        <v>2016</v>
      </c>
      <c r="E2495" s="26" t="s">
        <v>333</v>
      </c>
      <c r="F2495">
        <f t="shared" si="228"/>
        <v>6</v>
      </c>
      <c r="G2495" t="s">
        <v>8</v>
      </c>
    </row>
    <row r="2496" spans="1:7">
      <c r="A2496" s="26">
        <v>42672</v>
      </c>
      <c r="B2496" s="39">
        <f t="shared" si="225"/>
        <v>42672</v>
      </c>
      <c r="C2496" s="39">
        <f t="shared" si="226"/>
        <v>10</v>
      </c>
      <c r="D2496" s="39">
        <f t="shared" si="227"/>
        <v>2016</v>
      </c>
      <c r="E2496" s="26" t="s">
        <v>333</v>
      </c>
      <c r="F2496">
        <f t="shared" si="228"/>
        <v>7</v>
      </c>
      <c r="G2496" t="s">
        <v>0</v>
      </c>
    </row>
    <row r="2497" spans="1:7">
      <c r="A2497" s="26">
        <v>42673</v>
      </c>
      <c r="B2497" s="39">
        <f t="shared" si="225"/>
        <v>42673</v>
      </c>
      <c r="C2497" s="39">
        <f t="shared" si="226"/>
        <v>10</v>
      </c>
      <c r="D2497" s="39">
        <f t="shared" si="227"/>
        <v>2016</v>
      </c>
      <c r="E2497" s="26" t="s">
        <v>333</v>
      </c>
      <c r="F2497">
        <f t="shared" si="228"/>
        <v>1</v>
      </c>
      <c r="G2497" t="s">
        <v>13</v>
      </c>
    </row>
    <row r="2498" spans="1:7">
      <c r="A2498" s="26">
        <v>42674</v>
      </c>
      <c r="B2498" s="39">
        <f t="shared" si="225"/>
        <v>42674</v>
      </c>
      <c r="C2498" s="39">
        <f t="shared" si="226"/>
        <v>10</v>
      </c>
      <c r="D2498" s="39">
        <f t="shared" si="227"/>
        <v>2016</v>
      </c>
      <c r="E2498" s="26" t="s">
        <v>333</v>
      </c>
      <c r="F2498">
        <f t="shared" si="228"/>
        <v>2</v>
      </c>
      <c r="G2498" t="s">
        <v>8</v>
      </c>
    </row>
    <row r="2499" spans="1:7">
      <c r="A2499" s="26">
        <v>42675</v>
      </c>
      <c r="B2499" s="39">
        <f t="shared" si="225"/>
        <v>42675</v>
      </c>
      <c r="C2499" s="39">
        <f t="shared" si="226"/>
        <v>11</v>
      </c>
      <c r="D2499" s="39">
        <f t="shared" si="227"/>
        <v>2016</v>
      </c>
      <c r="E2499" s="26" t="s">
        <v>333</v>
      </c>
      <c r="F2499">
        <f t="shared" si="228"/>
        <v>3</v>
      </c>
      <c r="G2499" t="s">
        <v>8</v>
      </c>
    </row>
    <row r="2500" spans="1:7">
      <c r="A2500" s="26">
        <v>42676</v>
      </c>
      <c r="B2500" s="39">
        <f t="shared" si="225"/>
        <v>42676</v>
      </c>
      <c r="C2500" s="39">
        <f t="shared" si="226"/>
        <v>11</v>
      </c>
      <c r="D2500" s="39">
        <f t="shared" si="227"/>
        <v>2016</v>
      </c>
      <c r="E2500" s="26" t="s">
        <v>333</v>
      </c>
      <c r="F2500">
        <f t="shared" si="228"/>
        <v>4</v>
      </c>
      <c r="G2500" t="s">
        <v>8</v>
      </c>
    </row>
    <row r="2501" spans="1:7">
      <c r="A2501" s="26">
        <v>42677</v>
      </c>
      <c r="B2501" s="39">
        <f t="shared" si="225"/>
        <v>42677</v>
      </c>
      <c r="C2501" s="39">
        <f t="shared" si="226"/>
        <v>11</v>
      </c>
      <c r="D2501" s="39">
        <f t="shared" si="227"/>
        <v>2016</v>
      </c>
      <c r="E2501" s="26" t="s">
        <v>333</v>
      </c>
      <c r="F2501">
        <f t="shared" si="228"/>
        <v>5</v>
      </c>
      <c r="G2501" t="s">
        <v>8</v>
      </c>
    </row>
    <row r="2502" spans="1:7">
      <c r="A2502" s="26">
        <v>42678</v>
      </c>
      <c r="B2502" s="39">
        <f t="shared" si="225"/>
        <v>42678</v>
      </c>
      <c r="C2502" s="39">
        <f t="shared" si="226"/>
        <v>11</v>
      </c>
      <c r="D2502" s="39">
        <f t="shared" si="227"/>
        <v>2016</v>
      </c>
      <c r="E2502" s="26" t="s">
        <v>333</v>
      </c>
      <c r="F2502">
        <f t="shared" si="228"/>
        <v>6</v>
      </c>
      <c r="G2502" t="s">
        <v>8</v>
      </c>
    </row>
    <row r="2503" spans="1:7">
      <c r="A2503" s="26">
        <v>42679</v>
      </c>
      <c r="B2503" s="39">
        <f t="shared" si="225"/>
        <v>42679</v>
      </c>
      <c r="C2503" s="39">
        <f t="shared" si="226"/>
        <v>11</v>
      </c>
      <c r="D2503" s="39">
        <f t="shared" si="227"/>
        <v>2016</v>
      </c>
      <c r="E2503" s="26" t="s">
        <v>333</v>
      </c>
      <c r="F2503">
        <f t="shared" si="228"/>
        <v>7</v>
      </c>
      <c r="G2503" t="s">
        <v>0</v>
      </c>
    </row>
    <row r="2504" spans="1:7">
      <c r="A2504" s="26">
        <v>42680</v>
      </c>
      <c r="B2504" s="39">
        <f t="shared" si="225"/>
        <v>42680</v>
      </c>
      <c r="C2504" s="39">
        <f t="shared" si="226"/>
        <v>11</v>
      </c>
      <c r="D2504" s="39">
        <f t="shared" si="227"/>
        <v>2016</v>
      </c>
      <c r="E2504" s="26" t="s">
        <v>333</v>
      </c>
      <c r="F2504">
        <f t="shared" si="228"/>
        <v>1</v>
      </c>
      <c r="G2504" t="s">
        <v>13</v>
      </c>
    </row>
    <row r="2505" spans="1:7">
      <c r="A2505" s="26">
        <v>42681</v>
      </c>
      <c r="B2505" s="39">
        <f t="shared" si="225"/>
        <v>42681</v>
      </c>
      <c r="C2505" s="39">
        <f t="shared" si="226"/>
        <v>11</v>
      </c>
      <c r="D2505" s="39">
        <f t="shared" si="227"/>
        <v>2016</v>
      </c>
      <c r="E2505" s="26" t="s">
        <v>333</v>
      </c>
      <c r="F2505">
        <f t="shared" si="228"/>
        <v>2</v>
      </c>
      <c r="G2505" t="s">
        <v>8</v>
      </c>
    </row>
    <row r="2506" spans="1:7">
      <c r="A2506" s="26">
        <v>42682</v>
      </c>
      <c r="B2506" s="39">
        <f t="shared" si="225"/>
        <v>42682</v>
      </c>
      <c r="C2506" s="39">
        <f t="shared" si="226"/>
        <v>11</v>
      </c>
      <c r="D2506" s="39">
        <f t="shared" si="227"/>
        <v>2016</v>
      </c>
      <c r="E2506" s="26" t="s">
        <v>333</v>
      </c>
      <c r="F2506">
        <f t="shared" si="228"/>
        <v>3</v>
      </c>
      <c r="G2506" t="s">
        <v>8</v>
      </c>
    </row>
    <row r="2507" spans="1:7">
      <c r="A2507" s="26">
        <v>42683</v>
      </c>
      <c r="B2507" s="39">
        <f t="shared" si="225"/>
        <v>42683</v>
      </c>
      <c r="C2507" s="39">
        <f t="shared" si="226"/>
        <v>11</v>
      </c>
      <c r="D2507" s="39">
        <f t="shared" si="227"/>
        <v>2016</v>
      </c>
      <c r="E2507" s="26" t="s">
        <v>333</v>
      </c>
      <c r="F2507">
        <f t="shared" si="228"/>
        <v>4</v>
      </c>
      <c r="G2507" t="s">
        <v>8</v>
      </c>
    </row>
    <row r="2508" spans="1:7">
      <c r="A2508" s="26">
        <v>42684</v>
      </c>
      <c r="B2508" s="39">
        <f t="shared" si="225"/>
        <v>42684</v>
      </c>
      <c r="C2508" s="39">
        <f t="shared" si="226"/>
        <v>11</v>
      </c>
      <c r="D2508" s="39">
        <f t="shared" si="227"/>
        <v>2016</v>
      </c>
      <c r="E2508" s="26" t="s">
        <v>333</v>
      </c>
      <c r="F2508">
        <f t="shared" si="228"/>
        <v>5</v>
      </c>
      <c r="G2508" t="s">
        <v>8</v>
      </c>
    </row>
    <row r="2509" spans="1:7">
      <c r="A2509" s="26">
        <v>42685</v>
      </c>
      <c r="B2509" s="39">
        <f t="shared" si="225"/>
        <v>42685</v>
      </c>
      <c r="C2509" s="39">
        <f t="shared" si="226"/>
        <v>11</v>
      </c>
      <c r="D2509" s="39">
        <f t="shared" si="227"/>
        <v>2016</v>
      </c>
      <c r="E2509" s="26" t="s">
        <v>333</v>
      </c>
      <c r="F2509">
        <f t="shared" si="228"/>
        <v>6</v>
      </c>
      <c r="G2509" t="s">
        <v>8</v>
      </c>
    </row>
    <row r="2510" spans="1:7">
      <c r="A2510" s="26">
        <v>42686</v>
      </c>
      <c r="B2510" s="39">
        <f t="shared" si="225"/>
        <v>42686</v>
      </c>
      <c r="C2510" s="39">
        <f t="shared" si="226"/>
        <v>11</v>
      </c>
      <c r="D2510" s="39">
        <f t="shared" si="227"/>
        <v>2016</v>
      </c>
      <c r="E2510" s="26" t="s">
        <v>333</v>
      </c>
      <c r="F2510">
        <f t="shared" si="228"/>
        <v>7</v>
      </c>
      <c r="G2510" t="s">
        <v>0</v>
      </c>
    </row>
    <row r="2511" spans="1:7">
      <c r="A2511" s="26">
        <v>42687</v>
      </c>
      <c r="B2511" s="39">
        <f t="shared" si="225"/>
        <v>42687</v>
      </c>
      <c r="C2511" s="39">
        <f t="shared" si="226"/>
        <v>11</v>
      </c>
      <c r="D2511" s="39">
        <f t="shared" si="227"/>
        <v>2016</v>
      </c>
      <c r="E2511" s="26" t="s">
        <v>333</v>
      </c>
      <c r="F2511">
        <f t="shared" si="228"/>
        <v>1</v>
      </c>
      <c r="G2511" t="s">
        <v>13</v>
      </c>
    </row>
    <row r="2512" spans="1:7">
      <c r="A2512" s="26">
        <v>42688</v>
      </c>
      <c r="B2512" s="39">
        <f t="shared" si="225"/>
        <v>42688</v>
      </c>
      <c r="C2512" s="39">
        <f t="shared" si="226"/>
        <v>11</v>
      </c>
      <c r="D2512" s="39">
        <f t="shared" si="227"/>
        <v>2016</v>
      </c>
      <c r="E2512" s="26" t="s">
        <v>333</v>
      </c>
      <c r="F2512">
        <f t="shared" si="228"/>
        <v>2</v>
      </c>
      <c r="G2512" t="s">
        <v>8</v>
      </c>
    </row>
    <row r="2513" spans="1:7">
      <c r="A2513" s="26">
        <v>42689</v>
      </c>
      <c r="B2513" s="39">
        <f t="shared" si="225"/>
        <v>42689</v>
      </c>
      <c r="C2513" s="39">
        <f t="shared" si="226"/>
        <v>11</v>
      </c>
      <c r="D2513" s="39">
        <f t="shared" si="227"/>
        <v>2016</v>
      </c>
      <c r="E2513" s="26" t="s">
        <v>333</v>
      </c>
      <c r="F2513">
        <f t="shared" si="228"/>
        <v>3</v>
      </c>
      <c r="G2513" t="s">
        <v>8</v>
      </c>
    </row>
    <row r="2514" spans="1:7">
      <c r="A2514" s="26">
        <v>42690</v>
      </c>
      <c r="B2514" s="39">
        <f t="shared" si="225"/>
        <v>42690</v>
      </c>
      <c r="C2514" s="39">
        <f t="shared" si="226"/>
        <v>11</v>
      </c>
      <c r="D2514" s="39">
        <f t="shared" si="227"/>
        <v>2016</v>
      </c>
      <c r="E2514" s="26" t="s">
        <v>333</v>
      </c>
      <c r="F2514">
        <f t="shared" si="228"/>
        <v>4</v>
      </c>
      <c r="G2514" t="s">
        <v>8</v>
      </c>
    </row>
    <row r="2515" spans="1:7">
      <c r="A2515" s="26">
        <v>42691</v>
      </c>
      <c r="B2515" s="39">
        <f t="shared" si="225"/>
        <v>42691</v>
      </c>
      <c r="C2515" s="39">
        <f t="shared" si="226"/>
        <v>11</v>
      </c>
      <c r="D2515" s="39">
        <f t="shared" si="227"/>
        <v>2016</v>
      </c>
      <c r="E2515" s="26" t="s">
        <v>333</v>
      </c>
      <c r="F2515">
        <f t="shared" si="228"/>
        <v>5</v>
      </c>
      <c r="G2515" t="s">
        <v>8</v>
      </c>
    </row>
    <row r="2516" spans="1:7">
      <c r="A2516" s="26">
        <v>42692</v>
      </c>
      <c r="B2516" s="39">
        <f t="shared" ref="B2516:B2543" si="229">A2516</f>
        <v>42692</v>
      </c>
      <c r="C2516" s="39">
        <f t="shared" ref="C2516:C2543" si="230">MONTH(A2516)</f>
        <v>11</v>
      </c>
      <c r="D2516" s="39">
        <f t="shared" ref="D2516:D2543" si="231">YEAR(A2516)</f>
        <v>2016</v>
      </c>
      <c r="E2516" s="26" t="s">
        <v>333</v>
      </c>
      <c r="F2516">
        <f t="shared" ref="F2516:F2543" si="232">WEEKDAY(A2516)</f>
        <v>6</v>
      </c>
      <c r="G2516" t="s">
        <v>8</v>
      </c>
    </row>
    <row r="2517" spans="1:7">
      <c r="A2517" s="26">
        <v>42693</v>
      </c>
      <c r="B2517" s="39">
        <f t="shared" si="229"/>
        <v>42693</v>
      </c>
      <c r="C2517" s="39">
        <f t="shared" si="230"/>
        <v>11</v>
      </c>
      <c r="D2517" s="39">
        <f t="shared" si="231"/>
        <v>2016</v>
      </c>
      <c r="E2517" s="26" t="s">
        <v>333</v>
      </c>
      <c r="F2517">
        <f t="shared" si="232"/>
        <v>7</v>
      </c>
      <c r="G2517" t="s">
        <v>0</v>
      </c>
    </row>
    <row r="2518" spans="1:7">
      <c r="A2518" s="26">
        <v>42694</v>
      </c>
      <c r="B2518" s="39">
        <f t="shared" si="229"/>
        <v>42694</v>
      </c>
      <c r="C2518" s="39">
        <f t="shared" si="230"/>
        <v>11</v>
      </c>
      <c r="D2518" s="39">
        <f t="shared" si="231"/>
        <v>2016</v>
      </c>
      <c r="E2518" s="26" t="s">
        <v>333</v>
      </c>
      <c r="F2518">
        <f t="shared" si="232"/>
        <v>1</v>
      </c>
      <c r="G2518" t="s">
        <v>13</v>
      </c>
    </row>
    <row r="2519" spans="1:7">
      <c r="A2519" s="26">
        <v>42695</v>
      </c>
      <c r="B2519" s="39">
        <f t="shared" si="229"/>
        <v>42695</v>
      </c>
      <c r="C2519" s="39">
        <f t="shared" si="230"/>
        <v>11</v>
      </c>
      <c r="D2519" s="39">
        <f t="shared" si="231"/>
        <v>2016</v>
      </c>
      <c r="E2519" s="26" t="s">
        <v>333</v>
      </c>
      <c r="F2519">
        <f t="shared" si="232"/>
        <v>2</v>
      </c>
      <c r="G2519" t="s">
        <v>8</v>
      </c>
    </row>
    <row r="2520" spans="1:7">
      <c r="A2520" s="26">
        <v>42696</v>
      </c>
      <c r="B2520" s="39">
        <f t="shared" si="229"/>
        <v>42696</v>
      </c>
      <c r="C2520" s="39">
        <f t="shared" si="230"/>
        <v>11</v>
      </c>
      <c r="D2520" s="39">
        <f t="shared" si="231"/>
        <v>2016</v>
      </c>
      <c r="E2520" s="26" t="s">
        <v>333</v>
      </c>
      <c r="F2520">
        <f t="shared" si="232"/>
        <v>3</v>
      </c>
      <c r="G2520" t="s">
        <v>8</v>
      </c>
    </row>
    <row r="2521" spans="1:7">
      <c r="A2521" s="26">
        <v>42697</v>
      </c>
      <c r="B2521" s="39">
        <f t="shared" si="229"/>
        <v>42697</v>
      </c>
      <c r="C2521" s="39">
        <f t="shared" si="230"/>
        <v>11</v>
      </c>
      <c r="D2521" s="39">
        <f t="shared" si="231"/>
        <v>2016</v>
      </c>
      <c r="E2521" s="26" t="s">
        <v>333</v>
      </c>
      <c r="F2521">
        <f t="shared" si="232"/>
        <v>4</v>
      </c>
      <c r="G2521" t="s">
        <v>8</v>
      </c>
    </row>
    <row r="2522" spans="1:7">
      <c r="A2522" s="26">
        <v>42698</v>
      </c>
      <c r="B2522" s="39">
        <f t="shared" si="229"/>
        <v>42698</v>
      </c>
      <c r="C2522" s="39">
        <f t="shared" si="230"/>
        <v>11</v>
      </c>
      <c r="D2522" s="39">
        <f t="shared" si="231"/>
        <v>2016</v>
      </c>
      <c r="E2522" s="26" t="s">
        <v>333</v>
      </c>
      <c r="F2522">
        <f t="shared" si="232"/>
        <v>5</v>
      </c>
      <c r="G2522" t="s">
        <v>8</v>
      </c>
    </row>
    <row r="2523" spans="1:7">
      <c r="A2523" s="26">
        <v>42699</v>
      </c>
      <c r="B2523" s="39">
        <f t="shared" si="229"/>
        <v>42699</v>
      </c>
      <c r="C2523" s="39">
        <f t="shared" si="230"/>
        <v>11</v>
      </c>
      <c r="D2523" s="39">
        <f t="shared" si="231"/>
        <v>2016</v>
      </c>
      <c r="E2523" s="26" t="s">
        <v>333</v>
      </c>
      <c r="F2523">
        <f t="shared" si="232"/>
        <v>6</v>
      </c>
      <c r="G2523" t="s">
        <v>8</v>
      </c>
    </row>
    <row r="2524" spans="1:7">
      <c r="A2524" s="26">
        <v>42700</v>
      </c>
      <c r="B2524" s="39">
        <f t="shared" si="229"/>
        <v>42700</v>
      </c>
      <c r="C2524" s="39">
        <f t="shared" si="230"/>
        <v>11</v>
      </c>
      <c r="D2524" s="39">
        <f t="shared" si="231"/>
        <v>2016</v>
      </c>
      <c r="E2524" s="26" t="s">
        <v>333</v>
      </c>
      <c r="F2524">
        <f t="shared" si="232"/>
        <v>7</v>
      </c>
      <c r="G2524" t="s">
        <v>0</v>
      </c>
    </row>
    <row r="2525" spans="1:7">
      <c r="A2525" s="26">
        <v>42701</v>
      </c>
      <c r="B2525" s="39">
        <f t="shared" si="229"/>
        <v>42701</v>
      </c>
      <c r="C2525" s="39">
        <f t="shared" si="230"/>
        <v>11</v>
      </c>
      <c r="D2525" s="39">
        <f t="shared" si="231"/>
        <v>2016</v>
      </c>
      <c r="E2525" s="26" t="s">
        <v>333</v>
      </c>
      <c r="F2525">
        <f t="shared" si="232"/>
        <v>1</v>
      </c>
      <c r="G2525" t="s">
        <v>13</v>
      </c>
    </row>
    <row r="2526" spans="1:7">
      <c r="A2526" s="26">
        <v>42702</v>
      </c>
      <c r="B2526" s="39">
        <f t="shared" si="229"/>
        <v>42702</v>
      </c>
      <c r="C2526" s="39">
        <f t="shared" si="230"/>
        <v>11</v>
      </c>
      <c r="D2526" s="39">
        <f t="shared" si="231"/>
        <v>2016</v>
      </c>
      <c r="E2526" s="26" t="s">
        <v>333</v>
      </c>
      <c r="F2526">
        <f t="shared" si="232"/>
        <v>2</v>
      </c>
      <c r="G2526" t="s">
        <v>8</v>
      </c>
    </row>
    <row r="2527" spans="1:7">
      <c r="A2527" s="26">
        <v>42703</v>
      </c>
      <c r="B2527" s="39">
        <f t="shared" si="229"/>
        <v>42703</v>
      </c>
      <c r="C2527" s="39">
        <f t="shared" si="230"/>
        <v>11</v>
      </c>
      <c r="D2527" s="39">
        <f t="shared" si="231"/>
        <v>2016</v>
      </c>
      <c r="E2527" s="26" t="s">
        <v>333</v>
      </c>
      <c r="F2527">
        <f t="shared" si="232"/>
        <v>3</v>
      </c>
      <c r="G2527" t="s">
        <v>8</v>
      </c>
    </row>
    <row r="2528" spans="1:7">
      <c r="A2528" s="26">
        <v>42704</v>
      </c>
      <c r="B2528" s="39">
        <f t="shared" si="229"/>
        <v>42704</v>
      </c>
      <c r="C2528" s="39">
        <f t="shared" si="230"/>
        <v>11</v>
      </c>
      <c r="D2528" s="39">
        <f t="shared" si="231"/>
        <v>2016</v>
      </c>
      <c r="E2528" s="26" t="s">
        <v>333</v>
      </c>
      <c r="F2528">
        <f t="shared" si="232"/>
        <v>4</v>
      </c>
      <c r="G2528" t="s">
        <v>8</v>
      </c>
    </row>
    <row r="2529" spans="1:7">
      <c r="A2529" s="26">
        <v>42705</v>
      </c>
      <c r="B2529" s="39">
        <f t="shared" si="229"/>
        <v>42705</v>
      </c>
      <c r="C2529" s="39">
        <f t="shared" si="230"/>
        <v>12</v>
      </c>
      <c r="D2529" s="39">
        <f t="shared" si="231"/>
        <v>2016</v>
      </c>
      <c r="E2529" s="26" t="s">
        <v>333</v>
      </c>
      <c r="F2529">
        <f t="shared" si="232"/>
        <v>5</v>
      </c>
      <c r="G2529" t="s">
        <v>8</v>
      </c>
    </row>
    <row r="2530" spans="1:7">
      <c r="A2530" s="26">
        <v>42706</v>
      </c>
      <c r="B2530" s="39">
        <f t="shared" si="229"/>
        <v>42706</v>
      </c>
      <c r="C2530" s="39">
        <f t="shared" si="230"/>
        <v>12</v>
      </c>
      <c r="D2530" s="39">
        <f t="shared" si="231"/>
        <v>2016</v>
      </c>
      <c r="E2530" s="26" t="s">
        <v>333</v>
      </c>
      <c r="F2530">
        <f t="shared" si="232"/>
        <v>6</v>
      </c>
      <c r="G2530" t="s">
        <v>8</v>
      </c>
    </row>
    <row r="2531" spans="1:7">
      <c r="A2531" s="26">
        <v>42707</v>
      </c>
      <c r="B2531" s="39">
        <f t="shared" si="229"/>
        <v>42707</v>
      </c>
      <c r="C2531" s="39">
        <f t="shared" si="230"/>
        <v>12</v>
      </c>
      <c r="D2531" s="39">
        <f t="shared" si="231"/>
        <v>2016</v>
      </c>
      <c r="E2531" s="26" t="s">
        <v>333</v>
      </c>
      <c r="F2531">
        <f t="shared" si="232"/>
        <v>7</v>
      </c>
      <c r="G2531" t="s">
        <v>0</v>
      </c>
    </row>
    <row r="2532" spans="1:7">
      <c r="A2532" s="26">
        <v>42708</v>
      </c>
      <c r="B2532" s="39">
        <f t="shared" si="229"/>
        <v>42708</v>
      </c>
      <c r="C2532" s="39">
        <f t="shared" si="230"/>
        <v>12</v>
      </c>
      <c r="D2532" s="39">
        <f t="shared" si="231"/>
        <v>2016</v>
      </c>
      <c r="E2532" s="26" t="s">
        <v>333</v>
      </c>
      <c r="F2532">
        <f t="shared" si="232"/>
        <v>1</v>
      </c>
      <c r="G2532" t="s">
        <v>13</v>
      </c>
    </row>
    <row r="2533" spans="1:7">
      <c r="A2533" s="26">
        <v>42709</v>
      </c>
      <c r="B2533" s="39">
        <f t="shared" si="229"/>
        <v>42709</v>
      </c>
      <c r="C2533" s="39">
        <f t="shared" si="230"/>
        <v>12</v>
      </c>
      <c r="D2533" s="39">
        <f t="shared" si="231"/>
        <v>2016</v>
      </c>
      <c r="E2533" s="26" t="s">
        <v>333</v>
      </c>
      <c r="F2533">
        <f t="shared" si="232"/>
        <v>2</v>
      </c>
      <c r="G2533" t="s">
        <v>8</v>
      </c>
    </row>
    <row r="2534" spans="1:7">
      <c r="A2534" s="26">
        <v>42710</v>
      </c>
      <c r="B2534" s="39">
        <f t="shared" si="229"/>
        <v>42710</v>
      </c>
      <c r="C2534" s="39">
        <f t="shared" si="230"/>
        <v>12</v>
      </c>
      <c r="D2534" s="39">
        <f t="shared" si="231"/>
        <v>2016</v>
      </c>
      <c r="E2534" s="26" t="s">
        <v>333</v>
      </c>
      <c r="F2534">
        <f t="shared" si="232"/>
        <v>3</v>
      </c>
      <c r="G2534" t="s">
        <v>8</v>
      </c>
    </row>
    <row r="2535" spans="1:7">
      <c r="A2535" s="26">
        <v>42711</v>
      </c>
      <c r="B2535" s="39">
        <f t="shared" si="229"/>
        <v>42711</v>
      </c>
      <c r="C2535" s="39">
        <f t="shared" si="230"/>
        <v>12</v>
      </c>
      <c r="D2535" s="39">
        <f t="shared" si="231"/>
        <v>2016</v>
      </c>
      <c r="E2535" s="26" t="s">
        <v>333</v>
      </c>
      <c r="F2535">
        <f t="shared" si="232"/>
        <v>4</v>
      </c>
      <c r="G2535" t="s">
        <v>8</v>
      </c>
    </row>
    <row r="2536" spans="1:7">
      <c r="A2536" s="26">
        <v>42712</v>
      </c>
      <c r="B2536" s="39">
        <f t="shared" si="229"/>
        <v>42712</v>
      </c>
      <c r="C2536" s="39">
        <f t="shared" si="230"/>
        <v>12</v>
      </c>
      <c r="D2536" s="39">
        <f t="shared" si="231"/>
        <v>2016</v>
      </c>
      <c r="E2536" s="26" t="s">
        <v>333</v>
      </c>
      <c r="F2536">
        <f t="shared" si="232"/>
        <v>5</v>
      </c>
      <c r="G2536" t="s">
        <v>8</v>
      </c>
    </row>
    <row r="2537" spans="1:7">
      <c r="A2537" s="26">
        <v>42713</v>
      </c>
      <c r="B2537" s="39">
        <f t="shared" si="229"/>
        <v>42713</v>
      </c>
      <c r="C2537" s="39">
        <f t="shared" si="230"/>
        <v>12</v>
      </c>
      <c r="D2537" s="39">
        <f t="shared" si="231"/>
        <v>2016</v>
      </c>
      <c r="E2537" s="26" t="s">
        <v>333</v>
      </c>
      <c r="F2537">
        <f t="shared" si="232"/>
        <v>6</v>
      </c>
      <c r="G2537" t="s">
        <v>8</v>
      </c>
    </row>
    <row r="2538" spans="1:7">
      <c r="A2538" s="26">
        <v>42714</v>
      </c>
      <c r="B2538" s="39">
        <f t="shared" si="229"/>
        <v>42714</v>
      </c>
      <c r="C2538" s="39">
        <f t="shared" si="230"/>
        <v>12</v>
      </c>
      <c r="D2538" s="39">
        <f t="shared" si="231"/>
        <v>2016</v>
      </c>
      <c r="E2538" s="26" t="s">
        <v>333</v>
      </c>
      <c r="F2538">
        <f t="shared" si="232"/>
        <v>7</v>
      </c>
      <c r="G2538" t="s">
        <v>0</v>
      </c>
    </row>
    <row r="2539" spans="1:7">
      <c r="A2539" s="26">
        <v>42715</v>
      </c>
      <c r="B2539" s="39">
        <f t="shared" si="229"/>
        <v>42715</v>
      </c>
      <c r="C2539" s="39">
        <f t="shared" si="230"/>
        <v>12</v>
      </c>
      <c r="D2539" s="39">
        <f t="shared" si="231"/>
        <v>2016</v>
      </c>
      <c r="E2539" s="26" t="s">
        <v>333</v>
      </c>
      <c r="F2539">
        <f t="shared" si="232"/>
        <v>1</v>
      </c>
      <c r="G2539" t="s">
        <v>13</v>
      </c>
    </row>
    <row r="2540" spans="1:7">
      <c r="A2540" s="26">
        <v>42716</v>
      </c>
      <c r="B2540" s="39">
        <f t="shared" si="229"/>
        <v>42716</v>
      </c>
      <c r="C2540" s="39">
        <f t="shared" si="230"/>
        <v>12</v>
      </c>
      <c r="D2540" s="39">
        <f t="shared" si="231"/>
        <v>2016</v>
      </c>
      <c r="E2540" s="26" t="s">
        <v>333</v>
      </c>
      <c r="F2540">
        <f t="shared" si="232"/>
        <v>2</v>
      </c>
      <c r="G2540" t="s">
        <v>8</v>
      </c>
    </row>
    <row r="2541" spans="1:7">
      <c r="A2541" s="26">
        <v>42717</v>
      </c>
      <c r="B2541" s="39">
        <f t="shared" si="229"/>
        <v>42717</v>
      </c>
      <c r="C2541" s="39">
        <f t="shared" si="230"/>
        <v>12</v>
      </c>
      <c r="D2541" s="39">
        <f t="shared" si="231"/>
        <v>2016</v>
      </c>
      <c r="E2541" s="26" t="s">
        <v>333</v>
      </c>
      <c r="F2541">
        <f t="shared" si="232"/>
        <v>3</v>
      </c>
      <c r="G2541" t="s">
        <v>8</v>
      </c>
    </row>
    <row r="2542" spans="1:7">
      <c r="A2542" s="26">
        <v>42718</v>
      </c>
      <c r="B2542" s="39">
        <f t="shared" si="229"/>
        <v>42718</v>
      </c>
      <c r="C2542" s="39">
        <f t="shared" si="230"/>
        <v>12</v>
      </c>
      <c r="D2542" s="39">
        <f t="shared" si="231"/>
        <v>2016</v>
      </c>
      <c r="E2542" s="26" t="s">
        <v>333</v>
      </c>
      <c r="F2542">
        <f t="shared" si="232"/>
        <v>4</v>
      </c>
      <c r="G2542" t="s">
        <v>8</v>
      </c>
    </row>
    <row r="2543" spans="1:7">
      <c r="A2543" s="26">
        <v>42719</v>
      </c>
      <c r="B2543" s="39">
        <f t="shared" si="229"/>
        <v>42719</v>
      </c>
      <c r="C2543" s="39">
        <f t="shared" si="230"/>
        <v>12</v>
      </c>
      <c r="D2543" s="39">
        <f t="shared" si="231"/>
        <v>2016</v>
      </c>
      <c r="E2543" s="26" t="s">
        <v>333</v>
      </c>
      <c r="F2543">
        <f t="shared" si="232"/>
        <v>5</v>
      </c>
      <c r="G2543" t="s">
        <v>8</v>
      </c>
    </row>
    <row r="2544" spans="1:7">
      <c r="A2544" s="26">
        <v>42720</v>
      </c>
      <c r="B2544" s="39">
        <f t="shared" ref="B2544:B2569" si="233">A2544</f>
        <v>42720</v>
      </c>
      <c r="C2544" s="39">
        <f t="shared" ref="C2544:C2569" si="234">MONTH(A2544)</f>
        <v>12</v>
      </c>
      <c r="D2544" s="39">
        <f t="shared" ref="D2544:D2569" si="235">YEAR(A2544)</f>
        <v>2016</v>
      </c>
      <c r="E2544" s="26" t="s">
        <v>333</v>
      </c>
      <c r="F2544">
        <f t="shared" ref="F2544:F2569" si="236">WEEKDAY(A2544)</f>
        <v>6</v>
      </c>
      <c r="G2544" t="s">
        <v>8</v>
      </c>
    </row>
    <row r="2545" spans="1:7">
      <c r="A2545" s="26">
        <v>42721</v>
      </c>
      <c r="B2545" s="39">
        <f t="shared" si="233"/>
        <v>42721</v>
      </c>
      <c r="C2545" s="39">
        <f t="shared" si="234"/>
        <v>12</v>
      </c>
      <c r="D2545" s="39">
        <f t="shared" si="235"/>
        <v>2016</v>
      </c>
      <c r="E2545" s="26" t="s">
        <v>333</v>
      </c>
      <c r="F2545">
        <f t="shared" si="236"/>
        <v>7</v>
      </c>
      <c r="G2545" t="s">
        <v>0</v>
      </c>
    </row>
    <row r="2546" spans="1:7">
      <c r="A2546" s="26">
        <v>42722</v>
      </c>
      <c r="B2546" s="39">
        <f t="shared" si="233"/>
        <v>42722</v>
      </c>
      <c r="C2546" s="39">
        <f t="shared" si="234"/>
        <v>12</v>
      </c>
      <c r="D2546" s="39">
        <f t="shared" si="235"/>
        <v>2016</v>
      </c>
      <c r="E2546" s="26" t="s">
        <v>333</v>
      </c>
      <c r="F2546">
        <f t="shared" si="236"/>
        <v>1</v>
      </c>
      <c r="G2546" t="s">
        <v>13</v>
      </c>
    </row>
    <row r="2547" spans="1:7">
      <c r="A2547" s="26">
        <v>42723</v>
      </c>
      <c r="B2547" s="39">
        <f t="shared" si="233"/>
        <v>42723</v>
      </c>
      <c r="C2547" s="39">
        <f t="shared" si="234"/>
        <v>12</v>
      </c>
      <c r="D2547" s="39">
        <f t="shared" si="235"/>
        <v>2016</v>
      </c>
      <c r="E2547" s="26" t="s">
        <v>333</v>
      </c>
      <c r="F2547">
        <f t="shared" si="236"/>
        <v>2</v>
      </c>
      <c r="G2547" t="s">
        <v>8</v>
      </c>
    </row>
    <row r="2548" spans="1:7">
      <c r="A2548" s="26">
        <v>42724</v>
      </c>
      <c r="B2548" s="39">
        <f t="shared" si="233"/>
        <v>42724</v>
      </c>
      <c r="C2548" s="39">
        <f t="shared" si="234"/>
        <v>12</v>
      </c>
      <c r="D2548" s="39">
        <f t="shared" si="235"/>
        <v>2016</v>
      </c>
      <c r="E2548" s="26" t="s">
        <v>333</v>
      </c>
      <c r="F2548">
        <f t="shared" si="236"/>
        <v>3</v>
      </c>
      <c r="G2548" t="s">
        <v>8</v>
      </c>
    </row>
    <row r="2549" spans="1:7">
      <c r="A2549" s="26">
        <v>42725</v>
      </c>
      <c r="B2549" s="39">
        <f t="shared" si="233"/>
        <v>42725</v>
      </c>
      <c r="C2549" s="39">
        <f t="shared" si="234"/>
        <v>12</v>
      </c>
      <c r="D2549" s="39">
        <f t="shared" si="235"/>
        <v>2016</v>
      </c>
      <c r="E2549" s="26" t="s">
        <v>333</v>
      </c>
      <c r="F2549">
        <f t="shared" si="236"/>
        <v>4</v>
      </c>
      <c r="G2549" t="s">
        <v>8</v>
      </c>
    </row>
    <row r="2550" spans="1:7">
      <c r="A2550" s="26">
        <v>42726</v>
      </c>
      <c r="B2550" s="39">
        <f t="shared" si="233"/>
        <v>42726</v>
      </c>
      <c r="C2550" s="39">
        <f t="shared" si="234"/>
        <v>12</v>
      </c>
      <c r="D2550" s="39">
        <f t="shared" si="235"/>
        <v>2016</v>
      </c>
      <c r="E2550" s="26" t="s">
        <v>333</v>
      </c>
      <c r="F2550">
        <f t="shared" si="236"/>
        <v>5</v>
      </c>
      <c r="G2550" t="s">
        <v>8</v>
      </c>
    </row>
    <row r="2551" spans="1:7">
      <c r="A2551" s="26">
        <v>42727</v>
      </c>
      <c r="B2551" s="39">
        <f t="shared" si="233"/>
        <v>42727</v>
      </c>
      <c r="C2551" s="39">
        <f t="shared" si="234"/>
        <v>12</v>
      </c>
      <c r="D2551" s="39">
        <f t="shared" si="235"/>
        <v>2016</v>
      </c>
      <c r="E2551" s="26" t="s">
        <v>333</v>
      </c>
      <c r="F2551">
        <f t="shared" si="236"/>
        <v>6</v>
      </c>
      <c r="G2551" t="s">
        <v>8</v>
      </c>
    </row>
    <row r="2552" spans="1:7">
      <c r="A2552" s="26">
        <v>42728</v>
      </c>
      <c r="B2552" s="39">
        <f t="shared" si="233"/>
        <v>42728</v>
      </c>
      <c r="C2552" s="39">
        <f t="shared" si="234"/>
        <v>12</v>
      </c>
      <c r="D2552" s="39">
        <f t="shared" si="235"/>
        <v>2016</v>
      </c>
      <c r="E2552" s="26" t="s">
        <v>333</v>
      </c>
      <c r="F2552">
        <f t="shared" si="236"/>
        <v>7</v>
      </c>
      <c r="G2552" t="s">
        <v>0</v>
      </c>
    </row>
    <row r="2553" spans="1:7">
      <c r="A2553" s="26">
        <v>42729</v>
      </c>
      <c r="B2553" s="39">
        <f t="shared" si="233"/>
        <v>42729</v>
      </c>
      <c r="C2553" s="39">
        <f t="shared" si="234"/>
        <v>12</v>
      </c>
      <c r="D2553" s="39">
        <f t="shared" si="235"/>
        <v>2016</v>
      </c>
      <c r="E2553" s="26" t="s">
        <v>333</v>
      </c>
      <c r="F2553">
        <f t="shared" si="236"/>
        <v>1</v>
      </c>
      <c r="G2553" t="s">
        <v>13</v>
      </c>
    </row>
    <row r="2554" spans="1:7">
      <c r="A2554" s="26">
        <v>42730</v>
      </c>
      <c r="B2554" s="39">
        <f t="shared" si="233"/>
        <v>42730</v>
      </c>
      <c r="C2554" s="39">
        <f t="shared" si="234"/>
        <v>12</v>
      </c>
      <c r="D2554" s="39">
        <f t="shared" si="235"/>
        <v>2016</v>
      </c>
      <c r="E2554" s="26" t="s">
        <v>333</v>
      </c>
      <c r="F2554">
        <f t="shared" si="236"/>
        <v>2</v>
      </c>
      <c r="G2554" t="s">
        <v>8</v>
      </c>
    </row>
    <row r="2555" spans="1:7">
      <c r="A2555" s="26">
        <v>42731</v>
      </c>
      <c r="B2555" s="39">
        <f t="shared" si="233"/>
        <v>42731</v>
      </c>
      <c r="C2555" s="39">
        <f t="shared" si="234"/>
        <v>12</v>
      </c>
      <c r="D2555" s="39">
        <f t="shared" si="235"/>
        <v>2016</v>
      </c>
      <c r="E2555" s="26" t="s">
        <v>333</v>
      </c>
      <c r="F2555">
        <f t="shared" si="236"/>
        <v>3</v>
      </c>
      <c r="G2555" t="s">
        <v>8</v>
      </c>
    </row>
    <row r="2556" spans="1:7">
      <c r="A2556" s="26">
        <v>42732</v>
      </c>
      <c r="B2556" s="39">
        <f t="shared" si="233"/>
        <v>42732</v>
      </c>
      <c r="C2556" s="39">
        <f t="shared" si="234"/>
        <v>12</v>
      </c>
      <c r="D2556" s="39">
        <f t="shared" si="235"/>
        <v>2016</v>
      </c>
      <c r="E2556" s="26" t="s">
        <v>333</v>
      </c>
      <c r="F2556">
        <f t="shared" si="236"/>
        <v>4</v>
      </c>
      <c r="G2556" t="s">
        <v>8</v>
      </c>
    </row>
    <row r="2557" spans="1:7">
      <c r="A2557" s="26">
        <v>42733</v>
      </c>
      <c r="B2557" s="39">
        <f t="shared" si="233"/>
        <v>42733</v>
      </c>
      <c r="C2557" s="39">
        <f t="shared" si="234"/>
        <v>12</v>
      </c>
      <c r="D2557" s="39">
        <f t="shared" si="235"/>
        <v>2016</v>
      </c>
      <c r="E2557" s="26" t="s">
        <v>333</v>
      </c>
      <c r="F2557">
        <f t="shared" si="236"/>
        <v>5</v>
      </c>
      <c r="G2557" t="s">
        <v>8</v>
      </c>
    </row>
    <row r="2558" spans="1:7">
      <c r="A2558" s="26">
        <v>42734</v>
      </c>
      <c r="B2558" s="39">
        <f t="shared" si="233"/>
        <v>42734</v>
      </c>
      <c r="C2558" s="39">
        <f t="shared" si="234"/>
        <v>12</v>
      </c>
      <c r="D2558" s="39">
        <f t="shared" si="235"/>
        <v>2016</v>
      </c>
      <c r="E2558" s="26" t="s">
        <v>333</v>
      </c>
      <c r="F2558">
        <f t="shared" si="236"/>
        <v>6</v>
      </c>
      <c r="G2558" t="s">
        <v>8</v>
      </c>
    </row>
    <row r="2559" spans="1:7">
      <c r="A2559" s="26">
        <v>42735</v>
      </c>
      <c r="B2559" s="39">
        <f t="shared" si="233"/>
        <v>42735</v>
      </c>
      <c r="C2559" s="39">
        <f t="shared" si="234"/>
        <v>12</v>
      </c>
      <c r="D2559" s="39">
        <f t="shared" si="235"/>
        <v>2016</v>
      </c>
      <c r="E2559" s="26" t="s">
        <v>333</v>
      </c>
      <c r="F2559">
        <f t="shared" si="236"/>
        <v>7</v>
      </c>
      <c r="G2559" t="s">
        <v>0</v>
      </c>
    </row>
    <row r="2560" spans="1:7">
      <c r="A2560" s="26">
        <v>42736</v>
      </c>
      <c r="B2560" s="39">
        <f t="shared" si="233"/>
        <v>42736</v>
      </c>
      <c r="C2560" s="39">
        <f t="shared" si="234"/>
        <v>1</v>
      </c>
      <c r="D2560" s="39">
        <f t="shared" si="235"/>
        <v>2017</v>
      </c>
      <c r="E2560" s="26" t="s">
        <v>333</v>
      </c>
      <c r="F2560">
        <f t="shared" si="236"/>
        <v>1</v>
      </c>
      <c r="G2560" t="s">
        <v>13</v>
      </c>
    </row>
    <row r="2561" spans="1:7">
      <c r="A2561" s="26">
        <v>42737</v>
      </c>
      <c r="B2561" s="39">
        <f t="shared" si="233"/>
        <v>42737</v>
      </c>
      <c r="C2561" s="39">
        <f t="shared" si="234"/>
        <v>1</v>
      </c>
      <c r="D2561" s="39">
        <f t="shared" si="235"/>
        <v>2017</v>
      </c>
      <c r="E2561" s="26" t="s">
        <v>333</v>
      </c>
      <c r="F2561">
        <f t="shared" si="236"/>
        <v>2</v>
      </c>
      <c r="G2561" t="s">
        <v>8</v>
      </c>
    </row>
    <row r="2562" spans="1:7">
      <c r="A2562" s="26">
        <v>42738</v>
      </c>
      <c r="B2562" s="39">
        <f t="shared" si="233"/>
        <v>42738</v>
      </c>
      <c r="C2562" s="39">
        <f t="shared" si="234"/>
        <v>1</v>
      </c>
      <c r="D2562" s="39">
        <f t="shared" si="235"/>
        <v>2017</v>
      </c>
      <c r="E2562" s="26" t="s">
        <v>333</v>
      </c>
      <c r="F2562">
        <f t="shared" si="236"/>
        <v>3</v>
      </c>
      <c r="G2562" t="s">
        <v>8</v>
      </c>
    </row>
    <row r="2563" spans="1:7">
      <c r="A2563" s="26">
        <v>42739</v>
      </c>
      <c r="B2563" s="39">
        <f t="shared" si="233"/>
        <v>42739</v>
      </c>
      <c r="C2563" s="39">
        <f t="shared" si="234"/>
        <v>1</v>
      </c>
      <c r="D2563" s="39">
        <f t="shared" si="235"/>
        <v>2017</v>
      </c>
      <c r="E2563" s="26" t="s">
        <v>333</v>
      </c>
      <c r="F2563">
        <f t="shared" si="236"/>
        <v>4</v>
      </c>
      <c r="G2563" t="s">
        <v>8</v>
      </c>
    </row>
    <row r="2564" spans="1:7">
      <c r="A2564" s="26">
        <v>42740</v>
      </c>
      <c r="B2564" s="39">
        <f t="shared" si="233"/>
        <v>42740</v>
      </c>
      <c r="C2564" s="39">
        <f t="shared" si="234"/>
        <v>1</v>
      </c>
      <c r="D2564" s="39">
        <f t="shared" si="235"/>
        <v>2017</v>
      </c>
      <c r="E2564" s="26" t="s">
        <v>333</v>
      </c>
      <c r="F2564">
        <f t="shared" si="236"/>
        <v>5</v>
      </c>
      <c r="G2564" t="s">
        <v>8</v>
      </c>
    </row>
    <row r="2565" spans="1:7">
      <c r="A2565" s="26">
        <v>42741</v>
      </c>
      <c r="B2565" s="39">
        <f t="shared" si="233"/>
        <v>42741</v>
      </c>
      <c r="C2565" s="39">
        <f t="shared" si="234"/>
        <v>1</v>
      </c>
      <c r="D2565" s="39">
        <f t="shared" si="235"/>
        <v>2017</v>
      </c>
      <c r="E2565" s="26" t="s">
        <v>333</v>
      </c>
      <c r="F2565">
        <f t="shared" si="236"/>
        <v>6</v>
      </c>
      <c r="G2565" t="s">
        <v>8</v>
      </c>
    </row>
    <row r="2566" spans="1:7">
      <c r="A2566" s="26">
        <v>42742</v>
      </c>
      <c r="B2566" s="39">
        <f t="shared" si="233"/>
        <v>42742</v>
      </c>
      <c r="C2566" s="39">
        <f t="shared" si="234"/>
        <v>1</v>
      </c>
      <c r="D2566" s="39">
        <f t="shared" si="235"/>
        <v>2017</v>
      </c>
      <c r="E2566" s="26" t="s">
        <v>333</v>
      </c>
      <c r="F2566">
        <f t="shared" si="236"/>
        <v>7</v>
      </c>
      <c r="G2566" t="s">
        <v>0</v>
      </c>
    </row>
    <row r="2567" spans="1:7">
      <c r="A2567" s="26">
        <v>42743</v>
      </c>
      <c r="B2567" s="39">
        <f t="shared" si="233"/>
        <v>42743</v>
      </c>
      <c r="C2567" s="39">
        <f t="shared" si="234"/>
        <v>1</v>
      </c>
      <c r="D2567" s="39">
        <f t="shared" si="235"/>
        <v>2017</v>
      </c>
      <c r="E2567" s="26" t="s">
        <v>333</v>
      </c>
      <c r="F2567">
        <f t="shared" si="236"/>
        <v>1</v>
      </c>
      <c r="G2567" t="s">
        <v>13</v>
      </c>
    </row>
    <row r="2568" spans="1:7">
      <c r="A2568" s="26">
        <v>42744</v>
      </c>
      <c r="B2568" s="39">
        <f t="shared" si="233"/>
        <v>42744</v>
      </c>
      <c r="C2568" s="39">
        <f t="shared" si="234"/>
        <v>1</v>
      </c>
      <c r="D2568" s="39">
        <f t="shared" si="235"/>
        <v>2017</v>
      </c>
      <c r="E2568" s="26" t="s">
        <v>333</v>
      </c>
      <c r="F2568">
        <f t="shared" si="236"/>
        <v>2</v>
      </c>
      <c r="G2568" t="s">
        <v>8</v>
      </c>
    </row>
    <row r="2569" spans="1:7">
      <c r="A2569" s="26">
        <v>42745</v>
      </c>
      <c r="B2569" s="39">
        <f t="shared" si="233"/>
        <v>42745</v>
      </c>
      <c r="C2569" s="39">
        <f t="shared" si="234"/>
        <v>1</v>
      </c>
      <c r="D2569" s="39">
        <f t="shared" si="235"/>
        <v>2017</v>
      </c>
      <c r="E2569" s="26" t="s">
        <v>333</v>
      </c>
      <c r="F2569">
        <f t="shared" si="236"/>
        <v>3</v>
      </c>
      <c r="G2569" t="s">
        <v>8</v>
      </c>
    </row>
    <row r="2570" spans="1:7">
      <c r="A2570" s="26">
        <v>42746</v>
      </c>
      <c r="B2570" s="39">
        <f t="shared" ref="B2570:B2587" si="237">A2570</f>
        <v>42746</v>
      </c>
      <c r="C2570" s="39">
        <f t="shared" ref="C2570:C2587" si="238">MONTH(A2570)</f>
        <v>1</v>
      </c>
      <c r="D2570" s="39">
        <f t="shared" ref="D2570:D2587" si="239">YEAR(A2570)</f>
        <v>2017</v>
      </c>
      <c r="E2570" s="26" t="s">
        <v>333</v>
      </c>
      <c r="F2570">
        <f t="shared" ref="F2570:F2587" si="240">WEEKDAY(A2570)</f>
        <v>4</v>
      </c>
      <c r="G2570" t="s">
        <v>8</v>
      </c>
    </row>
    <row r="2571" spans="1:7">
      <c r="A2571" s="26">
        <v>42747</v>
      </c>
      <c r="B2571" s="39">
        <f t="shared" si="237"/>
        <v>42747</v>
      </c>
      <c r="C2571" s="39">
        <f t="shared" si="238"/>
        <v>1</v>
      </c>
      <c r="D2571" s="39">
        <f t="shared" si="239"/>
        <v>2017</v>
      </c>
      <c r="E2571" s="26" t="s">
        <v>333</v>
      </c>
      <c r="F2571">
        <f t="shared" si="240"/>
        <v>5</v>
      </c>
      <c r="G2571" t="s">
        <v>8</v>
      </c>
    </row>
    <row r="2572" spans="1:7">
      <c r="A2572" s="26">
        <v>42748</v>
      </c>
      <c r="B2572" s="39">
        <f t="shared" si="237"/>
        <v>42748</v>
      </c>
      <c r="C2572" s="39">
        <f t="shared" si="238"/>
        <v>1</v>
      </c>
      <c r="D2572" s="39">
        <f t="shared" si="239"/>
        <v>2017</v>
      </c>
      <c r="E2572" s="26" t="s">
        <v>333</v>
      </c>
      <c r="F2572">
        <f t="shared" si="240"/>
        <v>6</v>
      </c>
      <c r="G2572" t="s">
        <v>8</v>
      </c>
    </row>
    <row r="2573" spans="1:7">
      <c r="A2573" s="26">
        <v>42749</v>
      </c>
      <c r="B2573" s="39">
        <f t="shared" si="237"/>
        <v>42749</v>
      </c>
      <c r="C2573" s="39">
        <f t="shared" si="238"/>
        <v>1</v>
      </c>
      <c r="D2573" s="39">
        <f t="shared" si="239"/>
        <v>2017</v>
      </c>
      <c r="E2573" s="26" t="s">
        <v>333</v>
      </c>
      <c r="F2573">
        <f t="shared" si="240"/>
        <v>7</v>
      </c>
      <c r="G2573" t="s">
        <v>0</v>
      </c>
    </row>
    <row r="2574" spans="1:7">
      <c r="A2574" s="26">
        <v>42750</v>
      </c>
      <c r="B2574" s="39">
        <f t="shared" si="237"/>
        <v>42750</v>
      </c>
      <c r="C2574" s="39">
        <f t="shared" si="238"/>
        <v>1</v>
      </c>
      <c r="D2574" s="39">
        <f t="shared" si="239"/>
        <v>2017</v>
      </c>
      <c r="E2574" s="26" t="s">
        <v>333</v>
      </c>
      <c r="F2574">
        <f t="shared" si="240"/>
        <v>1</v>
      </c>
      <c r="G2574" t="s">
        <v>13</v>
      </c>
    </row>
    <row r="2575" spans="1:7">
      <c r="A2575" s="26">
        <v>42751</v>
      </c>
      <c r="B2575" s="39">
        <f t="shared" si="237"/>
        <v>42751</v>
      </c>
      <c r="C2575" s="39">
        <f t="shared" si="238"/>
        <v>1</v>
      </c>
      <c r="D2575" s="39">
        <f t="shared" si="239"/>
        <v>2017</v>
      </c>
      <c r="E2575" s="26" t="s">
        <v>333</v>
      </c>
      <c r="F2575">
        <f t="shared" si="240"/>
        <v>2</v>
      </c>
      <c r="G2575" t="s">
        <v>8</v>
      </c>
    </row>
    <row r="2576" spans="1:7">
      <c r="A2576" s="26">
        <v>42752</v>
      </c>
      <c r="B2576" s="39">
        <f t="shared" si="237"/>
        <v>42752</v>
      </c>
      <c r="C2576" s="39">
        <f t="shared" si="238"/>
        <v>1</v>
      </c>
      <c r="D2576" s="39">
        <f t="shared" si="239"/>
        <v>2017</v>
      </c>
      <c r="E2576" s="26" t="s">
        <v>333</v>
      </c>
      <c r="F2576">
        <f t="shared" si="240"/>
        <v>3</v>
      </c>
      <c r="G2576" t="s">
        <v>8</v>
      </c>
    </row>
    <row r="2577" spans="1:7">
      <c r="A2577" s="26">
        <v>42753</v>
      </c>
      <c r="B2577" s="39">
        <f t="shared" si="237"/>
        <v>42753</v>
      </c>
      <c r="C2577" s="39">
        <f t="shared" si="238"/>
        <v>1</v>
      </c>
      <c r="D2577" s="39">
        <f t="shared" si="239"/>
        <v>2017</v>
      </c>
      <c r="E2577" s="26" t="s">
        <v>333</v>
      </c>
      <c r="F2577">
        <f t="shared" si="240"/>
        <v>4</v>
      </c>
      <c r="G2577" t="s">
        <v>8</v>
      </c>
    </row>
    <row r="2578" spans="1:7">
      <c r="A2578" s="26">
        <v>42754</v>
      </c>
      <c r="B2578" s="39">
        <f t="shared" si="237"/>
        <v>42754</v>
      </c>
      <c r="C2578" s="39">
        <f t="shared" si="238"/>
        <v>1</v>
      </c>
      <c r="D2578" s="39">
        <f t="shared" si="239"/>
        <v>2017</v>
      </c>
      <c r="E2578" s="26" t="s">
        <v>333</v>
      </c>
      <c r="F2578">
        <f t="shared" si="240"/>
        <v>5</v>
      </c>
      <c r="G2578" t="s">
        <v>8</v>
      </c>
    </row>
    <row r="2579" spans="1:7">
      <c r="A2579" s="26">
        <v>42755</v>
      </c>
      <c r="B2579" s="39">
        <f t="shared" si="237"/>
        <v>42755</v>
      </c>
      <c r="C2579" s="39">
        <f t="shared" si="238"/>
        <v>1</v>
      </c>
      <c r="D2579" s="39">
        <f t="shared" si="239"/>
        <v>2017</v>
      </c>
      <c r="E2579" s="26" t="s">
        <v>333</v>
      </c>
      <c r="F2579">
        <f t="shared" si="240"/>
        <v>6</v>
      </c>
      <c r="G2579" t="s">
        <v>8</v>
      </c>
    </row>
    <row r="2580" spans="1:7">
      <c r="A2580" s="26">
        <v>42756</v>
      </c>
      <c r="B2580" s="39">
        <f t="shared" si="237"/>
        <v>42756</v>
      </c>
      <c r="C2580" s="39">
        <f t="shared" si="238"/>
        <v>1</v>
      </c>
      <c r="D2580" s="39">
        <f t="shared" si="239"/>
        <v>2017</v>
      </c>
      <c r="E2580" s="26" t="s">
        <v>333</v>
      </c>
      <c r="F2580">
        <f t="shared" si="240"/>
        <v>7</v>
      </c>
      <c r="G2580" t="s">
        <v>0</v>
      </c>
    </row>
    <row r="2581" spans="1:7">
      <c r="A2581" s="26">
        <v>42757</v>
      </c>
      <c r="B2581" s="39">
        <f t="shared" si="237"/>
        <v>42757</v>
      </c>
      <c r="C2581" s="39">
        <f t="shared" si="238"/>
        <v>1</v>
      </c>
      <c r="D2581" s="39">
        <f t="shared" si="239"/>
        <v>2017</v>
      </c>
      <c r="E2581" s="26" t="s">
        <v>333</v>
      </c>
      <c r="F2581">
        <f t="shared" si="240"/>
        <v>1</v>
      </c>
      <c r="G2581" t="s">
        <v>13</v>
      </c>
    </row>
    <row r="2582" spans="1:7">
      <c r="A2582" s="26">
        <v>42758</v>
      </c>
      <c r="B2582" s="39">
        <f t="shared" si="237"/>
        <v>42758</v>
      </c>
      <c r="C2582" s="39">
        <f t="shared" si="238"/>
        <v>1</v>
      </c>
      <c r="D2582" s="39">
        <f t="shared" si="239"/>
        <v>2017</v>
      </c>
      <c r="E2582" s="26" t="s">
        <v>333</v>
      </c>
      <c r="F2582">
        <f t="shared" si="240"/>
        <v>2</v>
      </c>
      <c r="G2582" t="s">
        <v>8</v>
      </c>
    </row>
    <row r="2583" spans="1:7">
      <c r="A2583" s="26">
        <v>42759</v>
      </c>
      <c r="B2583" s="39">
        <f t="shared" si="237"/>
        <v>42759</v>
      </c>
      <c r="C2583" s="39">
        <f t="shared" si="238"/>
        <v>1</v>
      </c>
      <c r="D2583" s="39">
        <f t="shared" si="239"/>
        <v>2017</v>
      </c>
      <c r="E2583" s="26" t="s">
        <v>333</v>
      </c>
      <c r="F2583">
        <f t="shared" si="240"/>
        <v>3</v>
      </c>
      <c r="G2583" t="s">
        <v>8</v>
      </c>
    </row>
    <row r="2584" spans="1:7">
      <c r="A2584" s="26">
        <v>42760</v>
      </c>
      <c r="B2584" s="39">
        <f t="shared" si="237"/>
        <v>42760</v>
      </c>
      <c r="C2584" s="39">
        <f t="shared" si="238"/>
        <v>1</v>
      </c>
      <c r="D2584" s="39">
        <f t="shared" si="239"/>
        <v>2017</v>
      </c>
      <c r="E2584" s="26" t="s">
        <v>333</v>
      </c>
      <c r="F2584">
        <f t="shared" si="240"/>
        <v>4</v>
      </c>
      <c r="G2584" t="s">
        <v>8</v>
      </c>
    </row>
    <row r="2585" spans="1:7">
      <c r="A2585" s="26">
        <v>42761</v>
      </c>
      <c r="B2585" s="39">
        <f t="shared" si="237"/>
        <v>42761</v>
      </c>
      <c r="C2585" s="39">
        <f t="shared" si="238"/>
        <v>1</v>
      </c>
      <c r="D2585" s="39">
        <f t="shared" si="239"/>
        <v>2017</v>
      </c>
      <c r="E2585" s="26" t="s">
        <v>333</v>
      </c>
      <c r="F2585">
        <f t="shared" si="240"/>
        <v>5</v>
      </c>
      <c r="G2585" t="s">
        <v>8</v>
      </c>
    </row>
    <row r="2586" spans="1:7">
      <c r="A2586" s="26">
        <v>42762</v>
      </c>
      <c r="B2586" s="39">
        <f t="shared" si="237"/>
        <v>42762</v>
      </c>
      <c r="C2586" s="39">
        <f t="shared" si="238"/>
        <v>1</v>
      </c>
      <c r="D2586" s="39">
        <f t="shared" si="239"/>
        <v>2017</v>
      </c>
      <c r="E2586" s="26" t="s">
        <v>333</v>
      </c>
      <c r="F2586">
        <f t="shared" si="240"/>
        <v>6</v>
      </c>
      <c r="G2586" t="s">
        <v>13</v>
      </c>
    </row>
    <row r="2587" spans="1:7">
      <c r="A2587" s="26">
        <v>42763</v>
      </c>
      <c r="B2587" s="39">
        <f t="shared" si="237"/>
        <v>42763</v>
      </c>
      <c r="C2587" s="39">
        <f t="shared" si="238"/>
        <v>1</v>
      </c>
      <c r="D2587" s="39">
        <f t="shared" si="239"/>
        <v>2017</v>
      </c>
      <c r="E2587" s="26" t="s">
        <v>333</v>
      </c>
      <c r="F2587">
        <f t="shared" si="240"/>
        <v>7</v>
      </c>
      <c r="G2587" t="s">
        <v>13</v>
      </c>
    </row>
    <row r="2588" spans="1:7">
      <c r="A2588" s="26">
        <v>42764</v>
      </c>
      <c r="B2588" s="39">
        <f t="shared" ref="B2588:B2590" si="241">A2588</f>
        <v>42764</v>
      </c>
      <c r="C2588" s="39">
        <f t="shared" ref="C2588:C2590" si="242">MONTH(A2588)</f>
        <v>1</v>
      </c>
      <c r="D2588" s="39">
        <f t="shared" ref="D2588:D2590" si="243">YEAR(A2588)</f>
        <v>2017</v>
      </c>
      <c r="E2588" s="26" t="s">
        <v>333</v>
      </c>
      <c r="F2588">
        <f t="shared" ref="F2588:F2590" si="244">WEEKDAY(A2588)</f>
        <v>1</v>
      </c>
      <c r="G2588" t="s">
        <v>13</v>
      </c>
    </row>
    <row r="2589" spans="1:7">
      <c r="A2589" s="26">
        <v>42765</v>
      </c>
      <c r="B2589" s="39">
        <f t="shared" si="241"/>
        <v>42765</v>
      </c>
      <c r="C2589" s="39">
        <f t="shared" si="242"/>
        <v>1</v>
      </c>
      <c r="D2589" s="39">
        <f t="shared" si="243"/>
        <v>2017</v>
      </c>
      <c r="E2589" s="26" t="s">
        <v>333</v>
      </c>
      <c r="F2589">
        <f t="shared" si="244"/>
        <v>2</v>
      </c>
      <c r="G2589" t="s">
        <v>13</v>
      </c>
    </row>
    <row r="2590" spans="1:7">
      <c r="A2590" s="26">
        <v>42766</v>
      </c>
      <c r="B2590" s="39">
        <f t="shared" si="241"/>
        <v>42766</v>
      </c>
      <c r="C2590" s="39">
        <f t="shared" si="242"/>
        <v>1</v>
      </c>
      <c r="D2590" s="39">
        <f t="shared" si="243"/>
        <v>2017</v>
      </c>
      <c r="E2590" s="26" t="s">
        <v>333</v>
      </c>
      <c r="F2590">
        <f t="shared" si="244"/>
        <v>3</v>
      </c>
      <c r="G2590" t="s">
        <v>13</v>
      </c>
    </row>
    <row r="2591" spans="1:7">
      <c r="A2591" s="26">
        <v>42767</v>
      </c>
      <c r="B2591" s="39">
        <f t="shared" ref="B2591:B2631" si="245">A2591</f>
        <v>42767</v>
      </c>
      <c r="C2591" s="39">
        <f t="shared" ref="C2591:C2631" si="246">MONTH(A2591)</f>
        <v>2</v>
      </c>
      <c r="D2591" s="39">
        <f t="shared" ref="D2591:D2631" si="247">YEAR(A2591)</f>
        <v>2017</v>
      </c>
      <c r="E2591" s="26" t="s">
        <v>333</v>
      </c>
      <c r="F2591">
        <f t="shared" ref="F2591:F2631" si="248">WEEKDAY(A2591)</f>
        <v>4</v>
      </c>
      <c r="G2591" t="s">
        <v>13</v>
      </c>
    </row>
    <row r="2592" spans="1:7">
      <c r="A2592" s="26">
        <v>42768</v>
      </c>
      <c r="B2592" s="39">
        <f t="shared" si="245"/>
        <v>42768</v>
      </c>
      <c r="C2592" s="39">
        <f t="shared" si="246"/>
        <v>2</v>
      </c>
      <c r="D2592" s="39">
        <f t="shared" si="247"/>
        <v>2017</v>
      </c>
      <c r="E2592" s="26" t="s">
        <v>333</v>
      </c>
      <c r="F2592">
        <f t="shared" si="248"/>
        <v>5</v>
      </c>
      <c r="G2592" t="s">
        <v>8</v>
      </c>
    </row>
    <row r="2593" spans="1:7">
      <c r="A2593" s="26">
        <v>42769</v>
      </c>
      <c r="B2593" s="39">
        <f t="shared" si="245"/>
        <v>42769</v>
      </c>
      <c r="C2593" s="39">
        <f t="shared" si="246"/>
        <v>2</v>
      </c>
      <c r="D2593" s="39">
        <f t="shared" si="247"/>
        <v>2017</v>
      </c>
      <c r="E2593" s="26" t="s">
        <v>333</v>
      </c>
      <c r="F2593">
        <f t="shared" si="248"/>
        <v>6</v>
      </c>
      <c r="G2593" t="s">
        <v>8</v>
      </c>
    </row>
    <row r="2594" spans="1:7">
      <c r="A2594" s="26">
        <v>42770</v>
      </c>
      <c r="B2594" s="39">
        <f t="shared" si="245"/>
        <v>42770</v>
      </c>
      <c r="C2594" s="39">
        <f t="shared" si="246"/>
        <v>2</v>
      </c>
      <c r="D2594" s="39">
        <f t="shared" si="247"/>
        <v>2017</v>
      </c>
      <c r="E2594" s="26" t="s">
        <v>333</v>
      </c>
      <c r="F2594">
        <f t="shared" si="248"/>
        <v>7</v>
      </c>
      <c r="G2594" t="s">
        <v>0</v>
      </c>
    </row>
    <row r="2595" spans="1:7">
      <c r="A2595" s="26">
        <v>42771</v>
      </c>
      <c r="B2595" s="39">
        <f t="shared" si="245"/>
        <v>42771</v>
      </c>
      <c r="C2595" s="39">
        <f t="shared" si="246"/>
        <v>2</v>
      </c>
      <c r="D2595" s="39">
        <f t="shared" si="247"/>
        <v>2017</v>
      </c>
      <c r="E2595" s="26" t="s">
        <v>333</v>
      </c>
      <c r="F2595">
        <f t="shared" si="248"/>
        <v>1</v>
      </c>
      <c r="G2595" t="s">
        <v>13</v>
      </c>
    </row>
    <row r="2596" spans="1:7">
      <c r="A2596" s="26">
        <v>42772</v>
      </c>
      <c r="B2596" s="39">
        <f t="shared" si="245"/>
        <v>42772</v>
      </c>
      <c r="C2596" s="39">
        <f t="shared" si="246"/>
        <v>2</v>
      </c>
      <c r="D2596" s="39">
        <f t="shared" si="247"/>
        <v>2017</v>
      </c>
      <c r="E2596" s="26" t="s">
        <v>333</v>
      </c>
      <c r="F2596">
        <f t="shared" si="248"/>
        <v>2</v>
      </c>
      <c r="G2596" t="s">
        <v>8</v>
      </c>
    </row>
    <row r="2597" spans="1:7">
      <c r="A2597" s="26">
        <v>42773</v>
      </c>
      <c r="B2597" s="39">
        <f t="shared" si="245"/>
        <v>42773</v>
      </c>
      <c r="C2597" s="39">
        <f t="shared" si="246"/>
        <v>2</v>
      </c>
      <c r="D2597" s="39">
        <f t="shared" si="247"/>
        <v>2017</v>
      </c>
      <c r="E2597" s="26" t="s">
        <v>333</v>
      </c>
      <c r="F2597">
        <f t="shared" si="248"/>
        <v>3</v>
      </c>
      <c r="G2597" t="s">
        <v>8</v>
      </c>
    </row>
    <row r="2598" spans="1:7">
      <c r="A2598" s="26">
        <v>42774</v>
      </c>
      <c r="B2598" s="39">
        <f t="shared" si="245"/>
        <v>42774</v>
      </c>
      <c r="C2598" s="39">
        <f t="shared" si="246"/>
        <v>2</v>
      </c>
      <c r="D2598" s="39">
        <f t="shared" si="247"/>
        <v>2017</v>
      </c>
      <c r="E2598" s="26" t="s">
        <v>333</v>
      </c>
      <c r="F2598">
        <f t="shared" si="248"/>
        <v>4</v>
      </c>
      <c r="G2598" t="s">
        <v>8</v>
      </c>
    </row>
    <row r="2599" spans="1:7">
      <c r="A2599" s="26">
        <v>42775</v>
      </c>
      <c r="B2599" s="39">
        <f t="shared" si="245"/>
        <v>42775</v>
      </c>
      <c r="C2599" s="39">
        <f t="shared" si="246"/>
        <v>2</v>
      </c>
      <c r="D2599" s="39">
        <f t="shared" si="247"/>
        <v>2017</v>
      </c>
      <c r="E2599" s="26" t="s">
        <v>333</v>
      </c>
      <c r="F2599">
        <f t="shared" si="248"/>
        <v>5</v>
      </c>
      <c r="G2599" t="s">
        <v>8</v>
      </c>
    </row>
    <row r="2600" spans="1:7">
      <c r="A2600" s="26">
        <v>42776</v>
      </c>
      <c r="B2600" s="39">
        <f t="shared" si="245"/>
        <v>42776</v>
      </c>
      <c r="C2600" s="39">
        <f t="shared" si="246"/>
        <v>2</v>
      </c>
      <c r="D2600" s="39">
        <f t="shared" si="247"/>
        <v>2017</v>
      </c>
      <c r="E2600" s="26" t="s">
        <v>333</v>
      </c>
      <c r="F2600">
        <f t="shared" si="248"/>
        <v>6</v>
      </c>
      <c r="G2600" t="s">
        <v>8</v>
      </c>
    </row>
    <row r="2601" spans="1:7">
      <c r="A2601" s="26">
        <v>42777</v>
      </c>
      <c r="B2601" s="39">
        <f t="shared" si="245"/>
        <v>42777</v>
      </c>
      <c r="C2601" s="39">
        <f t="shared" si="246"/>
        <v>2</v>
      </c>
      <c r="D2601" s="39">
        <f t="shared" si="247"/>
        <v>2017</v>
      </c>
      <c r="E2601" s="26" t="s">
        <v>333</v>
      </c>
      <c r="F2601">
        <f t="shared" si="248"/>
        <v>7</v>
      </c>
      <c r="G2601" t="s">
        <v>0</v>
      </c>
    </row>
    <row r="2602" spans="1:7">
      <c r="A2602" s="26">
        <v>42778</v>
      </c>
      <c r="B2602" s="39">
        <f t="shared" si="245"/>
        <v>42778</v>
      </c>
      <c r="C2602" s="39">
        <f t="shared" si="246"/>
        <v>2</v>
      </c>
      <c r="D2602" s="39">
        <f t="shared" si="247"/>
        <v>2017</v>
      </c>
      <c r="E2602" s="26" t="s">
        <v>333</v>
      </c>
      <c r="F2602">
        <f t="shared" si="248"/>
        <v>1</v>
      </c>
      <c r="G2602" t="s">
        <v>13</v>
      </c>
    </row>
    <row r="2603" spans="1:7">
      <c r="A2603" s="26">
        <v>42779</v>
      </c>
      <c r="B2603" s="39">
        <f t="shared" si="245"/>
        <v>42779</v>
      </c>
      <c r="C2603" s="39">
        <f t="shared" si="246"/>
        <v>2</v>
      </c>
      <c r="D2603" s="39">
        <f t="shared" si="247"/>
        <v>2017</v>
      </c>
      <c r="E2603" s="26" t="s">
        <v>333</v>
      </c>
      <c r="F2603">
        <f t="shared" si="248"/>
        <v>2</v>
      </c>
      <c r="G2603" t="s">
        <v>8</v>
      </c>
    </row>
    <row r="2604" spans="1:7">
      <c r="A2604" s="26">
        <v>42780</v>
      </c>
      <c r="B2604" s="39">
        <f t="shared" si="245"/>
        <v>42780</v>
      </c>
      <c r="C2604" s="39">
        <f t="shared" si="246"/>
        <v>2</v>
      </c>
      <c r="D2604" s="39">
        <f t="shared" si="247"/>
        <v>2017</v>
      </c>
      <c r="E2604" s="26" t="s">
        <v>333</v>
      </c>
      <c r="F2604">
        <f t="shared" si="248"/>
        <v>3</v>
      </c>
      <c r="G2604" t="s">
        <v>8</v>
      </c>
    </row>
    <row r="2605" spans="1:7">
      <c r="A2605" s="26">
        <v>42781</v>
      </c>
      <c r="B2605" s="39">
        <f t="shared" si="245"/>
        <v>42781</v>
      </c>
      <c r="C2605" s="39">
        <f t="shared" si="246"/>
        <v>2</v>
      </c>
      <c r="D2605" s="39">
        <f t="shared" si="247"/>
        <v>2017</v>
      </c>
      <c r="E2605" s="26" t="s">
        <v>333</v>
      </c>
      <c r="F2605">
        <f t="shared" si="248"/>
        <v>4</v>
      </c>
      <c r="G2605" t="s">
        <v>8</v>
      </c>
    </row>
    <row r="2606" spans="1:7">
      <c r="A2606" s="26">
        <v>42782</v>
      </c>
      <c r="B2606" s="39">
        <f t="shared" si="245"/>
        <v>42782</v>
      </c>
      <c r="C2606" s="39">
        <f t="shared" si="246"/>
        <v>2</v>
      </c>
      <c r="D2606" s="39">
        <f t="shared" si="247"/>
        <v>2017</v>
      </c>
      <c r="E2606" s="26" t="s">
        <v>333</v>
      </c>
      <c r="F2606">
        <f t="shared" si="248"/>
        <v>5</v>
      </c>
      <c r="G2606" t="s">
        <v>8</v>
      </c>
    </row>
    <row r="2607" spans="1:7">
      <c r="A2607" s="26">
        <v>42783</v>
      </c>
      <c r="B2607" s="39">
        <f t="shared" si="245"/>
        <v>42783</v>
      </c>
      <c r="C2607" s="39">
        <f t="shared" si="246"/>
        <v>2</v>
      </c>
      <c r="D2607" s="39">
        <f t="shared" si="247"/>
        <v>2017</v>
      </c>
      <c r="E2607" s="26" t="s">
        <v>333</v>
      </c>
      <c r="F2607">
        <f t="shared" si="248"/>
        <v>6</v>
      </c>
      <c r="G2607" t="s">
        <v>8</v>
      </c>
    </row>
    <row r="2608" spans="1:7">
      <c r="A2608" s="26">
        <v>42784</v>
      </c>
      <c r="B2608" s="39">
        <f t="shared" si="245"/>
        <v>42784</v>
      </c>
      <c r="C2608" s="39">
        <f t="shared" si="246"/>
        <v>2</v>
      </c>
      <c r="D2608" s="39">
        <f t="shared" si="247"/>
        <v>2017</v>
      </c>
      <c r="E2608" s="26" t="s">
        <v>333</v>
      </c>
      <c r="F2608">
        <f t="shared" si="248"/>
        <v>7</v>
      </c>
      <c r="G2608" t="s">
        <v>0</v>
      </c>
    </row>
    <row r="2609" spans="1:7">
      <c r="A2609" s="26">
        <v>42785</v>
      </c>
      <c r="B2609" s="39">
        <f t="shared" si="245"/>
        <v>42785</v>
      </c>
      <c r="C2609" s="39">
        <f t="shared" si="246"/>
        <v>2</v>
      </c>
      <c r="D2609" s="39">
        <f t="shared" si="247"/>
        <v>2017</v>
      </c>
      <c r="E2609" s="26" t="s">
        <v>333</v>
      </c>
      <c r="F2609">
        <f t="shared" si="248"/>
        <v>1</v>
      </c>
      <c r="G2609" t="s">
        <v>13</v>
      </c>
    </row>
    <row r="2610" spans="1:7">
      <c r="A2610" s="26">
        <v>42786</v>
      </c>
      <c r="B2610" s="39">
        <f t="shared" si="245"/>
        <v>42786</v>
      </c>
      <c r="C2610" s="39">
        <f t="shared" si="246"/>
        <v>2</v>
      </c>
      <c r="D2610" s="39">
        <f t="shared" si="247"/>
        <v>2017</v>
      </c>
      <c r="E2610" s="26" t="s">
        <v>333</v>
      </c>
      <c r="F2610">
        <f t="shared" si="248"/>
        <v>2</v>
      </c>
      <c r="G2610" t="s">
        <v>8</v>
      </c>
    </row>
    <row r="2611" spans="1:7">
      <c r="A2611" s="26">
        <v>42787</v>
      </c>
      <c r="B2611" s="39">
        <f t="shared" si="245"/>
        <v>42787</v>
      </c>
      <c r="C2611" s="39">
        <f t="shared" si="246"/>
        <v>2</v>
      </c>
      <c r="D2611" s="39">
        <f t="shared" si="247"/>
        <v>2017</v>
      </c>
      <c r="E2611" s="26" t="s">
        <v>333</v>
      </c>
      <c r="F2611">
        <f t="shared" si="248"/>
        <v>3</v>
      </c>
      <c r="G2611" t="s">
        <v>8</v>
      </c>
    </row>
    <row r="2612" spans="1:7">
      <c r="A2612" s="26">
        <v>42788</v>
      </c>
      <c r="B2612" s="39">
        <f t="shared" si="245"/>
        <v>42788</v>
      </c>
      <c r="C2612" s="39">
        <f t="shared" si="246"/>
        <v>2</v>
      </c>
      <c r="D2612" s="39">
        <f t="shared" si="247"/>
        <v>2017</v>
      </c>
      <c r="E2612" s="26" t="s">
        <v>333</v>
      </c>
      <c r="F2612">
        <f t="shared" si="248"/>
        <v>4</v>
      </c>
      <c r="G2612" t="s">
        <v>8</v>
      </c>
    </row>
    <row r="2613" spans="1:7">
      <c r="A2613" s="26">
        <v>42789</v>
      </c>
      <c r="B2613" s="39">
        <f t="shared" si="245"/>
        <v>42789</v>
      </c>
      <c r="C2613" s="39">
        <f t="shared" si="246"/>
        <v>2</v>
      </c>
      <c r="D2613" s="39">
        <f t="shared" si="247"/>
        <v>2017</v>
      </c>
      <c r="E2613" s="26" t="s">
        <v>333</v>
      </c>
      <c r="F2613">
        <f t="shared" si="248"/>
        <v>5</v>
      </c>
      <c r="G2613" t="s">
        <v>8</v>
      </c>
    </row>
    <row r="2614" spans="1:7">
      <c r="A2614" s="26">
        <v>42790</v>
      </c>
      <c r="B2614" s="39">
        <f t="shared" si="245"/>
        <v>42790</v>
      </c>
      <c r="C2614" s="39">
        <f t="shared" si="246"/>
        <v>2</v>
      </c>
      <c r="D2614" s="39">
        <f t="shared" si="247"/>
        <v>2017</v>
      </c>
      <c r="E2614" s="26" t="s">
        <v>333</v>
      </c>
      <c r="F2614">
        <f t="shared" si="248"/>
        <v>6</v>
      </c>
      <c r="G2614" t="s">
        <v>8</v>
      </c>
    </row>
    <row r="2615" spans="1:7">
      <c r="A2615" s="26">
        <v>42791</v>
      </c>
      <c r="B2615" s="39">
        <f t="shared" si="245"/>
        <v>42791</v>
      </c>
      <c r="C2615" s="39">
        <f t="shared" si="246"/>
        <v>2</v>
      </c>
      <c r="D2615" s="39">
        <f t="shared" si="247"/>
        <v>2017</v>
      </c>
      <c r="E2615" s="26" t="s">
        <v>333</v>
      </c>
      <c r="F2615">
        <f t="shared" si="248"/>
        <v>7</v>
      </c>
      <c r="G2615" t="s">
        <v>0</v>
      </c>
    </row>
    <row r="2616" spans="1:7">
      <c r="A2616" s="26">
        <v>42792</v>
      </c>
      <c r="B2616" s="39">
        <f t="shared" si="245"/>
        <v>42792</v>
      </c>
      <c r="C2616" s="39">
        <f t="shared" si="246"/>
        <v>2</v>
      </c>
      <c r="D2616" s="39">
        <f t="shared" si="247"/>
        <v>2017</v>
      </c>
      <c r="E2616" s="26" t="s">
        <v>333</v>
      </c>
      <c r="F2616">
        <f t="shared" si="248"/>
        <v>1</v>
      </c>
      <c r="G2616" t="s">
        <v>13</v>
      </c>
    </row>
    <row r="2617" spans="1:7">
      <c r="A2617" s="26">
        <v>42793</v>
      </c>
      <c r="B2617" s="39">
        <f t="shared" si="245"/>
        <v>42793</v>
      </c>
      <c r="C2617" s="39">
        <f t="shared" si="246"/>
        <v>2</v>
      </c>
      <c r="D2617" s="39">
        <f t="shared" si="247"/>
        <v>2017</v>
      </c>
      <c r="E2617" s="26" t="s">
        <v>333</v>
      </c>
      <c r="F2617">
        <f t="shared" si="248"/>
        <v>2</v>
      </c>
      <c r="G2617" t="s">
        <v>8</v>
      </c>
    </row>
    <row r="2618" spans="1:7">
      <c r="A2618" s="26">
        <v>42794</v>
      </c>
      <c r="B2618" s="39">
        <f t="shared" si="245"/>
        <v>42794</v>
      </c>
      <c r="C2618" s="39">
        <f t="shared" si="246"/>
        <v>2</v>
      </c>
      <c r="D2618" s="39">
        <f t="shared" si="247"/>
        <v>2017</v>
      </c>
      <c r="E2618" s="26" t="s">
        <v>333</v>
      </c>
      <c r="F2618">
        <f t="shared" si="248"/>
        <v>3</v>
      </c>
      <c r="G2618" t="s">
        <v>13</v>
      </c>
    </row>
    <row r="2619" spans="1:7">
      <c r="A2619" s="26">
        <v>42795</v>
      </c>
      <c r="B2619" s="39">
        <f t="shared" si="245"/>
        <v>42795</v>
      </c>
      <c r="C2619" s="39">
        <f t="shared" si="246"/>
        <v>3</v>
      </c>
      <c r="D2619" s="39">
        <f t="shared" si="247"/>
        <v>2017</v>
      </c>
      <c r="E2619" s="26" t="s">
        <v>333</v>
      </c>
      <c r="F2619">
        <f t="shared" si="248"/>
        <v>4</v>
      </c>
      <c r="G2619" t="s">
        <v>8</v>
      </c>
    </row>
    <row r="2620" spans="1:7">
      <c r="A2620" s="26">
        <v>42796</v>
      </c>
      <c r="B2620" s="39">
        <f t="shared" si="245"/>
        <v>42796</v>
      </c>
      <c r="C2620" s="39">
        <f t="shared" si="246"/>
        <v>3</v>
      </c>
      <c r="D2620" s="39">
        <f t="shared" si="247"/>
        <v>2017</v>
      </c>
      <c r="E2620" s="26" t="s">
        <v>333</v>
      </c>
      <c r="F2620">
        <f t="shared" si="248"/>
        <v>5</v>
      </c>
      <c r="G2620" t="s">
        <v>8</v>
      </c>
    </row>
    <row r="2621" spans="1:7">
      <c r="A2621" s="26">
        <v>42797</v>
      </c>
      <c r="B2621" s="39">
        <f t="shared" si="245"/>
        <v>42797</v>
      </c>
      <c r="C2621" s="39">
        <f t="shared" si="246"/>
        <v>3</v>
      </c>
      <c r="D2621" s="39">
        <f t="shared" si="247"/>
        <v>2017</v>
      </c>
      <c r="E2621" s="26" t="s">
        <v>333</v>
      </c>
      <c r="F2621">
        <f t="shared" si="248"/>
        <v>6</v>
      </c>
      <c r="G2621" t="s">
        <v>8</v>
      </c>
    </row>
    <row r="2622" spans="1:7">
      <c r="A2622" s="26">
        <v>42798</v>
      </c>
      <c r="B2622" s="39">
        <f t="shared" si="245"/>
        <v>42798</v>
      </c>
      <c r="C2622" s="39">
        <f t="shared" si="246"/>
        <v>3</v>
      </c>
      <c r="D2622" s="39">
        <f t="shared" si="247"/>
        <v>2017</v>
      </c>
      <c r="E2622" s="26" t="s">
        <v>333</v>
      </c>
      <c r="F2622">
        <f t="shared" si="248"/>
        <v>7</v>
      </c>
      <c r="G2622" t="s">
        <v>0</v>
      </c>
    </row>
    <row r="2623" spans="1:7">
      <c r="A2623" s="26">
        <v>42799</v>
      </c>
      <c r="B2623" s="39">
        <f t="shared" si="245"/>
        <v>42799</v>
      </c>
      <c r="C2623" s="39">
        <f t="shared" si="246"/>
        <v>3</v>
      </c>
      <c r="D2623" s="39">
        <f t="shared" si="247"/>
        <v>2017</v>
      </c>
      <c r="E2623" s="26" t="s">
        <v>333</v>
      </c>
      <c r="F2623">
        <f t="shared" si="248"/>
        <v>1</v>
      </c>
      <c r="G2623" t="s">
        <v>13</v>
      </c>
    </row>
    <row r="2624" spans="1:7">
      <c r="A2624" s="26">
        <v>42800</v>
      </c>
      <c r="B2624" s="39">
        <f t="shared" si="245"/>
        <v>42800</v>
      </c>
      <c r="C2624" s="39">
        <f t="shared" si="246"/>
        <v>3</v>
      </c>
      <c r="D2624" s="39">
        <f t="shared" si="247"/>
        <v>2017</v>
      </c>
      <c r="E2624" s="26" t="s">
        <v>333</v>
      </c>
      <c r="F2624">
        <f t="shared" si="248"/>
        <v>2</v>
      </c>
      <c r="G2624" t="s">
        <v>8</v>
      </c>
    </row>
    <row r="2625" spans="1:7">
      <c r="A2625" s="26">
        <v>42801</v>
      </c>
      <c r="B2625" s="39">
        <f t="shared" si="245"/>
        <v>42801</v>
      </c>
      <c r="C2625" s="39">
        <f t="shared" si="246"/>
        <v>3</v>
      </c>
      <c r="D2625" s="39">
        <f t="shared" si="247"/>
        <v>2017</v>
      </c>
      <c r="E2625" s="26" t="s">
        <v>333</v>
      </c>
      <c r="F2625">
        <f t="shared" si="248"/>
        <v>3</v>
      </c>
      <c r="G2625" t="s">
        <v>8</v>
      </c>
    </row>
    <row r="2626" spans="1:7">
      <c r="A2626" s="26">
        <v>42802</v>
      </c>
      <c r="B2626" s="39">
        <f t="shared" si="245"/>
        <v>42802</v>
      </c>
      <c r="C2626" s="39">
        <f t="shared" si="246"/>
        <v>3</v>
      </c>
      <c r="D2626" s="39">
        <f t="shared" si="247"/>
        <v>2017</v>
      </c>
      <c r="E2626" s="26" t="s">
        <v>333</v>
      </c>
      <c r="F2626">
        <f t="shared" si="248"/>
        <v>4</v>
      </c>
      <c r="G2626" t="s">
        <v>8</v>
      </c>
    </row>
    <row r="2627" spans="1:7">
      <c r="A2627" s="26">
        <v>42803</v>
      </c>
      <c r="B2627" s="39">
        <f t="shared" si="245"/>
        <v>42803</v>
      </c>
      <c r="C2627" s="39">
        <f t="shared" si="246"/>
        <v>3</v>
      </c>
      <c r="D2627" s="39">
        <f t="shared" si="247"/>
        <v>2017</v>
      </c>
      <c r="E2627" s="26" t="s">
        <v>333</v>
      </c>
      <c r="F2627">
        <f t="shared" si="248"/>
        <v>5</v>
      </c>
      <c r="G2627" t="s">
        <v>8</v>
      </c>
    </row>
    <row r="2628" spans="1:7">
      <c r="A2628" s="26">
        <v>42804</v>
      </c>
      <c r="B2628" s="39">
        <f t="shared" si="245"/>
        <v>42804</v>
      </c>
      <c r="C2628" s="39">
        <f t="shared" si="246"/>
        <v>3</v>
      </c>
      <c r="D2628" s="39">
        <f t="shared" si="247"/>
        <v>2017</v>
      </c>
      <c r="E2628" s="26" t="s">
        <v>333</v>
      </c>
      <c r="F2628">
        <f t="shared" si="248"/>
        <v>6</v>
      </c>
      <c r="G2628" t="s">
        <v>8</v>
      </c>
    </row>
    <row r="2629" spans="1:7">
      <c r="A2629" s="26">
        <v>42805</v>
      </c>
      <c r="B2629" s="39">
        <f t="shared" si="245"/>
        <v>42805</v>
      </c>
      <c r="C2629" s="39">
        <f t="shared" si="246"/>
        <v>3</v>
      </c>
      <c r="D2629" s="39">
        <f t="shared" si="247"/>
        <v>2017</v>
      </c>
      <c r="E2629" s="26" t="s">
        <v>333</v>
      </c>
      <c r="F2629">
        <f t="shared" si="248"/>
        <v>7</v>
      </c>
      <c r="G2629" t="s">
        <v>0</v>
      </c>
    </row>
    <row r="2630" spans="1:7">
      <c r="A2630" s="26">
        <v>42806</v>
      </c>
      <c r="B2630" s="39">
        <f t="shared" si="245"/>
        <v>42806</v>
      </c>
      <c r="C2630" s="39">
        <f t="shared" si="246"/>
        <v>3</v>
      </c>
      <c r="D2630" s="39">
        <f t="shared" si="247"/>
        <v>2017</v>
      </c>
      <c r="E2630" s="26" t="s">
        <v>333</v>
      </c>
      <c r="F2630">
        <f t="shared" si="248"/>
        <v>1</v>
      </c>
      <c r="G2630" t="s">
        <v>13</v>
      </c>
    </row>
    <row r="2631" spans="1:7">
      <c r="A2631" s="26">
        <v>42807</v>
      </c>
      <c r="B2631" s="39">
        <f t="shared" si="245"/>
        <v>42807</v>
      </c>
      <c r="C2631" s="39">
        <f t="shared" si="246"/>
        <v>3</v>
      </c>
      <c r="D2631" s="39">
        <f t="shared" si="247"/>
        <v>2017</v>
      </c>
      <c r="E2631" s="26" t="s">
        <v>333</v>
      </c>
      <c r="F2631">
        <f t="shared" si="248"/>
        <v>2</v>
      </c>
      <c r="G2631" t="s">
        <v>8</v>
      </c>
    </row>
    <row r="2632" spans="1:7">
      <c r="A2632" s="26">
        <v>42808</v>
      </c>
      <c r="B2632" s="39">
        <f t="shared" ref="B2632:B2664" si="249">A2632</f>
        <v>42808</v>
      </c>
      <c r="C2632" s="39">
        <f t="shared" ref="C2632:C2664" si="250">MONTH(A2632)</f>
        <v>3</v>
      </c>
      <c r="D2632" s="39">
        <f t="shared" ref="D2632:D2664" si="251">YEAR(A2632)</f>
        <v>2017</v>
      </c>
      <c r="E2632" s="26" t="s">
        <v>333</v>
      </c>
      <c r="F2632">
        <f t="shared" ref="F2632:F2664" si="252">WEEKDAY(A2632)</f>
        <v>3</v>
      </c>
      <c r="G2632" t="s">
        <v>8</v>
      </c>
    </row>
    <row r="2633" spans="1:7">
      <c r="A2633" s="26">
        <v>42809</v>
      </c>
      <c r="B2633" s="39">
        <f t="shared" si="249"/>
        <v>42809</v>
      </c>
      <c r="C2633" s="39">
        <f t="shared" si="250"/>
        <v>3</v>
      </c>
      <c r="D2633" s="39">
        <f t="shared" si="251"/>
        <v>2017</v>
      </c>
      <c r="E2633" s="26" t="s">
        <v>333</v>
      </c>
      <c r="F2633">
        <f t="shared" si="252"/>
        <v>4</v>
      </c>
      <c r="G2633" t="s">
        <v>8</v>
      </c>
    </row>
    <row r="2634" spans="1:7">
      <c r="A2634" s="26">
        <v>42810</v>
      </c>
      <c r="B2634" s="39">
        <f t="shared" si="249"/>
        <v>42810</v>
      </c>
      <c r="C2634" s="39">
        <f t="shared" si="250"/>
        <v>3</v>
      </c>
      <c r="D2634" s="39">
        <f t="shared" si="251"/>
        <v>2017</v>
      </c>
      <c r="E2634" s="26" t="s">
        <v>333</v>
      </c>
      <c r="F2634">
        <f t="shared" si="252"/>
        <v>5</v>
      </c>
      <c r="G2634" t="s">
        <v>8</v>
      </c>
    </row>
    <row r="2635" spans="1:7">
      <c r="A2635" s="26">
        <v>42811</v>
      </c>
      <c r="B2635" s="39">
        <f t="shared" si="249"/>
        <v>42811</v>
      </c>
      <c r="C2635" s="39">
        <f t="shared" si="250"/>
        <v>3</v>
      </c>
      <c r="D2635" s="39">
        <f t="shared" si="251"/>
        <v>2017</v>
      </c>
      <c r="E2635" s="26" t="s">
        <v>333</v>
      </c>
      <c r="F2635">
        <f t="shared" si="252"/>
        <v>6</v>
      </c>
      <c r="G2635" t="s">
        <v>8</v>
      </c>
    </row>
    <row r="2636" spans="1:7">
      <c r="A2636" s="26">
        <v>42812</v>
      </c>
      <c r="B2636" s="39">
        <f t="shared" si="249"/>
        <v>42812</v>
      </c>
      <c r="C2636" s="39">
        <f t="shared" si="250"/>
        <v>3</v>
      </c>
      <c r="D2636" s="39">
        <f t="shared" si="251"/>
        <v>2017</v>
      </c>
      <c r="E2636" s="26" t="s">
        <v>333</v>
      </c>
      <c r="F2636">
        <f t="shared" si="252"/>
        <v>7</v>
      </c>
      <c r="G2636" t="s">
        <v>0</v>
      </c>
    </row>
    <row r="2637" spans="1:7">
      <c r="A2637" s="26">
        <v>42813</v>
      </c>
      <c r="B2637" s="39">
        <f t="shared" si="249"/>
        <v>42813</v>
      </c>
      <c r="C2637" s="39">
        <f t="shared" si="250"/>
        <v>3</v>
      </c>
      <c r="D2637" s="39">
        <f t="shared" si="251"/>
        <v>2017</v>
      </c>
      <c r="E2637" s="26" t="s">
        <v>333</v>
      </c>
      <c r="F2637">
        <f t="shared" si="252"/>
        <v>1</v>
      </c>
      <c r="G2637" t="s">
        <v>13</v>
      </c>
    </row>
    <row r="2638" spans="1:7">
      <c r="A2638" s="26">
        <v>42814</v>
      </c>
      <c r="B2638" s="39">
        <f t="shared" si="249"/>
        <v>42814</v>
      </c>
      <c r="C2638" s="39">
        <f t="shared" si="250"/>
        <v>3</v>
      </c>
      <c r="D2638" s="39">
        <f t="shared" si="251"/>
        <v>2017</v>
      </c>
      <c r="E2638" s="26" t="s">
        <v>333</v>
      </c>
      <c r="F2638">
        <f t="shared" si="252"/>
        <v>2</v>
      </c>
      <c r="G2638" t="s">
        <v>8</v>
      </c>
    </row>
    <row r="2639" spans="1:7">
      <c r="A2639" s="26">
        <v>42815</v>
      </c>
      <c r="B2639" s="39">
        <f t="shared" si="249"/>
        <v>42815</v>
      </c>
      <c r="C2639" s="39">
        <f t="shared" si="250"/>
        <v>3</v>
      </c>
      <c r="D2639" s="39">
        <f t="shared" si="251"/>
        <v>2017</v>
      </c>
      <c r="E2639" s="26" t="s">
        <v>333</v>
      </c>
      <c r="F2639">
        <f t="shared" si="252"/>
        <v>3</v>
      </c>
      <c r="G2639" t="s">
        <v>8</v>
      </c>
    </row>
    <row r="2640" spans="1:7">
      <c r="A2640" s="26">
        <v>42816</v>
      </c>
      <c r="B2640" s="39">
        <f t="shared" si="249"/>
        <v>42816</v>
      </c>
      <c r="C2640" s="39">
        <f t="shared" si="250"/>
        <v>3</v>
      </c>
      <c r="D2640" s="39">
        <f t="shared" si="251"/>
        <v>2017</v>
      </c>
      <c r="E2640" s="26" t="s">
        <v>333</v>
      </c>
      <c r="F2640">
        <f t="shared" si="252"/>
        <v>4</v>
      </c>
      <c r="G2640" t="s">
        <v>8</v>
      </c>
    </row>
    <row r="2641" spans="1:7">
      <c r="A2641" s="26">
        <v>42817</v>
      </c>
      <c r="B2641" s="39">
        <f t="shared" si="249"/>
        <v>42817</v>
      </c>
      <c r="C2641" s="39">
        <f t="shared" si="250"/>
        <v>3</v>
      </c>
      <c r="D2641" s="39">
        <f t="shared" si="251"/>
        <v>2017</v>
      </c>
      <c r="E2641" s="26" t="s">
        <v>333</v>
      </c>
      <c r="F2641">
        <f t="shared" si="252"/>
        <v>5</v>
      </c>
      <c r="G2641" t="s">
        <v>8</v>
      </c>
    </row>
    <row r="2642" spans="1:7">
      <c r="A2642" s="26">
        <v>42818</v>
      </c>
      <c r="B2642" s="39">
        <f t="shared" si="249"/>
        <v>42818</v>
      </c>
      <c r="C2642" s="39">
        <f t="shared" si="250"/>
        <v>3</v>
      </c>
      <c r="D2642" s="39">
        <f t="shared" si="251"/>
        <v>2017</v>
      </c>
      <c r="E2642" s="26" t="s">
        <v>333</v>
      </c>
      <c r="F2642">
        <f t="shared" si="252"/>
        <v>6</v>
      </c>
      <c r="G2642" t="s">
        <v>8</v>
      </c>
    </row>
    <row r="2643" spans="1:7">
      <c r="A2643" s="26">
        <v>42819</v>
      </c>
      <c r="B2643" s="39">
        <f t="shared" si="249"/>
        <v>42819</v>
      </c>
      <c r="C2643" s="39">
        <f t="shared" si="250"/>
        <v>3</v>
      </c>
      <c r="D2643" s="39">
        <f t="shared" si="251"/>
        <v>2017</v>
      </c>
      <c r="E2643" s="26" t="s">
        <v>333</v>
      </c>
      <c r="F2643">
        <f t="shared" si="252"/>
        <v>7</v>
      </c>
      <c r="G2643" t="s">
        <v>0</v>
      </c>
    </row>
    <row r="2644" spans="1:7">
      <c r="A2644" s="26">
        <v>42820</v>
      </c>
      <c r="B2644" s="39">
        <f t="shared" si="249"/>
        <v>42820</v>
      </c>
      <c r="C2644" s="39">
        <f t="shared" si="250"/>
        <v>3</v>
      </c>
      <c r="D2644" s="39">
        <f t="shared" si="251"/>
        <v>2017</v>
      </c>
      <c r="E2644" s="26" t="s">
        <v>333</v>
      </c>
      <c r="F2644">
        <f t="shared" si="252"/>
        <v>1</v>
      </c>
      <c r="G2644" t="s">
        <v>13</v>
      </c>
    </row>
    <row r="2645" spans="1:7">
      <c r="A2645" s="26">
        <v>42821</v>
      </c>
      <c r="B2645" s="39">
        <f t="shared" si="249"/>
        <v>42821</v>
      </c>
      <c r="C2645" s="39">
        <f t="shared" si="250"/>
        <v>3</v>
      </c>
      <c r="D2645" s="39">
        <f t="shared" si="251"/>
        <v>2017</v>
      </c>
      <c r="E2645" s="26" t="s">
        <v>333</v>
      </c>
      <c r="F2645">
        <f t="shared" si="252"/>
        <v>2</v>
      </c>
      <c r="G2645" t="s">
        <v>8</v>
      </c>
    </row>
    <row r="2646" spans="1:7">
      <c r="A2646" s="26">
        <v>42822</v>
      </c>
      <c r="B2646" s="39">
        <f t="shared" si="249"/>
        <v>42822</v>
      </c>
      <c r="C2646" s="39">
        <f t="shared" si="250"/>
        <v>3</v>
      </c>
      <c r="D2646" s="39">
        <f t="shared" si="251"/>
        <v>2017</v>
      </c>
      <c r="E2646" s="26" t="s">
        <v>333</v>
      </c>
      <c r="F2646">
        <f t="shared" si="252"/>
        <v>3</v>
      </c>
      <c r="G2646" t="s">
        <v>8</v>
      </c>
    </row>
    <row r="2647" spans="1:7">
      <c r="A2647" s="26">
        <v>42823</v>
      </c>
      <c r="B2647" s="39">
        <f t="shared" si="249"/>
        <v>42823</v>
      </c>
      <c r="C2647" s="39">
        <f t="shared" si="250"/>
        <v>3</v>
      </c>
      <c r="D2647" s="39">
        <f t="shared" si="251"/>
        <v>2017</v>
      </c>
      <c r="E2647" s="26" t="s">
        <v>333</v>
      </c>
      <c r="F2647">
        <f t="shared" si="252"/>
        <v>4</v>
      </c>
      <c r="G2647" t="s">
        <v>8</v>
      </c>
    </row>
    <row r="2648" spans="1:7">
      <c r="A2648" s="26">
        <v>42824</v>
      </c>
      <c r="B2648" s="39">
        <f t="shared" si="249"/>
        <v>42824</v>
      </c>
      <c r="C2648" s="39">
        <f t="shared" si="250"/>
        <v>3</v>
      </c>
      <c r="D2648" s="39">
        <f t="shared" si="251"/>
        <v>2017</v>
      </c>
      <c r="E2648" s="26" t="s">
        <v>333</v>
      </c>
      <c r="F2648">
        <f t="shared" si="252"/>
        <v>5</v>
      </c>
      <c r="G2648" t="s">
        <v>8</v>
      </c>
    </row>
    <row r="2649" spans="1:7">
      <c r="A2649" s="26">
        <v>42825</v>
      </c>
      <c r="B2649" s="39">
        <f t="shared" si="249"/>
        <v>42825</v>
      </c>
      <c r="C2649" s="39">
        <f t="shared" si="250"/>
        <v>3</v>
      </c>
      <c r="D2649" s="39">
        <f t="shared" si="251"/>
        <v>2017</v>
      </c>
      <c r="E2649" s="26" t="s">
        <v>333</v>
      </c>
      <c r="F2649">
        <f t="shared" si="252"/>
        <v>6</v>
      </c>
      <c r="G2649" t="s">
        <v>8</v>
      </c>
    </row>
    <row r="2650" spans="1:7">
      <c r="A2650" s="26">
        <v>42826</v>
      </c>
      <c r="B2650" s="39">
        <f t="shared" si="249"/>
        <v>42826</v>
      </c>
      <c r="C2650" s="39">
        <f t="shared" si="250"/>
        <v>4</v>
      </c>
      <c r="D2650" s="39">
        <f t="shared" si="251"/>
        <v>2017</v>
      </c>
      <c r="E2650" s="26" t="s">
        <v>333</v>
      </c>
      <c r="F2650">
        <f t="shared" si="252"/>
        <v>7</v>
      </c>
      <c r="G2650" t="s">
        <v>0</v>
      </c>
    </row>
    <row r="2651" spans="1:7">
      <c r="A2651" s="26">
        <v>42827</v>
      </c>
      <c r="B2651" s="39">
        <f t="shared" si="249"/>
        <v>42827</v>
      </c>
      <c r="C2651" s="39">
        <f t="shared" si="250"/>
        <v>4</v>
      </c>
      <c r="D2651" s="39">
        <f t="shared" si="251"/>
        <v>2017</v>
      </c>
      <c r="E2651" s="26" t="s">
        <v>333</v>
      </c>
      <c r="F2651">
        <f t="shared" si="252"/>
        <v>1</v>
      </c>
      <c r="G2651" t="s">
        <v>13</v>
      </c>
    </row>
    <row r="2652" spans="1:7">
      <c r="A2652" s="26">
        <v>42828</v>
      </c>
      <c r="B2652" s="39">
        <f t="shared" si="249"/>
        <v>42828</v>
      </c>
      <c r="C2652" s="39">
        <f t="shared" si="250"/>
        <v>4</v>
      </c>
      <c r="D2652" s="39">
        <f t="shared" si="251"/>
        <v>2017</v>
      </c>
      <c r="E2652" s="26" t="s">
        <v>333</v>
      </c>
      <c r="F2652">
        <f t="shared" si="252"/>
        <v>2</v>
      </c>
      <c r="G2652" t="s">
        <v>8</v>
      </c>
    </row>
    <row r="2653" spans="1:7">
      <c r="A2653" s="26">
        <v>42829</v>
      </c>
      <c r="B2653" s="39">
        <f t="shared" si="249"/>
        <v>42829</v>
      </c>
      <c r="C2653" s="39">
        <f t="shared" si="250"/>
        <v>4</v>
      </c>
      <c r="D2653" s="39">
        <f t="shared" si="251"/>
        <v>2017</v>
      </c>
      <c r="E2653" s="26" t="s">
        <v>333</v>
      </c>
      <c r="F2653">
        <f t="shared" si="252"/>
        <v>3</v>
      </c>
      <c r="G2653" t="s">
        <v>13</v>
      </c>
    </row>
    <row r="2654" spans="1:7">
      <c r="A2654" s="26">
        <v>42830</v>
      </c>
      <c r="B2654" s="39">
        <f t="shared" si="249"/>
        <v>42830</v>
      </c>
      <c r="C2654" s="39">
        <f t="shared" si="250"/>
        <v>4</v>
      </c>
      <c r="D2654" s="39">
        <f t="shared" si="251"/>
        <v>2017</v>
      </c>
      <c r="E2654" s="26" t="s">
        <v>333</v>
      </c>
      <c r="F2654">
        <f t="shared" si="252"/>
        <v>4</v>
      </c>
      <c r="G2654" t="s">
        <v>8</v>
      </c>
    </row>
    <row r="2655" spans="1:7">
      <c r="A2655" s="26">
        <v>42831</v>
      </c>
      <c r="B2655" s="39">
        <f t="shared" si="249"/>
        <v>42831</v>
      </c>
      <c r="C2655" s="39">
        <f t="shared" si="250"/>
        <v>4</v>
      </c>
      <c r="D2655" s="39">
        <f t="shared" si="251"/>
        <v>2017</v>
      </c>
      <c r="E2655" s="26" t="s">
        <v>333</v>
      </c>
      <c r="F2655">
        <f t="shared" si="252"/>
        <v>5</v>
      </c>
      <c r="G2655" t="s">
        <v>8</v>
      </c>
    </row>
    <row r="2656" spans="1:7">
      <c r="A2656" s="26">
        <v>42832</v>
      </c>
      <c r="B2656" s="39">
        <f t="shared" si="249"/>
        <v>42832</v>
      </c>
      <c r="C2656" s="39">
        <f t="shared" si="250"/>
        <v>4</v>
      </c>
      <c r="D2656" s="39">
        <f t="shared" si="251"/>
        <v>2017</v>
      </c>
      <c r="E2656" s="26" t="s">
        <v>333</v>
      </c>
      <c r="F2656">
        <f t="shared" si="252"/>
        <v>6</v>
      </c>
      <c r="G2656" t="s">
        <v>8</v>
      </c>
    </row>
    <row r="2657" spans="1:7">
      <c r="A2657" s="26">
        <v>42833</v>
      </c>
      <c r="B2657" s="39">
        <f t="shared" si="249"/>
        <v>42833</v>
      </c>
      <c r="C2657" s="39">
        <f t="shared" si="250"/>
        <v>4</v>
      </c>
      <c r="D2657" s="39">
        <f t="shared" si="251"/>
        <v>2017</v>
      </c>
      <c r="E2657" s="26" t="s">
        <v>333</v>
      </c>
      <c r="F2657">
        <f t="shared" si="252"/>
        <v>7</v>
      </c>
      <c r="G2657" t="s">
        <v>0</v>
      </c>
    </row>
    <row r="2658" spans="1:7">
      <c r="A2658" s="26">
        <v>42834</v>
      </c>
      <c r="B2658" s="39">
        <f t="shared" si="249"/>
        <v>42834</v>
      </c>
      <c r="C2658" s="39">
        <f t="shared" si="250"/>
        <v>4</v>
      </c>
      <c r="D2658" s="39">
        <f t="shared" si="251"/>
        <v>2017</v>
      </c>
      <c r="E2658" s="26" t="s">
        <v>333</v>
      </c>
      <c r="F2658">
        <f t="shared" si="252"/>
        <v>1</v>
      </c>
      <c r="G2658" t="s">
        <v>13</v>
      </c>
    </row>
    <row r="2659" spans="1:7">
      <c r="A2659" s="26">
        <v>42835</v>
      </c>
      <c r="B2659" s="39">
        <f t="shared" si="249"/>
        <v>42835</v>
      </c>
      <c r="C2659" s="39">
        <f t="shared" si="250"/>
        <v>4</v>
      </c>
      <c r="D2659" s="39">
        <f t="shared" si="251"/>
        <v>2017</v>
      </c>
      <c r="E2659" s="26" t="s">
        <v>333</v>
      </c>
      <c r="F2659">
        <f t="shared" si="252"/>
        <v>2</v>
      </c>
      <c r="G2659" t="s">
        <v>8</v>
      </c>
    </row>
    <row r="2660" spans="1:7">
      <c r="A2660" s="26">
        <v>42836</v>
      </c>
      <c r="B2660" s="39">
        <f t="shared" si="249"/>
        <v>42836</v>
      </c>
      <c r="C2660" s="39">
        <f t="shared" si="250"/>
        <v>4</v>
      </c>
      <c r="D2660" s="39">
        <f t="shared" si="251"/>
        <v>2017</v>
      </c>
      <c r="E2660" s="26" t="s">
        <v>333</v>
      </c>
      <c r="F2660">
        <f t="shared" si="252"/>
        <v>3</v>
      </c>
      <c r="G2660" t="s">
        <v>8</v>
      </c>
    </row>
    <row r="2661" spans="1:7">
      <c r="A2661" s="26">
        <v>42837</v>
      </c>
      <c r="B2661" s="39">
        <f t="shared" si="249"/>
        <v>42837</v>
      </c>
      <c r="C2661" s="39">
        <f t="shared" si="250"/>
        <v>4</v>
      </c>
      <c r="D2661" s="39">
        <f t="shared" si="251"/>
        <v>2017</v>
      </c>
      <c r="E2661" s="26" t="s">
        <v>333</v>
      </c>
      <c r="F2661">
        <f t="shared" si="252"/>
        <v>4</v>
      </c>
      <c r="G2661" t="s">
        <v>8</v>
      </c>
    </row>
    <row r="2662" spans="1:7">
      <c r="A2662" s="26">
        <v>42838</v>
      </c>
      <c r="B2662" s="39">
        <f t="shared" si="249"/>
        <v>42838</v>
      </c>
      <c r="C2662" s="39">
        <f t="shared" si="250"/>
        <v>4</v>
      </c>
      <c r="D2662" s="39">
        <f t="shared" si="251"/>
        <v>2017</v>
      </c>
      <c r="E2662" s="26" t="s">
        <v>333</v>
      </c>
      <c r="F2662">
        <f t="shared" si="252"/>
        <v>5</v>
      </c>
      <c r="G2662" t="s">
        <v>8</v>
      </c>
    </row>
    <row r="2663" spans="1:7">
      <c r="A2663" s="26">
        <v>42839</v>
      </c>
      <c r="B2663" s="39">
        <f t="shared" si="249"/>
        <v>42839</v>
      </c>
      <c r="C2663" s="39">
        <f t="shared" si="250"/>
        <v>4</v>
      </c>
      <c r="D2663" s="39">
        <f t="shared" si="251"/>
        <v>2017</v>
      </c>
      <c r="E2663" s="26" t="s">
        <v>333</v>
      </c>
      <c r="F2663">
        <f t="shared" si="252"/>
        <v>6</v>
      </c>
      <c r="G2663" t="s">
        <v>8</v>
      </c>
    </row>
    <row r="2664" spans="1:7">
      <c r="A2664" s="26">
        <v>42840</v>
      </c>
      <c r="B2664" s="39">
        <f t="shared" si="249"/>
        <v>42840</v>
      </c>
      <c r="C2664" s="39">
        <f t="shared" si="250"/>
        <v>4</v>
      </c>
      <c r="D2664" s="39">
        <f t="shared" si="251"/>
        <v>2017</v>
      </c>
      <c r="E2664" s="26" t="s">
        <v>333</v>
      </c>
      <c r="F2664">
        <f t="shared" si="252"/>
        <v>7</v>
      </c>
      <c r="G2664" t="s">
        <v>0</v>
      </c>
    </row>
    <row r="2665" spans="1:7">
      <c r="A2665" s="26">
        <v>42841</v>
      </c>
      <c r="B2665" s="39">
        <f t="shared" ref="B2665:B2697" si="253">A2665</f>
        <v>42841</v>
      </c>
      <c r="C2665" s="39">
        <f t="shared" ref="C2665:C2697" si="254">MONTH(A2665)</f>
        <v>4</v>
      </c>
      <c r="D2665" s="39">
        <f t="shared" ref="D2665:D2697" si="255">YEAR(A2665)</f>
        <v>2017</v>
      </c>
      <c r="E2665" s="26" t="s">
        <v>333</v>
      </c>
      <c r="F2665">
        <f t="shared" ref="F2665:F2697" si="256">WEEKDAY(A2665)</f>
        <v>1</v>
      </c>
      <c r="G2665" t="s">
        <v>13</v>
      </c>
    </row>
    <row r="2666" spans="1:7">
      <c r="A2666" s="26">
        <v>42842</v>
      </c>
      <c r="B2666" s="39">
        <f t="shared" si="253"/>
        <v>42842</v>
      </c>
      <c r="C2666" s="39">
        <f t="shared" si="254"/>
        <v>4</v>
      </c>
      <c r="D2666" s="39">
        <f t="shared" si="255"/>
        <v>2017</v>
      </c>
      <c r="E2666" s="26" t="s">
        <v>333</v>
      </c>
      <c r="F2666">
        <f t="shared" si="256"/>
        <v>2</v>
      </c>
      <c r="G2666" t="s">
        <v>8</v>
      </c>
    </row>
    <row r="2667" spans="1:7">
      <c r="A2667" s="26">
        <v>42843</v>
      </c>
      <c r="B2667" s="39">
        <f t="shared" si="253"/>
        <v>42843</v>
      </c>
      <c r="C2667" s="39">
        <f t="shared" si="254"/>
        <v>4</v>
      </c>
      <c r="D2667" s="39">
        <f t="shared" si="255"/>
        <v>2017</v>
      </c>
      <c r="E2667" s="26" t="s">
        <v>333</v>
      </c>
      <c r="F2667">
        <f t="shared" si="256"/>
        <v>3</v>
      </c>
      <c r="G2667" t="s">
        <v>8</v>
      </c>
    </row>
    <row r="2668" spans="1:7">
      <c r="A2668" s="26">
        <v>42844</v>
      </c>
      <c r="B2668" s="39">
        <f t="shared" si="253"/>
        <v>42844</v>
      </c>
      <c r="C2668" s="39">
        <f t="shared" si="254"/>
        <v>4</v>
      </c>
      <c r="D2668" s="39">
        <f t="shared" si="255"/>
        <v>2017</v>
      </c>
      <c r="E2668" s="26" t="s">
        <v>333</v>
      </c>
      <c r="F2668">
        <f t="shared" si="256"/>
        <v>4</v>
      </c>
      <c r="G2668" t="s">
        <v>8</v>
      </c>
    </row>
    <row r="2669" spans="1:7">
      <c r="A2669" s="26">
        <v>42845</v>
      </c>
      <c r="B2669" s="39">
        <f t="shared" si="253"/>
        <v>42845</v>
      </c>
      <c r="C2669" s="39">
        <f t="shared" si="254"/>
        <v>4</v>
      </c>
      <c r="D2669" s="39">
        <f t="shared" si="255"/>
        <v>2017</v>
      </c>
      <c r="E2669" s="26" t="s">
        <v>333</v>
      </c>
      <c r="F2669">
        <f t="shared" si="256"/>
        <v>5</v>
      </c>
      <c r="G2669" t="s">
        <v>8</v>
      </c>
    </row>
    <row r="2670" spans="1:7">
      <c r="A2670" s="26">
        <v>42846</v>
      </c>
      <c r="B2670" s="39">
        <f t="shared" si="253"/>
        <v>42846</v>
      </c>
      <c r="C2670" s="39">
        <f t="shared" si="254"/>
        <v>4</v>
      </c>
      <c r="D2670" s="39">
        <f t="shared" si="255"/>
        <v>2017</v>
      </c>
      <c r="E2670" s="26" t="s">
        <v>333</v>
      </c>
      <c r="F2670">
        <f t="shared" si="256"/>
        <v>6</v>
      </c>
      <c r="G2670" t="s">
        <v>8</v>
      </c>
    </row>
    <row r="2671" spans="1:7">
      <c r="A2671" s="26">
        <v>42847</v>
      </c>
      <c r="B2671" s="39">
        <f t="shared" si="253"/>
        <v>42847</v>
      </c>
      <c r="C2671" s="39">
        <f t="shared" si="254"/>
        <v>4</v>
      </c>
      <c r="D2671" s="39">
        <f t="shared" si="255"/>
        <v>2017</v>
      </c>
      <c r="E2671" s="26" t="s">
        <v>333</v>
      </c>
      <c r="F2671">
        <f t="shared" si="256"/>
        <v>7</v>
      </c>
      <c r="G2671" t="s">
        <v>0</v>
      </c>
    </row>
    <row r="2672" spans="1:7">
      <c r="A2672" s="26">
        <v>42848</v>
      </c>
      <c r="B2672" s="39">
        <f t="shared" si="253"/>
        <v>42848</v>
      </c>
      <c r="C2672" s="39">
        <f t="shared" si="254"/>
        <v>4</v>
      </c>
      <c r="D2672" s="39">
        <f t="shared" si="255"/>
        <v>2017</v>
      </c>
      <c r="E2672" s="26" t="s">
        <v>333</v>
      </c>
      <c r="F2672">
        <f t="shared" si="256"/>
        <v>1</v>
      </c>
      <c r="G2672" t="s">
        <v>13</v>
      </c>
    </row>
    <row r="2673" spans="1:7">
      <c r="A2673" s="26">
        <v>42849</v>
      </c>
      <c r="B2673" s="39">
        <f t="shared" si="253"/>
        <v>42849</v>
      </c>
      <c r="C2673" s="39">
        <f t="shared" si="254"/>
        <v>4</v>
      </c>
      <c r="D2673" s="39">
        <f t="shared" si="255"/>
        <v>2017</v>
      </c>
      <c r="E2673" s="26" t="s">
        <v>333</v>
      </c>
      <c r="F2673">
        <f t="shared" si="256"/>
        <v>2</v>
      </c>
      <c r="G2673" t="s">
        <v>8</v>
      </c>
    </row>
    <row r="2674" spans="1:7">
      <c r="A2674" s="26">
        <v>42850</v>
      </c>
      <c r="B2674" s="39">
        <f t="shared" si="253"/>
        <v>42850</v>
      </c>
      <c r="C2674" s="39">
        <f t="shared" si="254"/>
        <v>4</v>
      </c>
      <c r="D2674" s="39">
        <f t="shared" si="255"/>
        <v>2017</v>
      </c>
      <c r="E2674" s="26" t="s">
        <v>333</v>
      </c>
      <c r="F2674">
        <f t="shared" si="256"/>
        <v>3</v>
      </c>
      <c r="G2674" t="s">
        <v>8</v>
      </c>
    </row>
    <row r="2675" spans="1:7">
      <c r="A2675" s="26">
        <v>42851</v>
      </c>
      <c r="B2675" s="39">
        <f t="shared" si="253"/>
        <v>42851</v>
      </c>
      <c r="C2675" s="39">
        <f t="shared" si="254"/>
        <v>4</v>
      </c>
      <c r="D2675" s="39">
        <f t="shared" si="255"/>
        <v>2017</v>
      </c>
      <c r="E2675" s="26" t="s">
        <v>333</v>
      </c>
      <c r="F2675">
        <f t="shared" si="256"/>
        <v>4</v>
      </c>
      <c r="G2675" t="s">
        <v>8</v>
      </c>
    </row>
    <row r="2676" spans="1:7">
      <c r="A2676" s="26">
        <v>42852</v>
      </c>
      <c r="B2676" s="39">
        <f t="shared" si="253"/>
        <v>42852</v>
      </c>
      <c r="C2676" s="39">
        <f t="shared" si="254"/>
        <v>4</v>
      </c>
      <c r="D2676" s="39">
        <f t="shared" si="255"/>
        <v>2017</v>
      </c>
      <c r="E2676" s="26" t="s">
        <v>333</v>
      </c>
      <c r="F2676">
        <f t="shared" si="256"/>
        <v>5</v>
      </c>
      <c r="G2676" t="s">
        <v>8</v>
      </c>
    </row>
    <row r="2677" spans="1:7">
      <c r="A2677" s="26">
        <v>42853</v>
      </c>
      <c r="B2677" s="39">
        <f t="shared" si="253"/>
        <v>42853</v>
      </c>
      <c r="C2677" s="39">
        <f t="shared" si="254"/>
        <v>4</v>
      </c>
      <c r="D2677" s="39">
        <f t="shared" si="255"/>
        <v>2017</v>
      </c>
      <c r="E2677" s="26" t="s">
        <v>333</v>
      </c>
      <c r="F2677">
        <f t="shared" si="256"/>
        <v>6</v>
      </c>
      <c r="G2677" t="s">
        <v>8</v>
      </c>
    </row>
    <row r="2678" spans="1:7">
      <c r="A2678" s="26">
        <v>42854</v>
      </c>
      <c r="B2678" s="39">
        <f t="shared" si="253"/>
        <v>42854</v>
      </c>
      <c r="C2678" s="39">
        <f t="shared" si="254"/>
        <v>4</v>
      </c>
      <c r="D2678" s="39">
        <f t="shared" si="255"/>
        <v>2017</v>
      </c>
      <c r="E2678" s="26" t="s">
        <v>333</v>
      </c>
      <c r="F2678">
        <f t="shared" si="256"/>
        <v>7</v>
      </c>
      <c r="G2678" t="s">
        <v>0</v>
      </c>
    </row>
    <row r="2679" spans="1:7">
      <c r="A2679" s="26">
        <v>42855</v>
      </c>
      <c r="B2679" s="39">
        <f t="shared" si="253"/>
        <v>42855</v>
      </c>
      <c r="C2679" s="39">
        <f t="shared" si="254"/>
        <v>4</v>
      </c>
      <c r="D2679" s="39">
        <f t="shared" si="255"/>
        <v>2017</v>
      </c>
      <c r="E2679" s="26" t="s">
        <v>333</v>
      </c>
      <c r="F2679">
        <f t="shared" si="256"/>
        <v>1</v>
      </c>
      <c r="G2679" t="s">
        <v>13</v>
      </c>
    </row>
    <row r="2680" spans="1:7">
      <c r="A2680" s="26">
        <v>42856</v>
      </c>
      <c r="B2680" s="39">
        <f t="shared" si="253"/>
        <v>42856</v>
      </c>
      <c r="C2680" s="39">
        <f t="shared" si="254"/>
        <v>5</v>
      </c>
      <c r="D2680" s="39">
        <f t="shared" si="255"/>
        <v>2017</v>
      </c>
      <c r="E2680" s="26" t="s">
        <v>333</v>
      </c>
      <c r="F2680">
        <f t="shared" si="256"/>
        <v>2</v>
      </c>
      <c r="G2680" t="s">
        <v>13</v>
      </c>
    </row>
    <row r="2681" spans="1:7">
      <c r="A2681" s="26">
        <v>42857</v>
      </c>
      <c r="B2681" s="39">
        <f t="shared" si="253"/>
        <v>42857</v>
      </c>
      <c r="C2681" s="39">
        <f t="shared" si="254"/>
        <v>5</v>
      </c>
      <c r="D2681" s="39">
        <f t="shared" si="255"/>
        <v>2017</v>
      </c>
      <c r="E2681" s="26" t="s">
        <v>333</v>
      </c>
      <c r="F2681">
        <f t="shared" si="256"/>
        <v>3</v>
      </c>
      <c r="G2681" t="s">
        <v>8</v>
      </c>
    </row>
    <row r="2682" spans="1:7">
      <c r="A2682" s="26">
        <v>42858</v>
      </c>
      <c r="B2682" s="39">
        <f t="shared" si="253"/>
        <v>42858</v>
      </c>
      <c r="C2682" s="39">
        <f t="shared" si="254"/>
        <v>5</v>
      </c>
      <c r="D2682" s="39">
        <f t="shared" si="255"/>
        <v>2017</v>
      </c>
      <c r="E2682" s="26" t="s">
        <v>333</v>
      </c>
      <c r="F2682">
        <f t="shared" si="256"/>
        <v>4</v>
      </c>
      <c r="G2682" t="s">
        <v>8</v>
      </c>
    </row>
    <row r="2683" spans="1:7">
      <c r="A2683" s="26">
        <v>42859</v>
      </c>
      <c r="B2683" s="39">
        <f t="shared" si="253"/>
        <v>42859</v>
      </c>
      <c r="C2683" s="39">
        <f t="shared" si="254"/>
        <v>5</v>
      </c>
      <c r="D2683" s="39">
        <f t="shared" si="255"/>
        <v>2017</v>
      </c>
      <c r="E2683" s="26" t="s">
        <v>333</v>
      </c>
      <c r="F2683">
        <f t="shared" si="256"/>
        <v>5</v>
      </c>
      <c r="G2683" t="s">
        <v>8</v>
      </c>
    </row>
    <row r="2684" spans="1:7">
      <c r="A2684" s="26">
        <v>42860</v>
      </c>
      <c r="B2684" s="39">
        <f t="shared" si="253"/>
        <v>42860</v>
      </c>
      <c r="C2684" s="39">
        <f t="shared" si="254"/>
        <v>5</v>
      </c>
      <c r="D2684" s="39">
        <f t="shared" si="255"/>
        <v>2017</v>
      </c>
      <c r="E2684" s="26" t="s">
        <v>333</v>
      </c>
      <c r="F2684">
        <f t="shared" si="256"/>
        <v>6</v>
      </c>
      <c r="G2684" t="s">
        <v>8</v>
      </c>
    </row>
    <row r="2685" spans="1:7">
      <c r="A2685" s="26">
        <v>42861</v>
      </c>
      <c r="B2685" s="39">
        <f t="shared" si="253"/>
        <v>42861</v>
      </c>
      <c r="C2685" s="39">
        <f t="shared" si="254"/>
        <v>5</v>
      </c>
      <c r="D2685" s="39">
        <f t="shared" si="255"/>
        <v>2017</v>
      </c>
      <c r="E2685" s="26" t="s">
        <v>333</v>
      </c>
      <c r="F2685">
        <f t="shared" si="256"/>
        <v>7</v>
      </c>
      <c r="G2685" t="s">
        <v>0</v>
      </c>
    </row>
    <row r="2686" spans="1:7">
      <c r="A2686" s="26">
        <v>42862</v>
      </c>
      <c r="B2686" s="39">
        <f t="shared" si="253"/>
        <v>42862</v>
      </c>
      <c r="C2686" s="39">
        <f t="shared" si="254"/>
        <v>5</v>
      </c>
      <c r="D2686" s="39">
        <f t="shared" si="255"/>
        <v>2017</v>
      </c>
      <c r="E2686" s="26" t="s">
        <v>333</v>
      </c>
      <c r="F2686">
        <f t="shared" si="256"/>
        <v>1</v>
      </c>
      <c r="G2686" t="s">
        <v>13</v>
      </c>
    </row>
    <row r="2687" spans="1:7">
      <c r="A2687" s="26">
        <v>42863</v>
      </c>
      <c r="B2687" s="39">
        <f t="shared" si="253"/>
        <v>42863</v>
      </c>
      <c r="C2687" s="39">
        <f t="shared" si="254"/>
        <v>5</v>
      </c>
      <c r="D2687" s="39">
        <f t="shared" si="255"/>
        <v>2017</v>
      </c>
      <c r="E2687" s="26" t="s">
        <v>333</v>
      </c>
      <c r="F2687">
        <f t="shared" si="256"/>
        <v>2</v>
      </c>
      <c r="G2687" t="s">
        <v>8</v>
      </c>
    </row>
    <row r="2688" spans="1:7">
      <c r="A2688" s="26">
        <v>42864</v>
      </c>
      <c r="B2688" s="39">
        <f t="shared" si="253"/>
        <v>42864</v>
      </c>
      <c r="C2688" s="39">
        <f t="shared" si="254"/>
        <v>5</v>
      </c>
      <c r="D2688" s="39">
        <f t="shared" si="255"/>
        <v>2017</v>
      </c>
      <c r="E2688" s="26" t="s">
        <v>333</v>
      </c>
      <c r="F2688">
        <f t="shared" si="256"/>
        <v>3</v>
      </c>
      <c r="G2688" t="s">
        <v>8</v>
      </c>
    </row>
    <row r="2689" spans="1:7">
      <c r="A2689" s="26">
        <v>42865</v>
      </c>
      <c r="B2689" s="39">
        <f t="shared" si="253"/>
        <v>42865</v>
      </c>
      <c r="C2689" s="39">
        <f t="shared" si="254"/>
        <v>5</v>
      </c>
      <c r="D2689" s="39">
        <f t="shared" si="255"/>
        <v>2017</v>
      </c>
      <c r="E2689" s="26" t="s">
        <v>333</v>
      </c>
      <c r="F2689">
        <f t="shared" si="256"/>
        <v>4</v>
      </c>
      <c r="G2689" t="s">
        <v>8</v>
      </c>
    </row>
    <row r="2690" spans="1:7">
      <c r="A2690" s="26">
        <v>42866</v>
      </c>
      <c r="B2690" s="39">
        <f t="shared" si="253"/>
        <v>42866</v>
      </c>
      <c r="C2690" s="39">
        <f t="shared" si="254"/>
        <v>5</v>
      </c>
      <c r="D2690" s="39">
        <f t="shared" si="255"/>
        <v>2017</v>
      </c>
      <c r="E2690" s="26" t="s">
        <v>333</v>
      </c>
      <c r="F2690">
        <f t="shared" si="256"/>
        <v>5</v>
      </c>
      <c r="G2690" t="s">
        <v>8</v>
      </c>
    </row>
    <row r="2691" spans="1:7">
      <c r="A2691" s="26">
        <v>42867</v>
      </c>
      <c r="B2691" s="39">
        <f t="shared" si="253"/>
        <v>42867</v>
      </c>
      <c r="C2691" s="39">
        <f t="shared" si="254"/>
        <v>5</v>
      </c>
      <c r="D2691" s="39">
        <f t="shared" si="255"/>
        <v>2017</v>
      </c>
      <c r="E2691" s="26" t="s">
        <v>333</v>
      </c>
      <c r="F2691">
        <f t="shared" si="256"/>
        <v>6</v>
      </c>
      <c r="G2691" t="s">
        <v>8</v>
      </c>
    </row>
    <row r="2692" spans="1:7">
      <c r="A2692" s="26">
        <v>42868</v>
      </c>
      <c r="B2692" s="39">
        <f t="shared" si="253"/>
        <v>42868</v>
      </c>
      <c r="C2692" s="39">
        <f t="shared" si="254"/>
        <v>5</v>
      </c>
      <c r="D2692" s="39">
        <f t="shared" si="255"/>
        <v>2017</v>
      </c>
      <c r="E2692" s="26" t="s">
        <v>333</v>
      </c>
      <c r="F2692">
        <f t="shared" si="256"/>
        <v>7</v>
      </c>
      <c r="G2692" t="s">
        <v>0</v>
      </c>
    </row>
    <row r="2693" spans="1:7">
      <c r="A2693" s="26">
        <v>42869</v>
      </c>
      <c r="B2693" s="39">
        <f t="shared" si="253"/>
        <v>42869</v>
      </c>
      <c r="C2693" s="39">
        <f t="shared" si="254"/>
        <v>5</v>
      </c>
      <c r="D2693" s="39">
        <f t="shared" si="255"/>
        <v>2017</v>
      </c>
      <c r="E2693" s="26" t="s">
        <v>333</v>
      </c>
      <c r="F2693">
        <f t="shared" si="256"/>
        <v>1</v>
      </c>
      <c r="G2693" t="s">
        <v>13</v>
      </c>
    </row>
    <row r="2694" spans="1:7">
      <c r="A2694" s="26">
        <v>42870</v>
      </c>
      <c r="B2694" s="39">
        <f t="shared" si="253"/>
        <v>42870</v>
      </c>
      <c r="C2694" s="39">
        <f t="shared" si="254"/>
        <v>5</v>
      </c>
      <c r="D2694" s="39">
        <f t="shared" si="255"/>
        <v>2017</v>
      </c>
      <c r="E2694" s="26" t="s">
        <v>333</v>
      </c>
      <c r="F2694">
        <f t="shared" si="256"/>
        <v>2</v>
      </c>
      <c r="G2694" t="s">
        <v>8</v>
      </c>
    </row>
    <row r="2695" spans="1:7">
      <c r="A2695" s="26">
        <v>42871</v>
      </c>
      <c r="B2695" s="39">
        <f t="shared" si="253"/>
        <v>42871</v>
      </c>
      <c r="C2695" s="39">
        <f t="shared" si="254"/>
        <v>5</v>
      </c>
      <c r="D2695" s="39">
        <f t="shared" si="255"/>
        <v>2017</v>
      </c>
      <c r="E2695" s="26" t="s">
        <v>333</v>
      </c>
      <c r="F2695">
        <f t="shared" si="256"/>
        <v>3</v>
      </c>
      <c r="G2695" t="s">
        <v>8</v>
      </c>
    </row>
    <row r="2696" spans="1:7">
      <c r="A2696" s="26">
        <v>42872</v>
      </c>
      <c r="B2696" s="39">
        <f t="shared" si="253"/>
        <v>42872</v>
      </c>
      <c r="C2696" s="39">
        <f t="shared" si="254"/>
        <v>5</v>
      </c>
      <c r="D2696" s="39">
        <f t="shared" si="255"/>
        <v>2017</v>
      </c>
      <c r="E2696" s="26" t="s">
        <v>333</v>
      </c>
      <c r="F2696">
        <f t="shared" si="256"/>
        <v>4</v>
      </c>
      <c r="G2696" t="s">
        <v>8</v>
      </c>
    </row>
    <row r="2697" spans="1:7">
      <c r="A2697" s="26">
        <v>42873</v>
      </c>
      <c r="B2697" s="39">
        <f t="shared" si="253"/>
        <v>42873</v>
      </c>
      <c r="C2697" s="39">
        <f t="shared" si="254"/>
        <v>5</v>
      </c>
      <c r="D2697" s="39">
        <f t="shared" si="255"/>
        <v>2017</v>
      </c>
      <c r="E2697" s="26" t="s">
        <v>333</v>
      </c>
      <c r="F2697">
        <f t="shared" si="256"/>
        <v>5</v>
      </c>
      <c r="G2697" t="s">
        <v>8</v>
      </c>
    </row>
    <row r="2698" spans="1:7">
      <c r="A2698" s="26">
        <v>42874</v>
      </c>
      <c r="B2698" s="39">
        <f t="shared" ref="B2698:B2743" si="257">A2698</f>
        <v>42874</v>
      </c>
      <c r="C2698" s="39">
        <f t="shared" ref="C2698:C2743" si="258">MONTH(A2698)</f>
        <v>5</v>
      </c>
      <c r="D2698" s="39">
        <f t="shared" ref="D2698:D2743" si="259">YEAR(A2698)</f>
        <v>2017</v>
      </c>
      <c r="E2698" s="26" t="s">
        <v>333</v>
      </c>
      <c r="F2698">
        <f t="shared" ref="F2698:F2743" si="260">WEEKDAY(A2698)</f>
        <v>6</v>
      </c>
      <c r="G2698" t="s">
        <v>8</v>
      </c>
    </row>
    <row r="2699" spans="1:7">
      <c r="A2699" s="26">
        <v>42875</v>
      </c>
      <c r="B2699" s="39">
        <f t="shared" si="257"/>
        <v>42875</v>
      </c>
      <c r="C2699" s="39">
        <f t="shared" si="258"/>
        <v>5</v>
      </c>
      <c r="D2699" s="39">
        <f t="shared" si="259"/>
        <v>2017</v>
      </c>
      <c r="E2699" s="26" t="s">
        <v>333</v>
      </c>
      <c r="F2699">
        <f t="shared" si="260"/>
        <v>7</v>
      </c>
      <c r="G2699" t="s">
        <v>0</v>
      </c>
    </row>
    <row r="2700" spans="1:7">
      <c r="A2700" s="26">
        <v>42876</v>
      </c>
      <c r="B2700" s="39">
        <f t="shared" si="257"/>
        <v>42876</v>
      </c>
      <c r="C2700" s="39">
        <f t="shared" si="258"/>
        <v>5</v>
      </c>
      <c r="D2700" s="39">
        <f t="shared" si="259"/>
        <v>2017</v>
      </c>
      <c r="E2700" s="26" t="s">
        <v>333</v>
      </c>
      <c r="F2700">
        <f t="shared" si="260"/>
        <v>1</v>
      </c>
      <c r="G2700" t="s">
        <v>13</v>
      </c>
    </row>
    <row r="2701" spans="1:7">
      <c r="A2701" s="26">
        <v>42877</v>
      </c>
      <c r="B2701" s="39">
        <f t="shared" si="257"/>
        <v>42877</v>
      </c>
      <c r="C2701" s="39">
        <f t="shared" si="258"/>
        <v>5</v>
      </c>
      <c r="D2701" s="39">
        <f t="shared" si="259"/>
        <v>2017</v>
      </c>
      <c r="E2701" s="26" t="s">
        <v>333</v>
      </c>
      <c r="F2701">
        <f t="shared" si="260"/>
        <v>2</v>
      </c>
      <c r="G2701" t="s">
        <v>8</v>
      </c>
    </row>
    <row r="2702" spans="1:7">
      <c r="A2702" s="26">
        <v>42878</v>
      </c>
      <c r="B2702" s="39">
        <f t="shared" si="257"/>
        <v>42878</v>
      </c>
      <c r="C2702" s="39">
        <f t="shared" si="258"/>
        <v>5</v>
      </c>
      <c r="D2702" s="39">
        <f t="shared" si="259"/>
        <v>2017</v>
      </c>
      <c r="E2702" s="26" t="s">
        <v>333</v>
      </c>
      <c r="F2702">
        <f t="shared" si="260"/>
        <v>3</v>
      </c>
      <c r="G2702" t="s">
        <v>8</v>
      </c>
    </row>
    <row r="2703" spans="1:7">
      <c r="A2703" s="26">
        <v>42879</v>
      </c>
      <c r="B2703" s="39">
        <f t="shared" si="257"/>
        <v>42879</v>
      </c>
      <c r="C2703" s="39">
        <f t="shared" si="258"/>
        <v>5</v>
      </c>
      <c r="D2703" s="39">
        <f t="shared" si="259"/>
        <v>2017</v>
      </c>
      <c r="E2703" s="26" t="s">
        <v>333</v>
      </c>
      <c r="F2703">
        <f t="shared" si="260"/>
        <v>4</v>
      </c>
      <c r="G2703" t="s">
        <v>8</v>
      </c>
    </row>
    <row r="2704" spans="1:7">
      <c r="A2704" s="26">
        <v>42880</v>
      </c>
      <c r="B2704" s="39">
        <f t="shared" si="257"/>
        <v>42880</v>
      </c>
      <c r="C2704" s="39">
        <f t="shared" si="258"/>
        <v>5</v>
      </c>
      <c r="D2704" s="39">
        <f t="shared" si="259"/>
        <v>2017</v>
      </c>
      <c r="E2704" s="26" t="s">
        <v>333</v>
      </c>
      <c r="F2704">
        <f t="shared" si="260"/>
        <v>5</v>
      </c>
      <c r="G2704" t="s">
        <v>8</v>
      </c>
    </row>
    <row r="2705" spans="1:7">
      <c r="A2705" s="26">
        <v>42881</v>
      </c>
      <c r="B2705" s="39">
        <f t="shared" si="257"/>
        <v>42881</v>
      </c>
      <c r="C2705" s="39">
        <f t="shared" si="258"/>
        <v>5</v>
      </c>
      <c r="D2705" s="39">
        <f t="shared" si="259"/>
        <v>2017</v>
      </c>
      <c r="E2705" s="26" t="s">
        <v>333</v>
      </c>
      <c r="F2705">
        <f t="shared" si="260"/>
        <v>6</v>
      </c>
      <c r="G2705" t="s">
        <v>8</v>
      </c>
    </row>
    <row r="2706" spans="1:7">
      <c r="A2706" s="26">
        <v>42882</v>
      </c>
      <c r="B2706" s="39">
        <f t="shared" si="257"/>
        <v>42882</v>
      </c>
      <c r="C2706" s="39">
        <f t="shared" si="258"/>
        <v>5</v>
      </c>
      <c r="D2706" s="39">
        <f t="shared" si="259"/>
        <v>2017</v>
      </c>
      <c r="E2706" s="26" t="s">
        <v>333</v>
      </c>
      <c r="F2706">
        <f t="shared" si="260"/>
        <v>7</v>
      </c>
      <c r="G2706" t="s">
        <v>0</v>
      </c>
    </row>
    <row r="2707" spans="1:7">
      <c r="A2707" s="26">
        <v>42883</v>
      </c>
      <c r="B2707" s="39">
        <f t="shared" si="257"/>
        <v>42883</v>
      </c>
      <c r="C2707" s="39">
        <f t="shared" si="258"/>
        <v>5</v>
      </c>
      <c r="D2707" s="39">
        <f t="shared" si="259"/>
        <v>2017</v>
      </c>
      <c r="E2707" s="26" t="s">
        <v>333</v>
      </c>
      <c r="F2707">
        <f t="shared" si="260"/>
        <v>1</v>
      </c>
      <c r="G2707" t="s">
        <v>13</v>
      </c>
    </row>
    <row r="2708" spans="1:7">
      <c r="A2708" s="26">
        <v>42884</v>
      </c>
      <c r="B2708" s="39">
        <f t="shared" si="257"/>
        <v>42884</v>
      </c>
      <c r="C2708" s="39">
        <f t="shared" si="258"/>
        <v>5</v>
      </c>
      <c r="D2708" s="39">
        <f t="shared" si="259"/>
        <v>2017</v>
      </c>
      <c r="E2708" s="26" t="s">
        <v>333</v>
      </c>
      <c r="F2708">
        <f t="shared" si="260"/>
        <v>2</v>
      </c>
      <c r="G2708" t="s">
        <v>8</v>
      </c>
    </row>
    <row r="2709" spans="1:7">
      <c r="A2709" s="26">
        <v>42885</v>
      </c>
      <c r="B2709" s="39">
        <f t="shared" si="257"/>
        <v>42885</v>
      </c>
      <c r="C2709" s="39">
        <f t="shared" si="258"/>
        <v>5</v>
      </c>
      <c r="D2709" s="39">
        <f t="shared" si="259"/>
        <v>2017</v>
      </c>
      <c r="E2709" s="26" t="s">
        <v>333</v>
      </c>
      <c r="F2709">
        <f t="shared" si="260"/>
        <v>3</v>
      </c>
      <c r="G2709" t="s">
        <v>13</v>
      </c>
    </row>
    <row r="2710" spans="1:7">
      <c r="A2710" s="26">
        <v>42886</v>
      </c>
      <c r="B2710" s="39">
        <f t="shared" si="257"/>
        <v>42886</v>
      </c>
      <c r="C2710" s="39">
        <f t="shared" si="258"/>
        <v>5</v>
      </c>
      <c r="D2710" s="39">
        <f t="shared" si="259"/>
        <v>2017</v>
      </c>
      <c r="E2710" s="26" t="s">
        <v>333</v>
      </c>
      <c r="F2710">
        <f t="shared" si="260"/>
        <v>4</v>
      </c>
      <c r="G2710" t="s">
        <v>8</v>
      </c>
    </row>
    <row r="2711" spans="1:7">
      <c r="A2711" s="26">
        <v>42887</v>
      </c>
      <c r="B2711" s="39">
        <f t="shared" si="257"/>
        <v>42887</v>
      </c>
      <c r="C2711" s="39">
        <f t="shared" si="258"/>
        <v>6</v>
      </c>
      <c r="D2711" s="39">
        <f t="shared" si="259"/>
        <v>2017</v>
      </c>
      <c r="E2711" s="26" t="s">
        <v>298</v>
      </c>
      <c r="F2711">
        <f t="shared" si="260"/>
        <v>5</v>
      </c>
      <c r="G2711" t="s">
        <v>8</v>
      </c>
    </row>
    <row r="2712" spans="1:7">
      <c r="A2712" s="26">
        <v>42888</v>
      </c>
      <c r="B2712" s="39">
        <f t="shared" si="257"/>
        <v>42888</v>
      </c>
      <c r="C2712" s="39">
        <f t="shared" si="258"/>
        <v>6</v>
      </c>
      <c r="D2712" s="39">
        <f t="shared" si="259"/>
        <v>2017</v>
      </c>
      <c r="E2712" s="26" t="s">
        <v>298</v>
      </c>
      <c r="F2712">
        <f t="shared" si="260"/>
        <v>6</v>
      </c>
      <c r="G2712" t="s">
        <v>8</v>
      </c>
    </row>
    <row r="2713" spans="1:7">
      <c r="A2713" s="26">
        <v>42889</v>
      </c>
      <c r="B2713" s="39">
        <f t="shared" si="257"/>
        <v>42889</v>
      </c>
      <c r="C2713" s="39">
        <f t="shared" si="258"/>
        <v>6</v>
      </c>
      <c r="D2713" s="39">
        <f t="shared" si="259"/>
        <v>2017</v>
      </c>
      <c r="E2713" s="26" t="s">
        <v>298</v>
      </c>
      <c r="F2713">
        <f t="shared" si="260"/>
        <v>7</v>
      </c>
      <c r="G2713" t="s">
        <v>0</v>
      </c>
    </row>
    <row r="2714" spans="1:7">
      <c r="A2714" s="26">
        <v>42890</v>
      </c>
      <c r="B2714" s="39">
        <f t="shared" si="257"/>
        <v>42890</v>
      </c>
      <c r="C2714" s="39">
        <f t="shared" si="258"/>
        <v>6</v>
      </c>
      <c r="D2714" s="39">
        <f t="shared" si="259"/>
        <v>2017</v>
      </c>
      <c r="E2714" s="26" t="s">
        <v>298</v>
      </c>
      <c r="F2714">
        <f t="shared" si="260"/>
        <v>1</v>
      </c>
      <c r="G2714" t="s">
        <v>13</v>
      </c>
    </row>
    <row r="2715" spans="1:7">
      <c r="A2715" s="26">
        <v>42891</v>
      </c>
      <c r="B2715" s="39">
        <f t="shared" si="257"/>
        <v>42891</v>
      </c>
      <c r="C2715" s="39">
        <f t="shared" si="258"/>
        <v>6</v>
      </c>
      <c r="D2715" s="39">
        <f t="shared" si="259"/>
        <v>2017</v>
      </c>
      <c r="E2715" s="26" t="s">
        <v>298</v>
      </c>
      <c r="F2715">
        <f t="shared" si="260"/>
        <v>2</v>
      </c>
      <c r="G2715" t="s">
        <v>8</v>
      </c>
    </row>
    <row r="2716" spans="1:7">
      <c r="A2716" s="26">
        <v>42892</v>
      </c>
      <c r="B2716" s="39">
        <f t="shared" si="257"/>
        <v>42892</v>
      </c>
      <c r="C2716" s="39">
        <f t="shared" si="258"/>
        <v>6</v>
      </c>
      <c r="D2716" s="39">
        <f t="shared" si="259"/>
        <v>2017</v>
      </c>
      <c r="E2716" s="26" t="s">
        <v>298</v>
      </c>
      <c r="F2716">
        <f t="shared" si="260"/>
        <v>3</v>
      </c>
      <c r="G2716" t="s">
        <v>8</v>
      </c>
    </row>
    <row r="2717" spans="1:7">
      <c r="A2717" s="26">
        <v>42893</v>
      </c>
      <c r="B2717" s="39">
        <f t="shared" si="257"/>
        <v>42893</v>
      </c>
      <c r="C2717" s="39">
        <f t="shared" si="258"/>
        <v>6</v>
      </c>
      <c r="D2717" s="39">
        <f t="shared" si="259"/>
        <v>2017</v>
      </c>
      <c r="E2717" s="26" t="s">
        <v>298</v>
      </c>
      <c r="F2717">
        <f t="shared" si="260"/>
        <v>4</v>
      </c>
      <c r="G2717" t="s">
        <v>8</v>
      </c>
    </row>
    <row r="2718" spans="1:7">
      <c r="A2718" s="26">
        <v>42894</v>
      </c>
      <c r="B2718" s="39">
        <f t="shared" si="257"/>
        <v>42894</v>
      </c>
      <c r="C2718" s="39">
        <f t="shared" si="258"/>
        <v>6</v>
      </c>
      <c r="D2718" s="39">
        <f t="shared" si="259"/>
        <v>2017</v>
      </c>
      <c r="E2718" s="26" t="s">
        <v>298</v>
      </c>
      <c r="F2718">
        <f t="shared" si="260"/>
        <v>5</v>
      </c>
      <c r="G2718" t="s">
        <v>8</v>
      </c>
    </row>
    <row r="2719" spans="1:7">
      <c r="A2719" s="26">
        <v>42895</v>
      </c>
      <c r="B2719" s="39">
        <f t="shared" si="257"/>
        <v>42895</v>
      </c>
      <c r="C2719" s="39">
        <f t="shared" si="258"/>
        <v>6</v>
      </c>
      <c r="D2719" s="39">
        <f t="shared" si="259"/>
        <v>2017</v>
      </c>
      <c r="E2719" s="26" t="s">
        <v>298</v>
      </c>
      <c r="F2719">
        <f t="shared" si="260"/>
        <v>6</v>
      </c>
      <c r="G2719" t="s">
        <v>8</v>
      </c>
    </row>
    <row r="2720" spans="1:7">
      <c r="A2720" s="26">
        <v>42896</v>
      </c>
      <c r="B2720" s="39">
        <f t="shared" si="257"/>
        <v>42896</v>
      </c>
      <c r="C2720" s="39">
        <f t="shared" si="258"/>
        <v>6</v>
      </c>
      <c r="D2720" s="39">
        <f t="shared" si="259"/>
        <v>2017</v>
      </c>
      <c r="E2720" s="26" t="s">
        <v>298</v>
      </c>
      <c r="F2720">
        <f t="shared" si="260"/>
        <v>7</v>
      </c>
      <c r="G2720" t="s">
        <v>0</v>
      </c>
    </row>
    <row r="2721" spans="1:7">
      <c r="A2721" s="26">
        <v>42897</v>
      </c>
      <c r="B2721" s="39">
        <f t="shared" si="257"/>
        <v>42897</v>
      </c>
      <c r="C2721" s="39">
        <f t="shared" si="258"/>
        <v>6</v>
      </c>
      <c r="D2721" s="39">
        <f t="shared" si="259"/>
        <v>2017</v>
      </c>
      <c r="E2721" s="26" t="s">
        <v>298</v>
      </c>
      <c r="F2721">
        <f t="shared" si="260"/>
        <v>1</v>
      </c>
      <c r="G2721" t="s">
        <v>13</v>
      </c>
    </row>
    <row r="2722" spans="1:7">
      <c r="A2722" s="26">
        <v>42898</v>
      </c>
      <c r="B2722" s="39">
        <f t="shared" si="257"/>
        <v>42898</v>
      </c>
      <c r="C2722" s="39">
        <f t="shared" si="258"/>
        <v>6</v>
      </c>
      <c r="D2722" s="39">
        <f t="shared" si="259"/>
        <v>2017</v>
      </c>
      <c r="E2722" s="26" t="s">
        <v>298</v>
      </c>
      <c r="F2722">
        <f t="shared" si="260"/>
        <v>2</v>
      </c>
      <c r="G2722" t="s">
        <v>8</v>
      </c>
    </row>
    <row r="2723" spans="1:7">
      <c r="A2723" s="26">
        <v>42899</v>
      </c>
      <c r="B2723" s="39">
        <f t="shared" si="257"/>
        <v>42899</v>
      </c>
      <c r="C2723" s="39">
        <f t="shared" si="258"/>
        <v>6</v>
      </c>
      <c r="D2723" s="39">
        <f t="shared" si="259"/>
        <v>2017</v>
      </c>
      <c r="E2723" s="26" t="s">
        <v>298</v>
      </c>
      <c r="F2723">
        <f t="shared" si="260"/>
        <v>3</v>
      </c>
      <c r="G2723" t="s">
        <v>8</v>
      </c>
    </row>
    <row r="2724" spans="1:7">
      <c r="A2724" s="26">
        <v>42900</v>
      </c>
      <c r="B2724" s="39">
        <f t="shared" si="257"/>
        <v>42900</v>
      </c>
      <c r="C2724" s="39">
        <f t="shared" si="258"/>
        <v>6</v>
      </c>
      <c r="D2724" s="39">
        <f t="shared" si="259"/>
        <v>2017</v>
      </c>
      <c r="E2724" s="26" t="s">
        <v>298</v>
      </c>
      <c r="F2724">
        <f t="shared" si="260"/>
        <v>4</v>
      </c>
      <c r="G2724" t="s">
        <v>8</v>
      </c>
    </row>
    <row r="2725" spans="1:7">
      <c r="A2725" s="26">
        <v>42901</v>
      </c>
      <c r="B2725" s="39">
        <f t="shared" si="257"/>
        <v>42901</v>
      </c>
      <c r="C2725" s="39">
        <f t="shared" si="258"/>
        <v>6</v>
      </c>
      <c r="D2725" s="39">
        <f t="shared" si="259"/>
        <v>2017</v>
      </c>
      <c r="E2725" s="26" t="s">
        <v>298</v>
      </c>
      <c r="F2725">
        <f t="shared" si="260"/>
        <v>5</v>
      </c>
      <c r="G2725" t="s">
        <v>8</v>
      </c>
    </row>
    <row r="2726" spans="1:7">
      <c r="A2726" s="26">
        <v>42902</v>
      </c>
      <c r="B2726" s="39">
        <f t="shared" si="257"/>
        <v>42902</v>
      </c>
      <c r="C2726" s="39">
        <f t="shared" si="258"/>
        <v>6</v>
      </c>
      <c r="D2726" s="39">
        <f t="shared" si="259"/>
        <v>2017</v>
      </c>
      <c r="E2726" s="26" t="s">
        <v>298</v>
      </c>
      <c r="F2726">
        <f t="shared" si="260"/>
        <v>6</v>
      </c>
      <c r="G2726" t="s">
        <v>8</v>
      </c>
    </row>
    <row r="2727" spans="1:7">
      <c r="A2727" s="26">
        <v>42903</v>
      </c>
      <c r="B2727" s="39">
        <f t="shared" si="257"/>
        <v>42903</v>
      </c>
      <c r="C2727" s="39">
        <f t="shared" si="258"/>
        <v>6</v>
      </c>
      <c r="D2727" s="39">
        <f t="shared" si="259"/>
        <v>2017</v>
      </c>
      <c r="E2727" s="26" t="s">
        <v>298</v>
      </c>
      <c r="F2727">
        <f t="shared" si="260"/>
        <v>7</v>
      </c>
      <c r="G2727" t="s">
        <v>0</v>
      </c>
    </row>
    <row r="2728" spans="1:7">
      <c r="A2728" s="26">
        <v>42904</v>
      </c>
      <c r="B2728" s="39">
        <f t="shared" si="257"/>
        <v>42904</v>
      </c>
      <c r="C2728" s="39">
        <f t="shared" si="258"/>
        <v>6</v>
      </c>
      <c r="D2728" s="39">
        <f t="shared" si="259"/>
        <v>2017</v>
      </c>
      <c r="E2728" s="26" t="s">
        <v>298</v>
      </c>
      <c r="F2728">
        <f t="shared" si="260"/>
        <v>1</v>
      </c>
      <c r="G2728" t="s">
        <v>13</v>
      </c>
    </row>
    <row r="2729" spans="1:7">
      <c r="A2729" s="26">
        <v>42905</v>
      </c>
      <c r="B2729" s="39">
        <f t="shared" si="257"/>
        <v>42905</v>
      </c>
      <c r="C2729" s="39">
        <f t="shared" si="258"/>
        <v>6</v>
      </c>
      <c r="D2729" s="39">
        <f t="shared" si="259"/>
        <v>2017</v>
      </c>
      <c r="E2729" s="26" t="s">
        <v>298</v>
      </c>
      <c r="F2729">
        <f t="shared" si="260"/>
        <v>2</v>
      </c>
      <c r="G2729" t="s">
        <v>8</v>
      </c>
    </row>
    <row r="2730" spans="1:7">
      <c r="A2730" s="26">
        <v>42906</v>
      </c>
      <c r="B2730" s="39">
        <f t="shared" si="257"/>
        <v>42906</v>
      </c>
      <c r="C2730" s="39">
        <f t="shared" si="258"/>
        <v>6</v>
      </c>
      <c r="D2730" s="39">
        <f t="shared" si="259"/>
        <v>2017</v>
      </c>
      <c r="E2730" s="26" t="s">
        <v>298</v>
      </c>
      <c r="F2730">
        <f t="shared" si="260"/>
        <v>3</v>
      </c>
      <c r="G2730" t="s">
        <v>8</v>
      </c>
    </row>
    <row r="2731" spans="1:7">
      <c r="A2731" s="26">
        <v>42907</v>
      </c>
      <c r="B2731" s="39">
        <f t="shared" si="257"/>
        <v>42907</v>
      </c>
      <c r="C2731" s="39">
        <f t="shared" si="258"/>
        <v>6</v>
      </c>
      <c r="D2731" s="39">
        <f t="shared" si="259"/>
        <v>2017</v>
      </c>
      <c r="E2731" s="26" t="s">
        <v>298</v>
      </c>
      <c r="F2731">
        <f t="shared" si="260"/>
        <v>4</v>
      </c>
      <c r="G2731" t="s">
        <v>8</v>
      </c>
    </row>
    <row r="2732" spans="1:7">
      <c r="A2732" s="26">
        <v>42908</v>
      </c>
      <c r="B2732" s="39">
        <f t="shared" si="257"/>
        <v>42908</v>
      </c>
      <c r="C2732" s="39">
        <f t="shared" si="258"/>
        <v>6</v>
      </c>
      <c r="D2732" s="39">
        <f t="shared" si="259"/>
        <v>2017</v>
      </c>
      <c r="E2732" s="26" t="s">
        <v>298</v>
      </c>
      <c r="F2732">
        <f t="shared" si="260"/>
        <v>5</v>
      </c>
      <c r="G2732" t="s">
        <v>8</v>
      </c>
    </row>
    <row r="2733" spans="1:7">
      <c r="A2733" s="26">
        <v>42909</v>
      </c>
      <c r="B2733" s="39">
        <f t="shared" si="257"/>
        <v>42909</v>
      </c>
      <c r="C2733" s="39">
        <f t="shared" si="258"/>
        <v>6</v>
      </c>
      <c r="D2733" s="39">
        <f t="shared" si="259"/>
        <v>2017</v>
      </c>
      <c r="E2733" s="26" t="s">
        <v>298</v>
      </c>
      <c r="F2733">
        <f t="shared" si="260"/>
        <v>6</v>
      </c>
      <c r="G2733" t="s">
        <v>8</v>
      </c>
    </row>
    <row r="2734" spans="1:7">
      <c r="A2734" s="26">
        <v>42910</v>
      </c>
      <c r="B2734" s="39">
        <f t="shared" si="257"/>
        <v>42910</v>
      </c>
      <c r="C2734" s="39">
        <f t="shared" si="258"/>
        <v>6</v>
      </c>
      <c r="D2734" s="39">
        <f t="shared" si="259"/>
        <v>2017</v>
      </c>
      <c r="E2734" s="26" t="s">
        <v>298</v>
      </c>
      <c r="F2734">
        <f t="shared" si="260"/>
        <v>7</v>
      </c>
      <c r="G2734" t="s">
        <v>0</v>
      </c>
    </row>
    <row r="2735" spans="1:7">
      <c r="A2735" s="26">
        <v>42911</v>
      </c>
      <c r="B2735" s="39">
        <f t="shared" si="257"/>
        <v>42911</v>
      </c>
      <c r="C2735" s="39">
        <f t="shared" si="258"/>
        <v>6</v>
      </c>
      <c r="D2735" s="39">
        <f t="shared" si="259"/>
        <v>2017</v>
      </c>
      <c r="E2735" s="26" t="s">
        <v>298</v>
      </c>
      <c r="F2735">
        <f t="shared" si="260"/>
        <v>1</v>
      </c>
      <c r="G2735" t="s">
        <v>13</v>
      </c>
    </row>
    <row r="2736" spans="1:7">
      <c r="A2736" s="26">
        <v>42912</v>
      </c>
      <c r="B2736" s="39">
        <f t="shared" si="257"/>
        <v>42912</v>
      </c>
      <c r="C2736" s="39">
        <f t="shared" si="258"/>
        <v>6</v>
      </c>
      <c r="D2736" s="39">
        <f t="shared" si="259"/>
        <v>2017</v>
      </c>
      <c r="E2736" s="26" t="s">
        <v>298</v>
      </c>
      <c r="F2736">
        <f t="shared" si="260"/>
        <v>2</v>
      </c>
      <c r="G2736" t="s">
        <v>8</v>
      </c>
    </row>
    <row r="2737" spans="1:7">
      <c r="A2737" s="26">
        <v>42913</v>
      </c>
      <c r="B2737" s="39">
        <f t="shared" si="257"/>
        <v>42913</v>
      </c>
      <c r="C2737" s="39">
        <f t="shared" si="258"/>
        <v>6</v>
      </c>
      <c r="D2737" s="39">
        <f t="shared" si="259"/>
        <v>2017</v>
      </c>
      <c r="E2737" s="26" t="s">
        <v>298</v>
      </c>
      <c r="F2737">
        <f t="shared" si="260"/>
        <v>3</v>
      </c>
      <c r="G2737" t="s">
        <v>8</v>
      </c>
    </row>
    <row r="2738" spans="1:7">
      <c r="A2738" s="26">
        <v>42914</v>
      </c>
      <c r="B2738" s="39">
        <f t="shared" si="257"/>
        <v>42914</v>
      </c>
      <c r="C2738" s="39">
        <f t="shared" si="258"/>
        <v>6</v>
      </c>
      <c r="D2738" s="39">
        <f t="shared" si="259"/>
        <v>2017</v>
      </c>
      <c r="E2738" s="26" t="s">
        <v>298</v>
      </c>
      <c r="F2738">
        <f t="shared" si="260"/>
        <v>4</v>
      </c>
      <c r="G2738" t="s">
        <v>8</v>
      </c>
    </row>
    <row r="2739" spans="1:7">
      <c r="A2739" s="26">
        <v>42915</v>
      </c>
      <c r="B2739" s="39">
        <f t="shared" si="257"/>
        <v>42915</v>
      </c>
      <c r="C2739" s="39">
        <f t="shared" si="258"/>
        <v>6</v>
      </c>
      <c r="D2739" s="39">
        <f t="shared" si="259"/>
        <v>2017</v>
      </c>
      <c r="E2739" s="26" t="s">
        <v>298</v>
      </c>
      <c r="F2739">
        <f t="shared" si="260"/>
        <v>5</v>
      </c>
      <c r="G2739" t="s">
        <v>8</v>
      </c>
    </row>
    <row r="2740" spans="1:7">
      <c r="A2740" s="26">
        <v>42916</v>
      </c>
      <c r="B2740" s="39">
        <f t="shared" si="257"/>
        <v>42916</v>
      </c>
      <c r="C2740" s="39">
        <f t="shared" si="258"/>
        <v>6</v>
      </c>
      <c r="D2740" s="39">
        <f t="shared" si="259"/>
        <v>2017</v>
      </c>
      <c r="E2740" s="26" t="s">
        <v>298</v>
      </c>
      <c r="F2740">
        <f t="shared" si="260"/>
        <v>6</v>
      </c>
      <c r="G2740" t="s">
        <v>8</v>
      </c>
    </row>
    <row r="2741" spans="1:7">
      <c r="A2741" s="26">
        <v>42917</v>
      </c>
      <c r="B2741" s="39">
        <f t="shared" si="257"/>
        <v>42917</v>
      </c>
      <c r="C2741" s="39">
        <f t="shared" si="258"/>
        <v>7</v>
      </c>
      <c r="D2741" s="39">
        <f t="shared" si="259"/>
        <v>2017</v>
      </c>
      <c r="E2741" s="26" t="s">
        <v>298</v>
      </c>
      <c r="F2741">
        <f t="shared" si="260"/>
        <v>7</v>
      </c>
      <c r="G2741" t="s">
        <v>0</v>
      </c>
    </row>
    <row r="2742" spans="1:7">
      <c r="A2742" s="26">
        <v>42918</v>
      </c>
      <c r="B2742" s="39">
        <f t="shared" si="257"/>
        <v>42918</v>
      </c>
      <c r="C2742" s="39">
        <f t="shared" si="258"/>
        <v>7</v>
      </c>
      <c r="D2742" s="39">
        <f t="shared" si="259"/>
        <v>2017</v>
      </c>
      <c r="E2742" s="26" t="s">
        <v>298</v>
      </c>
      <c r="F2742">
        <f t="shared" si="260"/>
        <v>1</v>
      </c>
      <c r="G2742" t="s">
        <v>13</v>
      </c>
    </row>
    <row r="2743" spans="1:7">
      <c r="A2743" s="26">
        <v>42919</v>
      </c>
      <c r="B2743" s="39">
        <f t="shared" si="257"/>
        <v>42919</v>
      </c>
      <c r="C2743" s="39">
        <f t="shared" si="258"/>
        <v>7</v>
      </c>
      <c r="D2743" s="39">
        <f t="shared" si="259"/>
        <v>2017</v>
      </c>
      <c r="E2743" s="26" t="s">
        <v>298</v>
      </c>
      <c r="F2743">
        <f t="shared" si="260"/>
        <v>2</v>
      </c>
      <c r="G2743" t="s">
        <v>8</v>
      </c>
    </row>
    <row r="2744" spans="1:7">
      <c r="A2744" s="26">
        <v>42920</v>
      </c>
      <c r="B2744" s="39">
        <f t="shared" ref="B2744:B2775" si="261">A2744</f>
        <v>42920</v>
      </c>
      <c r="C2744" s="39">
        <f t="shared" ref="C2744:C2775" si="262">MONTH(A2744)</f>
        <v>7</v>
      </c>
      <c r="D2744" s="39">
        <f t="shared" ref="D2744:D2775" si="263">YEAR(A2744)</f>
        <v>2017</v>
      </c>
      <c r="E2744" s="26" t="s">
        <v>298</v>
      </c>
      <c r="F2744">
        <f t="shared" ref="F2744:F2775" si="264">WEEKDAY(A2744)</f>
        <v>3</v>
      </c>
      <c r="G2744" t="s">
        <v>8</v>
      </c>
    </row>
    <row r="2745" spans="1:7">
      <c r="A2745" s="26">
        <v>42921</v>
      </c>
      <c r="B2745" s="39">
        <f t="shared" si="261"/>
        <v>42921</v>
      </c>
      <c r="C2745" s="39">
        <f t="shared" si="262"/>
        <v>7</v>
      </c>
      <c r="D2745" s="39">
        <f t="shared" si="263"/>
        <v>2017</v>
      </c>
      <c r="E2745" s="26" t="s">
        <v>298</v>
      </c>
      <c r="F2745">
        <f t="shared" si="264"/>
        <v>4</v>
      </c>
      <c r="G2745" t="s">
        <v>8</v>
      </c>
    </row>
    <row r="2746" spans="1:7">
      <c r="A2746" s="26">
        <v>42922</v>
      </c>
      <c r="B2746" s="39">
        <f t="shared" si="261"/>
        <v>42922</v>
      </c>
      <c r="C2746" s="39">
        <f t="shared" si="262"/>
        <v>7</v>
      </c>
      <c r="D2746" s="39">
        <f t="shared" si="263"/>
        <v>2017</v>
      </c>
      <c r="E2746" s="26" t="s">
        <v>298</v>
      </c>
      <c r="F2746">
        <f t="shared" si="264"/>
        <v>5</v>
      </c>
      <c r="G2746" t="s">
        <v>8</v>
      </c>
    </row>
    <row r="2747" spans="1:7">
      <c r="A2747" s="26">
        <v>42923</v>
      </c>
      <c r="B2747" s="39">
        <f t="shared" si="261"/>
        <v>42923</v>
      </c>
      <c r="C2747" s="39">
        <f t="shared" si="262"/>
        <v>7</v>
      </c>
      <c r="D2747" s="39">
        <f t="shared" si="263"/>
        <v>2017</v>
      </c>
      <c r="E2747" s="26" t="s">
        <v>298</v>
      </c>
      <c r="F2747">
        <f t="shared" si="264"/>
        <v>6</v>
      </c>
      <c r="G2747" t="s">
        <v>8</v>
      </c>
    </row>
    <row r="2748" spans="1:7">
      <c r="A2748" s="26">
        <v>42924</v>
      </c>
      <c r="B2748" s="39">
        <f t="shared" si="261"/>
        <v>42924</v>
      </c>
      <c r="C2748" s="39">
        <f t="shared" si="262"/>
        <v>7</v>
      </c>
      <c r="D2748" s="39">
        <f t="shared" si="263"/>
        <v>2017</v>
      </c>
      <c r="E2748" s="26" t="s">
        <v>298</v>
      </c>
      <c r="F2748">
        <f t="shared" si="264"/>
        <v>7</v>
      </c>
      <c r="G2748" t="s">
        <v>0</v>
      </c>
    </row>
    <row r="2749" spans="1:7">
      <c r="A2749" s="26">
        <v>42925</v>
      </c>
      <c r="B2749" s="39">
        <f t="shared" si="261"/>
        <v>42925</v>
      </c>
      <c r="C2749" s="39">
        <f t="shared" si="262"/>
        <v>7</v>
      </c>
      <c r="D2749" s="39">
        <f t="shared" si="263"/>
        <v>2017</v>
      </c>
      <c r="E2749" s="26" t="s">
        <v>298</v>
      </c>
      <c r="F2749">
        <f t="shared" si="264"/>
        <v>1</v>
      </c>
      <c r="G2749" t="s">
        <v>13</v>
      </c>
    </row>
    <row r="2750" spans="1:7">
      <c r="A2750" s="26">
        <v>42926</v>
      </c>
      <c r="B2750" s="39">
        <f t="shared" si="261"/>
        <v>42926</v>
      </c>
      <c r="C2750" s="39">
        <f t="shared" si="262"/>
        <v>7</v>
      </c>
      <c r="D2750" s="39">
        <f t="shared" si="263"/>
        <v>2017</v>
      </c>
      <c r="E2750" s="26" t="s">
        <v>298</v>
      </c>
      <c r="F2750">
        <f t="shared" si="264"/>
        <v>2</v>
      </c>
      <c r="G2750" t="s">
        <v>8</v>
      </c>
    </row>
    <row r="2751" spans="1:7">
      <c r="A2751" s="26">
        <v>42927</v>
      </c>
      <c r="B2751" s="39">
        <f t="shared" si="261"/>
        <v>42927</v>
      </c>
      <c r="C2751" s="39">
        <f t="shared" si="262"/>
        <v>7</v>
      </c>
      <c r="D2751" s="39">
        <f t="shared" si="263"/>
        <v>2017</v>
      </c>
      <c r="E2751" s="26" t="s">
        <v>298</v>
      </c>
      <c r="F2751">
        <f t="shared" si="264"/>
        <v>3</v>
      </c>
      <c r="G2751" t="s">
        <v>8</v>
      </c>
    </row>
    <row r="2752" spans="1:7">
      <c r="A2752" s="26">
        <v>42928</v>
      </c>
      <c r="B2752" s="39">
        <f t="shared" si="261"/>
        <v>42928</v>
      </c>
      <c r="C2752" s="39">
        <f t="shared" si="262"/>
        <v>7</v>
      </c>
      <c r="D2752" s="39">
        <f t="shared" si="263"/>
        <v>2017</v>
      </c>
      <c r="E2752" s="26" t="s">
        <v>298</v>
      </c>
      <c r="F2752">
        <f t="shared" si="264"/>
        <v>4</v>
      </c>
      <c r="G2752" t="s">
        <v>8</v>
      </c>
    </row>
    <row r="2753" spans="1:7">
      <c r="A2753" s="26">
        <v>42929</v>
      </c>
      <c r="B2753" s="39">
        <f t="shared" si="261"/>
        <v>42929</v>
      </c>
      <c r="C2753" s="39">
        <f t="shared" si="262"/>
        <v>7</v>
      </c>
      <c r="D2753" s="39">
        <f t="shared" si="263"/>
        <v>2017</v>
      </c>
      <c r="E2753" s="26" t="s">
        <v>298</v>
      </c>
      <c r="F2753">
        <f t="shared" si="264"/>
        <v>5</v>
      </c>
      <c r="G2753" t="s">
        <v>8</v>
      </c>
    </row>
    <row r="2754" spans="1:7">
      <c r="A2754" s="26">
        <v>42930</v>
      </c>
      <c r="B2754" s="39">
        <f t="shared" si="261"/>
        <v>42930</v>
      </c>
      <c r="C2754" s="39">
        <f t="shared" si="262"/>
        <v>7</v>
      </c>
      <c r="D2754" s="39">
        <f t="shared" si="263"/>
        <v>2017</v>
      </c>
      <c r="E2754" s="26" t="s">
        <v>298</v>
      </c>
      <c r="F2754">
        <f t="shared" si="264"/>
        <v>6</v>
      </c>
      <c r="G2754" t="s">
        <v>8</v>
      </c>
    </row>
    <row r="2755" spans="1:7">
      <c r="A2755" s="26">
        <v>42931</v>
      </c>
      <c r="B2755" s="39">
        <f t="shared" si="261"/>
        <v>42931</v>
      </c>
      <c r="C2755" s="39">
        <f t="shared" si="262"/>
        <v>7</v>
      </c>
      <c r="D2755" s="39">
        <f t="shared" si="263"/>
        <v>2017</v>
      </c>
      <c r="E2755" s="26" t="s">
        <v>298</v>
      </c>
      <c r="F2755">
        <f t="shared" si="264"/>
        <v>7</v>
      </c>
      <c r="G2755" t="s">
        <v>0</v>
      </c>
    </row>
    <row r="2756" spans="1:7">
      <c r="A2756" s="26">
        <v>42932</v>
      </c>
      <c r="B2756" s="39">
        <f t="shared" si="261"/>
        <v>42932</v>
      </c>
      <c r="C2756" s="39">
        <f t="shared" si="262"/>
        <v>7</v>
      </c>
      <c r="D2756" s="39">
        <f t="shared" si="263"/>
        <v>2017</v>
      </c>
      <c r="E2756" s="26" t="s">
        <v>298</v>
      </c>
      <c r="F2756">
        <f t="shared" si="264"/>
        <v>1</v>
      </c>
      <c r="G2756" t="s">
        <v>13</v>
      </c>
    </row>
    <row r="2757" spans="1:7">
      <c r="A2757" s="26">
        <v>42933</v>
      </c>
      <c r="B2757" s="39">
        <f t="shared" si="261"/>
        <v>42933</v>
      </c>
      <c r="C2757" s="39">
        <f t="shared" si="262"/>
        <v>7</v>
      </c>
      <c r="D2757" s="39">
        <f t="shared" si="263"/>
        <v>2017</v>
      </c>
      <c r="E2757" s="26" t="s">
        <v>298</v>
      </c>
      <c r="F2757">
        <f t="shared" si="264"/>
        <v>2</v>
      </c>
      <c r="G2757" t="s">
        <v>8</v>
      </c>
    </row>
    <row r="2758" spans="1:7">
      <c r="A2758" s="26">
        <v>42934</v>
      </c>
      <c r="B2758" s="39">
        <f t="shared" si="261"/>
        <v>42934</v>
      </c>
      <c r="C2758" s="39">
        <f t="shared" si="262"/>
        <v>7</v>
      </c>
      <c r="D2758" s="39">
        <f t="shared" si="263"/>
        <v>2017</v>
      </c>
      <c r="E2758" s="26" t="s">
        <v>298</v>
      </c>
      <c r="F2758">
        <f t="shared" si="264"/>
        <v>3</v>
      </c>
      <c r="G2758" t="s">
        <v>8</v>
      </c>
    </row>
    <row r="2759" spans="1:7">
      <c r="A2759" s="26">
        <v>42935</v>
      </c>
      <c r="B2759" s="39">
        <f t="shared" si="261"/>
        <v>42935</v>
      </c>
      <c r="C2759" s="39">
        <f t="shared" si="262"/>
        <v>7</v>
      </c>
      <c r="D2759" s="39">
        <f t="shared" si="263"/>
        <v>2017</v>
      </c>
      <c r="E2759" s="26" t="s">
        <v>298</v>
      </c>
      <c r="F2759">
        <f t="shared" si="264"/>
        <v>4</v>
      </c>
      <c r="G2759" t="s">
        <v>8</v>
      </c>
    </row>
    <row r="2760" spans="1:7">
      <c r="A2760" s="26">
        <v>42936</v>
      </c>
      <c r="B2760" s="39">
        <f t="shared" si="261"/>
        <v>42936</v>
      </c>
      <c r="C2760" s="39">
        <f t="shared" si="262"/>
        <v>7</v>
      </c>
      <c r="D2760" s="39">
        <f t="shared" si="263"/>
        <v>2017</v>
      </c>
      <c r="E2760" s="26" t="s">
        <v>298</v>
      </c>
      <c r="F2760">
        <f t="shared" si="264"/>
        <v>5</v>
      </c>
      <c r="G2760" t="s">
        <v>8</v>
      </c>
    </row>
    <row r="2761" spans="1:7">
      <c r="A2761" s="26">
        <v>42937</v>
      </c>
      <c r="B2761" s="39">
        <f t="shared" si="261"/>
        <v>42937</v>
      </c>
      <c r="C2761" s="39">
        <f t="shared" si="262"/>
        <v>7</v>
      </c>
      <c r="D2761" s="39">
        <f t="shared" si="263"/>
        <v>2017</v>
      </c>
      <c r="E2761" s="26" t="s">
        <v>298</v>
      </c>
      <c r="F2761">
        <f t="shared" si="264"/>
        <v>6</v>
      </c>
      <c r="G2761" t="s">
        <v>8</v>
      </c>
    </row>
    <row r="2762" spans="1:7">
      <c r="A2762" s="26">
        <v>42938</v>
      </c>
      <c r="B2762" s="39">
        <f t="shared" si="261"/>
        <v>42938</v>
      </c>
      <c r="C2762" s="39">
        <f t="shared" si="262"/>
        <v>7</v>
      </c>
      <c r="D2762" s="39">
        <f t="shared" si="263"/>
        <v>2017</v>
      </c>
      <c r="E2762" s="26" t="s">
        <v>298</v>
      </c>
      <c r="F2762">
        <f t="shared" si="264"/>
        <v>7</v>
      </c>
      <c r="G2762" t="s">
        <v>0</v>
      </c>
    </row>
    <row r="2763" spans="1:7">
      <c r="A2763" s="26">
        <v>42939</v>
      </c>
      <c r="B2763" s="39">
        <f t="shared" si="261"/>
        <v>42939</v>
      </c>
      <c r="C2763" s="39">
        <f t="shared" si="262"/>
        <v>7</v>
      </c>
      <c r="D2763" s="39">
        <f t="shared" si="263"/>
        <v>2017</v>
      </c>
      <c r="E2763" s="26" t="s">
        <v>298</v>
      </c>
      <c r="F2763">
        <f t="shared" si="264"/>
        <v>1</v>
      </c>
      <c r="G2763" t="s">
        <v>13</v>
      </c>
    </row>
    <row r="2764" spans="1:7">
      <c r="A2764" s="26">
        <v>42940</v>
      </c>
      <c r="B2764" s="39">
        <f t="shared" si="261"/>
        <v>42940</v>
      </c>
      <c r="C2764" s="39">
        <f t="shared" si="262"/>
        <v>7</v>
      </c>
      <c r="D2764" s="39">
        <f t="shared" si="263"/>
        <v>2017</v>
      </c>
      <c r="E2764" s="26" t="s">
        <v>298</v>
      </c>
      <c r="F2764">
        <f t="shared" si="264"/>
        <v>2</v>
      </c>
      <c r="G2764" t="s">
        <v>8</v>
      </c>
    </row>
    <row r="2765" spans="1:7">
      <c r="A2765" s="26">
        <v>42941</v>
      </c>
      <c r="B2765" s="39">
        <f t="shared" si="261"/>
        <v>42941</v>
      </c>
      <c r="C2765" s="39">
        <f t="shared" si="262"/>
        <v>7</v>
      </c>
      <c r="D2765" s="39">
        <f t="shared" si="263"/>
        <v>2017</v>
      </c>
      <c r="E2765" s="26" t="s">
        <v>298</v>
      </c>
      <c r="F2765">
        <f t="shared" si="264"/>
        <v>3</v>
      </c>
      <c r="G2765" t="s">
        <v>8</v>
      </c>
    </row>
    <row r="2766" spans="1:7">
      <c r="A2766" s="26">
        <v>42942</v>
      </c>
      <c r="B2766" s="39">
        <f t="shared" si="261"/>
        <v>42942</v>
      </c>
      <c r="C2766" s="39">
        <f t="shared" si="262"/>
        <v>7</v>
      </c>
      <c r="D2766" s="39">
        <f t="shared" si="263"/>
        <v>2017</v>
      </c>
      <c r="E2766" s="26" t="s">
        <v>298</v>
      </c>
      <c r="F2766">
        <f t="shared" si="264"/>
        <v>4</v>
      </c>
      <c r="G2766" t="s">
        <v>8</v>
      </c>
    </row>
    <row r="2767" spans="1:7">
      <c r="A2767" s="26">
        <v>42943</v>
      </c>
      <c r="B2767" s="39">
        <f t="shared" si="261"/>
        <v>42943</v>
      </c>
      <c r="C2767" s="39">
        <f t="shared" si="262"/>
        <v>7</v>
      </c>
      <c r="D2767" s="39">
        <f t="shared" si="263"/>
        <v>2017</v>
      </c>
      <c r="E2767" s="26" t="s">
        <v>298</v>
      </c>
      <c r="F2767">
        <f t="shared" si="264"/>
        <v>5</v>
      </c>
      <c r="G2767" t="s">
        <v>8</v>
      </c>
    </row>
    <row r="2768" spans="1:7">
      <c r="A2768" s="26">
        <v>42944</v>
      </c>
      <c r="B2768" s="39">
        <f t="shared" si="261"/>
        <v>42944</v>
      </c>
      <c r="C2768" s="39">
        <f t="shared" si="262"/>
        <v>7</v>
      </c>
      <c r="D2768" s="39">
        <f t="shared" si="263"/>
        <v>2017</v>
      </c>
      <c r="E2768" s="26" t="s">
        <v>298</v>
      </c>
      <c r="F2768">
        <f t="shared" si="264"/>
        <v>6</v>
      </c>
      <c r="G2768" t="s">
        <v>8</v>
      </c>
    </row>
    <row r="2769" spans="1:7">
      <c r="A2769" s="26">
        <v>42945</v>
      </c>
      <c r="B2769" s="39">
        <f t="shared" si="261"/>
        <v>42945</v>
      </c>
      <c r="C2769" s="39">
        <f t="shared" si="262"/>
        <v>7</v>
      </c>
      <c r="D2769" s="39">
        <f t="shared" si="263"/>
        <v>2017</v>
      </c>
      <c r="E2769" s="26" t="s">
        <v>298</v>
      </c>
      <c r="F2769">
        <f t="shared" si="264"/>
        <v>7</v>
      </c>
      <c r="G2769" t="s">
        <v>0</v>
      </c>
    </row>
    <row r="2770" spans="1:7">
      <c r="A2770" s="26">
        <v>42946</v>
      </c>
      <c r="B2770" s="39">
        <f t="shared" si="261"/>
        <v>42946</v>
      </c>
      <c r="C2770" s="39">
        <f t="shared" si="262"/>
        <v>7</v>
      </c>
      <c r="D2770" s="39">
        <f t="shared" si="263"/>
        <v>2017</v>
      </c>
      <c r="E2770" s="26" t="s">
        <v>298</v>
      </c>
      <c r="F2770">
        <f t="shared" si="264"/>
        <v>1</v>
      </c>
      <c r="G2770" t="s">
        <v>13</v>
      </c>
    </row>
    <row r="2771" spans="1:7">
      <c r="A2771" s="26">
        <v>42947</v>
      </c>
      <c r="B2771" s="39">
        <f t="shared" si="261"/>
        <v>42947</v>
      </c>
      <c r="C2771" s="39">
        <f t="shared" si="262"/>
        <v>7</v>
      </c>
      <c r="D2771" s="39">
        <f t="shared" si="263"/>
        <v>2017</v>
      </c>
      <c r="E2771" s="26" t="s">
        <v>298</v>
      </c>
      <c r="F2771">
        <f t="shared" si="264"/>
        <v>2</v>
      </c>
      <c r="G2771" t="s">
        <v>8</v>
      </c>
    </row>
    <row r="2772" spans="1:7">
      <c r="A2772" s="26">
        <v>42948</v>
      </c>
      <c r="B2772" s="39">
        <f t="shared" si="261"/>
        <v>42948</v>
      </c>
      <c r="C2772" s="39">
        <f t="shared" si="262"/>
        <v>8</v>
      </c>
      <c r="D2772" s="39">
        <f t="shared" si="263"/>
        <v>2017</v>
      </c>
      <c r="E2772" s="26" t="s">
        <v>298</v>
      </c>
      <c r="F2772">
        <f t="shared" si="264"/>
        <v>3</v>
      </c>
      <c r="G2772" t="s">
        <v>8</v>
      </c>
    </row>
    <row r="2773" spans="1:7">
      <c r="A2773" s="26">
        <v>42949</v>
      </c>
      <c r="B2773" s="39">
        <f t="shared" si="261"/>
        <v>42949</v>
      </c>
      <c r="C2773" s="39">
        <f t="shared" si="262"/>
        <v>8</v>
      </c>
      <c r="D2773" s="39">
        <f t="shared" si="263"/>
        <v>2017</v>
      </c>
      <c r="E2773" s="26" t="s">
        <v>298</v>
      </c>
      <c r="F2773">
        <f t="shared" si="264"/>
        <v>4</v>
      </c>
      <c r="G2773" t="s">
        <v>8</v>
      </c>
    </row>
    <row r="2774" spans="1:7">
      <c r="A2774" s="26">
        <v>42950</v>
      </c>
      <c r="B2774" s="39">
        <f t="shared" si="261"/>
        <v>42950</v>
      </c>
      <c r="C2774" s="39">
        <f t="shared" si="262"/>
        <v>8</v>
      </c>
      <c r="D2774" s="39">
        <f t="shared" si="263"/>
        <v>2017</v>
      </c>
      <c r="E2774" s="26" t="s">
        <v>298</v>
      </c>
      <c r="F2774">
        <f t="shared" si="264"/>
        <v>5</v>
      </c>
      <c r="G2774" t="s">
        <v>8</v>
      </c>
    </row>
    <row r="2775" spans="1:7">
      <c r="A2775" s="26">
        <v>42951</v>
      </c>
      <c r="B2775" s="39">
        <f t="shared" si="261"/>
        <v>42951</v>
      </c>
      <c r="C2775" s="39">
        <f t="shared" si="262"/>
        <v>8</v>
      </c>
      <c r="D2775" s="39">
        <f t="shared" si="263"/>
        <v>2017</v>
      </c>
      <c r="E2775" s="26" t="s">
        <v>298</v>
      </c>
      <c r="F2775">
        <f t="shared" si="264"/>
        <v>6</v>
      </c>
      <c r="G2775" t="s">
        <v>8</v>
      </c>
    </row>
    <row r="2776" spans="1:7">
      <c r="A2776" s="26">
        <v>42952</v>
      </c>
      <c r="B2776" s="39">
        <f t="shared" ref="B2776:B2804" si="265">A2776</f>
        <v>42952</v>
      </c>
      <c r="C2776" s="39">
        <f t="shared" ref="C2776:C2804" si="266">MONTH(A2776)</f>
        <v>8</v>
      </c>
      <c r="D2776" s="39">
        <f t="shared" ref="D2776:D2804" si="267">YEAR(A2776)</f>
        <v>2017</v>
      </c>
      <c r="E2776" s="26" t="s">
        <v>298</v>
      </c>
      <c r="F2776">
        <f t="shared" ref="F2776:F2804" si="268">WEEKDAY(A2776)</f>
        <v>7</v>
      </c>
      <c r="G2776" t="s">
        <v>0</v>
      </c>
    </row>
    <row r="2777" spans="1:7">
      <c r="A2777" s="26">
        <v>42953</v>
      </c>
      <c r="B2777" s="39">
        <f t="shared" si="265"/>
        <v>42953</v>
      </c>
      <c r="C2777" s="39">
        <f t="shared" si="266"/>
        <v>8</v>
      </c>
      <c r="D2777" s="39">
        <f t="shared" si="267"/>
        <v>2017</v>
      </c>
      <c r="E2777" s="26" t="s">
        <v>298</v>
      </c>
      <c r="F2777">
        <f t="shared" si="268"/>
        <v>1</v>
      </c>
      <c r="G2777" t="s">
        <v>13</v>
      </c>
    </row>
    <row r="2778" spans="1:7">
      <c r="A2778" s="26">
        <v>42954</v>
      </c>
      <c r="B2778" s="39">
        <f t="shared" si="265"/>
        <v>42954</v>
      </c>
      <c r="C2778" s="39">
        <f t="shared" si="266"/>
        <v>8</v>
      </c>
      <c r="D2778" s="39">
        <f t="shared" si="267"/>
        <v>2017</v>
      </c>
      <c r="E2778" s="26" t="s">
        <v>298</v>
      </c>
      <c r="F2778">
        <f t="shared" si="268"/>
        <v>2</v>
      </c>
      <c r="G2778" t="s">
        <v>8</v>
      </c>
    </row>
    <row r="2779" spans="1:7">
      <c r="A2779" s="26">
        <v>42955</v>
      </c>
      <c r="B2779" s="39">
        <f t="shared" si="265"/>
        <v>42955</v>
      </c>
      <c r="C2779" s="39">
        <f t="shared" si="266"/>
        <v>8</v>
      </c>
      <c r="D2779" s="39">
        <f t="shared" si="267"/>
        <v>2017</v>
      </c>
      <c r="E2779" s="26" t="s">
        <v>298</v>
      </c>
      <c r="F2779">
        <f t="shared" si="268"/>
        <v>3</v>
      </c>
      <c r="G2779" t="s">
        <v>8</v>
      </c>
    </row>
    <row r="2780" spans="1:7">
      <c r="A2780" s="26">
        <v>42956</v>
      </c>
      <c r="B2780" s="39">
        <f t="shared" si="265"/>
        <v>42956</v>
      </c>
      <c r="C2780" s="39">
        <f t="shared" si="266"/>
        <v>8</v>
      </c>
      <c r="D2780" s="39">
        <f t="shared" si="267"/>
        <v>2017</v>
      </c>
      <c r="E2780" s="26" t="s">
        <v>298</v>
      </c>
      <c r="F2780">
        <f t="shared" si="268"/>
        <v>4</v>
      </c>
      <c r="G2780" t="s">
        <v>8</v>
      </c>
    </row>
    <row r="2781" spans="1:7">
      <c r="A2781" s="26">
        <v>42957</v>
      </c>
      <c r="B2781" s="39">
        <f t="shared" si="265"/>
        <v>42957</v>
      </c>
      <c r="C2781" s="39">
        <f t="shared" si="266"/>
        <v>8</v>
      </c>
      <c r="D2781" s="39">
        <f t="shared" si="267"/>
        <v>2017</v>
      </c>
      <c r="E2781" s="26" t="s">
        <v>298</v>
      </c>
      <c r="F2781">
        <f t="shared" si="268"/>
        <v>5</v>
      </c>
      <c r="G2781" t="s">
        <v>8</v>
      </c>
    </row>
    <row r="2782" spans="1:7">
      <c r="A2782" s="26">
        <v>42958</v>
      </c>
      <c r="B2782" s="39">
        <f t="shared" si="265"/>
        <v>42958</v>
      </c>
      <c r="C2782" s="39">
        <f t="shared" si="266"/>
        <v>8</v>
      </c>
      <c r="D2782" s="39">
        <f t="shared" si="267"/>
        <v>2017</v>
      </c>
      <c r="E2782" s="26" t="s">
        <v>298</v>
      </c>
      <c r="F2782">
        <f t="shared" si="268"/>
        <v>6</v>
      </c>
      <c r="G2782" t="s">
        <v>8</v>
      </c>
    </row>
    <row r="2783" spans="1:7">
      <c r="A2783" s="26">
        <v>42959</v>
      </c>
      <c r="B2783" s="39">
        <f t="shared" si="265"/>
        <v>42959</v>
      </c>
      <c r="C2783" s="39">
        <f t="shared" si="266"/>
        <v>8</v>
      </c>
      <c r="D2783" s="39">
        <f t="shared" si="267"/>
        <v>2017</v>
      </c>
      <c r="E2783" s="26" t="s">
        <v>298</v>
      </c>
      <c r="F2783">
        <f t="shared" si="268"/>
        <v>7</v>
      </c>
      <c r="G2783" t="s">
        <v>0</v>
      </c>
    </row>
    <row r="2784" spans="1:7">
      <c r="A2784" s="26">
        <v>42960</v>
      </c>
      <c r="B2784" s="39">
        <f t="shared" si="265"/>
        <v>42960</v>
      </c>
      <c r="C2784" s="39">
        <f t="shared" si="266"/>
        <v>8</v>
      </c>
      <c r="D2784" s="39">
        <f t="shared" si="267"/>
        <v>2017</v>
      </c>
      <c r="E2784" s="26" t="s">
        <v>298</v>
      </c>
      <c r="F2784">
        <f t="shared" si="268"/>
        <v>1</v>
      </c>
      <c r="G2784" t="s">
        <v>13</v>
      </c>
    </row>
    <row r="2785" spans="1:7">
      <c r="A2785" s="26">
        <v>42961</v>
      </c>
      <c r="B2785" s="39">
        <f t="shared" si="265"/>
        <v>42961</v>
      </c>
      <c r="C2785" s="39">
        <f t="shared" si="266"/>
        <v>8</v>
      </c>
      <c r="D2785" s="39">
        <f t="shared" si="267"/>
        <v>2017</v>
      </c>
      <c r="E2785" s="26" t="s">
        <v>298</v>
      </c>
      <c r="F2785">
        <f t="shared" si="268"/>
        <v>2</v>
      </c>
      <c r="G2785" t="s">
        <v>8</v>
      </c>
    </row>
    <row r="2786" spans="1:7">
      <c r="A2786" s="26">
        <v>42962</v>
      </c>
      <c r="B2786" s="39">
        <f t="shared" si="265"/>
        <v>42962</v>
      </c>
      <c r="C2786" s="39">
        <f t="shared" si="266"/>
        <v>8</v>
      </c>
      <c r="D2786" s="39">
        <f t="shared" si="267"/>
        <v>2017</v>
      </c>
      <c r="E2786" s="26" t="s">
        <v>298</v>
      </c>
      <c r="F2786">
        <f t="shared" si="268"/>
        <v>3</v>
      </c>
      <c r="G2786" t="s">
        <v>8</v>
      </c>
    </row>
    <row r="2787" spans="1:7">
      <c r="A2787" s="26">
        <v>42963</v>
      </c>
      <c r="B2787" s="39">
        <f t="shared" si="265"/>
        <v>42963</v>
      </c>
      <c r="C2787" s="39">
        <f t="shared" si="266"/>
        <v>8</v>
      </c>
      <c r="D2787" s="39">
        <f t="shared" si="267"/>
        <v>2017</v>
      </c>
      <c r="E2787" s="26" t="s">
        <v>298</v>
      </c>
      <c r="F2787">
        <f t="shared" si="268"/>
        <v>4</v>
      </c>
      <c r="G2787" t="s">
        <v>8</v>
      </c>
    </row>
    <row r="2788" spans="1:7">
      <c r="A2788" s="26">
        <v>42964</v>
      </c>
      <c r="B2788" s="39">
        <f t="shared" si="265"/>
        <v>42964</v>
      </c>
      <c r="C2788" s="39">
        <f t="shared" si="266"/>
        <v>8</v>
      </c>
      <c r="D2788" s="39">
        <f t="shared" si="267"/>
        <v>2017</v>
      </c>
      <c r="E2788" s="26" t="s">
        <v>298</v>
      </c>
      <c r="F2788">
        <f t="shared" si="268"/>
        <v>5</v>
      </c>
      <c r="G2788" t="s">
        <v>8</v>
      </c>
    </row>
    <row r="2789" spans="1:7">
      <c r="A2789" s="26">
        <v>42965</v>
      </c>
      <c r="B2789" s="39">
        <f t="shared" si="265"/>
        <v>42965</v>
      </c>
      <c r="C2789" s="39">
        <f t="shared" si="266"/>
        <v>8</v>
      </c>
      <c r="D2789" s="39">
        <f t="shared" si="267"/>
        <v>2017</v>
      </c>
      <c r="E2789" s="26" t="s">
        <v>298</v>
      </c>
      <c r="F2789">
        <f t="shared" si="268"/>
        <v>6</v>
      </c>
      <c r="G2789" t="s">
        <v>8</v>
      </c>
    </row>
    <row r="2790" spans="1:7">
      <c r="A2790" s="26">
        <v>42966</v>
      </c>
      <c r="B2790" s="39">
        <f t="shared" si="265"/>
        <v>42966</v>
      </c>
      <c r="C2790" s="39">
        <f t="shared" si="266"/>
        <v>8</v>
      </c>
      <c r="D2790" s="39">
        <f t="shared" si="267"/>
        <v>2017</v>
      </c>
      <c r="E2790" s="26" t="s">
        <v>298</v>
      </c>
      <c r="F2790">
        <f t="shared" si="268"/>
        <v>7</v>
      </c>
      <c r="G2790" t="s">
        <v>0</v>
      </c>
    </row>
    <row r="2791" spans="1:7">
      <c r="A2791" s="26">
        <v>42967</v>
      </c>
      <c r="B2791" s="39">
        <f t="shared" si="265"/>
        <v>42967</v>
      </c>
      <c r="C2791" s="39">
        <f t="shared" si="266"/>
        <v>8</v>
      </c>
      <c r="D2791" s="39">
        <f t="shared" si="267"/>
        <v>2017</v>
      </c>
      <c r="E2791" s="26" t="s">
        <v>298</v>
      </c>
      <c r="F2791">
        <f t="shared" si="268"/>
        <v>1</v>
      </c>
      <c r="G2791" t="s">
        <v>13</v>
      </c>
    </row>
    <row r="2792" spans="1:7">
      <c r="A2792" s="26">
        <v>42968</v>
      </c>
      <c r="B2792" s="39">
        <f t="shared" si="265"/>
        <v>42968</v>
      </c>
      <c r="C2792" s="39">
        <f t="shared" si="266"/>
        <v>8</v>
      </c>
      <c r="D2792" s="39">
        <f t="shared" si="267"/>
        <v>2017</v>
      </c>
      <c r="E2792" s="26" t="s">
        <v>298</v>
      </c>
      <c r="F2792">
        <f t="shared" si="268"/>
        <v>2</v>
      </c>
      <c r="G2792" t="s">
        <v>8</v>
      </c>
    </row>
    <row r="2793" spans="1:7">
      <c r="A2793" s="26">
        <v>42969</v>
      </c>
      <c r="B2793" s="39">
        <f t="shared" si="265"/>
        <v>42969</v>
      </c>
      <c r="C2793" s="39">
        <f t="shared" si="266"/>
        <v>8</v>
      </c>
      <c r="D2793" s="39">
        <f t="shared" si="267"/>
        <v>2017</v>
      </c>
      <c r="E2793" s="26" t="s">
        <v>298</v>
      </c>
      <c r="F2793">
        <f t="shared" si="268"/>
        <v>3</v>
      </c>
      <c r="G2793" t="s">
        <v>8</v>
      </c>
    </row>
    <row r="2794" spans="1:7">
      <c r="A2794" s="26">
        <v>42970</v>
      </c>
      <c r="B2794" s="39">
        <f t="shared" si="265"/>
        <v>42970</v>
      </c>
      <c r="C2794" s="39">
        <f t="shared" si="266"/>
        <v>8</v>
      </c>
      <c r="D2794" s="39">
        <f t="shared" si="267"/>
        <v>2017</v>
      </c>
      <c r="E2794" s="26" t="s">
        <v>298</v>
      </c>
      <c r="F2794">
        <f t="shared" si="268"/>
        <v>4</v>
      </c>
      <c r="G2794" t="s">
        <v>8</v>
      </c>
    </row>
    <row r="2795" spans="1:7">
      <c r="A2795" s="26">
        <v>42971</v>
      </c>
      <c r="B2795" s="39">
        <f t="shared" si="265"/>
        <v>42971</v>
      </c>
      <c r="C2795" s="39">
        <f t="shared" si="266"/>
        <v>8</v>
      </c>
      <c r="D2795" s="39">
        <f t="shared" si="267"/>
        <v>2017</v>
      </c>
      <c r="E2795" s="26" t="s">
        <v>298</v>
      </c>
      <c r="F2795">
        <f t="shared" si="268"/>
        <v>5</v>
      </c>
      <c r="G2795" t="s">
        <v>8</v>
      </c>
    </row>
    <row r="2796" spans="1:7">
      <c r="A2796" s="26">
        <v>42972</v>
      </c>
      <c r="B2796" s="39">
        <f t="shared" si="265"/>
        <v>42972</v>
      </c>
      <c r="C2796" s="39">
        <f t="shared" si="266"/>
        <v>8</v>
      </c>
      <c r="D2796" s="39">
        <f t="shared" si="267"/>
        <v>2017</v>
      </c>
      <c r="E2796" s="26" t="s">
        <v>298</v>
      </c>
      <c r="F2796">
        <f t="shared" si="268"/>
        <v>6</v>
      </c>
      <c r="G2796" t="s">
        <v>8</v>
      </c>
    </row>
    <row r="2797" spans="1:7">
      <c r="A2797" s="26">
        <v>42973</v>
      </c>
      <c r="B2797" s="39">
        <f t="shared" si="265"/>
        <v>42973</v>
      </c>
      <c r="C2797" s="39">
        <f t="shared" si="266"/>
        <v>8</v>
      </c>
      <c r="D2797" s="39">
        <f t="shared" si="267"/>
        <v>2017</v>
      </c>
      <c r="E2797" s="26" t="s">
        <v>298</v>
      </c>
      <c r="F2797">
        <f t="shared" si="268"/>
        <v>7</v>
      </c>
      <c r="G2797" t="s">
        <v>0</v>
      </c>
    </row>
    <row r="2798" spans="1:7">
      <c r="A2798" s="26">
        <v>42974</v>
      </c>
      <c r="B2798" s="39">
        <f t="shared" si="265"/>
        <v>42974</v>
      </c>
      <c r="C2798" s="39">
        <f t="shared" si="266"/>
        <v>8</v>
      </c>
      <c r="D2798" s="39">
        <f t="shared" si="267"/>
        <v>2017</v>
      </c>
      <c r="E2798" s="26" t="s">
        <v>298</v>
      </c>
      <c r="F2798">
        <f t="shared" si="268"/>
        <v>1</v>
      </c>
      <c r="G2798" t="s">
        <v>13</v>
      </c>
    </row>
    <row r="2799" spans="1:7">
      <c r="A2799" s="26">
        <v>42975</v>
      </c>
      <c r="B2799" s="39">
        <f t="shared" si="265"/>
        <v>42975</v>
      </c>
      <c r="C2799" s="39">
        <f t="shared" si="266"/>
        <v>8</v>
      </c>
      <c r="D2799" s="39">
        <f t="shared" si="267"/>
        <v>2017</v>
      </c>
      <c r="E2799" s="26" t="s">
        <v>298</v>
      </c>
      <c r="F2799">
        <f t="shared" si="268"/>
        <v>2</v>
      </c>
      <c r="G2799" t="s">
        <v>8</v>
      </c>
    </row>
    <row r="2800" spans="1:7">
      <c r="A2800" s="26">
        <v>42976</v>
      </c>
      <c r="B2800" s="39">
        <f t="shared" si="265"/>
        <v>42976</v>
      </c>
      <c r="C2800" s="39">
        <f t="shared" si="266"/>
        <v>8</v>
      </c>
      <c r="D2800" s="39">
        <f t="shared" si="267"/>
        <v>2017</v>
      </c>
      <c r="E2800" s="26" t="s">
        <v>298</v>
      </c>
      <c r="F2800">
        <f t="shared" si="268"/>
        <v>3</v>
      </c>
      <c r="G2800" t="s">
        <v>8</v>
      </c>
    </row>
    <row r="2801" spans="1:7">
      <c r="A2801" s="26">
        <v>42977</v>
      </c>
      <c r="B2801" s="39">
        <f t="shared" si="265"/>
        <v>42977</v>
      </c>
      <c r="C2801" s="39">
        <f t="shared" si="266"/>
        <v>8</v>
      </c>
      <c r="D2801" s="39">
        <f t="shared" si="267"/>
        <v>2017</v>
      </c>
      <c r="E2801" s="26" t="s">
        <v>298</v>
      </c>
      <c r="F2801">
        <f t="shared" si="268"/>
        <v>4</v>
      </c>
      <c r="G2801" t="s">
        <v>8</v>
      </c>
    </row>
    <row r="2802" spans="1:7">
      <c r="A2802" s="26">
        <v>42978</v>
      </c>
      <c r="B2802" s="39">
        <f t="shared" si="265"/>
        <v>42978</v>
      </c>
      <c r="C2802" s="39">
        <f t="shared" si="266"/>
        <v>8</v>
      </c>
      <c r="D2802" s="39">
        <f t="shared" si="267"/>
        <v>2017</v>
      </c>
      <c r="E2802" s="26" t="s">
        <v>298</v>
      </c>
      <c r="F2802">
        <f t="shared" si="268"/>
        <v>5</v>
      </c>
      <c r="G2802" t="s">
        <v>8</v>
      </c>
    </row>
    <row r="2803" spans="1:7">
      <c r="A2803" s="26">
        <v>42979</v>
      </c>
      <c r="B2803" s="39">
        <f t="shared" si="265"/>
        <v>42979</v>
      </c>
      <c r="C2803" s="39">
        <f t="shared" si="266"/>
        <v>9</v>
      </c>
      <c r="D2803" s="39">
        <f t="shared" si="267"/>
        <v>2017</v>
      </c>
      <c r="E2803" s="26" t="s">
        <v>298</v>
      </c>
      <c r="F2803">
        <f t="shared" si="268"/>
        <v>6</v>
      </c>
      <c r="G2803" t="s">
        <v>8</v>
      </c>
    </row>
    <row r="2804" spans="1:7">
      <c r="A2804" s="26">
        <v>42980</v>
      </c>
      <c r="B2804" s="39">
        <f t="shared" si="265"/>
        <v>42980</v>
      </c>
      <c r="C2804" s="39">
        <f t="shared" si="266"/>
        <v>9</v>
      </c>
      <c r="D2804" s="39">
        <f t="shared" si="267"/>
        <v>2017</v>
      </c>
      <c r="E2804" s="26" t="s">
        <v>298</v>
      </c>
      <c r="F2804">
        <f t="shared" si="268"/>
        <v>7</v>
      </c>
      <c r="G2804" t="s">
        <v>0</v>
      </c>
    </row>
    <row r="2805" spans="1:7">
      <c r="A2805" s="26">
        <v>42981</v>
      </c>
      <c r="B2805" s="39">
        <f t="shared" ref="B2805:B2844" si="269">A2805</f>
        <v>42981</v>
      </c>
      <c r="C2805" s="39">
        <f t="shared" ref="C2805:C2844" si="270">MONTH(A2805)</f>
        <v>9</v>
      </c>
      <c r="D2805" s="39">
        <f t="shared" ref="D2805:D2844" si="271">YEAR(A2805)</f>
        <v>2017</v>
      </c>
      <c r="E2805" s="26" t="s">
        <v>298</v>
      </c>
      <c r="F2805">
        <f t="shared" ref="F2805:F2844" si="272">WEEKDAY(A2805)</f>
        <v>1</v>
      </c>
      <c r="G2805" t="s">
        <v>13</v>
      </c>
    </row>
    <row r="2806" spans="1:7">
      <c r="A2806" s="26">
        <v>42982</v>
      </c>
      <c r="B2806" s="39">
        <f t="shared" si="269"/>
        <v>42982</v>
      </c>
      <c r="C2806" s="39">
        <f t="shared" si="270"/>
        <v>9</v>
      </c>
      <c r="D2806" s="39">
        <f t="shared" si="271"/>
        <v>2017</v>
      </c>
      <c r="E2806" s="26" t="s">
        <v>298</v>
      </c>
      <c r="F2806">
        <f t="shared" si="272"/>
        <v>2</v>
      </c>
      <c r="G2806" t="s">
        <v>8</v>
      </c>
    </row>
    <row r="2807" spans="1:7">
      <c r="A2807" s="26">
        <v>42983</v>
      </c>
      <c r="B2807" s="39">
        <f t="shared" si="269"/>
        <v>42983</v>
      </c>
      <c r="C2807" s="39">
        <f t="shared" si="270"/>
        <v>9</v>
      </c>
      <c r="D2807" s="39">
        <f t="shared" si="271"/>
        <v>2017</v>
      </c>
      <c r="E2807" s="26" t="s">
        <v>298</v>
      </c>
      <c r="F2807">
        <f t="shared" si="272"/>
        <v>3</v>
      </c>
      <c r="G2807" t="s">
        <v>8</v>
      </c>
    </row>
    <row r="2808" spans="1:7">
      <c r="A2808" s="26">
        <v>42984</v>
      </c>
      <c r="B2808" s="39">
        <f t="shared" si="269"/>
        <v>42984</v>
      </c>
      <c r="C2808" s="39">
        <f t="shared" si="270"/>
        <v>9</v>
      </c>
      <c r="D2808" s="39">
        <f t="shared" si="271"/>
        <v>2017</v>
      </c>
      <c r="E2808" s="26" t="s">
        <v>298</v>
      </c>
      <c r="F2808">
        <f t="shared" si="272"/>
        <v>4</v>
      </c>
      <c r="G2808" t="s">
        <v>8</v>
      </c>
    </row>
    <row r="2809" spans="1:7">
      <c r="A2809" s="26">
        <v>42985</v>
      </c>
      <c r="B2809" s="39">
        <f t="shared" si="269"/>
        <v>42985</v>
      </c>
      <c r="C2809" s="39">
        <f t="shared" si="270"/>
        <v>9</v>
      </c>
      <c r="D2809" s="39">
        <f t="shared" si="271"/>
        <v>2017</v>
      </c>
      <c r="E2809" s="26" t="s">
        <v>298</v>
      </c>
      <c r="F2809">
        <f t="shared" si="272"/>
        <v>5</v>
      </c>
      <c r="G2809" t="s">
        <v>8</v>
      </c>
    </row>
    <row r="2810" spans="1:7">
      <c r="A2810" s="26">
        <v>42986</v>
      </c>
      <c r="B2810" s="39">
        <f t="shared" si="269"/>
        <v>42986</v>
      </c>
      <c r="C2810" s="39">
        <f t="shared" si="270"/>
        <v>9</v>
      </c>
      <c r="D2810" s="39">
        <f t="shared" si="271"/>
        <v>2017</v>
      </c>
      <c r="E2810" s="26" t="s">
        <v>298</v>
      </c>
      <c r="F2810">
        <f t="shared" si="272"/>
        <v>6</v>
      </c>
      <c r="G2810" t="s">
        <v>8</v>
      </c>
    </row>
    <row r="2811" spans="1:7">
      <c r="A2811" s="26">
        <v>42987</v>
      </c>
      <c r="B2811" s="39">
        <f t="shared" si="269"/>
        <v>42987</v>
      </c>
      <c r="C2811" s="39">
        <f t="shared" si="270"/>
        <v>9</v>
      </c>
      <c r="D2811" s="39">
        <f t="shared" si="271"/>
        <v>2017</v>
      </c>
      <c r="E2811" s="26" t="s">
        <v>298</v>
      </c>
      <c r="F2811">
        <f t="shared" si="272"/>
        <v>7</v>
      </c>
      <c r="G2811" t="s">
        <v>0</v>
      </c>
    </row>
    <row r="2812" spans="1:7">
      <c r="A2812" s="26">
        <v>42988</v>
      </c>
      <c r="B2812" s="39">
        <f t="shared" si="269"/>
        <v>42988</v>
      </c>
      <c r="C2812" s="39">
        <f t="shared" si="270"/>
        <v>9</v>
      </c>
      <c r="D2812" s="39">
        <f t="shared" si="271"/>
        <v>2017</v>
      </c>
      <c r="E2812" s="26" t="s">
        <v>298</v>
      </c>
      <c r="F2812">
        <f t="shared" si="272"/>
        <v>1</v>
      </c>
      <c r="G2812" t="s">
        <v>13</v>
      </c>
    </row>
    <row r="2813" spans="1:7">
      <c r="A2813" s="26">
        <v>42989</v>
      </c>
      <c r="B2813" s="39">
        <f t="shared" si="269"/>
        <v>42989</v>
      </c>
      <c r="C2813" s="39">
        <f t="shared" si="270"/>
        <v>9</v>
      </c>
      <c r="D2813" s="39">
        <f t="shared" si="271"/>
        <v>2017</v>
      </c>
      <c r="E2813" s="26" t="s">
        <v>298</v>
      </c>
      <c r="F2813">
        <f t="shared" si="272"/>
        <v>2</v>
      </c>
      <c r="G2813" t="s">
        <v>8</v>
      </c>
    </row>
    <row r="2814" spans="1:7">
      <c r="A2814" s="26">
        <v>42990</v>
      </c>
      <c r="B2814" s="39">
        <f t="shared" si="269"/>
        <v>42990</v>
      </c>
      <c r="C2814" s="39">
        <f t="shared" si="270"/>
        <v>9</v>
      </c>
      <c r="D2814" s="39">
        <f t="shared" si="271"/>
        <v>2017</v>
      </c>
      <c r="E2814" s="26" t="s">
        <v>298</v>
      </c>
      <c r="F2814">
        <f t="shared" si="272"/>
        <v>3</v>
      </c>
      <c r="G2814" t="s">
        <v>8</v>
      </c>
    </row>
    <row r="2815" spans="1:7">
      <c r="A2815" s="26">
        <v>42991</v>
      </c>
      <c r="B2815" s="39">
        <f t="shared" si="269"/>
        <v>42991</v>
      </c>
      <c r="C2815" s="39">
        <f t="shared" si="270"/>
        <v>9</v>
      </c>
      <c r="D2815" s="39">
        <f t="shared" si="271"/>
        <v>2017</v>
      </c>
      <c r="E2815" s="26" t="s">
        <v>298</v>
      </c>
      <c r="F2815">
        <f t="shared" si="272"/>
        <v>4</v>
      </c>
      <c r="G2815" t="s">
        <v>8</v>
      </c>
    </row>
    <row r="2816" spans="1:7">
      <c r="A2816" s="26">
        <v>42992</v>
      </c>
      <c r="B2816" s="39">
        <f t="shared" si="269"/>
        <v>42992</v>
      </c>
      <c r="C2816" s="39">
        <f t="shared" si="270"/>
        <v>9</v>
      </c>
      <c r="D2816" s="39">
        <f t="shared" si="271"/>
        <v>2017</v>
      </c>
      <c r="E2816" s="26" t="s">
        <v>298</v>
      </c>
      <c r="F2816">
        <f t="shared" si="272"/>
        <v>5</v>
      </c>
      <c r="G2816" t="s">
        <v>8</v>
      </c>
    </row>
    <row r="2817" spans="1:7">
      <c r="A2817" s="26">
        <v>42993</v>
      </c>
      <c r="B2817" s="39">
        <f t="shared" si="269"/>
        <v>42993</v>
      </c>
      <c r="C2817" s="39">
        <f t="shared" si="270"/>
        <v>9</v>
      </c>
      <c r="D2817" s="39">
        <f t="shared" si="271"/>
        <v>2017</v>
      </c>
      <c r="E2817" s="26" t="s">
        <v>298</v>
      </c>
      <c r="F2817">
        <f t="shared" si="272"/>
        <v>6</v>
      </c>
      <c r="G2817" t="s">
        <v>8</v>
      </c>
    </row>
    <row r="2818" spans="1:7">
      <c r="A2818" s="26">
        <v>42994</v>
      </c>
      <c r="B2818" s="39">
        <f t="shared" si="269"/>
        <v>42994</v>
      </c>
      <c r="C2818" s="39">
        <f t="shared" si="270"/>
        <v>9</v>
      </c>
      <c r="D2818" s="39">
        <f t="shared" si="271"/>
        <v>2017</v>
      </c>
      <c r="E2818" s="26" t="s">
        <v>298</v>
      </c>
      <c r="F2818">
        <f t="shared" si="272"/>
        <v>7</v>
      </c>
      <c r="G2818" t="s">
        <v>0</v>
      </c>
    </row>
    <row r="2819" spans="1:7">
      <c r="A2819" s="26">
        <v>42995</v>
      </c>
      <c r="B2819" s="39">
        <f t="shared" si="269"/>
        <v>42995</v>
      </c>
      <c r="C2819" s="39">
        <f t="shared" si="270"/>
        <v>9</v>
      </c>
      <c r="D2819" s="39">
        <f t="shared" si="271"/>
        <v>2017</v>
      </c>
      <c r="E2819" s="26" t="s">
        <v>298</v>
      </c>
      <c r="F2819">
        <f t="shared" si="272"/>
        <v>1</v>
      </c>
      <c r="G2819" t="s">
        <v>13</v>
      </c>
    </row>
    <row r="2820" spans="1:7">
      <c r="A2820" s="26">
        <v>42996</v>
      </c>
      <c r="B2820" s="39">
        <f t="shared" si="269"/>
        <v>42996</v>
      </c>
      <c r="C2820" s="39">
        <f t="shared" si="270"/>
        <v>9</v>
      </c>
      <c r="D2820" s="39">
        <f t="shared" si="271"/>
        <v>2017</v>
      </c>
      <c r="E2820" s="26" t="s">
        <v>298</v>
      </c>
      <c r="F2820">
        <f t="shared" si="272"/>
        <v>2</v>
      </c>
      <c r="G2820" t="s">
        <v>8</v>
      </c>
    </row>
    <row r="2821" spans="1:7">
      <c r="A2821" s="26">
        <v>42997</v>
      </c>
      <c r="B2821" s="39">
        <f t="shared" si="269"/>
        <v>42997</v>
      </c>
      <c r="C2821" s="39">
        <f t="shared" si="270"/>
        <v>9</v>
      </c>
      <c r="D2821" s="39">
        <f t="shared" si="271"/>
        <v>2017</v>
      </c>
      <c r="E2821" s="26" t="s">
        <v>298</v>
      </c>
      <c r="F2821">
        <f t="shared" si="272"/>
        <v>3</v>
      </c>
      <c r="G2821" t="s">
        <v>8</v>
      </c>
    </row>
    <row r="2822" spans="1:7">
      <c r="A2822" s="26">
        <v>42998</v>
      </c>
      <c r="B2822" s="39">
        <f t="shared" si="269"/>
        <v>42998</v>
      </c>
      <c r="C2822" s="39">
        <f t="shared" si="270"/>
        <v>9</v>
      </c>
      <c r="D2822" s="39">
        <f t="shared" si="271"/>
        <v>2017</v>
      </c>
      <c r="E2822" s="26" t="s">
        <v>298</v>
      </c>
      <c r="F2822">
        <f t="shared" si="272"/>
        <v>4</v>
      </c>
      <c r="G2822" t="s">
        <v>8</v>
      </c>
    </row>
    <row r="2823" spans="1:7">
      <c r="A2823" s="26">
        <v>42999</v>
      </c>
      <c r="B2823" s="39">
        <f t="shared" si="269"/>
        <v>42999</v>
      </c>
      <c r="C2823" s="39">
        <f t="shared" si="270"/>
        <v>9</v>
      </c>
      <c r="D2823" s="39">
        <f t="shared" si="271"/>
        <v>2017</v>
      </c>
      <c r="E2823" s="26" t="s">
        <v>298</v>
      </c>
      <c r="F2823">
        <f t="shared" si="272"/>
        <v>5</v>
      </c>
      <c r="G2823" t="s">
        <v>8</v>
      </c>
    </row>
    <row r="2824" spans="1:7">
      <c r="A2824" s="26">
        <v>43000</v>
      </c>
      <c r="B2824" s="39">
        <f t="shared" si="269"/>
        <v>43000</v>
      </c>
      <c r="C2824" s="39">
        <f t="shared" si="270"/>
        <v>9</v>
      </c>
      <c r="D2824" s="39">
        <f t="shared" si="271"/>
        <v>2017</v>
      </c>
      <c r="E2824" s="26" t="s">
        <v>298</v>
      </c>
      <c r="F2824">
        <f t="shared" si="272"/>
        <v>6</v>
      </c>
      <c r="G2824" t="s">
        <v>8</v>
      </c>
    </row>
    <row r="2825" spans="1:7">
      <c r="A2825" s="26">
        <v>43001</v>
      </c>
      <c r="B2825" s="39">
        <f t="shared" si="269"/>
        <v>43001</v>
      </c>
      <c r="C2825" s="39">
        <f t="shared" si="270"/>
        <v>9</v>
      </c>
      <c r="D2825" s="39">
        <f t="shared" si="271"/>
        <v>2017</v>
      </c>
      <c r="E2825" s="26" t="s">
        <v>298</v>
      </c>
      <c r="F2825">
        <f t="shared" si="272"/>
        <v>7</v>
      </c>
      <c r="G2825" t="s">
        <v>0</v>
      </c>
    </row>
    <row r="2826" spans="1:7">
      <c r="A2826" s="26">
        <v>43002</v>
      </c>
      <c r="B2826" s="39">
        <f t="shared" si="269"/>
        <v>43002</v>
      </c>
      <c r="C2826" s="39">
        <f t="shared" si="270"/>
        <v>9</v>
      </c>
      <c r="D2826" s="39">
        <f t="shared" si="271"/>
        <v>2017</v>
      </c>
      <c r="E2826" s="26" t="s">
        <v>298</v>
      </c>
      <c r="F2826">
        <f t="shared" si="272"/>
        <v>1</v>
      </c>
      <c r="G2826" t="s">
        <v>13</v>
      </c>
    </row>
    <row r="2827" spans="1:7">
      <c r="A2827" s="26">
        <v>43003</v>
      </c>
      <c r="B2827" s="39">
        <f t="shared" si="269"/>
        <v>43003</v>
      </c>
      <c r="C2827" s="39">
        <f t="shared" si="270"/>
        <v>9</v>
      </c>
      <c r="D2827" s="39">
        <f t="shared" si="271"/>
        <v>2017</v>
      </c>
      <c r="E2827" s="26" t="s">
        <v>298</v>
      </c>
      <c r="F2827">
        <f t="shared" si="272"/>
        <v>2</v>
      </c>
      <c r="G2827" t="s">
        <v>8</v>
      </c>
    </row>
    <row r="2828" spans="1:7">
      <c r="A2828" s="26">
        <v>43004</v>
      </c>
      <c r="B2828" s="39">
        <f t="shared" si="269"/>
        <v>43004</v>
      </c>
      <c r="C2828" s="39">
        <f t="shared" si="270"/>
        <v>9</v>
      </c>
      <c r="D2828" s="39">
        <f t="shared" si="271"/>
        <v>2017</v>
      </c>
      <c r="E2828" s="26" t="s">
        <v>298</v>
      </c>
      <c r="F2828">
        <f t="shared" si="272"/>
        <v>3</v>
      </c>
      <c r="G2828" t="s">
        <v>8</v>
      </c>
    </row>
    <row r="2829" spans="1:7">
      <c r="A2829" s="26">
        <v>43005</v>
      </c>
      <c r="B2829" s="39">
        <f t="shared" si="269"/>
        <v>43005</v>
      </c>
      <c r="C2829" s="39">
        <f t="shared" si="270"/>
        <v>9</v>
      </c>
      <c r="D2829" s="39">
        <f t="shared" si="271"/>
        <v>2017</v>
      </c>
      <c r="E2829" s="26" t="s">
        <v>298</v>
      </c>
      <c r="F2829">
        <f t="shared" si="272"/>
        <v>4</v>
      </c>
      <c r="G2829" t="s">
        <v>8</v>
      </c>
    </row>
    <row r="2830" spans="1:7">
      <c r="A2830" s="26">
        <v>43006</v>
      </c>
      <c r="B2830" s="39">
        <f t="shared" si="269"/>
        <v>43006</v>
      </c>
      <c r="C2830" s="39">
        <f t="shared" si="270"/>
        <v>9</v>
      </c>
      <c r="D2830" s="39">
        <f t="shared" si="271"/>
        <v>2017</v>
      </c>
      <c r="E2830" s="26" t="s">
        <v>298</v>
      </c>
      <c r="F2830">
        <f t="shared" si="272"/>
        <v>5</v>
      </c>
      <c r="G2830" t="s">
        <v>8</v>
      </c>
    </row>
    <row r="2831" spans="1:7">
      <c r="A2831" s="26">
        <v>43007</v>
      </c>
      <c r="B2831" s="39">
        <f t="shared" si="269"/>
        <v>43007</v>
      </c>
      <c r="C2831" s="39">
        <f t="shared" si="270"/>
        <v>9</v>
      </c>
      <c r="D2831" s="39">
        <f t="shared" si="271"/>
        <v>2017</v>
      </c>
      <c r="E2831" s="26" t="s">
        <v>298</v>
      </c>
      <c r="F2831">
        <f t="shared" si="272"/>
        <v>6</v>
      </c>
      <c r="G2831" t="s">
        <v>8</v>
      </c>
    </row>
    <row r="2832" spans="1:7">
      <c r="A2832" s="26">
        <v>43008</v>
      </c>
      <c r="B2832" s="39">
        <f t="shared" si="269"/>
        <v>43008</v>
      </c>
      <c r="C2832" s="39">
        <f t="shared" si="270"/>
        <v>9</v>
      </c>
      <c r="D2832" s="39">
        <f t="shared" si="271"/>
        <v>2017</v>
      </c>
      <c r="E2832" s="26" t="s">
        <v>298</v>
      </c>
      <c r="F2832">
        <f t="shared" si="272"/>
        <v>7</v>
      </c>
      <c r="G2832" t="s">
        <v>8</v>
      </c>
    </row>
    <row r="2833" spans="1:7">
      <c r="A2833" s="26">
        <v>43009</v>
      </c>
      <c r="B2833" s="39">
        <f t="shared" si="269"/>
        <v>43009</v>
      </c>
      <c r="C2833" s="39">
        <f t="shared" si="270"/>
        <v>10</v>
      </c>
      <c r="D2833" s="39">
        <f t="shared" si="271"/>
        <v>2017</v>
      </c>
      <c r="E2833" s="26" t="s">
        <v>333</v>
      </c>
      <c r="F2833">
        <f t="shared" si="272"/>
        <v>1</v>
      </c>
      <c r="G2833" t="s">
        <v>13</v>
      </c>
    </row>
    <row r="2834" spans="1:7">
      <c r="A2834" s="26">
        <v>43010</v>
      </c>
      <c r="B2834" s="39">
        <f t="shared" si="269"/>
        <v>43010</v>
      </c>
      <c r="C2834" s="39">
        <f t="shared" si="270"/>
        <v>10</v>
      </c>
      <c r="D2834" s="39">
        <f t="shared" si="271"/>
        <v>2017</v>
      </c>
      <c r="E2834" s="26" t="s">
        <v>333</v>
      </c>
      <c r="F2834">
        <f t="shared" si="272"/>
        <v>2</v>
      </c>
      <c r="G2834" t="s">
        <v>8</v>
      </c>
    </row>
    <row r="2835" spans="1:7">
      <c r="A2835" s="26">
        <v>43011</v>
      </c>
      <c r="B2835" s="39">
        <f t="shared" si="269"/>
        <v>43011</v>
      </c>
      <c r="C2835" s="39">
        <f t="shared" si="270"/>
        <v>10</v>
      </c>
      <c r="D2835" s="39">
        <f t="shared" si="271"/>
        <v>2017</v>
      </c>
      <c r="E2835" s="26" t="s">
        <v>333</v>
      </c>
      <c r="F2835">
        <f t="shared" si="272"/>
        <v>3</v>
      </c>
      <c r="G2835" t="s">
        <v>8</v>
      </c>
    </row>
    <row r="2836" spans="1:7">
      <c r="A2836" s="26">
        <v>43012</v>
      </c>
      <c r="B2836" s="39">
        <f t="shared" si="269"/>
        <v>43012</v>
      </c>
      <c r="C2836" s="39">
        <f t="shared" si="270"/>
        <v>10</v>
      </c>
      <c r="D2836" s="39">
        <f t="shared" si="271"/>
        <v>2017</v>
      </c>
      <c r="E2836" s="26" t="s">
        <v>333</v>
      </c>
      <c r="F2836">
        <f t="shared" si="272"/>
        <v>4</v>
      </c>
      <c r="G2836" t="s">
        <v>13</v>
      </c>
    </row>
    <row r="2837" spans="1:7">
      <c r="A2837" s="26">
        <v>43013</v>
      </c>
      <c r="B2837" s="39">
        <f t="shared" si="269"/>
        <v>43013</v>
      </c>
      <c r="C2837" s="39">
        <f t="shared" si="270"/>
        <v>10</v>
      </c>
      <c r="D2837" s="39">
        <f t="shared" si="271"/>
        <v>2017</v>
      </c>
      <c r="E2837" s="26" t="s">
        <v>333</v>
      </c>
      <c r="F2837">
        <f t="shared" si="272"/>
        <v>5</v>
      </c>
      <c r="G2837" t="s">
        <v>8</v>
      </c>
    </row>
    <row r="2838" spans="1:7">
      <c r="A2838" s="26">
        <v>43014</v>
      </c>
      <c r="B2838" s="39">
        <f t="shared" si="269"/>
        <v>43014</v>
      </c>
      <c r="C2838" s="39">
        <f t="shared" si="270"/>
        <v>10</v>
      </c>
      <c r="D2838" s="39">
        <f t="shared" si="271"/>
        <v>2017</v>
      </c>
      <c r="E2838" s="26" t="s">
        <v>333</v>
      </c>
      <c r="F2838">
        <f t="shared" si="272"/>
        <v>6</v>
      </c>
      <c r="G2838" t="s">
        <v>8</v>
      </c>
    </row>
    <row r="2839" spans="1:7">
      <c r="A2839" s="26">
        <v>43015</v>
      </c>
      <c r="B2839" s="39">
        <f t="shared" si="269"/>
        <v>43015</v>
      </c>
      <c r="C2839" s="39">
        <f t="shared" si="270"/>
        <v>10</v>
      </c>
      <c r="D2839" s="39">
        <f t="shared" si="271"/>
        <v>2017</v>
      </c>
      <c r="E2839" s="26" t="s">
        <v>333</v>
      </c>
      <c r="F2839">
        <f t="shared" si="272"/>
        <v>7</v>
      </c>
      <c r="G2839" t="s">
        <v>0</v>
      </c>
    </row>
    <row r="2840" spans="1:7">
      <c r="A2840" s="26">
        <v>43016</v>
      </c>
      <c r="B2840" s="39">
        <f t="shared" si="269"/>
        <v>43016</v>
      </c>
      <c r="C2840" s="39">
        <f t="shared" si="270"/>
        <v>10</v>
      </c>
      <c r="D2840" s="39">
        <f t="shared" si="271"/>
        <v>2017</v>
      </c>
      <c r="E2840" s="26" t="s">
        <v>333</v>
      </c>
      <c r="F2840">
        <f t="shared" si="272"/>
        <v>1</v>
      </c>
      <c r="G2840" t="s">
        <v>13</v>
      </c>
    </row>
    <row r="2841" spans="1:7">
      <c r="A2841" s="26">
        <v>43017</v>
      </c>
      <c r="B2841" s="39">
        <f t="shared" si="269"/>
        <v>43017</v>
      </c>
      <c r="C2841" s="39">
        <f t="shared" si="270"/>
        <v>10</v>
      </c>
      <c r="D2841" s="39">
        <f t="shared" si="271"/>
        <v>2017</v>
      </c>
      <c r="E2841" s="26" t="s">
        <v>333</v>
      </c>
      <c r="F2841">
        <f t="shared" si="272"/>
        <v>2</v>
      </c>
      <c r="G2841" t="s">
        <v>8</v>
      </c>
    </row>
    <row r="2842" spans="1:7">
      <c r="A2842" s="26">
        <v>43018</v>
      </c>
      <c r="B2842" s="39">
        <f t="shared" si="269"/>
        <v>43018</v>
      </c>
      <c r="C2842" s="39">
        <f t="shared" si="270"/>
        <v>10</v>
      </c>
      <c r="D2842" s="39">
        <f t="shared" si="271"/>
        <v>2017</v>
      </c>
      <c r="E2842" s="26" t="s">
        <v>333</v>
      </c>
      <c r="F2842">
        <f t="shared" si="272"/>
        <v>3</v>
      </c>
      <c r="G2842" t="s">
        <v>13</v>
      </c>
    </row>
    <row r="2843" spans="1:7">
      <c r="A2843" s="26">
        <v>43019</v>
      </c>
      <c r="B2843" s="39">
        <f t="shared" si="269"/>
        <v>43019</v>
      </c>
      <c r="C2843" s="39">
        <f t="shared" si="270"/>
        <v>10</v>
      </c>
      <c r="D2843" s="39">
        <f t="shared" si="271"/>
        <v>2017</v>
      </c>
      <c r="E2843" s="26" t="s">
        <v>333</v>
      </c>
      <c r="F2843">
        <f t="shared" si="272"/>
        <v>4</v>
      </c>
      <c r="G2843" t="s">
        <v>8</v>
      </c>
    </row>
    <row r="2844" spans="1:7">
      <c r="A2844" s="26">
        <v>43020</v>
      </c>
      <c r="B2844" s="39">
        <f t="shared" si="269"/>
        <v>43020</v>
      </c>
      <c r="C2844" s="39">
        <f t="shared" si="270"/>
        <v>10</v>
      </c>
      <c r="D2844" s="39">
        <f t="shared" si="271"/>
        <v>2017</v>
      </c>
      <c r="E2844" s="26" t="s">
        <v>333</v>
      </c>
      <c r="F2844">
        <f t="shared" si="272"/>
        <v>5</v>
      </c>
      <c r="G2844" t="s">
        <v>8</v>
      </c>
    </row>
    <row r="2845" spans="1:7">
      <c r="A2845" s="26">
        <v>43021</v>
      </c>
      <c r="B2845" s="39">
        <f t="shared" ref="B2845:B2887" si="273">A2845</f>
        <v>43021</v>
      </c>
      <c r="C2845" s="39">
        <f t="shared" ref="C2845:C2887" si="274">MONTH(A2845)</f>
        <v>10</v>
      </c>
      <c r="D2845" s="39">
        <f t="shared" ref="D2845:D2887" si="275">YEAR(A2845)</f>
        <v>2017</v>
      </c>
      <c r="E2845" s="26" t="s">
        <v>333</v>
      </c>
      <c r="F2845">
        <f t="shared" ref="F2845:F2887" si="276">WEEKDAY(A2845)</f>
        <v>6</v>
      </c>
      <c r="G2845" t="s">
        <v>8</v>
      </c>
    </row>
    <row r="2846" spans="1:7">
      <c r="A2846" s="26">
        <v>43022</v>
      </c>
      <c r="B2846" s="39">
        <f t="shared" si="273"/>
        <v>43022</v>
      </c>
      <c r="C2846" s="39">
        <f t="shared" si="274"/>
        <v>10</v>
      </c>
      <c r="D2846" s="39">
        <f t="shared" si="275"/>
        <v>2017</v>
      </c>
      <c r="E2846" s="26" t="s">
        <v>333</v>
      </c>
      <c r="F2846">
        <f t="shared" si="276"/>
        <v>7</v>
      </c>
      <c r="G2846" t="s">
        <v>0</v>
      </c>
    </row>
    <row r="2847" spans="1:7">
      <c r="A2847" s="26">
        <v>43023</v>
      </c>
      <c r="B2847" s="39">
        <f t="shared" si="273"/>
        <v>43023</v>
      </c>
      <c r="C2847" s="39">
        <f t="shared" si="274"/>
        <v>10</v>
      </c>
      <c r="D2847" s="39">
        <f t="shared" si="275"/>
        <v>2017</v>
      </c>
      <c r="E2847" s="26" t="s">
        <v>333</v>
      </c>
      <c r="F2847">
        <f t="shared" si="276"/>
        <v>1</v>
      </c>
      <c r="G2847" t="s">
        <v>13</v>
      </c>
    </row>
    <row r="2848" spans="1:7">
      <c r="A2848" s="26">
        <v>43024</v>
      </c>
      <c r="B2848" s="39">
        <f t="shared" si="273"/>
        <v>43024</v>
      </c>
      <c r="C2848" s="39">
        <f t="shared" si="274"/>
        <v>10</v>
      </c>
      <c r="D2848" s="39">
        <f t="shared" si="275"/>
        <v>2017</v>
      </c>
      <c r="E2848" s="26" t="s">
        <v>333</v>
      </c>
      <c r="F2848">
        <f t="shared" si="276"/>
        <v>2</v>
      </c>
      <c r="G2848" t="s">
        <v>8</v>
      </c>
    </row>
    <row r="2849" spans="1:7">
      <c r="A2849" s="26">
        <v>43025</v>
      </c>
      <c r="B2849" s="39">
        <f t="shared" si="273"/>
        <v>43025</v>
      </c>
      <c r="C2849" s="39">
        <f t="shared" si="274"/>
        <v>10</v>
      </c>
      <c r="D2849" s="39">
        <f t="shared" si="275"/>
        <v>2017</v>
      </c>
      <c r="E2849" s="26" t="s">
        <v>333</v>
      </c>
      <c r="F2849">
        <f t="shared" si="276"/>
        <v>3</v>
      </c>
      <c r="G2849" t="s">
        <v>8</v>
      </c>
    </row>
    <row r="2850" spans="1:7">
      <c r="A2850" s="26">
        <v>43026</v>
      </c>
      <c r="B2850" s="39">
        <f t="shared" si="273"/>
        <v>43026</v>
      </c>
      <c r="C2850" s="39">
        <f t="shared" si="274"/>
        <v>10</v>
      </c>
      <c r="D2850" s="39">
        <f t="shared" si="275"/>
        <v>2017</v>
      </c>
      <c r="E2850" s="26" t="s">
        <v>333</v>
      </c>
      <c r="F2850">
        <f t="shared" si="276"/>
        <v>4</v>
      </c>
      <c r="G2850" t="s">
        <v>8</v>
      </c>
    </row>
    <row r="2851" spans="1:7">
      <c r="A2851" s="26">
        <v>43027</v>
      </c>
      <c r="B2851" s="39">
        <f t="shared" si="273"/>
        <v>43027</v>
      </c>
      <c r="C2851" s="39">
        <f t="shared" si="274"/>
        <v>10</v>
      </c>
      <c r="D2851" s="39">
        <f t="shared" si="275"/>
        <v>2017</v>
      </c>
      <c r="E2851" s="26" t="s">
        <v>333</v>
      </c>
      <c r="F2851">
        <f t="shared" si="276"/>
        <v>5</v>
      </c>
      <c r="G2851" t="s">
        <v>8</v>
      </c>
    </row>
    <row r="2852" spans="1:7">
      <c r="A2852" s="26">
        <v>43028</v>
      </c>
      <c r="B2852" s="39">
        <f t="shared" si="273"/>
        <v>43028</v>
      </c>
      <c r="C2852" s="39">
        <f t="shared" si="274"/>
        <v>10</v>
      </c>
      <c r="D2852" s="39">
        <f t="shared" si="275"/>
        <v>2017</v>
      </c>
      <c r="E2852" s="26" t="s">
        <v>333</v>
      </c>
      <c r="F2852">
        <f t="shared" si="276"/>
        <v>6</v>
      </c>
      <c r="G2852" t="s">
        <v>8</v>
      </c>
    </row>
    <row r="2853" spans="1:7">
      <c r="A2853" s="26">
        <v>43029</v>
      </c>
      <c r="B2853" s="39">
        <f t="shared" si="273"/>
        <v>43029</v>
      </c>
      <c r="C2853" s="39">
        <f t="shared" si="274"/>
        <v>10</v>
      </c>
      <c r="D2853" s="39">
        <f t="shared" si="275"/>
        <v>2017</v>
      </c>
      <c r="E2853" s="26" t="s">
        <v>333</v>
      </c>
      <c r="F2853">
        <f t="shared" si="276"/>
        <v>7</v>
      </c>
      <c r="G2853" t="s">
        <v>0</v>
      </c>
    </row>
    <row r="2854" spans="1:7">
      <c r="A2854" s="26">
        <v>43030</v>
      </c>
      <c r="B2854" s="39">
        <f t="shared" si="273"/>
        <v>43030</v>
      </c>
      <c r="C2854" s="39">
        <f t="shared" si="274"/>
        <v>10</v>
      </c>
      <c r="D2854" s="39">
        <f t="shared" si="275"/>
        <v>2017</v>
      </c>
      <c r="E2854" s="26" t="s">
        <v>333</v>
      </c>
      <c r="F2854">
        <f t="shared" si="276"/>
        <v>1</v>
      </c>
      <c r="G2854" t="s">
        <v>13</v>
      </c>
    </row>
    <row r="2855" spans="1:7">
      <c r="A2855" s="26">
        <v>43031</v>
      </c>
      <c r="B2855" s="39">
        <f t="shared" si="273"/>
        <v>43031</v>
      </c>
      <c r="C2855" s="39">
        <f t="shared" si="274"/>
        <v>10</v>
      </c>
      <c r="D2855" s="39">
        <f t="shared" si="275"/>
        <v>2017</v>
      </c>
      <c r="E2855" s="26" t="s">
        <v>333</v>
      </c>
      <c r="F2855">
        <f t="shared" si="276"/>
        <v>2</v>
      </c>
      <c r="G2855" t="s">
        <v>8</v>
      </c>
    </row>
    <row r="2856" spans="1:7">
      <c r="A2856" s="26">
        <v>43032</v>
      </c>
      <c r="B2856" s="39">
        <f t="shared" si="273"/>
        <v>43032</v>
      </c>
      <c r="C2856" s="39">
        <f t="shared" si="274"/>
        <v>10</v>
      </c>
      <c r="D2856" s="39">
        <f t="shared" si="275"/>
        <v>2017</v>
      </c>
      <c r="E2856" s="26" t="s">
        <v>333</v>
      </c>
      <c r="F2856">
        <f t="shared" si="276"/>
        <v>3</v>
      </c>
      <c r="G2856" t="s">
        <v>8</v>
      </c>
    </row>
    <row r="2857" spans="1:7">
      <c r="A2857" s="26">
        <v>43033</v>
      </c>
      <c r="B2857" s="39">
        <f t="shared" si="273"/>
        <v>43033</v>
      </c>
      <c r="C2857" s="39">
        <f t="shared" si="274"/>
        <v>10</v>
      </c>
      <c r="D2857" s="39">
        <f t="shared" si="275"/>
        <v>2017</v>
      </c>
      <c r="E2857" s="26" t="s">
        <v>333</v>
      </c>
      <c r="F2857">
        <f t="shared" si="276"/>
        <v>4</v>
      </c>
      <c r="G2857" t="s">
        <v>8</v>
      </c>
    </row>
    <row r="2858" spans="1:7">
      <c r="A2858" s="26">
        <v>43034</v>
      </c>
      <c r="B2858" s="39">
        <f t="shared" si="273"/>
        <v>43034</v>
      </c>
      <c r="C2858" s="39">
        <f t="shared" si="274"/>
        <v>10</v>
      </c>
      <c r="D2858" s="39">
        <f t="shared" si="275"/>
        <v>2017</v>
      </c>
      <c r="E2858" s="26" t="s">
        <v>333</v>
      </c>
      <c r="F2858">
        <f t="shared" si="276"/>
        <v>5</v>
      </c>
      <c r="G2858" t="s">
        <v>8</v>
      </c>
    </row>
    <row r="2859" spans="1:7">
      <c r="A2859" s="26">
        <v>43035</v>
      </c>
      <c r="B2859" s="39">
        <f t="shared" si="273"/>
        <v>43035</v>
      </c>
      <c r="C2859" s="39">
        <f t="shared" si="274"/>
        <v>10</v>
      </c>
      <c r="D2859" s="39">
        <f t="shared" si="275"/>
        <v>2017</v>
      </c>
      <c r="E2859" s="26" t="s">
        <v>333</v>
      </c>
      <c r="F2859">
        <f t="shared" si="276"/>
        <v>6</v>
      </c>
      <c r="G2859" t="s">
        <v>8</v>
      </c>
    </row>
    <row r="2860" spans="1:7">
      <c r="A2860" s="26">
        <v>43036</v>
      </c>
      <c r="B2860" s="39">
        <f t="shared" si="273"/>
        <v>43036</v>
      </c>
      <c r="C2860" s="39">
        <f t="shared" si="274"/>
        <v>10</v>
      </c>
      <c r="D2860" s="39">
        <f t="shared" si="275"/>
        <v>2017</v>
      </c>
      <c r="E2860" s="26" t="s">
        <v>333</v>
      </c>
      <c r="F2860">
        <f t="shared" si="276"/>
        <v>7</v>
      </c>
      <c r="G2860" t="s">
        <v>0</v>
      </c>
    </row>
    <row r="2861" spans="1:7">
      <c r="A2861" s="26">
        <v>43037</v>
      </c>
      <c r="B2861" s="39">
        <f t="shared" si="273"/>
        <v>43037</v>
      </c>
      <c r="C2861" s="39">
        <f t="shared" si="274"/>
        <v>10</v>
      </c>
      <c r="D2861" s="39">
        <f t="shared" si="275"/>
        <v>2017</v>
      </c>
      <c r="E2861" s="26" t="s">
        <v>333</v>
      </c>
      <c r="F2861">
        <f t="shared" si="276"/>
        <v>1</v>
      </c>
      <c r="G2861" t="s">
        <v>13</v>
      </c>
    </row>
    <row r="2862" spans="1:7">
      <c r="A2862" s="26">
        <v>43038</v>
      </c>
      <c r="B2862" s="39">
        <f t="shared" si="273"/>
        <v>43038</v>
      </c>
      <c r="C2862" s="39">
        <f t="shared" si="274"/>
        <v>10</v>
      </c>
      <c r="D2862" s="39">
        <f t="shared" si="275"/>
        <v>2017</v>
      </c>
      <c r="E2862" s="26" t="s">
        <v>333</v>
      </c>
      <c r="F2862">
        <f t="shared" si="276"/>
        <v>2</v>
      </c>
      <c r="G2862" t="s">
        <v>8</v>
      </c>
    </row>
    <row r="2863" spans="1:7">
      <c r="A2863" s="26">
        <v>43039</v>
      </c>
      <c r="B2863" s="39">
        <f t="shared" si="273"/>
        <v>43039</v>
      </c>
      <c r="C2863" s="39">
        <f t="shared" si="274"/>
        <v>10</v>
      </c>
      <c r="D2863" s="39">
        <f t="shared" si="275"/>
        <v>2017</v>
      </c>
      <c r="E2863" s="26" t="s">
        <v>333</v>
      </c>
      <c r="F2863">
        <f t="shared" si="276"/>
        <v>3</v>
      </c>
      <c r="G2863" t="s">
        <v>8</v>
      </c>
    </row>
    <row r="2864" spans="1:7">
      <c r="A2864" s="26">
        <v>43040</v>
      </c>
      <c r="B2864" s="39">
        <f t="shared" si="273"/>
        <v>43040</v>
      </c>
      <c r="C2864" s="39">
        <f t="shared" si="274"/>
        <v>11</v>
      </c>
      <c r="D2864" s="39">
        <f t="shared" si="275"/>
        <v>2017</v>
      </c>
      <c r="E2864" s="26" t="s">
        <v>333</v>
      </c>
      <c r="F2864">
        <f t="shared" si="276"/>
        <v>4</v>
      </c>
      <c r="G2864" t="s">
        <v>8</v>
      </c>
    </row>
    <row r="2865" spans="1:7">
      <c r="A2865" s="26">
        <v>43041</v>
      </c>
      <c r="B2865" s="39">
        <f t="shared" si="273"/>
        <v>43041</v>
      </c>
      <c r="C2865" s="39">
        <f t="shared" si="274"/>
        <v>11</v>
      </c>
      <c r="D2865" s="39">
        <f t="shared" si="275"/>
        <v>2017</v>
      </c>
      <c r="E2865" s="26" t="s">
        <v>333</v>
      </c>
      <c r="F2865">
        <f t="shared" si="276"/>
        <v>5</v>
      </c>
      <c r="G2865" t="s">
        <v>8</v>
      </c>
    </row>
    <row r="2866" spans="1:7">
      <c r="A2866" s="26">
        <v>43042</v>
      </c>
      <c r="B2866" s="39">
        <f t="shared" si="273"/>
        <v>43042</v>
      </c>
      <c r="C2866" s="39">
        <f t="shared" si="274"/>
        <v>11</v>
      </c>
      <c r="D2866" s="39">
        <f t="shared" si="275"/>
        <v>2017</v>
      </c>
      <c r="E2866" s="26" t="s">
        <v>333</v>
      </c>
      <c r="F2866">
        <f t="shared" si="276"/>
        <v>6</v>
      </c>
      <c r="G2866" t="s">
        <v>8</v>
      </c>
    </row>
    <row r="2867" spans="1:7">
      <c r="A2867" s="26">
        <v>43043</v>
      </c>
      <c r="B2867" s="39">
        <f t="shared" si="273"/>
        <v>43043</v>
      </c>
      <c r="C2867" s="39">
        <f t="shared" si="274"/>
        <v>11</v>
      </c>
      <c r="D2867" s="39">
        <f t="shared" si="275"/>
        <v>2017</v>
      </c>
      <c r="E2867" s="26" t="s">
        <v>333</v>
      </c>
      <c r="F2867">
        <f t="shared" si="276"/>
        <v>7</v>
      </c>
      <c r="G2867" t="s">
        <v>0</v>
      </c>
    </row>
    <row r="2868" spans="1:7">
      <c r="A2868" s="26">
        <v>43044</v>
      </c>
      <c r="B2868" s="39">
        <f t="shared" si="273"/>
        <v>43044</v>
      </c>
      <c r="C2868" s="39">
        <f t="shared" si="274"/>
        <v>11</v>
      </c>
      <c r="D2868" s="39">
        <f t="shared" si="275"/>
        <v>2017</v>
      </c>
      <c r="E2868" s="26" t="s">
        <v>333</v>
      </c>
      <c r="F2868">
        <f t="shared" si="276"/>
        <v>1</v>
      </c>
      <c r="G2868" t="s">
        <v>13</v>
      </c>
    </row>
    <row r="2869" spans="1:7">
      <c r="A2869" s="26">
        <v>43045</v>
      </c>
      <c r="B2869" s="39">
        <f t="shared" si="273"/>
        <v>43045</v>
      </c>
      <c r="C2869" s="39">
        <f t="shared" si="274"/>
        <v>11</v>
      </c>
      <c r="D2869" s="39">
        <f t="shared" si="275"/>
        <v>2017</v>
      </c>
      <c r="E2869" s="26" t="s">
        <v>333</v>
      </c>
      <c r="F2869">
        <f t="shared" si="276"/>
        <v>2</v>
      </c>
      <c r="G2869" t="s">
        <v>8</v>
      </c>
    </row>
    <row r="2870" spans="1:7">
      <c r="A2870" s="26">
        <v>43046</v>
      </c>
      <c r="B2870" s="39">
        <f t="shared" si="273"/>
        <v>43046</v>
      </c>
      <c r="C2870" s="39">
        <f t="shared" si="274"/>
        <v>11</v>
      </c>
      <c r="D2870" s="39">
        <f t="shared" si="275"/>
        <v>2017</v>
      </c>
      <c r="E2870" s="26" t="s">
        <v>333</v>
      </c>
      <c r="F2870">
        <f t="shared" si="276"/>
        <v>3</v>
      </c>
      <c r="G2870" t="s">
        <v>8</v>
      </c>
    </row>
    <row r="2871" spans="1:7">
      <c r="A2871" s="26">
        <v>43047</v>
      </c>
      <c r="B2871" s="39">
        <f t="shared" si="273"/>
        <v>43047</v>
      </c>
      <c r="C2871" s="39">
        <f t="shared" si="274"/>
        <v>11</v>
      </c>
      <c r="D2871" s="39">
        <f t="shared" si="275"/>
        <v>2017</v>
      </c>
      <c r="E2871" s="26" t="s">
        <v>333</v>
      </c>
      <c r="F2871">
        <f t="shared" si="276"/>
        <v>4</v>
      </c>
      <c r="G2871" t="s">
        <v>8</v>
      </c>
    </row>
    <row r="2872" spans="1:7">
      <c r="A2872" s="26">
        <v>43048</v>
      </c>
      <c r="B2872" s="39">
        <f t="shared" si="273"/>
        <v>43048</v>
      </c>
      <c r="C2872" s="39">
        <f t="shared" si="274"/>
        <v>11</v>
      </c>
      <c r="D2872" s="39">
        <f t="shared" si="275"/>
        <v>2017</v>
      </c>
      <c r="E2872" s="26" t="s">
        <v>333</v>
      </c>
      <c r="F2872">
        <f t="shared" si="276"/>
        <v>5</v>
      </c>
      <c r="G2872" t="s">
        <v>8</v>
      </c>
    </row>
    <row r="2873" spans="1:7">
      <c r="A2873" s="26">
        <v>43049</v>
      </c>
      <c r="B2873" s="39">
        <f t="shared" si="273"/>
        <v>43049</v>
      </c>
      <c r="C2873" s="39">
        <f t="shared" si="274"/>
        <v>11</v>
      </c>
      <c r="D2873" s="39">
        <f t="shared" si="275"/>
        <v>2017</v>
      </c>
      <c r="E2873" s="26" t="s">
        <v>333</v>
      </c>
      <c r="F2873">
        <f t="shared" si="276"/>
        <v>6</v>
      </c>
      <c r="G2873" t="s">
        <v>8</v>
      </c>
    </row>
    <row r="2874" spans="1:7">
      <c r="A2874" s="26">
        <v>43050</v>
      </c>
      <c r="B2874" s="39">
        <f t="shared" si="273"/>
        <v>43050</v>
      </c>
      <c r="C2874" s="39">
        <f t="shared" si="274"/>
        <v>11</v>
      </c>
      <c r="D2874" s="39">
        <f t="shared" si="275"/>
        <v>2017</v>
      </c>
      <c r="E2874" s="26" t="s">
        <v>333</v>
      </c>
      <c r="F2874">
        <f t="shared" si="276"/>
        <v>7</v>
      </c>
      <c r="G2874" t="s">
        <v>0</v>
      </c>
    </row>
    <row r="2875" spans="1:7">
      <c r="A2875" s="26">
        <v>43051</v>
      </c>
      <c r="B2875" s="39">
        <f t="shared" si="273"/>
        <v>43051</v>
      </c>
      <c r="C2875" s="39">
        <f t="shared" si="274"/>
        <v>11</v>
      </c>
      <c r="D2875" s="39">
        <f t="shared" si="275"/>
        <v>2017</v>
      </c>
      <c r="E2875" s="26" t="s">
        <v>333</v>
      </c>
      <c r="F2875">
        <f t="shared" si="276"/>
        <v>1</v>
      </c>
      <c r="G2875" t="s">
        <v>13</v>
      </c>
    </row>
    <row r="2876" spans="1:7">
      <c r="A2876" s="26">
        <v>43052</v>
      </c>
      <c r="B2876" s="39">
        <f t="shared" si="273"/>
        <v>43052</v>
      </c>
      <c r="C2876" s="39">
        <f t="shared" si="274"/>
        <v>11</v>
      </c>
      <c r="D2876" s="39">
        <f t="shared" si="275"/>
        <v>2017</v>
      </c>
      <c r="E2876" s="26" t="s">
        <v>333</v>
      </c>
      <c r="F2876">
        <f t="shared" si="276"/>
        <v>2</v>
      </c>
      <c r="G2876" t="s">
        <v>8</v>
      </c>
    </row>
    <row r="2877" spans="1:7">
      <c r="A2877" s="26">
        <v>43053</v>
      </c>
      <c r="B2877" s="39">
        <f t="shared" si="273"/>
        <v>43053</v>
      </c>
      <c r="C2877" s="39">
        <f t="shared" si="274"/>
        <v>11</v>
      </c>
      <c r="D2877" s="39">
        <f t="shared" si="275"/>
        <v>2017</v>
      </c>
      <c r="E2877" s="26" t="s">
        <v>333</v>
      </c>
      <c r="F2877">
        <f t="shared" si="276"/>
        <v>3</v>
      </c>
      <c r="G2877" t="s">
        <v>8</v>
      </c>
    </row>
    <row r="2878" spans="1:7">
      <c r="A2878" s="26">
        <v>43054</v>
      </c>
      <c r="B2878" s="39">
        <f t="shared" si="273"/>
        <v>43054</v>
      </c>
      <c r="C2878" s="39">
        <f t="shared" si="274"/>
        <v>11</v>
      </c>
      <c r="D2878" s="39">
        <f t="shared" si="275"/>
        <v>2017</v>
      </c>
      <c r="E2878" s="26" t="s">
        <v>333</v>
      </c>
      <c r="F2878">
        <f t="shared" si="276"/>
        <v>4</v>
      </c>
      <c r="G2878" t="s">
        <v>8</v>
      </c>
    </row>
    <row r="2879" spans="1:7">
      <c r="A2879" s="26">
        <v>43055</v>
      </c>
      <c r="B2879" s="39">
        <f t="shared" si="273"/>
        <v>43055</v>
      </c>
      <c r="C2879" s="39">
        <f t="shared" si="274"/>
        <v>11</v>
      </c>
      <c r="D2879" s="39">
        <f t="shared" si="275"/>
        <v>2017</v>
      </c>
      <c r="E2879" s="26" t="s">
        <v>333</v>
      </c>
      <c r="F2879">
        <f t="shared" si="276"/>
        <v>5</v>
      </c>
      <c r="G2879" t="s">
        <v>8</v>
      </c>
    </row>
    <row r="2880" spans="1:7">
      <c r="A2880" s="26">
        <v>43056</v>
      </c>
      <c r="B2880" s="39">
        <f t="shared" si="273"/>
        <v>43056</v>
      </c>
      <c r="C2880" s="39">
        <f t="shared" si="274"/>
        <v>11</v>
      </c>
      <c r="D2880" s="39">
        <f t="shared" si="275"/>
        <v>2017</v>
      </c>
      <c r="E2880" s="26" t="s">
        <v>333</v>
      </c>
      <c r="F2880">
        <f t="shared" si="276"/>
        <v>6</v>
      </c>
      <c r="G2880" t="s">
        <v>8</v>
      </c>
    </row>
    <row r="2881" spans="1:7">
      <c r="A2881" s="26">
        <v>43057</v>
      </c>
      <c r="B2881" s="39">
        <f t="shared" si="273"/>
        <v>43057</v>
      </c>
      <c r="C2881" s="39">
        <f t="shared" si="274"/>
        <v>11</v>
      </c>
      <c r="D2881" s="39">
        <f t="shared" si="275"/>
        <v>2017</v>
      </c>
      <c r="E2881" s="26" t="s">
        <v>333</v>
      </c>
      <c r="F2881">
        <f t="shared" si="276"/>
        <v>7</v>
      </c>
      <c r="G2881" t="s">
        <v>0</v>
      </c>
    </row>
    <row r="2882" spans="1:7">
      <c r="A2882" s="26">
        <v>43058</v>
      </c>
      <c r="B2882" s="39">
        <f t="shared" si="273"/>
        <v>43058</v>
      </c>
      <c r="C2882" s="39">
        <f t="shared" si="274"/>
        <v>11</v>
      </c>
      <c r="D2882" s="39">
        <f t="shared" si="275"/>
        <v>2017</v>
      </c>
      <c r="E2882" s="26" t="s">
        <v>333</v>
      </c>
      <c r="F2882">
        <f t="shared" si="276"/>
        <v>1</v>
      </c>
      <c r="G2882" t="s">
        <v>13</v>
      </c>
    </row>
    <row r="2883" spans="1:7">
      <c r="A2883" s="26">
        <v>43059</v>
      </c>
      <c r="B2883" s="39">
        <f t="shared" si="273"/>
        <v>43059</v>
      </c>
      <c r="C2883" s="39">
        <f t="shared" si="274"/>
        <v>11</v>
      </c>
      <c r="D2883" s="39">
        <f t="shared" si="275"/>
        <v>2017</v>
      </c>
      <c r="E2883" s="26" t="s">
        <v>333</v>
      </c>
      <c r="F2883">
        <f t="shared" si="276"/>
        <v>2</v>
      </c>
      <c r="G2883" t="s">
        <v>8</v>
      </c>
    </row>
    <row r="2884" spans="1:7">
      <c r="A2884" s="26">
        <v>43060</v>
      </c>
      <c r="B2884" s="39">
        <f t="shared" si="273"/>
        <v>43060</v>
      </c>
      <c r="C2884" s="39">
        <f t="shared" si="274"/>
        <v>11</v>
      </c>
      <c r="D2884" s="39">
        <f t="shared" si="275"/>
        <v>2017</v>
      </c>
      <c r="E2884" s="26" t="s">
        <v>333</v>
      </c>
      <c r="F2884">
        <f t="shared" si="276"/>
        <v>3</v>
      </c>
      <c r="G2884" t="s">
        <v>8</v>
      </c>
    </row>
    <row r="2885" spans="1:7">
      <c r="A2885" s="26">
        <v>43061</v>
      </c>
      <c r="B2885" s="39">
        <f t="shared" si="273"/>
        <v>43061</v>
      </c>
      <c r="C2885" s="39">
        <f t="shared" si="274"/>
        <v>11</v>
      </c>
      <c r="D2885" s="39">
        <f t="shared" si="275"/>
        <v>2017</v>
      </c>
      <c r="E2885" s="26" t="s">
        <v>333</v>
      </c>
      <c r="F2885">
        <f t="shared" si="276"/>
        <v>4</v>
      </c>
      <c r="G2885" t="s">
        <v>8</v>
      </c>
    </row>
    <row r="2886" spans="1:7">
      <c r="A2886" s="26">
        <v>43062</v>
      </c>
      <c r="B2886" s="39">
        <f t="shared" si="273"/>
        <v>43062</v>
      </c>
      <c r="C2886" s="39">
        <f t="shared" si="274"/>
        <v>11</v>
      </c>
      <c r="D2886" s="39">
        <f t="shared" si="275"/>
        <v>2017</v>
      </c>
      <c r="E2886" s="26" t="s">
        <v>333</v>
      </c>
      <c r="F2886">
        <f t="shared" si="276"/>
        <v>5</v>
      </c>
      <c r="G2886" t="s">
        <v>8</v>
      </c>
    </row>
    <row r="2887" spans="1:7">
      <c r="A2887" s="26">
        <v>43063</v>
      </c>
      <c r="B2887" s="39">
        <f t="shared" si="273"/>
        <v>43063</v>
      </c>
      <c r="C2887" s="39">
        <f t="shared" si="274"/>
        <v>11</v>
      </c>
      <c r="D2887" s="39">
        <f t="shared" si="275"/>
        <v>2017</v>
      </c>
      <c r="E2887" s="26" t="s">
        <v>333</v>
      </c>
      <c r="F2887">
        <f t="shared" si="276"/>
        <v>6</v>
      </c>
      <c r="G2887" t="s">
        <v>8</v>
      </c>
    </row>
    <row r="2888" spans="1:7">
      <c r="A2888" s="26">
        <v>43064</v>
      </c>
      <c r="B2888" s="39">
        <f t="shared" ref="B2888:B2928" si="277">A2888</f>
        <v>43064</v>
      </c>
      <c r="C2888" s="39">
        <f t="shared" ref="C2888:C2928" si="278">MONTH(A2888)</f>
        <v>11</v>
      </c>
      <c r="D2888" s="39">
        <f t="shared" ref="D2888:D2928" si="279">YEAR(A2888)</f>
        <v>2017</v>
      </c>
      <c r="E2888" s="26" t="s">
        <v>333</v>
      </c>
      <c r="F2888">
        <f t="shared" ref="F2888:F2928" si="280">WEEKDAY(A2888)</f>
        <v>7</v>
      </c>
      <c r="G2888" t="s">
        <v>0</v>
      </c>
    </row>
    <row r="2889" spans="1:7">
      <c r="A2889" s="26">
        <v>43065</v>
      </c>
      <c r="B2889" s="39">
        <f t="shared" si="277"/>
        <v>43065</v>
      </c>
      <c r="C2889" s="39">
        <f t="shared" si="278"/>
        <v>11</v>
      </c>
      <c r="D2889" s="39">
        <f t="shared" si="279"/>
        <v>2017</v>
      </c>
      <c r="E2889" s="26" t="s">
        <v>333</v>
      </c>
      <c r="F2889">
        <f t="shared" si="280"/>
        <v>1</v>
      </c>
      <c r="G2889" t="s">
        <v>13</v>
      </c>
    </row>
    <row r="2890" spans="1:7">
      <c r="A2890" s="26">
        <v>43066</v>
      </c>
      <c r="B2890" s="39">
        <f t="shared" si="277"/>
        <v>43066</v>
      </c>
      <c r="C2890" s="39">
        <f t="shared" si="278"/>
        <v>11</v>
      </c>
      <c r="D2890" s="39">
        <f t="shared" si="279"/>
        <v>2017</v>
      </c>
      <c r="E2890" s="26" t="s">
        <v>333</v>
      </c>
      <c r="F2890">
        <f t="shared" si="280"/>
        <v>2</v>
      </c>
      <c r="G2890" t="s">
        <v>8</v>
      </c>
    </row>
    <row r="2891" spans="1:7">
      <c r="A2891" s="26">
        <v>43067</v>
      </c>
      <c r="B2891" s="39">
        <f t="shared" si="277"/>
        <v>43067</v>
      </c>
      <c r="C2891" s="39">
        <f t="shared" si="278"/>
        <v>11</v>
      </c>
      <c r="D2891" s="39">
        <f t="shared" si="279"/>
        <v>2017</v>
      </c>
      <c r="E2891" s="26" t="s">
        <v>333</v>
      </c>
      <c r="F2891">
        <f t="shared" si="280"/>
        <v>3</v>
      </c>
      <c r="G2891" t="s">
        <v>8</v>
      </c>
    </row>
    <row r="2892" spans="1:7">
      <c r="A2892" s="26">
        <v>43068</v>
      </c>
      <c r="B2892" s="39">
        <f t="shared" si="277"/>
        <v>43068</v>
      </c>
      <c r="C2892" s="39">
        <f t="shared" si="278"/>
        <v>11</v>
      </c>
      <c r="D2892" s="39">
        <f t="shared" si="279"/>
        <v>2017</v>
      </c>
      <c r="E2892" s="26" t="s">
        <v>333</v>
      </c>
      <c r="F2892">
        <f t="shared" si="280"/>
        <v>4</v>
      </c>
      <c r="G2892" t="s">
        <v>8</v>
      </c>
    </row>
    <row r="2893" spans="1:7">
      <c r="A2893" s="26">
        <v>43069</v>
      </c>
      <c r="B2893" s="39">
        <f t="shared" si="277"/>
        <v>43069</v>
      </c>
      <c r="C2893" s="39">
        <f t="shared" si="278"/>
        <v>11</v>
      </c>
      <c r="D2893" s="39">
        <f t="shared" si="279"/>
        <v>2017</v>
      </c>
      <c r="E2893" s="26" t="s">
        <v>333</v>
      </c>
      <c r="F2893">
        <f t="shared" si="280"/>
        <v>5</v>
      </c>
      <c r="G2893" t="s">
        <v>8</v>
      </c>
    </row>
    <row r="2894" spans="1:7">
      <c r="A2894" s="26">
        <v>43070</v>
      </c>
      <c r="B2894" s="39">
        <f t="shared" si="277"/>
        <v>43070</v>
      </c>
      <c r="C2894" s="39">
        <f t="shared" si="278"/>
        <v>12</v>
      </c>
      <c r="D2894" s="39">
        <f t="shared" si="279"/>
        <v>2017</v>
      </c>
      <c r="E2894" s="26" t="s">
        <v>333</v>
      </c>
      <c r="F2894">
        <f t="shared" si="280"/>
        <v>6</v>
      </c>
      <c r="G2894" t="s">
        <v>8</v>
      </c>
    </row>
    <row r="2895" spans="1:7">
      <c r="A2895" s="26">
        <v>43071</v>
      </c>
      <c r="B2895" s="39">
        <f t="shared" si="277"/>
        <v>43071</v>
      </c>
      <c r="C2895" s="39">
        <f t="shared" si="278"/>
        <v>12</v>
      </c>
      <c r="D2895" s="39">
        <f t="shared" si="279"/>
        <v>2017</v>
      </c>
      <c r="E2895" s="26" t="s">
        <v>333</v>
      </c>
      <c r="F2895">
        <f t="shared" si="280"/>
        <v>7</v>
      </c>
      <c r="G2895" t="s">
        <v>0</v>
      </c>
    </row>
    <row r="2896" spans="1:7">
      <c r="A2896" s="26">
        <v>43072</v>
      </c>
      <c r="B2896" s="39">
        <f t="shared" si="277"/>
        <v>43072</v>
      </c>
      <c r="C2896" s="39">
        <f t="shared" si="278"/>
        <v>12</v>
      </c>
      <c r="D2896" s="39">
        <f t="shared" si="279"/>
        <v>2017</v>
      </c>
      <c r="E2896" s="26" t="s">
        <v>333</v>
      </c>
      <c r="F2896">
        <f t="shared" si="280"/>
        <v>1</v>
      </c>
      <c r="G2896" t="s">
        <v>13</v>
      </c>
    </row>
    <row r="2897" spans="1:7">
      <c r="A2897" s="26">
        <v>43073</v>
      </c>
      <c r="B2897" s="39">
        <f t="shared" si="277"/>
        <v>43073</v>
      </c>
      <c r="C2897" s="39">
        <f t="shared" si="278"/>
        <v>12</v>
      </c>
      <c r="D2897" s="39">
        <f t="shared" si="279"/>
        <v>2017</v>
      </c>
      <c r="E2897" s="26" t="s">
        <v>333</v>
      </c>
      <c r="F2897">
        <f t="shared" si="280"/>
        <v>2</v>
      </c>
      <c r="G2897" t="s">
        <v>8</v>
      </c>
    </row>
    <row r="2898" spans="1:7">
      <c r="A2898" s="26">
        <v>43074</v>
      </c>
      <c r="B2898" s="39">
        <f t="shared" si="277"/>
        <v>43074</v>
      </c>
      <c r="C2898" s="39">
        <f t="shared" si="278"/>
        <v>12</v>
      </c>
      <c r="D2898" s="39">
        <f t="shared" si="279"/>
        <v>2017</v>
      </c>
      <c r="E2898" s="26" t="s">
        <v>333</v>
      </c>
      <c r="F2898">
        <f t="shared" si="280"/>
        <v>3</v>
      </c>
      <c r="G2898" t="s">
        <v>8</v>
      </c>
    </row>
    <row r="2899" spans="1:7">
      <c r="A2899" s="26">
        <v>43075</v>
      </c>
      <c r="B2899" s="39">
        <f t="shared" si="277"/>
        <v>43075</v>
      </c>
      <c r="C2899" s="39">
        <f t="shared" si="278"/>
        <v>12</v>
      </c>
      <c r="D2899" s="39">
        <f t="shared" si="279"/>
        <v>2017</v>
      </c>
      <c r="E2899" s="26" t="s">
        <v>333</v>
      </c>
      <c r="F2899">
        <f t="shared" si="280"/>
        <v>4</v>
      </c>
      <c r="G2899" t="s">
        <v>8</v>
      </c>
    </row>
    <row r="2900" spans="1:7">
      <c r="A2900" s="26">
        <v>43076</v>
      </c>
      <c r="B2900" s="39">
        <f t="shared" si="277"/>
        <v>43076</v>
      </c>
      <c r="C2900" s="39">
        <f t="shared" si="278"/>
        <v>12</v>
      </c>
      <c r="D2900" s="39">
        <f t="shared" si="279"/>
        <v>2017</v>
      </c>
      <c r="E2900" s="26" t="s">
        <v>333</v>
      </c>
      <c r="F2900">
        <f t="shared" si="280"/>
        <v>5</v>
      </c>
      <c r="G2900" t="s">
        <v>8</v>
      </c>
    </row>
    <row r="2901" spans="1:7">
      <c r="A2901" s="26">
        <v>43077</v>
      </c>
      <c r="B2901" s="39">
        <f t="shared" si="277"/>
        <v>43077</v>
      </c>
      <c r="C2901" s="39">
        <f t="shared" si="278"/>
        <v>12</v>
      </c>
      <c r="D2901" s="39">
        <f t="shared" si="279"/>
        <v>2017</v>
      </c>
      <c r="E2901" s="26" t="s">
        <v>333</v>
      </c>
      <c r="F2901">
        <f t="shared" si="280"/>
        <v>6</v>
      </c>
      <c r="G2901" t="s">
        <v>8</v>
      </c>
    </row>
    <row r="2902" spans="1:7">
      <c r="A2902" s="26">
        <v>43078</v>
      </c>
      <c r="B2902" s="39">
        <f t="shared" si="277"/>
        <v>43078</v>
      </c>
      <c r="C2902" s="39">
        <f t="shared" si="278"/>
        <v>12</v>
      </c>
      <c r="D2902" s="39">
        <f t="shared" si="279"/>
        <v>2017</v>
      </c>
      <c r="E2902" s="26" t="s">
        <v>333</v>
      </c>
      <c r="F2902">
        <f t="shared" si="280"/>
        <v>7</v>
      </c>
      <c r="G2902" t="s">
        <v>0</v>
      </c>
    </row>
    <row r="2903" spans="1:7">
      <c r="A2903" s="26">
        <v>43079</v>
      </c>
      <c r="B2903" s="39">
        <f t="shared" si="277"/>
        <v>43079</v>
      </c>
      <c r="C2903" s="39">
        <f t="shared" si="278"/>
        <v>12</v>
      </c>
      <c r="D2903" s="39">
        <f t="shared" si="279"/>
        <v>2017</v>
      </c>
      <c r="E2903" s="26" t="s">
        <v>333</v>
      </c>
      <c r="F2903">
        <f t="shared" si="280"/>
        <v>1</v>
      </c>
      <c r="G2903" t="s">
        <v>13</v>
      </c>
    </row>
    <row r="2904" spans="1:7">
      <c r="A2904" s="26">
        <v>43080</v>
      </c>
      <c r="B2904" s="39">
        <f t="shared" si="277"/>
        <v>43080</v>
      </c>
      <c r="C2904" s="39">
        <f t="shared" si="278"/>
        <v>12</v>
      </c>
      <c r="D2904" s="39">
        <f t="shared" si="279"/>
        <v>2017</v>
      </c>
      <c r="E2904" s="26" t="s">
        <v>333</v>
      </c>
      <c r="F2904">
        <f t="shared" si="280"/>
        <v>2</v>
      </c>
      <c r="G2904" t="s">
        <v>8</v>
      </c>
    </row>
    <row r="2905" spans="1:7">
      <c r="A2905" s="26">
        <v>43081</v>
      </c>
      <c r="B2905" s="39">
        <f t="shared" si="277"/>
        <v>43081</v>
      </c>
      <c r="C2905" s="39">
        <f t="shared" si="278"/>
        <v>12</v>
      </c>
      <c r="D2905" s="39">
        <f t="shared" si="279"/>
        <v>2017</v>
      </c>
      <c r="E2905" s="26" t="s">
        <v>333</v>
      </c>
      <c r="F2905">
        <f t="shared" si="280"/>
        <v>3</v>
      </c>
      <c r="G2905" t="s">
        <v>8</v>
      </c>
    </row>
    <row r="2906" spans="1:7">
      <c r="A2906" s="26">
        <v>43082</v>
      </c>
      <c r="B2906" s="39">
        <f t="shared" si="277"/>
        <v>43082</v>
      </c>
      <c r="C2906" s="39">
        <f t="shared" si="278"/>
        <v>12</v>
      </c>
      <c r="D2906" s="39">
        <f t="shared" si="279"/>
        <v>2017</v>
      </c>
      <c r="E2906" s="26" t="s">
        <v>333</v>
      </c>
      <c r="F2906">
        <f t="shared" si="280"/>
        <v>4</v>
      </c>
      <c r="G2906" t="s">
        <v>8</v>
      </c>
    </row>
    <row r="2907" spans="1:7">
      <c r="A2907" s="26">
        <v>43083</v>
      </c>
      <c r="B2907" s="39">
        <f t="shared" si="277"/>
        <v>43083</v>
      </c>
      <c r="C2907" s="39">
        <f t="shared" si="278"/>
        <v>12</v>
      </c>
      <c r="D2907" s="39">
        <f t="shared" si="279"/>
        <v>2017</v>
      </c>
      <c r="E2907" s="26" t="s">
        <v>333</v>
      </c>
      <c r="F2907">
        <f t="shared" si="280"/>
        <v>5</v>
      </c>
      <c r="G2907" t="s">
        <v>8</v>
      </c>
    </row>
    <row r="2908" spans="1:7">
      <c r="A2908" s="26">
        <v>43084</v>
      </c>
      <c r="B2908" s="39">
        <f t="shared" si="277"/>
        <v>43084</v>
      </c>
      <c r="C2908" s="39">
        <f t="shared" si="278"/>
        <v>12</v>
      </c>
      <c r="D2908" s="39">
        <f t="shared" si="279"/>
        <v>2017</v>
      </c>
      <c r="E2908" s="26" t="s">
        <v>333</v>
      </c>
      <c r="F2908">
        <f t="shared" si="280"/>
        <v>6</v>
      </c>
      <c r="G2908" t="s">
        <v>8</v>
      </c>
    </row>
    <row r="2909" spans="1:7">
      <c r="A2909" s="26">
        <v>43085</v>
      </c>
      <c r="B2909" s="39">
        <f t="shared" si="277"/>
        <v>43085</v>
      </c>
      <c r="C2909" s="39">
        <f t="shared" si="278"/>
        <v>12</v>
      </c>
      <c r="D2909" s="39">
        <f t="shared" si="279"/>
        <v>2017</v>
      </c>
      <c r="E2909" s="26" t="s">
        <v>333</v>
      </c>
      <c r="F2909">
        <f t="shared" si="280"/>
        <v>7</v>
      </c>
      <c r="G2909" t="s">
        <v>0</v>
      </c>
    </row>
    <row r="2910" spans="1:7">
      <c r="A2910" s="26">
        <v>43086</v>
      </c>
      <c r="B2910" s="39">
        <f t="shared" si="277"/>
        <v>43086</v>
      </c>
      <c r="C2910" s="39">
        <f t="shared" si="278"/>
        <v>12</v>
      </c>
      <c r="D2910" s="39">
        <f t="shared" si="279"/>
        <v>2017</v>
      </c>
      <c r="E2910" s="26" t="s">
        <v>333</v>
      </c>
      <c r="F2910">
        <f t="shared" si="280"/>
        <v>1</v>
      </c>
      <c r="G2910" t="s">
        <v>13</v>
      </c>
    </row>
    <row r="2911" spans="1:7">
      <c r="A2911" s="26">
        <v>43087</v>
      </c>
      <c r="B2911" s="39">
        <f t="shared" si="277"/>
        <v>43087</v>
      </c>
      <c r="C2911" s="39">
        <f t="shared" si="278"/>
        <v>12</v>
      </c>
      <c r="D2911" s="39">
        <f t="shared" si="279"/>
        <v>2017</v>
      </c>
      <c r="E2911" s="26" t="s">
        <v>333</v>
      </c>
      <c r="F2911">
        <f t="shared" si="280"/>
        <v>2</v>
      </c>
      <c r="G2911" t="s">
        <v>8</v>
      </c>
    </row>
    <row r="2912" spans="1:7">
      <c r="A2912" s="26">
        <v>43088</v>
      </c>
      <c r="B2912" s="39">
        <f t="shared" si="277"/>
        <v>43088</v>
      </c>
      <c r="C2912" s="39">
        <f t="shared" si="278"/>
        <v>12</v>
      </c>
      <c r="D2912" s="39">
        <f t="shared" si="279"/>
        <v>2017</v>
      </c>
      <c r="E2912" s="26" t="s">
        <v>333</v>
      </c>
      <c r="F2912">
        <f t="shared" si="280"/>
        <v>3</v>
      </c>
      <c r="G2912" t="s">
        <v>8</v>
      </c>
    </row>
    <row r="2913" spans="1:7">
      <c r="A2913" s="26">
        <v>43089</v>
      </c>
      <c r="B2913" s="39">
        <f t="shared" si="277"/>
        <v>43089</v>
      </c>
      <c r="C2913" s="39">
        <f t="shared" si="278"/>
        <v>12</v>
      </c>
      <c r="D2913" s="39">
        <f t="shared" si="279"/>
        <v>2017</v>
      </c>
      <c r="E2913" s="26" t="s">
        <v>333</v>
      </c>
      <c r="F2913">
        <f t="shared" si="280"/>
        <v>4</v>
      </c>
      <c r="G2913" t="s">
        <v>8</v>
      </c>
    </row>
    <row r="2914" spans="1:7">
      <c r="A2914" s="26">
        <v>43090</v>
      </c>
      <c r="B2914" s="39">
        <f t="shared" si="277"/>
        <v>43090</v>
      </c>
      <c r="C2914" s="39">
        <f t="shared" si="278"/>
        <v>12</v>
      </c>
      <c r="D2914" s="39">
        <f t="shared" si="279"/>
        <v>2017</v>
      </c>
      <c r="E2914" s="26" t="s">
        <v>333</v>
      </c>
      <c r="F2914">
        <f t="shared" si="280"/>
        <v>5</v>
      </c>
      <c r="G2914" t="s">
        <v>8</v>
      </c>
    </row>
    <row r="2915" spans="1:7">
      <c r="A2915" s="26">
        <v>43091</v>
      </c>
      <c r="B2915" s="39">
        <f t="shared" si="277"/>
        <v>43091</v>
      </c>
      <c r="C2915" s="39">
        <f t="shared" si="278"/>
        <v>12</v>
      </c>
      <c r="D2915" s="39">
        <f t="shared" si="279"/>
        <v>2017</v>
      </c>
      <c r="E2915" s="26" t="s">
        <v>333</v>
      </c>
      <c r="F2915">
        <f t="shared" si="280"/>
        <v>6</v>
      </c>
      <c r="G2915" t="s">
        <v>8</v>
      </c>
    </row>
    <row r="2916" spans="1:7">
      <c r="A2916" s="26">
        <v>43092</v>
      </c>
      <c r="B2916" s="39">
        <f t="shared" si="277"/>
        <v>43092</v>
      </c>
      <c r="C2916" s="39">
        <f t="shared" si="278"/>
        <v>12</v>
      </c>
      <c r="D2916" s="39">
        <f t="shared" si="279"/>
        <v>2017</v>
      </c>
      <c r="E2916" s="26" t="s">
        <v>333</v>
      </c>
      <c r="F2916">
        <f t="shared" si="280"/>
        <v>7</v>
      </c>
      <c r="G2916" t="s">
        <v>0</v>
      </c>
    </row>
    <row r="2917" spans="1:7">
      <c r="A2917" s="26">
        <v>43093</v>
      </c>
      <c r="B2917" s="39">
        <f t="shared" si="277"/>
        <v>43093</v>
      </c>
      <c r="C2917" s="39">
        <f t="shared" si="278"/>
        <v>12</v>
      </c>
      <c r="D2917" s="39">
        <f t="shared" si="279"/>
        <v>2017</v>
      </c>
      <c r="E2917" s="26" t="s">
        <v>333</v>
      </c>
      <c r="F2917">
        <f t="shared" si="280"/>
        <v>1</v>
      </c>
      <c r="G2917" t="s">
        <v>13</v>
      </c>
    </row>
    <row r="2918" spans="1:7">
      <c r="A2918" s="26">
        <v>43094</v>
      </c>
      <c r="B2918" s="39">
        <f t="shared" si="277"/>
        <v>43094</v>
      </c>
      <c r="C2918" s="39">
        <f t="shared" si="278"/>
        <v>12</v>
      </c>
      <c r="D2918" s="39">
        <f t="shared" si="279"/>
        <v>2017</v>
      </c>
      <c r="E2918" s="26" t="s">
        <v>333</v>
      </c>
      <c r="F2918">
        <f t="shared" si="280"/>
        <v>2</v>
      </c>
      <c r="G2918" t="s">
        <v>8</v>
      </c>
    </row>
    <row r="2919" spans="1:7">
      <c r="A2919" s="26">
        <v>43095</v>
      </c>
      <c r="B2919" s="39">
        <f t="shared" si="277"/>
        <v>43095</v>
      </c>
      <c r="C2919" s="39">
        <f t="shared" si="278"/>
        <v>12</v>
      </c>
      <c r="D2919" s="39">
        <f t="shared" si="279"/>
        <v>2017</v>
      </c>
      <c r="E2919" s="26" t="s">
        <v>333</v>
      </c>
      <c r="F2919">
        <f t="shared" si="280"/>
        <v>3</v>
      </c>
      <c r="G2919" t="s">
        <v>8</v>
      </c>
    </row>
    <row r="2920" spans="1:7">
      <c r="A2920" s="26">
        <v>43096</v>
      </c>
      <c r="B2920" s="39">
        <f t="shared" si="277"/>
        <v>43096</v>
      </c>
      <c r="C2920" s="39">
        <f t="shared" si="278"/>
        <v>12</v>
      </c>
      <c r="D2920" s="39">
        <f t="shared" si="279"/>
        <v>2017</v>
      </c>
      <c r="E2920" s="26" t="s">
        <v>333</v>
      </c>
      <c r="F2920">
        <f t="shared" si="280"/>
        <v>4</v>
      </c>
      <c r="G2920" t="s">
        <v>8</v>
      </c>
    </row>
    <row r="2921" spans="1:7">
      <c r="A2921" s="26">
        <v>43097</v>
      </c>
      <c r="B2921" s="39">
        <f t="shared" si="277"/>
        <v>43097</v>
      </c>
      <c r="C2921" s="39">
        <f t="shared" si="278"/>
        <v>12</v>
      </c>
      <c r="D2921" s="39">
        <f t="shared" si="279"/>
        <v>2017</v>
      </c>
      <c r="E2921" s="26" t="s">
        <v>333</v>
      </c>
      <c r="F2921">
        <f t="shared" si="280"/>
        <v>5</v>
      </c>
      <c r="G2921" t="s">
        <v>8</v>
      </c>
    </row>
    <row r="2922" spans="1:7">
      <c r="A2922" s="26">
        <v>43098</v>
      </c>
      <c r="B2922" s="39">
        <f t="shared" si="277"/>
        <v>43098</v>
      </c>
      <c r="C2922" s="39">
        <f t="shared" si="278"/>
        <v>12</v>
      </c>
      <c r="D2922" s="39">
        <f t="shared" si="279"/>
        <v>2017</v>
      </c>
      <c r="E2922" s="26" t="s">
        <v>333</v>
      </c>
      <c r="F2922">
        <f t="shared" si="280"/>
        <v>6</v>
      </c>
      <c r="G2922" t="s">
        <v>8</v>
      </c>
    </row>
    <row r="2923" spans="1:7">
      <c r="A2923" s="26">
        <v>43099</v>
      </c>
      <c r="B2923" s="39">
        <f t="shared" si="277"/>
        <v>43099</v>
      </c>
      <c r="C2923" s="39">
        <f t="shared" si="278"/>
        <v>12</v>
      </c>
      <c r="D2923" s="39">
        <f t="shared" si="279"/>
        <v>2017</v>
      </c>
      <c r="E2923" s="26" t="s">
        <v>333</v>
      </c>
      <c r="F2923">
        <f t="shared" si="280"/>
        <v>7</v>
      </c>
      <c r="G2923" t="s">
        <v>0</v>
      </c>
    </row>
    <row r="2924" spans="1:7">
      <c r="A2924" s="26">
        <v>43100</v>
      </c>
      <c r="B2924" s="39">
        <f t="shared" si="277"/>
        <v>43100</v>
      </c>
      <c r="C2924" s="39">
        <f t="shared" si="278"/>
        <v>12</v>
      </c>
      <c r="D2924" s="39">
        <f t="shared" si="279"/>
        <v>2017</v>
      </c>
      <c r="E2924" s="26" t="s">
        <v>333</v>
      </c>
      <c r="F2924">
        <f t="shared" si="280"/>
        <v>1</v>
      </c>
      <c r="G2924" t="s">
        <v>13</v>
      </c>
    </row>
    <row r="2925" spans="1:7">
      <c r="A2925" s="26">
        <v>43101</v>
      </c>
      <c r="B2925" s="39">
        <f t="shared" si="277"/>
        <v>43101</v>
      </c>
      <c r="C2925" s="39">
        <f t="shared" si="278"/>
        <v>1</v>
      </c>
      <c r="D2925" s="39">
        <f t="shared" si="279"/>
        <v>2018</v>
      </c>
      <c r="E2925" s="26" t="s">
        <v>333</v>
      </c>
      <c r="F2925">
        <f t="shared" si="280"/>
        <v>2</v>
      </c>
      <c r="G2925" t="s">
        <v>13</v>
      </c>
    </row>
    <row r="2926" spans="1:7">
      <c r="A2926" s="26">
        <v>43102</v>
      </c>
      <c r="B2926" s="39">
        <f t="shared" si="277"/>
        <v>43102</v>
      </c>
      <c r="C2926" s="39">
        <f t="shared" si="278"/>
        <v>1</v>
      </c>
      <c r="D2926" s="39">
        <f t="shared" si="279"/>
        <v>2018</v>
      </c>
      <c r="E2926" s="26" t="s">
        <v>333</v>
      </c>
      <c r="F2926">
        <f t="shared" si="280"/>
        <v>3</v>
      </c>
      <c r="G2926" t="s">
        <v>8</v>
      </c>
    </row>
    <row r="2927" spans="1:7">
      <c r="A2927" s="26">
        <v>43103</v>
      </c>
      <c r="B2927" s="39">
        <f t="shared" si="277"/>
        <v>43103</v>
      </c>
      <c r="C2927" s="39">
        <f t="shared" si="278"/>
        <v>1</v>
      </c>
      <c r="D2927" s="39">
        <f t="shared" si="279"/>
        <v>2018</v>
      </c>
      <c r="E2927" s="26" t="s">
        <v>333</v>
      </c>
      <c r="F2927">
        <f t="shared" si="280"/>
        <v>4</v>
      </c>
      <c r="G2927" t="s">
        <v>8</v>
      </c>
    </row>
    <row r="2928" spans="1:7">
      <c r="A2928" s="26">
        <v>43104</v>
      </c>
      <c r="B2928" s="39">
        <f t="shared" si="277"/>
        <v>43104</v>
      </c>
      <c r="C2928" s="39">
        <f t="shared" si="278"/>
        <v>1</v>
      </c>
      <c r="D2928" s="39">
        <f t="shared" si="279"/>
        <v>2018</v>
      </c>
      <c r="E2928" s="26" t="s">
        <v>333</v>
      </c>
      <c r="F2928">
        <f t="shared" si="280"/>
        <v>5</v>
      </c>
      <c r="G2928" t="s">
        <v>8</v>
      </c>
    </row>
    <row r="2929" spans="1:7">
      <c r="A2929" s="26">
        <v>43105</v>
      </c>
      <c r="B2929" s="39">
        <f t="shared" ref="B2929:B2951" si="281">A2929</f>
        <v>43105</v>
      </c>
      <c r="C2929" s="39">
        <f t="shared" ref="C2929:C2951" si="282">MONTH(A2929)</f>
        <v>1</v>
      </c>
      <c r="D2929" s="39">
        <f t="shared" ref="D2929:D2951" si="283">YEAR(A2929)</f>
        <v>2018</v>
      </c>
      <c r="E2929" s="26" t="s">
        <v>333</v>
      </c>
      <c r="F2929">
        <f t="shared" ref="F2929:F2951" si="284">WEEKDAY(A2929)</f>
        <v>6</v>
      </c>
      <c r="G2929" t="s">
        <v>8</v>
      </c>
    </row>
    <row r="2930" spans="1:7">
      <c r="A2930" s="26">
        <v>43106</v>
      </c>
      <c r="B2930" s="39">
        <f t="shared" si="281"/>
        <v>43106</v>
      </c>
      <c r="C2930" s="39">
        <f t="shared" si="282"/>
        <v>1</v>
      </c>
      <c r="D2930" s="39">
        <f t="shared" si="283"/>
        <v>2018</v>
      </c>
      <c r="E2930" s="26" t="s">
        <v>333</v>
      </c>
      <c r="F2930">
        <f t="shared" si="284"/>
        <v>7</v>
      </c>
      <c r="G2930" t="s">
        <v>0</v>
      </c>
    </row>
    <row r="2931" spans="1:7">
      <c r="A2931" s="26">
        <v>43107</v>
      </c>
      <c r="B2931" s="39">
        <f t="shared" si="281"/>
        <v>43107</v>
      </c>
      <c r="C2931" s="39">
        <f t="shared" si="282"/>
        <v>1</v>
      </c>
      <c r="D2931" s="39">
        <f t="shared" si="283"/>
        <v>2018</v>
      </c>
      <c r="E2931" s="26" t="s">
        <v>333</v>
      </c>
      <c r="F2931">
        <f t="shared" si="284"/>
        <v>1</v>
      </c>
      <c r="G2931" t="s">
        <v>13</v>
      </c>
    </row>
    <row r="2932" spans="1:7">
      <c r="A2932" s="26">
        <v>43108</v>
      </c>
      <c r="B2932" s="39">
        <f t="shared" si="281"/>
        <v>43108</v>
      </c>
      <c r="C2932" s="39">
        <f t="shared" si="282"/>
        <v>1</v>
      </c>
      <c r="D2932" s="39">
        <f t="shared" si="283"/>
        <v>2018</v>
      </c>
      <c r="E2932" s="26" t="s">
        <v>333</v>
      </c>
      <c r="F2932">
        <f t="shared" si="284"/>
        <v>2</v>
      </c>
      <c r="G2932" t="s">
        <v>8</v>
      </c>
    </row>
    <row r="2933" spans="1:7">
      <c r="A2933" s="26">
        <v>43109</v>
      </c>
      <c r="B2933" s="39">
        <f t="shared" si="281"/>
        <v>43109</v>
      </c>
      <c r="C2933" s="39">
        <f t="shared" si="282"/>
        <v>1</v>
      </c>
      <c r="D2933" s="39">
        <f t="shared" si="283"/>
        <v>2018</v>
      </c>
      <c r="E2933" s="26" t="s">
        <v>333</v>
      </c>
      <c r="F2933">
        <f t="shared" si="284"/>
        <v>3</v>
      </c>
      <c r="G2933" t="s">
        <v>8</v>
      </c>
    </row>
    <row r="2934" spans="1:7">
      <c r="A2934" s="26">
        <v>43110</v>
      </c>
      <c r="B2934" s="39">
        <f t="shared" si="281"/>
        <v>43110</v>
      </c>
      <c r="C2934" s="39">
        <f t="shared" si="282"/>
        <v>1</v>
      </c>
      <c r="D2934" s="39">
        <f t="shared" si="283"/>
        <v>2018</v>
      </c>
      <c r="E2934" s="26" t="s">
        <v>333</v>
      </c>
      <c r="F2934">
        <f t="shared" si="284"/>
        <v>4</v>
      </c>
      <c r="G2934" t="s">
        <v>8</v>
      </c>
    </row>
    <row r="2935" spans="1:7">
      <c r="A2935" s="26">
        <v>43111</v>
      </c>
      <c r="B2935" s="39">
        <f t="shared" si="281"/>
        <v>43111</v>
      </c>
      <c r="C2935" s="39">
        <f t="shared" si="282"/>
        <v>1</v>
      </c>
      <c r="D2935" s="39">
        <f t="shared" si="283"/>
        <v>2018</v>
      </c>
      <c r="E2935" s="26" t="s">
        <v>333</v>
      </c>
      <c r="F2935">
        <f t="shared" si="284"/>
        <v>5</v>
      </c>
      <c r="G2935" t="s">
        <v>8</v>
      </c>
    </row>
    <row r="2936" spans="1:7">
      <c r="A2936" s="26">
        <v>43112</v>
      </c>
      <c r="B2936" s="39">
        <f t="shared" si="281"/>
        <v>43112</v>
      </c>
      <c r="C2936" s="39">
        <f t="shared" si="282"/>
        <v>1</v>
      </c>
      <c r="D2936" s="39">
        <f t="shared" si="283"/>
        <v>2018</v>
      </c>
      <c r="E2936" s="26" t="s">
        <v>333</v>
      </c>
      <c r="F2936">
        <f t="shared" si="284"/>
        <v>6</v>
      </c>
      <c r="G2936" t="s">
        <v>8</v>
      </c>
    </row>
    <row r="2937" spans="1:7">
      <c r="A2937" s="26">
        <v>43113</v>
      </c>
      <c r="B2937" s="39">
        <f t="shared" si="281"/>
        <v>43113</v>
      </c>
      <c r="C2937" s="39">
        <f t="shared" si="282"/>
        <v>1</v>
      </c>
      <c r="D2937" s="39">
        <f t="shared" si="283"/>
        <v>2018</v>
      </c>
      <c r="E2937" s="26" t="s">
        <v>333</v>
      </c>
      <c r="F2937">
        <f t="shared" si="284"/>
        <v>7</v>
      </c>
      <c r="G2937" t="s">
        <v>0</v>
      </c>
    </row>
    <row r="2938" spans="1:7">
      <c r="A2938" s="26">
        <v>43114</v>
      </c>
      <c r="B2938" s="39">
        <f t="shared" si="281"/>
        <v>43114</v>
      </c>
      <c r="C2938" s="39">
        <f t="shared" si="282"/>
        <v>1</v>
      </c>
      <c r="D2938" s="39">
        <f t="shared" si="283"/>
        <v>2018</v>
      </c>
      <c r="E2938" s="26" t="s">
        <v>333</v>
      </c>
      <c r="F2938">
        <f t="shared" si="284"/>
        <v>1</v>
      </c>
      <c r="G2938" t="s">
        <v>13</v>
      </c>
    </row>
    <row r="2939" spans="1:7">
      <c r="A2939" s="26">
        <v>43115</v>
      </c>
      <c r="B2939" s="39">
        <f t="shared" si="281"/>
        <v>43115</v>
      </c>
      <c r="C2939" s="39">
        <f t="shared" si="282"/>
        <v>1</v>
      </c>
      <c r="D2939" s="39">
        <f t="shared" si="283"/>
        <v>2018</v>
      </c>
      <c r="E2939" s="26" t="s">
        <v>333</v>
      </c>
      <c r="F2939">
        <f t="shared" si="284"/>
        <v>2</v>
      </c>
      <c r="G2939" t="s">
        <v>8</v>
      </c>
    </row>
    <row r="2940" spans="1:7">
      <c r="A2940" s="26">
        <v>43116</v>
      </c>
      <c r="B2940" s="39">
        <f t="shared" si="281"/>
        <v>43116</v>
      </c>
      <c r="C2940" s="39">
        <f t="shared" si="282"/>
        <v>1</v>
      </c>
      <c r="D2940" s="39">
        <f t="shared" si="283"/>
        <v>2018</v>
      </c>
      <c r="E2940" s="26" t="s">
        <v>333</v>
      </c>
      <c r="F2940">
        <f t="shared" si="284"/>
        <v>3</v>
      </c>
      <c r="G2940" t="s">
        <v>8</v>
      </c>
    </row>
    <row r="2941" spans="1:7">
      <c r="A2941" s="26">
        <v>43117</v>
      </c>
      <c r="B2941" s="39">
        <f t="shared" si="281"/>
        <v>43117</v>
      </c>
      <c r="C2941" s="39">
        <f t="shared" si="282"/>
        <v>1</v>
      </c>
      <c r="D2941" s="39">
        <f t="shared" si="283"/>
        <v>2018</v>
      </c>
      <c r="E2941" s="26" t="s">
        <v>333</v>
      </c>
      <c r="F2941">
        <f t="shared" si="284"/>
        <v>4</v>
      </c>
      <c r="G2941" t="s">
        <v>8</v>
      </c>
    </row>
    <row r="2942" spans="1:7">
      <c r="A2942" s="26">
        <v>43118</v>
      </c>
      <c r="B2942" s="39">
        <f t="shared" si="281"/>
        <v>43118</v>
      </c>
      <c r="C2942" s="39">
        <f t="shared" si="282"/>
        <v>1</v>
      </c>
      <c r="D2942" s="39">
        <f t="shared" si="283"/>
        <v>2018</v>
      </c>
      <c r="E2942" s="26" t="s">
        <v>333</v>
      </c>
      <c r="F2942">
        <f t="shared" si="284"/>
        <v>5</v>
      </c>
      <c r="G2942" t="s">
        <v>8</v>
      </c>
    </row>
    <row r="2943" spans="1:7">
      <c r="A2943" s="26">
        <v>43119</v>
      </c>
      <c r="B2943" s="39">
        <f t="shared" si="281"/>
        <v>43119</v>
      </c>
      <c r="C2943" s="39">
        <f t="shared" si="282"/>
        <v>1</v>
      </c>
      <c r="D2943" s="39">
        <f t="shared" si="283"/>
        <v>2018</v>
      </c>
      <c r="E2943" s="26" t="s">
        <v>333</v>
      </c>
      <c r="F2943">
        <f t="shared" si="284"/>
        <v>6</v>
      </c>
      <c r="G2943" t="s">
        <v>8</v>
      </c>
    </row>
    <row r="2944" spans="1:7">
      <c r="A2944" s="26">
        <v>43120</v>
      </c>
      <c r="B2944" s="39">
        <f t="shared" si="281"/>
        <v>43120</v>
      </c>
      <c r="C2944" s="39">
        <f t="shared" si="282"/>
        <v>1</v>
      </c>
      <c r="D2944" s="39">
        <f t="shared" si="283"/>
        <v>2018</v>
      </c>
      <c r="E2944" s="26" t="s">
        <v>333</v>
      </c>
      <c r="F2944">
        <f t="shared" si="284"/>
        <v>7</v>
      </c>
      <c r="G2944" t="s">
        <v>0</v>
      </c>
    </row>
    <row r="2945" spans="1:7">
      <c r="A2945" s="26">
        <v>43121</v>
      </c>
      <c r="B2945" s="39">
        <f t="shared" si="281"/>
        <v>43121</v>
      </c>
      <c r="C2945" s="39">
        <f t="shared" si="282"/>
        <v>1</v>
      </c>
      <c r="D2945" s="39">
        <f t="shared" si="283"/>
        <v>2018</v>
      </c>
      <c r="E2945" s="26" t="s">
        <v>333</v>
      </c>
      <c r="F2945">
        <f t="shared" si="284"/>
        <v>1</v>
      </c>
      <c r="G2945" t="s">
        <v>13</v>
      </c>
    </row>
    <row r="2946" spans="1:7">
      <c r="A2946" s="26">
        <v>43122</v>
      </c>
      <c r="B2946" s="39">
        <f t="shared" si="281"/>
        <v>43122</v>
      </c>
      <c r="C2946" s="39">
        <f t="shared" si="282"/>
        <v>1</v>
      </c>
      <c r="D2946" s="39">
        <f t="shared" si="283"/>
        <v>2018</v>
      </c>
      <c r="E2946" s="26" t="s">
        <v>333</v>
      </c>
      <c r="F2946">
        <f t="shared" si="284"/>
        <v>2</v>
      </c>
      <c r="G2946" t="s">
        <v>8</v>
      </c>
    </row>
    <row r="2947" spans="1:7">
      <c r="A2947" s="26">
        <v>43123</v>
      </c>
      <c r="B2947" s="39">
        <f t="shared" si="281"/>
        <v>43123</v>
      </c>
      <c r="C2947" s="39">
        <f t="shared" si="282"/>
        <v>1</v>
      </c>
      <c r="D2947" s="39">
        <f t="shared" si="283"/>
        <v>2018</v>
      </c>
      <c r="E2947" s="26" t="s">
        <v>333</v>
      </c>
      <c r="F2947">
        <f t="shared" si="284"/>
        <v>3</v>
      </c>
      <c r="G2947" t="s">
        <v>8</v>
      </c>
    </row>
    <row r="2948" spans="1:7">
      <c r="A2948" s="26">
        <v>43124</v>
      </c>
      <c r="B2948" s="39">
        <f t="shared" si="281"/>
        <v>43124</v>
      </c>
      <c r="C2948" s="39">
        <f t="shared" si="282"/>
        <v>1</v>
      </c>
      <c r="D2948" s="39">
        <f t="shared" si="283"/>
        <v>2018</v>
      </c>
      <c r="E2948" s="26" t="s">
        <v>333</v>
      </c>
      <c r="F2948">
        <f t="shared" si="284"/>
        <v>4</v>
      </c>
      <c r="G2948" t="s">
        <v>8</v>
      </c>
    </row>
    <row r="2949" spans="1:7">
      <c r="A2949" s="26">
        <v>43125</v>
      </c>
      <c r="B2949" s="39">
        <f t="shared" si="281"/>
        <v>43125</v>
      </c>
      <c r="C2949" s="39">
        <f t="shared" si="282"/>
        <v>1</v>
      </c>
      <c r="D2949" s="39">
        <f t="shared" si="283"/>
        <v>2018</v>
      </c>
      <c r="E2949" s="26" t="s">
        <v>333</v>
      </c>
      <c r="F2949">
        <f t="shared" si="284"/>
        <v>5</v>
      </c>
      <c r="G2949" t="s">
        <v>8</v>
      </c>
    </row>
    <row r="2950" spans="1:7">
      <c r="A2950" s="26">
        <v>43126</v>
      </c>
      <c r="B2950" s="39">
        <f t="shared" si="281"/>
        <v>43126</v>
      </c>
      <c r="C2950" s="39">
        <f t="shared" si="282"/>
        <v>1</v>
      </c>
      <c r="D2950" s="39">
        <f t="shared" si="283"/>
        <v>2018</v>
      </c>
      <c r="E2950" s="26" t="s">
        <v>333</v>
      </c>
      <c r="F2950">
        <f t="shared" si="284"/>
        <v>6</v>
      </c>
      <c r="G2950" t="s">
        <v>8</v>
      </c>
    </row>
    <row r="2951" spans="1:7">
      <c r="A2951" s="26">
        <v>43127</v>
      </c>
      <c r="B2951" s="39">
        <f t="shared" si="281"/>
        <v>43127</v>
      </c>
      <c r="C2951" s="39">
        <f t="shared" si="282"/>
        <v>1</v>
      </c>
      <c r="D2951" s="39">
        <f t="shared" si="283"/>
        <v>2018</v>
      </c>
      <c r="E2951" s="26" t="s">
        <v>333</v>
      </c>
      <c r="F2951">
        <f t="shared" si="284"/>
        <v>7</v>
      </c>
      <c r="G2951" t="s">
        <v>0</v>
      </c>
    </row>
    <row r="2952" spans="1:7">
      <c r="A2952" s="26">
        <v>43128</v>
      </c>
      <c r="B2952" s="39">
        <f t="shared" ref="B2952:B2995" si="285">A2952</f>
        <v>43128</v>
      </c>
      <c r="C2952" s="39">
        <f t="shared" ref="C2952:C2995" si="286">MONTH(A2952)</f>
        <v>1</v>
      </c>
      <c r="D2952" s="39">
        <f t="shared" ref="D2952:D2995" si="287">YEAR(A2952)</f>
        <v>2018</v>
      </c>
      <c r="E2952" s="26" t="s">
        <v>333</v>
      </c>
      <c r="F2952">
        <f t="shared" ref="F2952:F2995" si="288">WEEKDAY(A2952)</f>
        <v>1</v>
      </c>
      <c r="G2952" t="s">
        <v>13</v>
      </c>
    </row>
    <row r="2953" spans="1:7">
      <c r="A2953" s="26">
        <v>43129</v>
      </c>
      <c r="B2953" s="39">
        <f t="shared" si="285"/>
        <v>43129</v>
      </c>
      <c r="C2953" s="39">
        <f t="shared" si="286"/>
        <v>1</v>
      </c>
      <c r="D2953" s="39">
        <f t="shared" si="287"/>
        <v>2018</v>
      </c>
      <c r="E2953" s="26" t="s">
        <v>333</v>
      </c>
      <c r="F2953">
        <f t="shared" si="288"/>
        <v>2</v>
      </c>
      <c r="G2953" t="s">
        <v>8</v>
      </c>
    </row>
    <row r="2954" spans="1:7">
      <c r="A2954" s="26">
        <v>43130</v>
      </c>
      <c r="B2954" s="39">
        <f t="shared" si="285"/>
        <v>43130</v>
      </c>
      <c r="C2954" s="39">
        <f t="shared" si="286"/>
        <v>1</v>
      </c>
      <c r="D2954" s="39">
        <f t="shared" si="287"/>
        <v>2018</v>
      </c>
      <c r="E2954" s="26" t="s">
        <v>333</v>
      </c>
      <c r="F2954">
        <f t="shared" si="288"/>
        <v>3</v>
      </c>
      <c r="G2954" t="s">
        <v>8</v>
      </c>
    </row>
    <row r="2955" spans="1:7">
      <c r="A2955" s="26">
        <v>43131</v>
      </c>
      <c r="B2955" s="39">
        <f t="shared" si="285"/>
        <v>43131</v>
      </c>
      <c r="C2955" s="39">
        <f t="shared" si="286"/>
        <v>1</v>
      </c>
      <c r="D2955" s="39">
        <f t="shared" si="287"/>
        <v>2018</v>
      </c>
      <c r="E2955" s="26" t="s">
        <v>333</v>
      </c>
      <c r="F2955">
        <f t="shared" si="288"/>
        <v>4</v>
      </c>
      <c r="G2955" t="s">
        <v>8</v>
      </c>
    </row>
    <row r="2956" spans="1:7">
      <c r="A2956" s="26">
        <v>43132</v>
      </c>
      <c r="B2956" s="39">
        <f t="shared" si="285"/>
        <v>43132</v>
      </c>
      <c r="C2956" s="39">
        <f t="shared" si="286"/>
        <v>2</v>
      </c>
      <c r="D2956" s="39">
        <f t="shared" si="287"/>
        <v>2018</v>
      </c>
      <c r="E2956" s="26" t="s">
        <v>333</v>
      </c>
      <c r="F2956">
        <f t="shared" si="288"/>
        <v>5</v>
      </c>
      <c r="G2956" t="s">
        <v>8</v>
      </c>
    </row>
    <row r="2957" spans="1:7">
      <c r="A2957" s="26">
        <v>43133</v>
      </c>
      <c r="B2957" s="39">
        <f t="shared" si="285"/>
        <v>43133</v>
      </c>
      <c r="C2957" s="39">
        <f t="shared" si="286"/>
        <v>2</v>
      </c>
      <c r="D2957" s="39">
        <f t="shared" si="287"/>
        <v>2018</v>
      </c>
      <c r="E2957" s="26" t="s">
        <v>333</v>
      </c>
      <c r="F2957">
        <f t="shared" si="288"/>
        <v>6</v>
      </c>
      <c r="G2957" t="s">
        <v>8</v>
      </c>
    </row>
    <row r="2958" spans="1:7">
      <c r="A2958" s="26">
        <v>43134</v>
      </c>
      <c r="B2958" s="39">
        <f t="shared" si="285"/>
        <v>43134</v>
      </c>
      <c r="C2958" s="39">
        <f t="shared" si="286"/>
        <v>2</v>
      </c>
      <c r="D2958" s="39">
        <f t="shared" si="287"/>
        <v>2018</v>
      </c>
      <c r="E2958" s="26" t="s">
        <v>333</v>
      </c>
      <c r="F2958">
        <f t="shared" si="288"/>
        <v>7</v>
      </c>
      <c r="G2958" t="s">
        <v>0</v>
      </c>
    </row>
    <row r="2959" spans="1:7">
      <c r="A2959" s="26">
        <v>43135</v>
      </c>
      <c r="B2959" s="39">
        <f t="shared" si="285"/>
        <v>43135</v>
      </c>
      <c r="C2959" s="39">
        <f t="shared" si="286"/>
        <v>2</v>
      </c>
      <c r="D2959" s="39">
        <f t="shared" si="287"/>
        <v>2018</v>
      </c>
      <c r="E2959" s="26" t="s">
        <v>333</v>
      </c>
      <c r="F2959">
        <f t="shared" si="288"/>
        <v>1</v>
      </c>
      <c r="G2959" t="s">
        <v>13</v>
      </c>
    </row>
    <row r="2960" spans="1:7">
      <c r="A2960" s="26">
        <v>43136</v>
      </c>
      <c r="B2960" s="39">
        <f t="shared" si="285"/>
        <v>43136</v>
      </c>
      <c r="C2960" s="39">
        <f t="shared" si="286"/>
        <v>2</v>
      </c>
      <c r="D2960" s="39">
        <f t="shared" si="287"/>
        <v>2018</v>
      </c>
      <c r="E2960" s="26" t="s">
        <v>333</v>
      </c>
      <c r="F2960">
        <f t="shared" si="288"/>
        <v>2</v>
      </c>
      <c r="G2960" t="s">
        <v>8</v>
      </c>
    </row>
    <row r="2961" spans="1:7">
      <c r="A2961" s="26">
        <v>43137</v>
      </c>
      <c r="B2961" s="39">
        <f t="shared" si="285"/>
        <v>43137</v>
      </c>
      <c r="C2961" s="39">
        <f t="shared" si="286"/>
        <v>2</v>
      </c>
      <c r="D2961" s="39">
        <f t="shared" si="287"/>
        <v>2018</v>
      </c>
      <c r="E2961" s="26" t="s">
        <v>333</v>
      </c>
      <c r="F2961">
        <f t="shared" si="288"/>
        <v>3</v>
      </c>
      <c r="G2961" t="s">
        <v>8</v>
      </c>
    </row>
    <row r="2962" spans="1:7">
      <c r="A2962" s="26">
        <v>43138</v>
      </c>
      <c r="B2962" s="39">
        <f t="shared" si="285"/>
        <v>43138</v>
      </c>
      <c r="C2962" s="39">
        <f t="shared" si="286"/>
        <v>2</v>
      </c>
      <c r="D2962" s="39">
        <f t="shared" si="287"/>
        <v>2018</v>
      </c>
      <c r="E2962" s="26" t="s">
        <v>333</v>
      </c>
      <c r="F2962">
        <f t="shared" si="288"/>
        <v>4</v>
      </c>
      <c r="G2962" t="s">
        <v>8</v>
      </c>
    </row>
    <row r="2963" spans="1:7">
      <c r="A2963" s="26">
        <v>43139</v>
      </c>
      <c r="B2963" s="39">
        <f t="shared" si="285"/>
        <v>43139</v>
      </c>
      <c r="C2963" s="39">
        <f t="shared" si="286"/>
        <v>2</v>
      </c>
      <c r="D2963" s="39">
        <f t="shared" si="287"/>
        <v>2018</v>
      </c>
      <c r="E2963" s="26" t="s">
        <v>333</v>
      </c>
      <c r="F2963">
        <f t="shared" si="288"/>
        <v>5</v>
      </c>
      <c r="G2963" t="s">
        <v>8</v>
      </c>
    </row>
    <row r="2964" spans="1:7">
      <c r="A2964" s="26">
        <v>43140</v>
      </c>
      <c r="B2964" s="39">
        <f t="shared" si="285"/>
        <v>43140</v>
      </c>
      <c r="C2964" s="39">
        <f t="shared" si="286"/>
        <v>2</v>
      </c>
      <c r="D2964" s="39">
        <f t="shared" si="287"/>
        <v>2018</v>
      </c>
      <c r="E2964" s="26" t="s">
        <v>333</v>
      </c>
      <c r="F2964">
        <f t="shared" si="288"/>
        <v>6</v>
      </c>
      <c r="G2964" t="s">
        <v>8</v>
      </c>
    </row>
    <row r="2965" spans="1:7">
      <c r="A2965" s="26">
        <v>43141</v>
      </c>
      <c r="B2965" s="39">
        <f t="shared" si="285"/>
        <v>43141</v>
      </c>
      <c r="C2965" s="39">
        <f t="shared" si="286"/>
        <v>2</v>
      </c>
      <c r="D2965" s="39">
        <f t="shared" si="287"/>
        <v>2018</v>
      </c>
      <c r="E2965" s="26" t="s">
        <v>333</v>
      </c>
      <c r="F2965">
        <f t="shared" si="288"/>
        <v>7</v>
      </c>
      <c r="G2965" t="s">
        <v>0</v>
      </c>
    </row>
    <row r="2966" spans="1:7">
      <c r="A2966" s="26">
        <v>43142</v>
      </c>
      <c r="B2966" s="39">
        <f t="shared" si="285"/>
        <v>43142</v>
      </c>
      <c r="C2966" s="39">
        <f t="shared" si="286"/>
        <v>2</v>
      </c>
      <c r="D2966" s="39">
        <f t="shared" si="287"/>
        <v>2018</v>
      </c>
      <c r="E2966" s="26" t="s">
        <v>333</v>
      </c>
      <c r="F2966">
        <f t="shared" si="288"/>
        <v>1</v>
      </c>
      <c r="G2966" t="s">
        <v>13</v>
      </c>
    </row>
    <row r="2967" spans="1:7">
      <c r="A2967" s="26">
        <v>43143</v>
      </c>
      <c r="B2967" s="39">
        <f t="shared" si="285"/>
        <v>43143</v>
      </c>
      <c r="C2967" s="39">
        <f t="shared" si="286"/>
        <v>2</v>
      </c>
      <c r="D2967" s="39">
        <f t="shared" si="287"/>
        <v>2018</v>
      </c>
      <c r="E2967" s="26" t="s">
        <v>333</v>
      </c>
      <c r="F2967">
        <f t="shared" si="288"/>
        <v>2</v>
      </c>
      <c r="G2967" t="s">
        <v>8</v>
      </c>
    </row>
    <row r="2968" spans="1:7">
      <c r="A2968" s="26">
        <v>43144</v>
      </c>
      <c r="B2968" s="39">
        <f t="shared" si="285"/>
        <v>43144</v>
      </c>
      <c r="C2968" s="39">
        <f t="shared" si="286"/>
        <v>2</v>
      </c>
      <c r="D2968" s="39">
        <f t="shared" si="287"/>
        <v>2018</v>
      </c>
      <c r="E2968" s="26" t="s">
        <v>333</v>
      </c>
      <c r="F2968">
        <f t="shared" si="288"/>
        <v>3</v>
      </c>
      <c r="G2968" t="s">
        <v>8</v>
      </c>
    </row>
    <row r="2969" spans="1:7">
      <c r="A2969" s="26">
        <v>43145</v>
      </c>
      <c r="B2969" s="39">
        <f t="shared" si="285"/>
        <v>43145</v>
      </c>
      <c r="C2969" s="39">
        <f t="shared" si="286"/>
        <v>2</v>
      </c>
      <c r="D2969" s="39">
        <f t="shared" si="287"/>
        <v>2018</v>
      </c>
      <c r="E2969" s="26" t="s">
        <v>333</v>
      </c>
      <c r="F2969">
        <f t="shared" si="288"/>
        <v>4</v>
      </c>
      <c r="G2969" t="s">
        <v>8</v>
      </c>
    </row>
    <row r="2970" spans="1:7">
      <c r="A2970" s="26">
        <v>43146</v>
      </c>
      <c r="B2970" s="39">
        <f t="shared" si="285"/>
        <v>43146</v>
      </c>
      <c r="C2970" s="39">
        <f t="shared" si="286"/>
        <v>2</v>
      </c>
      <c r="D2970" s="39">
        <f t="shared" si="287"/>
        <v>2018</v>
      </c>
      <c r="E2970" s="26" t="s">
        <v>333</v>
      </c>
      <c r="F2970">
        <f t="shared" si="288"/>
        <v>5</v>
      </c>
      <c r="G2970" t="s">
        <v>13</v>
      </c>
    </row>
    <row r="2971" spans="1:7">
      <c r="A2971" s="26">
        <v>43147</v>
      </c>
      <c r="B2971" s="39">
        <f t="shared" si="285"/>
        <v>43147</v>
      </c>
      <c r="C2971" s="39">
        <f t="shared" si="286"/>
        <v>2</v>
      </c>
      <c r="D2971" s="39">
        <f t="shared" si="287"/>
        <v>2018</v>
      </c>
      <c r="E2971" s="26" t="s">
        <v>333</v>
      </c>
      <c r="F2971">
        <f t="shared" si="288"/>
        <v>6</v>
      </c>
      <c r="G2971" t="s">
        <v>13</v>
      </c>
    </row>
    <row r="2972" spans="1:7">
      <c r="A2972" s="26">
        <v>43148</v>
      </c>
      <c r="B2972" s="39">
        <f t="shared" si="285"/>
        <v>43148</v>
      </c>
      <c r="C2972" s="39">
        <f t="shared" si="286"/>
        <v>2</v>
      </c>
      <c r="D2972" s="39">
        <f t="shared" si="287"/>
        <v>2018</v>
      </c>
      <c r="E2972" s="26" t="s">
        <v>333</v>
      </c>
      <c r="F2972">
        <f t="shared" si="288"/>
        <v>7</v>
      </c>
      <c r="G2972" t="s">
        <v>13</v>
      </c>
    </row>
    <row r="2973" spans="1:7">
      <c r="A2973" s="26">
        <v>43149</v>
      </c>
      <c r="B2973" s="39">
        <f t="shared" si="285"/>
        <v>43149</v>
      </c>
      <c r="C2973" s="39">
        <f t="shared" si="286"/>
        <v>2</v>
      </c>
      <c r="D2973" s="39">
        <f t="shared" si="287"/>
        <v>2018</v>
      </c>
      <c r="E2973" s="26" t="s">
        <v>333</v>
      </c>
      <c r="F2973">
        <f t="shared" si="288"/>
        <v>1</v>
      </c>
      <c r="G2973" t="s">
        <v>13</v>
      </c>
    </row>
    <row r="2974" spans="1:7">
      <c r="A2974" s="26">
        <v>43150</v>
      </c>
      <c r="B2974" s="39">
        <f t="shared" si="285"/>
        <v>43150</v>
      </c>
      <c r="C2974" s="39">
        <f t="shared" si="286"/>
        <v>2</v>
      </c>
      <c r="D2974" s="39">
        <f t="shared" si="287"/>
        <v>2018</v>
      </c>
      <c r="E2974" s="26" t="s">
        <v>333</v>
      </c>
      <c r="F2974">
        <f t="shared" si="288"/>
        <v>2</v>
      </c>
      <c r="G2974" t="s">
        <v>13</v>
      </c>
    </row>
    <row r="2975" spans="1:7">
      <c r="A2975" s="26">
        <v>43151</v>
      </c>
      <c r="B2975" s="39">
        <f t="shared" si="285"/>
        <v>43151</v>
      </c>
      <c r="C2975" s="39">
        <f t="shared" si="286"/>
        <v>2</v>
      </c>
      <c r="D2975" s="39">
        <f t="shared" si="287"/>
        <v>2018</v>
      </c>
      <c r="E2975" s="26" t="s">
        <v>333</v>
      </c>
      <c r="F2975">
        <f t="shared" si="288"/>
        <v>3</v>
      </c>
      <c r="G2975" t="s">
        <v>13</v>
      </c>
    </row>
    <row r="2976" spans="1:7">
      <c r="A2976" s="26">
        <v>43152</v>
      </c>
      <c r="B2976" s="39">
        <f t="shared" si="285"/>
        <v>43152</v>
      </c>
      <c r="C2976" s="39">
        <f t="shared" si="286"/>
        <v>2</v>
      </c>
      <c r="D2976" s="39">
        <f t="shared" si="287"/>
        <v>2018</v>
      </c>
      <c r="E2976" s="26" t="s">
        <v>333</v>
      </c>
      <c r="F2976">
        <f t="shared" si="288"/>
        <v>4</v>
      </c>
      <c r="G2976" t="s">
        <v>8</v>
      </c>
    </row>
    <row r="2977" spans="1:7">
      <c r="A2977" s="26">
        <v>43153</v>
      </c>
      <c r="B2977" s="39">
        <f t="shared" si="285"/>
        <v>43153</v>
      </c>
      <c r="C2977" s="39">
        <f t="shared" si="286"/>
        <v>2</v>
      </c>
      <c r="D2977" s="39">
        <f t="shared" si="287"/>
        <v>2018</v>
      </c>
      <c r="E2977" s="26" t="s">
        <v>333</v>
      </c>
      <c r="F2977">
        <f t="shared" si="288"/>
        <v>5</v>
      </c>
      <c r="G2977" t="s">
        <v>8</v>
      </c>
    </row>
    <row r="2978" spans="1:7">
      <c r="A2978" s="26">
        <v>43154</v>
      </c>
      <c r="B2978" s="39">
        <f t="shared" si="285"/>
        <v>43154</v>
      </c>
      <c r="C2978" s="39">
        <f t="shared" si="286"/>
        <v>2</v>
      </c>
      <c r="D2978" s="39">
        <f t="shared" si="287"/>
        <v>2018</v>
      </c>
      <c r="E2978" s="26" t="s">
        <v>333</v>
      </c>
      <c r="F2978">
        <f t="shared" si="288"/>
        <v>6</v>
      </c>
      <c r="G2978" t="s">
        <v>8</v>
      </c>
    </row>
    <row r="2979" spans="1:7">
      <c r="A2979" s="26">
        <v>43155</v>
      </c>
      <c r="B2979" s="39">
        <f t="shared" si="285"/>
        <v>43155</v>
      </c>
      <c r="C2979" s="39">
        <f t="shared" si="286"/>
        <v>2</v>
      </c>
      <c r="D2979" s="39">
        <f t="shared" si="287"/>
        <v>2018</v>
      </c>
      <c r="E2979" s="26" t="s">
        <v>333</v>
      </c>
      <c r="F2979">
        <f t="shared" si="288"/>
        <v>7</v>
      </c>
      <c r="G2979" t="s">
        <v>0</v>
      </c>
    </row>
    <row r="2980" spans="1:7">
      <c r="A2980" s="26">
        <v>43156</v>
      </c>
      <c r="B2980" s="39">
        <f t="shared" si="285"/>
        <v>43156</v>
      </c>
      <c r="C2980" s="39">
        <f t="shared" si="286"/>
        <v>2</v>
      </c>
      <c r="D2980" s="39">
        <f t="shared" si="287"/>
        <v>2018</v>
      </c>
      <c r="E2980" s="26" t="s">
        <v>333</v>
      </c>
      <c r="F2980">
        <f t="shared" si="288"/>
        <v>1</v>
      </c>
      <c r="G2980" t="s">
        <v>13</v>
      </c>
    </row>
    <row r="2981" spans="1:7">
      <c r="A2981" s="26">
        <v>43157</v>
      </c>
      <c r="B2981" s="39">
        <f t="shared" si="285"/>
        <v>43157</v>
      </c>
      <c r="C2981" s="39">
        <f t="shared" si="286"/>
        <v>2</v>
      </c>
      <c r="D2981" s="39">
        <f t="shared" si="287"/>
        <v>2018</v>
      </c>
      <c r="E2981" s="26" t="s">
        <v>333</v>
      </c>
      <c r="F2981">
        <f t="shared" si="288"/>
        <v>2</v>
      </c>
      <c r="G2981" t="s">
        <v>8</v>
      </c>
    </row>
    <row r="2982" spans="1:7">
      <c r="A2982" s="26">
        <v>43158</v>
      </c>
      <c r="B2982" s="39">
        <f t="shared" si="285"/>
        <v>43158</v>
      </c>
      <c r="C2982" s="39">
        <f t="shared" si="286"/>
        <v>2</v>
      </c>
      <c r="D2982" s="39">
        <f t="shared" si="287"/>
        <v>2018</v>
      </c>
      <c r="E2982" s="26" t="s">
        <v>333</v>
      </c>
      <c r="F2982">
        <f t="shared" si="288"/>
        <v>3</v>
      </c>
      <c r="G2982" t="s">
        <v>8</v>
      </c>
    </row>
    <row r="2983" spans="1:7">
      <c r="A2983" s="26">
        <v>43159</v>
      </c>
      <c r="B2983" s="39">
        <f t="shared" si="285"/>
        <v>43159</v>
      </c>
      <c r="C2983" s="39">
        <f t="shared" si="286"/>
        <v>2</v>
      </c>
      <c r="D2983" s="39">
        <f t="shared" si="287"/>
        <v>2018</v>
      </c>
      <c r="E2983" s="26" t="s">
        <v>333</v>
      </c>
      <c r="F2983">
        <f t="shared" si="288"/>
        <v>4</v>
      </c>
      <c r="G2983" t="s">
        <v>13</v>
      </c>
    </row>
    <row r="2984" spans="1:7">
      <c r="A2984" s="26">
        <v>43160</v>
      </c>
      <c r="B2984" s="39">
        <f t="shared" si="285"/>
        <v>43160</v>
      </c>
      <c r="C2984" s="39">
        <f t="shared" si="286"/>
        <v>3</v>
      </c>
      <c r="D2984" s="39">
        <f t="shared" si="287"/>
        <v>2018</v>
      </c>
      <c r="E2984" s="26" t="s">
        <v>333</v>
      </c>
      <c r="F2984">
        <f t="shared" si="288"/>
        <v>5</v>
      </c>
      <c r="G2984" t="s">
        <v>8</v>
      </c>
    </row>
    <row r="2985" spans="1:7">
      <c r="A2985" s="26">
        <v>43161</v>
      </c>
      <c r="B2985" s="39">
        <f t="shared" si="285"/>
        <v>43161</v>
      </c>
      <c r="C2985" s="39">
        <f t="shared" si="286"/>
        <v>3</v>
      </c>
      <c r="D2985" s="39">
        <f t="shared" si="287"/>
        <v>2018</v>
      </c>
      <c r="E2985" s="26" t="s">
        <v>333</v>
      </c>
      <c r="F2985">
        <f t="shared" si="288"/>
        <v>6</v>
      </c>
      <c r="G2985" t="s">
        <v>8</v>
      </c>
    </row>
    <row r="2986" spans="1:7">
      <c r="A2986" s="26">
        <v>43162</v>
      </c>
      <c r="B2986" s="39">
        <f t="shared" si="285"/>
        <v>43162</v>
      </c>
      <c r="C2986" s="39">
        <f t="shared" si="286"/>
        <v>3</v>
      </c>
      <c r="D2986" s="39">
        <f t="shared" si="287"/>
        <v>2018</v>
      </c>
      <c r="E2986" s="26" t="s">
        <v>333</v>
      </c>
      <c r="F2986">
        <f t="shared" si="288"/>
        <v>7</v>
      </c>
      <c r="G2986" t="s">
        <v>0</v>
      </c>
    </row>
    <row r="2987" spans="1:7">
      <c r="A2987" s="26">
        <v>43163</v>
      </c>
      <c r="B2987" s="39">
        <f t="shared" si="285"/>
        <v>43163</v>
      </c>
      <c r="C2987" s="39">
        <f t="shared" si="286"/>
        <v>3</v>
      </c>
      <c r="D2987" s="39">
        <f t="shared" si="287"/>
        <v>2018</v>
      </c>
      <c r="E2987" s="26" t="s">
        <v>333</v>
      </c>
      <c r="F2987">
        <f t="shared" si="288"/>
        <v>1</v>
      </c>
      <c r="G2987" t="s">
        <v>13</v>
      </c>
    </row>
    <row r="2988" spans="1:7">
      <c r="A2988" s="26">
        <v>43164</v>
      </c>
      <c r="B2988" s="39">
        <f t="shared" si="285"/>
        <v>43164</v>
      </c>
      <c r="C2988" s="39">
        <f t="shared" si="286"/>
        <v>3</v>
      </c>
      <c r="D2988" s="39">
        <f t="shared" si="287"/>
        <v>2018</v>
      </c>
      <c r="E2988" s="26" t="s">
        <v>333</v>
      </c>
      <c r="F2988">
        <f t="shared" si="288"/>
        <v>2</v>
      </c>
      <c r="G2988" t="s">
        <v>8</v>
      </c>
    </row>
    <row r="2989" spans="1:7">
      <c r="A2989" s="26">
        <v>43165</v>
      </c>
      <c r="B2989" s="39">
        <f t="shared" si="285"/>
        <v>43165</v>
      </c>
      <c r="C2989" s="39">
        <f t="shared" si="286"/>
        <v>3</v>
      </c>
      <c r="D2989" s="39">
        <f t="shared" si="287"/>
        <v>2018</v>
      </c>
      <c r="E2989" s="26" t="s">
        <v>333</v>
      </c>
      <c r="F2989">
        <f t="shared" si="288"/>
        <v>3</v>
      </c>
      <c r="G2989" t="s">
        <v>8</v>
      </c>
    </row>
    <row r="2990" spans="1:7">
      <c r="A2990" s="26">
        <v>43166</v>
      </c>
      <c r="B2990" s="39">
        <f t="shared" si="285"/>
        <v>43166</v>
      </c>
      <c r="C2990" s="39">
        <f t="shared" si="286"/>
        <v>3</v>
      </c>
      <c r="D2990" s="39">
        <f t="shared" si="287"/>
        <v>2018</v>
      </c>
      <c r="E2990" s="26" t="s">
        <v>333</v>
      </c>
      <c r="F2990">
        <f t="shared" si="288"/>
        <v>4</v>
      </c>
      <c r="G2990" t="s">
        <v>8</v>
      </c>
    </row>
    <row r="2991" spans="1:7">
      <c r="A2991" s="26">
        <v>43167</v>
      </c>
      <c r="B2991" s="39">
        <f t="shared" si="285"/>
        <v>43167</v>
      </c>
      <c r="C2991" s="39">
        <f t="shared" si="286"/>
        <v>3</v>
      </c>
      <c r="D2991" s="39">
        <f t="shared" si="287"/>
        <v>2018</v>
      </c>
      <c r="E2991" s="26" t="s">
        <v>333</v>
      </c>
      <c r="F2991">
        <f t="shared" si="288"/>
        <v>5</v>
      </c>
      <c r="G2991" t="s">
        <v>8</v>
      </c>
    </row>
    <row r="2992" spans="1:7">
      <c r="A2992" s="26">
        <v>43168</v>
      </c>
      <c r="B2992" s="39">
        <f t="shared" si="285"/>
        <v>43168</v>
      </c>
      <c r="C2992" s="39">
        <f t="shared" si="286"/>
        <v>3</v>
      </c>
      <c r="D2992" s="39">
        <f t="shared" si="287"/>
        <v>2018</v>
      </c>
      <c r="E2992" s="26" t="s">
        <v>333</v>
      </c>
      <c r="F2992">
        <f t="shared" si="288"/>
        <v>6</v>
      </c>
      <c r="G2992" t="s">
        <v>8</v>
      </c>
    </row>
    <row r="2993" spans="1:7">
      <c r="A2993" s="26">
        <v>43169</v>
      </c>
      <c r="B2993" s="39">
        <f t="shared" si="285"/>
        <v>43169</v>
      </c>
      <c r="C2993" s="39">
        <f t="shared" si="286"/>
        <v>3</v>
      </c>
      <c r="D2993" s="39">
        <f t="shared" si="287"/>
        <v>2018</v>
      </c>
      <c r="E2993" s="26" t="s">
        <v>333</v>
      </c>
      <c r="F2993">
        <f t="shared" si="288"/>
        <v>7</v>
      </c>
      <c r="G2993" t="s">
        <v>0</v>
      </c>
    </row>
    <row r="2994" spans="1:7">
      <c r="A2994" s="26">
        <v>43170</v>
      </c>
      <c r="B2994" s="39">
        <f t="shared" si="285"/>
        <v>43170</v>
      </c>
      <c r="C2994" s="39">
        <f t="shared" si="286"/>
        <v>3</v>
      </c>
      <c r="D2994" s="39">
        <f t="shared" si="287"/>
        <v>2018</v>
      </c>
      <c r="E2994" s="26" t="s">
        <v>333</v>
      </c>
      <c r="F2994">
        <f t="shared" si="288"/>
        <v>1</v>
      </c>
      <c r="G2994" t="s">
        <v>13</v>
      </c>
    </row>
    <row r="2995" spans="1:7">
      <c r="A2995" s="26">
        <v>43171</v>
      </c>
      <c r="B2995" s="39">
        <f t="shared" si="285"/>
        <v>43171</v>
      </c>
      <c r="C2995" s="39">
        <f t="shared" si="286"/>
        <v>3</v>
      </c>
      <c r="D2995" s="39">
        <f t="shared" si="287"/>
        <v>2018</v>
      </c>
      <c r="E2995" s="26" t="s">
        <v>333</v>
      </c>
      <c r="F2995">
        <f t="shared" si="288"/>
        <v>2</v>
      </c>
      <c r="G2995" t="s">
        <v>8</v>
      </c>
    </row>
    <row r="2996" spans="1:7">
      <c r="A2996" s="26">
        <v>43172</v>
      </c>
      <c r="B2996" s="39">
        <f t="shared" ref="B2996:B3039" si="289">A2996</f>
        <v>43172</v>
      </c>
      <c r="C2996" s="39">
        <f t="shared" ref="C2996:C3039" si="290">MONTH(A2996)</f>
        <v>3</v>
      </c>
      <c r="D2996" s="39">
        <f t="shared" ref="D2996:D3039" si="291">YEAR(A2996)</f>
        <v>2018</v>
      </c>
      <c r="E2996" s="26" t="s">
        <v>333</v>
      </c>
      <c r="F2996">
        <f t="shared" ref="F2996:F3039" si="292">WEEKDAY(A2996)</f>
        <v>3</v>
      </c>
      <c r="G2996" t="s">
        <v>8</v>
      </c>
    </row>
    <row r="2997" spans="1:7">
      <c r="A2997" s="26">
        <v>43173</v>
      </c>
      <c r="B2997" s="39">
        <f t="shared" si="289"/>
        <v>43173</v>
      </c>
      <c r="C2997" s="39">
        <f t="shared" si="290"/>
        <v>3</v>
      </c>
      <c r="D2997" s="39">
        <f t="shared" si="291"/>
        <v>2018</v>
      </c>
      <c r="E2997" s="26" t="s">
        <v>333</v>
      </c>
      <c r="F2997">
        <f t="shared" si="292"/>
        <v>4</v>
      </c>
      <c r="G2997" t="s">
        <v>8</v>
      </c>
    </row>
    <row r="2998" spans="1:7">
      <c r="A2998" s="26">
        <v>43174</v>
      </c>
      <c r="B2998" s="39">
        <f t="shared" si="289"/>
        <v>43174</v>
      </c>
      <c r="C2998" s="39">
        <f t="shared" si="290"/>
        <v>3</v>
      </c>
      <c r="D2998" s="39">
        <f t="shared" si="291"/>
        <v>2018</v>
      </c>
      <c r="E2998" s="26" t="s">
        <v>333</v>
      </c>
      <c r="F2998">
        <f t="shared" si="292"/>
        <v>5</v>
      </c>
      <c r="G2998" t="s">
        <v>8</v>
      </c>
    </row>
    <row r="2999" spans="1:7">
      <c r="A2999" s="26">
        <v>43175</v>
      </c>
      <c r="B2999" s="39">
        <f t="shared" si="289"/>
        <v>43175</v>
      </c>
      <c r="C2999" s="39">
        <f t="shared" si="290"/>
        <v>3</v>
      </c>
      <c r="D2999" s="39">
        <f t="shared" si="291"/>
        <v>2018</v>
      </c>
      <c r="E2999" s="26" t="s">
        <v>333</v>
      </c>
      <c r="F2999">
        <f t="shared" si="292"/>
        <v>6</v>
      </c>
      <c r="G2999" t="s">
        <v>8</v>
      </c>
    </row>
    <row r="3000" spans="1:7">
      <c r="A3000" s="26">
        <v>43176</v>
      </c>
      <c r="B3000" s="39">
        <f t="shared" si="289"/>
        <v>43176</v>
      </c>
      <c r="C3000" s="39">
        <f t="shared" si="290"/>
        <v>3</v>
      </c>
      <c r="D3000" s="39">
        <f t="shared" si="291"/>
        <v>2018</v>
      </c>
      <c r="E3000" s="26" t="s">
        <v>333</v>
      </c>
      <c r="F3000">
        <f t="shared" si="292"/>
        <v>7</v>
      </c>
      <c r="G3000" t="s">
        <v>0</v>
      </c>
    </row>
    <row r="3001" spans="1:7">
      <c r="A3001" s="26">
        <v>43177</v>
      </c>
      <c r="B3001" s="39">
        <f t="shared" si="289"/>
        <v>43177</v>
      </c>
      <c r="C3001" s="39">
        <f t="shared" si="290"/>
        <v>3</v>
      </c>
      <c r="D3001" s="39">
        <f t="shared" si="291"/>
        <v>2018</v>
      </c>
      <c r="E3001" s="26" t="s">
        <v>333</v>
      </c>
      <c r="F3001">
        <f t="shared" si="292"/>
        <v>1</v>
      </c>
      <c r="G3001" t="s">
        <v>13</v>
      </c>
    </row>
    <row r="3002" spans="1:7">
      <c r="A3002" s="26">
        <v>43178</v>
      </c>
      <c r="B3002" s="39">
        <f t="shared" si="289"/>
        <v>43178</v>
      </c>
      <c r="C3002" s="39">
        <f t="shared" si="290"/>
        <v>3</v>
      </c>
      <c r="D3002" s="39">
        <f t="shared" si="291"/>
        <v>2018</v>
      </c>
      <c r="E3002" s="26" t="s">
        <v>333</v>
      </c>
      <c r="F3002">
        <f t="shared" si="292"/>
        <v>2</v>
      </c>
      <c r="G3002" t="s">
        <v>8</v>
      </c>
    </row>
    <row r="3003" spans="1:7">
      <c r="A3003" s="26">
        <v>43179</v>
      </c>
      <c r="B3003" s="39">
        <f t="shared" si="289"/>
        <v>43179</v>
      </c>
      <c r="C3003" s="39">
        <f t="shared" si="290"/>
        <v>3</v>
      </c>
      <c r="D3003" s="39">
        <f t="shared" si="291"/>
        <v>2018</v>
      </c>
      <c r="E3003" s="26" t="s">
        <v>333</v>
      </c>
      <c r="F3003">
        <f t="shared" si="292"/>
        <v>3</v>
      </c>
      <c r="G3003" t="s">
        <v>8</v>
      </c>
    </row>
    <row r="3004" spans="1:7">
      <c r="A3004" s="26">
        <v>43180</v>
      </c>
      <c r="B3004" s="39">
        <f t="shared" si="289"/>
        <v>43180</v>
      </c>
      <c r="C3004" s="39">
        <f t="shared" si="290"/>
        <v>3</v>
      </c>
      <c r="D3004" s="39">
        <f t="shared" si="291"/>
        <v>2018</v>
      </c>
      <c r="E3004" s="26" t="s">
        <v>333</v>
      </c>
      <c r="F3004">
        <f t="shared" si="292"/>
        <v>4</v>
      </c>
      <c r="G3004" t="s">
        <v>8</v>
      </c>
    </row>
    <row r="3005" spans="1:7">
      <c r="A3005" s="26">
        <v>43181</v>
      </c>
      <c r="B3005" s="39">
        <f t="shared" si="289"/>
        <v>43181</v>
      </c>
      <c r="C3005" s="39">
        <f t="shared" si="290"/>
        <v>3</v>
      </c>
      <c r="D3005" s="39">
        <f t="shared" si="291"/>
        <v>2018</v>
      </c>
      <c r="E3005" s="26" t="s">
        <v>333</v>
      </c>
      <c r="F3005">
        <f t="shared" si="292"/>
        <v>5</v>
      </c>
      <c r="G3005" t="s">
        <v>8</v>
      </c>
    </row>
    <row r="3006" spans="1:7">
      <c r="A3006" s="26">
        <v>43182</v>
      </c>
      <c r="B3006" s="39">
        <f t="shared" si="289"/>
        <v>43182</v>
      </c>
      <c r="C3006" s="39">
        <f t="shared" si="290"/>
        <v>3</v>
      </c>
      <c r="D3006" s="39">
        <f t="shared" si="291"/>
        <v>2018</v>
      </c>
      <c r="E3006" s="26" t="s">
        <v>333</v>
      </c>
      <c r="F3006">
        <f t="shared" si="292"/>
        <v>6</v>
      </c>
      <c r="G3006" t="s">
        <v>8</v>
      </c>
    </row>
    <row r="3007" spans="1:7">
      <c r="A3007" s="26">
        <v>43183</v>
      </c>
      <c r="B3007" s="39">
        <f t="shared" si="289"/>
        <v>43183</v>
      </c>
      <c r="C3007" s="39">
        <f t="shared" si="290"/>
        <v>3</v>
      </c>
      <c r="D3007" s="39">
        <f t="shared" si="291"/>
        <v>2018</v>
      </c>
      <c r="E3007" s="26" t="s">
        <v>333</v>
      </c>
      <c r="F3007">
        <f t="shared" si="292"/>
        <v>7</v>
      </c>
      <c r="G3007" t="s">
        <v>0</v>
      </c>
    </row>
    <row r="3008" spans="1:7">
      <c r="A3008" s="26">
        <v>43184</v>
      </c>
      <c r="B3008" s="39">
        <f t="shared" si="289"/>
        <v>43184</v>
      </c>
      <c r="C3008" s="39">
        <f t="shared" si="290"/>
        <v>3</v>
      </c>
      <c r="D3008" s="39">
        <f t="shared" si="291"/>
        <v>2018</v>
      </c>
      <c r="E3008" s="26" t="s">
        <v>333</v>
      </c>
      <c r="F3008">
        <f t="shared" si="292"/>
        <v>1</v>
      </c>
      <c r="G3008" t="s">
        <v>13</v>
      </c>
    </row>
    <row r="3009" spans="1:7">
      <c r="A3009" s="26">
        <v>43185</v>
      </c>
      <c r="B3009" s="39">
        <f t="shared" si="289"/>
        <v>43185</v>
      </c>
      <c r="C3009" s="39">
        <f t="shared" si="290"/>
        <v>3</v>
      </c>
      <c r="D3009" s="39">
        <f t="shared" si="291"/>
        <v>2018</v>
      </c>
      <c r="E3009" s="26" t="s">
        <v>333</v>
      </c>
      <c r="F3009">
        <f t="shared" si="292"/>
        <v>2</v>
      </c>
      <c r="G3009" t="s">
        <v>8</v>
      </c>
    </row>
    <row r="3010" spans="1:7">
      <c r="A3010" s="26">
        <v>43186</v>
      </c>
      <c r="B3010" s="39">
        <f t="shared" si="289"/>
        <v>43186</v>
      </c>
      <c r="C3010" s="39">
        <f t="shared" si="290"/>
        <v>3</v>
      </c>
      <c r="D3010" s="39">
        <f t="shared" si="291"/>
        <v>2018</v>
      </c>
      <c r="E3010" s="26" t="s">
        <v>333</v>
      </c>
      <c r="F3010">
        <f t="shared" si="292"/>
        <v>3</v>
      </c>
      <c r="G3010" t="s">
        <v>8</v>
      </c>
    </row>
    <row r="3011" spans="1:7">
      <c r="A3011" s="26">
        <v>43187</v>
      </c>
      <c r="B3011" s="39">
        <f t="shared" si="289"/>
        <v>43187</v>
      </c>
      <c r="C3011" s="39">
        <f t="shared" si="290"/>
        <v>3</v>
      </c>
      <c r="D3011" s="39">
        <f t="shared" si="291"/>
        <v>2018</v>
      </c>
      <c r="E3011" s="26" t="s">
        <v>333</v>
      </c>
      <c r="F3011">
        <f t="shared" si="292"/>
        <v>4</v>
      </c>
      <c r="G3011" t="s">
        <v>8</v>
      </c>
    </row>
    <row r="3012" spans="1:7">
      <c r="A3012" s="26">
        <v>43188</v>
      </c>
      <c r="B3012" s="39">
        <f t="shared" si="289"/>
        <v>43188</v>
      </c>
      <c r="C3012" s="39">
        <f t="shared" si="290"/>
        <v>3</v>
      </c>
      <c r="D3012" s="39">
        <f t="shared" si="291"/>
        <v>2018</v>
      </c>
      <c r="E3012" s="26" t="s">
        <v>333</v>
      </c>
      <c r="F3012">
        <f t="shared" si="292"/>
        <v>5</v>
      </c>
      <c r="G3012" t="s">
        <v>8</v>
      </c>
    </row>
    <row r="3013" spans="1:7">
      <c r="A3013" s="26">
        <v>43189</v>
      </c>
      <c r="B3013" s="39">
        <f t="shared" si="289"/>
        <v>43189</v>
      </c>
      <c r="C3013" s="39">
        <f t="shared" si="290"/>
        <v>3</v>
      </c>
      <c r="D3013" s="39">
        <f t="shared" si="291"/>
        <v>2018</v>
      </c>
      <c r="E3013" s="26" t="s">
        <v>333</v>
      </c>
      <c r="F3013">
        <f t="shared" si="292"/>
        <v>6</v>
      </c>
      <c r="G3013" t="s">
        <v>8</v>
      </c>
    </row>
    <row r="3014" spans="1:7">
      <c r="A3014" s="26">
        <v>43190</v>
      </c>
      <c r="B3014" s="39">
        <f t="shared" si="289"/>
        <v>43190</v>
      </c>
      <c r="C3014" s="39">
        <f t="shared" si="290"/>
        <v>3</v>
      </c>
      <c r="D3014" s="39">
        <f t="shared" si="291"/>
        <v>2018</v>
      </c>
      <c r="E3014" s="26" t="s">
        <v>333</v>
      </c>
      <c r="F3014">
        <f t="shared" si="292"/>
        <v>7</v>
      </c>
      <c r="G3014" t="s">
        <v>0</v>
      </c>
    </row>
    <row r="3015" spans="1:7">
      <c r="A3015" s="26">
        <v>43191</v>
      </c>
      <c r="B3015" s="39">
        <f t="shared" si="289"/>
        <v>43191</v>
      </c>
      <c r="C3015" s="39">
        <f t="shared" si="290"/>
        <v>4</v>
      </c>
      <c r="D3015" s="39">
        <f t="shared" si="291"/>
        <v>2018</v>
      </c>
      <c r="E3015" s="26" t="s">
        <v>333</v>
      </c>
      <c r="F3015">
        <f t="shared" si="292"/>
        <v>1</v>
      </c>
      <c r="G3015" t="s">
        <v>13</v>
      </c>
    </row>
    <row r="3016" spans="1:7">
      <c r="A3016" s="26">
        <v>43192</v>
      </c>
      <c r="B3016" s="39">
        <f t="shared" si="289"/>
        <v>43192</v>
      </c>
      <c r="C3016" s="39">
        <f t="shared" si="290"/>
        <v>4</v>
      </c>
      <c r="D3016" s="39">
        <f t="shared" si="291"/>
        <v>2018</v>
      </c>
      <c r="E3016" s="26" t="s">
        <v>333</v>
      </c>
      <c r="F3016">
        <f t="shared" si="292"/>
        <v>2</v>
      </c>
      <c r="G3016" t="s">
        <v>8</v>
      </c>
    </row>
    <row r="3017" spans="1:7">
      <c r="A3017" s="26">
        <v>43193</v>
      </c>
      <c r="B3017" s="39">
        <f t="shared" si="289"/>
        <v>43193</v>
      </c>
      <c r="C3017" s="39">
        <f t="shared" si="290"/>
        <v>4</v>
      </c>
      <c r="D3017" s="39">
        <f t="shared" si="291"/>
        <v>2018</v>
      </c>
      <c r="E3017" s="26" t="s">
        <v>333</v>
      </c>
      <c r="F3017">
        <f t="shared" si="292"/>
        <v>3</v>
      </c>
      <c r="G3017" t="s">
        <v>8</v>
      </c>
    </row>
    <row r="3018" spans="1:7">
      <c r="A3018" s="26">
        <v>43194</v>
      </c>
      <c r="B3018" s="39">
        <f t="shared" si="289"/>
        <v>43194</v>
      </c>
      <c r="C3018" s="39">
        <f t="shared" si="290"/>
        <v>4</v>
      </c>
      <c r="D3018" s="39">
        <f t="shared" si="291"/>
        <v>2018</v>
      </c>
      <c r="E3018" s="26" t="s">
        <v>333</v>
      </c>
      <c r="F3018">
        <f t="shared" si="292"/>
        <v>4</v>
      </c>
      <c r="G3018" t="s">
        <v>13</v>
      </c>
    </row>
    <row r="3019" spans="1:7">
      <c r="A3019" s="26">
        <v>43195</v>
      </c>
      <c r="B3019" s="39">
        <f t="shared" si="289"/>
        <v>43195</v>
      </c>
      <c r="C3019" s="39">
        <f t="shared" si="290"/>
        <v>4</v>
      </c>
      <c r="D3019" s="39">
        <f t="shared" si="291"/>
        <v>2018</v>
      </c>
      <c r="E3019" s="26" t="s">
        <v>333</v>
      </c>
      <c r="F3019">
        <f t="shared" si="292"/>
        <v>5</v>
      </c>
      <c r="G3019" t="s">
        <v>13</v>
      </c>
    </row>
    <row r="3020" spans="1:7">
      <c r="A3020" s="26">
        <v>43196</v>
      </c>
      <c r="B3020" s="39">
        <f t="shared" si="289"/>
        <v>43196</v>
      </c>
      <c r="C3020" s="39">
        <f t="shared" si="290"/>
        <v>4</v>
      </c>
      <c r="D3020" s="39">
        <f t="shared" si="291"/>
        <v>2018</v>
      </c>
      <c r="E3020" s="26" t="s">
        <v>333</v>
      </c>
      <c r="F3020">
        <f t="shared" si="292"/>
        <v>6</v>
      </c>
      <c r="G3020" t="s">
        <v>8</v>
      </c>
    </row>
    <row r="3021" spans="1:7">
      <c r="A3021" s="26">
        <v>43197</v>
      </c>
      <c r="B3021" s="39">
        <f t="shared" si="289"/>
        <v>43197</v>
      </c>
      <c r="C3021" s="39">
        <f t="shared" si="290"/>
        <v>4</v>
      </c>
      <c r="D3021" s="39">
        <f t="shared" si="291"/>
        <v>2018</v>
      </c>
      <c r="E3021" s="26" t="s">
        <v>333</v>
      </c>
      <c r="F3021">
        <f t="shared" si="292"/>
        <v>7</v>
      </c>
      <c r="G3021" t="s">
        <v>0</v>
      </c>
    </row>
    <row r="3022" spans="1:7">
      <c r="A3022" s="26">
        <v>43198</v>
      </c>
      <c r="B3022" s="39">
        <f t="shared" si="289"/>
        <v>43198</v>
      </c>
      <c r="C3022" s="39">
        <f t="shared" si="290"/>
        <v>4</v>
      </c>
      <c r="D3022" s="39">
        <f t="shared" si="291"/>
        <v>2018</v>
      </c>
      <c r="E3022" s="26" t="s">
        <v>333</v>
      </c>
      <c r="F3022">
        <f t="shared" si="292"/>
        <v>1</v>
      </c>
      <c r="G3022" t="s">
        <v>13</v>
      </c>
    </row>
    <row r="3023" spans="1:7">
      <c r="A3023" s="26">
        <v>43199</v>
      </c>
      <c r="B3023" s="39">
        <f t="shared" si="289"/>
        <v>43199</v>
      </c>
      <c r="C3023" s="39">
        <f t="shared" si="290"/>
        <v>4</v>
      </c>
      <c r="D3023" s="39">
        <f t="shared" si="291"/>
        <v>2018</v>
      </c>
      <c r="E3023" s="26" t="s">
        <v>333</v>
      </c>
      <c r="F3023">
        <f t="shared" si="292"/>
        <v>2</v>
      </c>
      <c r="G3023" t="s">
        <v>8</v>
      </c>
    </row>
    <row r="3024" spans="1:7">
      <c r="A3024" s="26">
        <v>43200</v>
      </c>
      <c r="B3024" s="39">
        <f t="shared" si="289"/>
        <v>43200</v>
      </c>
      <c r="C3024" s="39">
        <f t="shared" si="290"/>
        <v>4</v>
      </c>
      <c r="D3024" s="39">
        <f t="shared" si="291"/>
        <v>2018</v>
      </c>
      <c r="E3024" s="26" t="s">
        <v>333</v>
      </c>
      <c r="F3024">
        <f t="shared" si="292"/>
        <v>3</v>
      </c>
      <c r="G3024" t="s">
        <v>8</v>
      </c>
    </row>
    <row r="3025" spans="1:7">
      <c r="A3025" s="26">
        <v>43201</v>
      </c>
      <c r="B3025" s="39">
        <f t="shared" si="289"/>
        <v>43201</v>
      </c>
      <c r="C3025" s="39">
        <f t="shared" si="290"/>
        <v>4</v>
      </c>
      <c r="D3025" s="39">
        <f t="shared" si="291"/>
        <v>2018</v>
      </c>
      <c r="E3025" s="26" t="s">
        <v>333</v>
      </c>
      <c r="F3025">
        <f t="shared" si="292"/>
        <v>4</v>
      </c>
      <c r="G3025" t="s">
        <v>8</v>
      </c>
    </row>
    <row r="3026" spans="1:7">
      <c r="A3026" s="26">
        <v>43202</v>
      </c>
      <c r="B3026" s="39">
        <f t="shared" si="289"/>
        <v>43202</v>
      </c>
      <c r="C3026" s="39">
        <f t="shared" si="290"/>
        <v>4</v>
      </c>
      <c r="D3026" s="39">
        <f t="shared" si="291"/>
        <v>2018</v>
      </c>
      <c r="E3026" s="26" t="s">
        <v>333</v>
      </c>
      <c r="F3026">
        <f t="shared" si="292"/>
        <v>5</v>
      </c>
      <c r="G3026" t="s">
        <v>8</v>
      </c>
    </row>
    <row r="3027" spans="1:7">
      <c r="A3027" s="26">
        <v>43203</v>
      </c>
      <c r="B3027" s="39">
        <f t="shared" si="289"/>
        <v>43203</v>
      </c>
      <c r="C3027" s="39">
        <f t="shared" si="290"/>
        <v>4</v>
      </c>
      <c r="D3027" s="39">
        <f t="shared" si="291"/>
        <v>2018</v>
      </c>
      <c r="E3027" s="26" t="s">
        <v>333</v>
      </c>
      <c r="F3027">
        <f t="shared" si="292"/>
        <v>6</v>
      </c>
      <c r="G3027" t="s">
        <v>8</v>
      </c>
    </row>
    <row r="3028" spans="1:7">
      <c r="A3028" s="26">
        <v>43204</v>
      </c>
      <c r="B3028" s="39">
        <f t="shared" si="289"/>
        <v>43204</v>
      </c>
      <c r="C3028" s="39">
        <f t="shared" si="290"/>
        <v>4</v>
      </c>
      <c r="D3028" s="39">
        <f t="shared" si="291"/>
        <v>2018</v>
      </c>
      <c r="E3028" s="26" t="s">
        <v>333</v>
      </c>
      <c r="F3028">
        <f t="shared" si="292"/>
        <v>7</v>
      </c>
      <c r="G3028" t="s">
        <v>0</v>
      </c>
    </row>
    <row r="3029" spans="1:7">
      <c r="A3029" s="26">
        <v>43205</v>
      </c>
      <c r="B3029" s="39">
        <f t="shared" si="289"/>
        <v>43205</v>
      </c>
      <c r="C3029" s="39">
        <f t="shared" si="290"/>
        <v>4</v>
      </c>
      <c r="D3029" s="39">
        <f t="shared" si="291"/>
        <v>2018</v>
      </c>
      <c r="E3029" s="26" t="s">
        <v>333</v>
      </c>
      <c r="F3029">
        <f t="shared" si="292"/>
        <v>1</v>
      </c>
      <c r="G3029" t="s">
        <v>13</v>
      </c>
    </row>
    <row r="3030" spans="1:7">
      <c r="A3030" s="26">
        <v>43206</v>
      </c>
      <c r="B3030" s="39">
        <f t="shared" si="289"/>
        <v>43206</v>
      </c>
      <c r="C3030" s="39">
        <f t="shared" si="290"/>
        <v>4</v>
      </c>
      <c r="D3030" s="39">
        <f t="shared" si="291"/>
        <v>2018</v>
      </c>
      <c r="E3030" s="26" t="s">
        <v>333</v>
      </c>
      <c r="F3030">
        <f t="shared" si="292"/>
        <v>2</v>
      </c>
      <c r="G3030" t="s">
        <v>8</v>
      </c>
    </row>
    <row r="3031" spans="1:7">
      <c r="A3031" s="26">
        <v>43207</v>
      </c>
      <c r="B3031" s="39">
        <f t="shared" si="289"/>
        <v>43207</v>
      </c>
      <c r="C3031" s="39">
        <f t="shared" si="290"/>
        <v>4</v>
      </c>
      <c r="D3031" s="39">
        <f t="shared" si="291"/>
        <v>2018</v>
      </c>
      <c r="E3031" s="26" t="s">
        <v>333</v>
      </c>
      <c r="F3031">
        <f t="shared" si="292"/>
        <v>3</v>
      </c>
      <c r="G3031" t="s">
        <v>8</v>
      </c>
    </row>
    <row r="3032" spans="1:7">
      <c r="A3032" s="26">
        <v>43208</v>
      </c>
      <c r="B3032" s="39">
        <f t="shared" si="289"/>
        <v>43208</v>
      </c>
      <c r="C3032" s="39">
        <f t="shared" si="290"/>
        <v>4</v>
      </c>
      <c r="D3032" s="39">
        <f t="shared" si="291"/>
        <v>2018</v>
      </c>
      <c r="E3032" s="26" t="s">
        <v>333</v>
      </c>
      <c r="F3032">
        <f t="shared" si="292"/>
        <v>4</v>
      </c>
      <c r="G3032" t="s">
        <v>8</v>
      </c>
    </row>
    <row r="3033" spans="1:7">
      <c r="A3033" s="26">
        <v>43209</v>
      </c>
      <c r="B3033" s="39">
        <f t="shared" si="289"/>
        <v>43209</v>
      </c>
      <c r="C3033" s="39">
        <f t="shared" si="290"/>
        <v>4</v>
      </c>
      <c r="D3033" s="39">
        <f t="shared" si="291"/>
        <v>2018</v>
      </c>
      <c r="E3033" s="26" t="s">
        <v>333</v>
      </c>
      <c r="F3033">
        <f t="shared" si="292"/>
        <v>5</v>
      </c>
      <c r="G3033" t="s">
        <v>8</v>
      </c>
    </row>
    <row r="3034" spans="1:7">
      <c r="A3034" s="26">
        <v>43210</v>
      </c>
      <c r="B3034" s="39">
        <f t="shared" si="289"/>
        <v>43210</v>
      </c>
      <c r="C3034" s="39">
        <f t="shared" si="290"/>
        <v>4</v>
      </c>
      <c r="D3034" s="39">
        <f t="shared" si="291"/>
        <v>2018</v>
      </c>
      <c r="E3034" s="26" t="s">
        <v>333</v>
      </c>
      <c r="F3034">
        <f t="shared" si="292"/>
        <v>6</v>
      </c>
      <c r="G3034" t="s">
        <v>8</v>
      </c>
    </row>
    <row r="3035" spans="1:7">
      <c r="A3035" s="26">
        <v>43211</v>
      </c>
      <c r="B3035" s="39">
        <f t="shared" si="289"/>
        <v>43211</v>
      </c>
      <c r="C3035" s="39">
        <f t="shared" si="290"/>
        <v>4</v>
      </c>
      <c r="D3035" s="39">
        <f t="shared" si="291"/>
        <v>2018</v>
      </c>
      <c r="E3035" s="26" t="s">
        <v>333</v>
      </c>
      <c r="F3035">
        <f t="shared" si="292"/>
        <v>7</v>
      </c>
      <c r="G3035" t="s">
        <v>0</v>
      </c>
    </row>
    <row r="3036" spans="1:7">
      <c r="A3036" s="26">
        <v>43212</v>
      </c>
      <c r="B3036" s="39">
        <f t="shared" si="289"/>
        <v>43212</v>
      </c>
      <c r="C3036" s="39">
        <f t="shared" si="290"/>
        <v>4</v>
      </c>
      <c r="D3036" s="39">
        <f t="shared" si="291"/>
        <v>2018</v>
      </c>
      <c r="E3036" s="26" t="s">
        <v>333</v>
      </c>
      <c r="F3036">
        <f t="shared" si="292"/>
        <v>1</v>
      </c>
      <c r="G3036" t="s">
        <v>13</v>
      </c>
    </row>
    <row r="3037" spans="1:7">
      <c r="A3037" s="26">
        <v>43213</v>
      </c>
      <c r="B3037" s="39">
        <f t="shared" si="289"/>
        <v>43213</v>
      </c>
      <c r="C3037" s="39">
        <f t="shared" si="290"/>
        <v>4</v>
      </c>
      <c r="D3037" s="39">
        <f t="shared" si="291"/>
        <v>2018</v>
      </c>
      <c r="E3037" s="26" t="s">
        <v>333</v>
      </c>
      <c r="F3037">
        <f t="shared" si="292"/>
        <v>2</v>
      </c>
      <c r="G3037" t="s">
        <v>8</v>
      </c>
    </row>
    <row r="3038" spans="1:7">
      <c r="A3038" s="26">
        <v>43214</v>
      </c>
      <c r="B3038" s="39">
        <f t="shared" si="289"/>
        <v>43214</v>
      </c>
      <c r="C3038" s="39">
        <f t="shared" si="290"/>
        <v>4</v>
      </c>
      <c r="D3038" s="39">
        <f t="shared" si="291"/>
        <v>2018</v>
      </c>
      <c r="E3038" s="26" t="s">
        <v>333</v>
      </c>
      <c r="F3038">
        <f t="shared" si="292"/>
        <v>3</v>
      </c>
      <c r="G3038" t="s">
        <v>8</v>
      </c>
    </row>
    <row r="3039" spans="1:7">
      <c r="A3039" s="26">
        <v>43215</v>
      </c>
      <c r="B3039" s="39">
        <f t="shared" si="289"/>
        <v>43215</v>
      </c>
      <c r="C3039" s="39">
        <f t="shared" si="290"/>
        <v>4</v>
      </c>
      <c r="D3039" s="39">
        <f t="shared" si="291"/>
        <v>2018</v>
      </c>
      <c r="E3039" s="26" t="s">
        <v>333</v>
      </c>
      <c r="F3039">
        <f t="shared" si="292"/>
        <v>4</v>
      </c>
      <c r="G3039" t="s">
        <v>8</v>
      </c>
    </row>
    <row r="3040" spans="1:7">
      <c r="A3040" s="26">
        <v>43216</v>
      </c>
      <c r="B3040" s="39">
        <f t="shared" ref="B3040:B3091" si="293">A3040</f>
        <v>43216</v>
      </c>
      <c r="C3040" s="39">
        <f t="shared" ref="C3040:C3091" si="294">MONTH(A3040)</f>
        <v>4</v>
      </c>
      <c r="D3040" s="39">
        <f t="shared" ref="D3040:D3091" si="295">YEAR(A3040)</f>
        <v>2018</v>
      </c>
      <c r="E3040" s="26" t="s">
        <v>333</v>
      </c>
      <c r="F3040">
        <f t="shared" ref="F3040:F3091" si="296">WEEKDAY(A3040)</f>
        <v>5</v>
      </c>
      <c r="G3040" t="s">
        <v>8</v>
      </c>
    </row>
    <row r="3041" spans="1:7">
      <c r="A3041" s="26">
        <v>43217</v>
      </c>
      <c r="B3041" s="39">
        <f t="shared" si="293"/>
        <v>43217</v>
      </c>
      <c r="C3041" s="39">
        <f t="shared" si="294"/>
        <v>4</v>
      </c>
      <c r="D3041" s="39">
        <f t="shared" si="295"/>
        <v>2018</v>
      </c>
      <c r="E3041" s="26" t="s">
        <v>333</v>
      </c>
      <c r="F3041">
        <f t="shared" si="296"/>
        <v>6</v>
      </c>
      <c r="G3041" t="s">
        <v>8</v>
      </c>
    </row>
    <row r="3042" spans="1:7">
      <c r="A3042" s="26">
        <v>43218</v>
      </c>
      <c r="B3042" s="39">
        <f t="shared" si="293"/>
        <v>43218</v>
      </c>
      <c r="C3042" s="39">
        <f t="shared" si="294"/>
        <v>4</v>
      </c>
      <c r="D3042" s="39">
        <f t="shared" si="295"/>
        <v>2018</v>
      </c>
      <c r="E3042" s="26" t="s">
        <v>333</v>
      </c>
      <c r="F3042">
        <f t="shared" si="296"/>
        <v>7</v>
      </c>
      <c r="G3042" t="s">
        <v>0</v>
      </c>
    </row>
    <row r="3043" spans="1:7">
      <c r="A3043" s="26">
        <v>43219</v>
      </c>
      <c r="B3043" s="39">
        <f t="shared" si="293"/>
        <v>43219</v>
      </c>
      <c r="C3043" s="39">
        <f t="shared" si="294"/>
        <v>4</v>
      </c>
      <c r="D3043" s="39">
        <f t="shared" si="295"/>
        <v>2018</v>
      </c>
      <c r="E3043" s="26" t="s">
        <v>333</v>
      </c>
      <c r="F3043">
        <f t="shared" si="296"/>
        <v>1</v>
      </c>
      <c r="G3043" t="s">
        <v>13</v>
      </c>
    </row>
    <row r="3044" spans="1:7">
      <c r="A3044" s="26">
        <v>43220</v>
      </c>
      <c r="B3044" s="39">
        <f t="shared" si="293"/>
        <v>43220</v>
      </c>
      <c r="C3044" s="39">
        <f t="shared" si="294"/>
        <v>4</v>
      </c>
      <c r="D3044" s="39">
        <f t="shared" si="295"/>
        <v>2018</v>
      </c>
      <c r="E3044" s="26" t="s">
        <v>333</v>
      </c>
      <c r="F3044">
        <f t="shared" si="296"/>
        <v>2</v>
      </c>
      <c r="G3044" t="s">
        <v>8</v>
      </c>
    </row>
    <row r="3045" spans="1:7">
      <c r="A3045" s="26">
        <v>43221</v>
      </c>
      <c r="B3045" s="39">
        <f t="shared" si="293"/>
        <v>43221</v>
      </c>
      <c r="C3045" s="39">
        <f t="shared" si="294"/>
        <v>5</v>
      </c>
      <c r="D3045" s="39">
        <f t="shared" si="295"/>
        <v>2018</v>
      </c>
      <c r="E3045" s="26" t="s">
        <v>333</v>
      </c>
      <c r="F3045">
        <f t="shared" si="296"/>
        <v>3</v>
      </c>
      <c r="G3045" t="s">
        <v>13</v>
      </c>
    </row>
    <row r="3046" spans="1:7">
      <c r="A3046" s="26">
        <v>43222</v>
      </c>
      <c r="B3046" s="39">
        <f t="shared" si="293"/>
        <v>43222</v>
      </c>
      <c r="C3046" s="39">
        <f t="shared" si="294"/>
        <v>5</v>
      </c>
      <c r="D3046" s="39">
        <f t="shared" si="295"/>
        <v>2018</v>
      </c>
      <c r="E3046" s="26" t="s">
        <v>333</v>
      </c>
      <c r="F3046">
        <f t="shared" si="296"/>
        <v>4</v>
      </c>
      <c r="G3046" t="s">
        <v>8</v>
      </c>
    </row>
    <row r="3047" spans="1:7">
      <c r="A3047" s="26">
        <v>43223</v>
      </c>
      <c r="B3047" s="39">
        <f t="shared" si="293"/>
        <v>43223</v>
      </c>
      <c r="C3047" s="39">
        <f t="shared" si="294"/>
        <v>5</v>
      </c>
      <c r="D3047" s="39">
        <f t="shared" si="295"/>
        <v>2018</v>
      </c>
      <c r="E3047" s="26" t="s">
        <v>333</v>
      </c>
      <c r="F3047">
        <f t="shared" si="296"/>
        <v>5</v>
      </c>
      <c r="G3047" t="s">
        <v>8</v>
      </c>
    </row>
    <row r="3048" spans="1:7">
      <c r="A3048" s="26">
        <v>43224</v>
      </c>
      <c r="B3048" s="39">
        <f t="shared" si="293"/>
        <v>43224</v>
      </c>
      <c r="C3048" s="39">
        <f t="shared" si="294"/>
        <v>5</v>
      </c>
      <c r="D3048" s="39">
        <f t="shared" si="295"/>
        <v>2018</v>
      </c>
      <c r="E3048" s="26" t="s">
        <v>333</v>
      </c>
      <c r="F3048">
        <f t="shared" si="296"/>
        <v>6</v>
      </c>
      <c r="G3048" t="s">
        <v>8</v>
      </c>
    </row>
    <row r="3049" spans="1:7">
      <c r="A3049" s="26">
        <v>43225</v>
      </c>
      <c r="B3049" s="39">
        <f t="shared" si="293"/>
        <v>43225</v>
      </c>
      <c r="C3049" s="39">
        <f t="shared" si="294"/>
        <v>5</v>
      </c>
      <c r="D3049" s="39">
        <f t="shared" si="295"/>
        <v>2018</v>
      </c>
      <c r="E3049" s="26" t="s">
        <v>333</v>
      </c>
      <c r="F3049">
        <f t="shared" si="296"/>
        <v>7</v>
      </c>
      <c r="G3049" t="s">
        <v>0</v>
      </c>
    </row>
    <row r="3050" spans="1:7">
      <c r="A3050" s="26">
        <v>43226</v>
      </c>
      <c r="B3050" s="39">
        <f t="shared" si="293"/>
        <v>43226</v>
      </c>
      <c r="C3050" s="39">
        <f t="shared" si="294"/>
        <v>5</v>
      </c>
      <c r="D3050" s="39">
        <f t="shared" si="295"/>
        <v>2018</v>
      </c>
      <c r="E3050" s="26" t="s">
        <v>333</v>
      </c>
      <c r="F3050">
        <f t="shared" si="296"/>
        <v>1</v>
      </c>
      <c r="G3050" t="s">
        <v>13</v>
      </c>
    </row>
    <row r="3051" spans="1:7">
      <c r="A3051" s="26">
        <v>43227</v>
      </c>
      <c r="B3051" s="39">
        <f t="shared" si="293"/>
        <v>43227</v>
      </c>
      <c r="C3051" s="39">
        <f t="shared" si="294"/>
        <v>5</v>
      </c>
      <c r="D3051" s="39">
        <f t="shared" si="295"/>
        <v>2018</v>
      </c>
      <c r="E3051" s="26" t="s">
        <v>333</v>
      </c>
      <c r="F3051">
        <f t="shared" si="296"/>
        <v>2</v>
      </c>
      <c r="G3051" t="s">
        <v>8</v>
      </c>
    </row>
    <row r="3052" spans="1:7">
      <c r="A3052" s="26">
        <v>43228</v>
      </c>
      <c r="B3052" s="39">
        <f t="shared" si="293"/>
        <v>43228</v>
      </c>
      <c r="C3052" s="39">
        <f t="shared" si="294"/>
        <v>5</v>
      </c>
      <c r="D3052" s="39">
        <f t="shared" si="295"/>
        <v>2018</v>
      </c>
      <c r="E3052" s="26" t="s">
        <v>333</v>
      </c>
      <c r="F3052">
        <f t="shared" si="296"/>
        <v>3</v>
      </c>
      <c r="G3052" t="s">
        <v>8</v>
      </c>
    </row>
    <row r="3053" spans="1:7">
      <c r="A3053" s="26">
        <v>43229</v>
      </c>
      <c r="B3053" s="39">
        <f t="shared" si="293"/>
        <v>43229</v>
      </c>
      <c r="C3053" s="39">
        <f t="shared" si="294"/>
        <v>5</v>
      </c>
      <c r="D3053" s="39">
        <f t="shared" si="295"/>
        <v>2018</v>
      </c>
      <c r="E3053" s="26" t="s">
        <v>333</v>
      </c>
      <c r="F3053">
        <f t="shared" si="296"/>
        <v>4</v>
      </c>
      <c r="G3053" t="s">
        <v>8</v>
      </c>
    </row>
    <row r="3054" spans="1:7">
      <c r="A3054" s="26">
        <v>43230</v>
      </c>
      <c r="B3054" s="39">
        <f t="shared" si="293"/>
        <v>43230</v>
      </c>
      <c r="C3054" s="39">
        <f t="shared" si="294"/>
        <v>5</v>
      </c>
      <c r="D3054" s="39">
        <f t="shared" si="295"/>
        <v>2018</v>
      </c>
      <c r="E3054" s="26" t="s">
        <v>333</v>
      </c>
      <c r="F3054">
        <f t="shared" si="296"/>
        <v>5</v>
      </c>
      <c r="G3054" t="s">
        <v>8</v>
      </c>
    </row>
    <row r="3055" spans="1:7">
      <c r="A3055" s="26">
        <v>43231</v>
      </c>
      <c r="B3055" s="39">
        <f t="shared" si="293"/>
        <v>43231</v>
      </c>
      <c r="C3055" s="39">
        <f t="shared" si="294"/>
        <v>5</v>
      </c>
      <c r="D3055" s="39">
        <f t="shared" si="295"/>
        <v>2018</v>
      </c>
      <c r="E3055" s="26" t="s">
        <v>333</v>
      </c>
      <c r="F3055">
        <f t="shared" si="296"/>
        <v>6</v>
      </c>
      <c r="G3055" t="s">
        <v>8</v>
      </c>
    </row>
    <row r="3056" spans="1:7">
      <c r="A3056" s="26">
        <v>43232</v>
      </c>
      <c r="B3056" s="39">
        <f t="shared" si="293"/>
        <v>43232</v>
      </c>
      <c r="C3056" s="39">
        <f t="shared" si="294"/>
        <v>5</v>
      </c>
      <c r="D3056" s="39">
        <f t="shared" si="295"/>
        <v>2018</v>
      </c>
      <c r="E3056" s="26" t="s">
        <v>333</v>
      </c>
      <c r="F3056">
        <f t="shared" si="296"/>
        <v>7</v>
      </c>
      <c r="G3056" t="s">
        <v>0</v>
      </c>
    </row>
    <row r="3057" spans="1:7">
      <c r="A3057" s="26">
        <v>43233</v>
      </c>
      <c r="B3057" s="39">
        <f t="shared" si="293"/>
        <v>43233</v>
      </c>
      <c r="C3057" s="39">
        <f t="shared" si="294"/>
        <v>5</v>
      </c>
      <c r="D3057" s="39">
        <f t="shared" si="295"/>
        <v>2018</v>
      </c>
      <c r="E3057" s="26" t="s">
        <v>333</v>
      </c>
      <c r="F3057">
        <f t="shared" si="296"/>
        <v>1</v>
      </c>
      <c r="G3057" t="s">
        <v>13</v>
      </c>
    </row>
    <row r="3058" spans="1:7">
      <c r="A3058" s="26">
        <v>43234</v>
      </c>
      <c r="B3058" s="39">
        <f t="shared" si="293"/>
        <v>43234</v>
      </c>
      <c r="C3058" s="39">
        <f t="shared" si="294"/>
        <v>5</v>
      </c>
      <c r="D3058" s="39">
        <f t="shared" si="295"/>
        <v>2018</v>
      </c>
      <c r="E3058" s="26" t="s">
        <v>333</v>
      </c>
      <c r="F3058">
        <f t="shared" si="296"/>
        <v>2</v>
      </c>
      <c r="G3058" t="s">
        <v>8</v>
      </c>
    </row>
    <row r="3059" spans="1:7">
      <c r="A3059" s="26">
        <v>43235</v>
      </c>
      <c r="B3059" s="39">
        <f t="shared" si="293"/>
        <v>43235</v>
      </c>
      <c r="C3059" s="39">
        <f t="shared" si="294"/>
        <v>5</v>
      </c>
      <c r="D3059" s="39">
        <f t="shared" si="295"/>
        <v>2018</v>
      </c>
      <c r="E3059" s="26" t="s">
        <v>333</v>
      </c>
      <c r="F3059">
        <f t="shared" si="296"/>
        <v>3</v>
      </c>
      <c r="G3059" t="s">
        <v>8</v>
      </c>
    </row>
    <row r="3060" spans="1:7">
      <c r="A3060" s="26">
        <v>43236</v>
      </c>
      <c r="B3060" s="39">
        <f t="shared" si="293"/>
        <v>43236</v>
      </c>
      <c r="C3060" s="39">
        <f t="shared" si="294"/>
        <v>5</v>
      </c>
      <c r="D3060" s="39">
        <f t="shared" si="295"/>
        <v>2018</v>
      </c>
      <c r="E3060" s="26" t="s">
        <v>333</v>
      </c>
      <c r="F3060">
        <f t="shared" si="296"/>
        <v>4</v>
      </c>
      <c r="G3060" t="s">
        <v>8</v>
      </c>
    </row>
    <row r="3061" spans="1:7">
      <c r="A3061" s="26">
        <v>43237</v>
      </c>
      <c r="B3061" s="39">
        <f t="shared" si="293"/>
        <v>43237</v>
      </c>
      <c r="C3061" s="39">
        <f t="shared" si="294"/>
        <v>5</v>
      </c>
      <c r="D3061" s="39">
        <f t="shared" si="295"/>
        <v>2018</v>
      </c>
      <c r="E3061" s="26" t="s">
        <v>333</v>
      </c>
      <c r="F3061">
        <f t="shared" si="296"/>
        <v>5</v>
      </c>
      <c r="G3061" t="s">
        <v>8</v>
      </c>
    </row>
    <row r="3062" spans="1:7">
      <c r="A3062" s="26">
        <v>43238</v>
      </c>
      <c r="B3062" s="39">
        <f t="shared" si="293"/>
        <v>43238</v>
      </c>
      <c r="C3062" s="39">
        <f t="shared" si="294"/>
        <v>5</v>
      </c>
      <c r="D3062" s="39">
        <f t="shared" si="295"/>
        <v>2018</v>
      </c>
      <c r="E3062" s="26" t="s">
        <v>333</v>
      </c>
      <c r="F3062">
        <f t="shared" si="296"/>
        <v>6</v>
      </c>
      <c r="G3062" t="s">
        <v>8</v>
      </c>
    </row>
    <row r="3063" spans="1:7">
      <c r="A3063" s="26">
        <v>43239</v>
      </c>
      <c r="B3063" s="39">
        <f t="shared" si="293"/>
        <v>43239</v>
      </c>
      <c r="C3063" s="39">
        <f t="shared" si="294"/>
        <v>5</v>
      </c>
      <c r="D3063" s="39">
        <f t="shared" si="295"/>
        <v>2018</v>
      </c>
      <c r="E3063" s="26" t="s">
        <v>333</v>
      </c>
      <c r="F3063">
        <f t="shared" si="296"/>
        <v>7</v>
      </c>
      <c r="G3063" t="s">
        <v>0</v>
      </c>
    </row>
    <row r="3064" spans="1:7">
      <c r="A3064" s="26">
        <v>43240</v>
      </c>
      <c r="B3064" s="39">
        <f t="shared" si="293"/>
        <v>43240</v>
      </c>
      <c r="C3064" s="39">
        <f t="shared" si="294"/>
        <v>5</v>
      </c>
      <c r="D3064" s="39">
        <f t="shared" si="295"/>
        <v>2018</v>
      </c>
      <c r="E3064" s="26" t="s">
        <v>333</v>
      </c>
      <c r="F3064">
        <f t="shared" si="296"/>
        <v>1</v>
      </c>
      <c r="G3064" t="s">
        <v>13</v>
      </c>
    </row>
    <row r="3065" spans="1:7">
      <c r="A3065" s="26">
        <v>43241</v>
      </c>
      <c r="B3065" s="39">
        <f t="shared" si="293"/>
        <v>43241</v>
      </c>
      <c r="C3065" s="39">
        <f t="shared" si="294"/>
        <v>5</v>
      </c>
      <c r="D3065" s="39">
        <f t="shared" si="295"/>
        <v>2018</v>
      </c>
      <c r="E3065" s="26" t="s">
        <v>333</v>
      </c>
      <c r="F3065">
        <f t="shared" si="296"/>
        <v>2</v>
      </c>
      <c r="G3065" t="s">
        <v>8</v>
      </c>
    </row>
    <row r="3066" spans="1:7">
      <c r="A3066" s="26">
        <v>43242</v>
      </c>
      <c r="B3066" s="39">
        <f t="shared" si="293"/>
        <v>43242</v>
      </c>
      <c r="C3066" s="39">
        <f t="shared" si="294"/>
        <v>5</v>
      </c>
      <c r="D3066" s="39">
        <f t="shared" si="295"/>
        <v>2018</v>
      </c>
      <c r="E3066" s="26" t="s">
        <v>333</v>
      </c>
      <c r="F3066">
        <f t="shared" si="296"/>
        <v>3</v>
      </c>
      <c r="G3066" t="s">
        <v>8</v>
      </c>
    </row>
    <row r="3067" spans="1:7">
      <c r="A3067" s="26">
        <v>43243</v>
      </c>
      <c r="B3067" s="39">
        <f t="shared" si="293"/>
        <v>43243</v>
      </c>
      <c r="C3067" s="39">
        <f t="shared" si="294"/>
        <v>5</v>
      </c>
      <c r="D3067" s="39">
        <f t="shared" si="295"/>
        <v>2018</v>
      </c>
      <c r="E3067" s="26" t="s">
        <v>333</v>
      </c>
      <c r="F3067">
        <f t="shared" si="296"/>
        <v>4</v>
      </c>
      <c r="G3067" t="s">
        <v>8</v>
      </c>
    </row>
    <row r="3068" spans="1:7">
      <c r="A3068" s="26">
        <v>43244</v>
      </c>
      <c r="B3068" s="39">
        <f t="shared" si="293"/>
        <v>43244</v>
      </c>
      <c r="C3068" s="39">
        <f t="shared" si="294"/>
        <v>5</v>
      </c>
      <c r="D3068" s="39">
        <f t="shared" si="295"/>
        <v>2018</v>
      </c>
      <c r="E3068" s="26" t="s">
        <v>333</v>
      </c>
      <c r="F3068">
        <f t="shared" si="296"/>
        <v>5</v>
      </c>
      <c r="G3068" t="s">
        <v>8</v>
      </c>
    </row>
    <row r="3069" spans="1:7">
      <c r="A3069" s="26">
        <v>43245</v>
      </c>
      <c r="B3069" s="39">
        <f t="shared" si="293"/>
        <v>43245</v>
      </c>
      <c r="C3069" s="39">
        <f t="shared" si="294"/>
        <v>5</v>
      </c>
      <c r="D3069" s="39">
        <f t="shared" si="295"/>
        <v>2018</v>
      </c>
      <c r="E3069" s="26" t="s">
        <v>333</v>
      </c>
      <c r="F3069">
        <f t="shared" si="296"/>
        <v>6</v>
      </c>
      <c r="G3069" t="s">
        <v>8</v>
      </c>
    </row>
    <row r="3070" spans="1:7">
      <c r="A3070" s="26">
        <v>43246</v>
      </c>
      <c r="B3070" s="39">
        <f t="shared" si="293"/>
        <v>43246</v>
      </c>
      <c r="C3070" s="39">
        <f t="shared" si="294"/>
        <v>5</v>
      </c>
      <c r="D3070" s="39">
        <f t="shared" si="295"/>
        <v>2018</v>
      </c>
      <c r="E3070" s="26" t="s">
        <v>333</v>
      </c>
      <c r="F3070">
        <f t="shared" si="296"/>
        <v>7</v>
      </c>
      <c r="G3070" t="s">
        <v>0</v>
      </c>
    </row>
    <row r="3071" spans="1:7">
      <c r="A3071" s="26">
        <v>43247</v>
      </c>
      <c r="B3071" s="39">
        <f t="shared" si="293"/>
        <v>43247</v>
      </c>
      <c r="C3071" s="39">
        <f t="shared" si="294"/>
        <v>5</v>
      </c>
      <c r="D3071" s="39">
        <f t="shared" si="295"/>
        <v>2018</v>
      </c>
      <c r="E3071" s="26" t="s">
        <v>333</v>
      </c>
      <c r="F3071">
        <f t="shared" si="296"/>
        <v>1</v>
      </c>
      <c r="G3071" t="s">
        <v>13</v>
      </c>
    </row>
    <row r="3072" spans="1:7">
      <c r="A3072" s="26">
        <v>43248</v>
      </c>
      <c r="B3072" s="39">
        <f t="shared" si="293"/>
        <v>43248</v>
      </c>
      <c r="C3072" s="39">
        <f t="shared" si="294"/>
        <v>5</v>
      </c>
      <c r="D3072" s="39">
        <f t="shared" si="295"/>
        <v>2018</v>
      </c>
      <c r="E3072" s="26" t="s">
        <v>333</v>
      </c>
      <c r="F3072">
        <f t="shared" si="296"/>
        <v>2</v>
      </c>
      <c r="G3072" t="s">
        <v>8</v>
      </c>
    </row>
    <row r="3073" spans="1:7">
      <c r="A3073" s="26">
        <v>43249</v>
      </c>
      <c r="B3073" s="39">
        <f t="shared" si="293"/>
        <v>43249</v>
      </c>
      <c r="C3073" s="39">
        <f t="shared" si="294"/>
        <v>5</v>
      </c>
      <c r="D3073" s="39">
        <f t="shared" si="295"/>
        <v>2018</v>
      </c>
      <c r="E3073" s="26" t="s">
        <v>333</v>
      </c>
      <c r="F3073">
        <f t="shared" si="296"/>
        <v>3</v>
      </c>
      <c r="G3073" t="s">
        <v>8</v>
      </c>
    </row>
    <row r="3074" spans="1:7">
      <c r="A3074" s="26">
        <v>43250</v>
      </c>
      <c r="B3074" s="39">
        <f t="shared" si="293"/>
        <v>43250</v>
      </c>
      <c r="C3074" s="39">
        <f t="shared" si="294"/>
        <v>5</v>
      </c>
      <c r="D3074" s="39">
        <f t="shared" si="295"/>
        <v>2018</v>
      </c>
      <c r="E3074" s="26" t="s">
        <v>333</v>
      </c>
      <c r="F3074">
        <f t="shared" si="296"/>
        <v>4</v>
      </c>
      <c r="G3074" t="s">
        <v>8</v>
      </c>
    </row>
    <row r="3075" spans="1:7">
      <c r="A3075" s="26">
        <v>43251</v>
      </c>
      <c r="B3075" s="39">
        <f t="shared" si="293"/>
        <v>43251</v>
      </c>
      <c r="C3075" s="39">
        <f t="shared" si="294"/>
        <v>5</v>
      </c>
      <c r="D3075" s="39">
        <f t="shared" si="295"/>
        <v>2018</v>
      </c>
      <c r="E3075" s="26" t="s">
        <v>333</v>
      </c>
      <c r="F3075">
        <f t="shared" si="296"/>
        <v>5</v>
      </c>
      <c r="G3075" t="s">
        <v>8</v>
      </c>
    </row>
    <row r="3076" spans="1:7">
      <c r="A3076" s="26">
        <v>43252</v>
      </c>
      <c r="B3076" s="39">
        <f t="shared" si="293"/>
        <v>43252</v>
      </c>
      <c r="C3076" s="39">
        <f t="shared" si="294"/>
        <v>6</v>
      </c>
      <c r="D3076" s="39">
        <f t="shared" si="295"/>
        <v>2018</v>
      </c>
      <c r="E3076" s="26" t="s">
        <v>298</v>
      </c>
      <c r="F3076">
        <f t="shared" si="296"/>
        <v>6</v>
      </c>
      <c r="G3076" t="s">
        <v>8</v>
      </c>
    </row>
    <row r="3077" spans="1:7">
      <c r="A3077" s="26">
        <v>43253</v>
      </c>
      <c r="B3077" s="39">
        <f t="shared" si="293"/>
        <v>43253</v>
      </c>
      <c r="C3077" s="39">
        <f t="shared" si="294"/>
        <v>6</v>
      </c>
      <c r="D3077" s="39">
        <f t="shared" si="295"/>
        <v>2018</v>
      </c>
      <c r="E3077" s="26" t="s">
        <v>298</v>
      </c>
      <c r="F3077">
        <f t="shared" si="296"/>
        <v>7</v>
      </c>
      <c r="G3077" t="s">
        <v>0</v>
      </c>
    </row>
    <row r="3078" spans="1:7">
      <c r="A3078" s="26">
        <v>43254</v>
      </c>
      <c r="B3078" s="39">
        <f t="shared" si="293"/>
        <v>43254</v>
      </c>
      <c r="C3078" s="39">
        <f t="shared" si="294"/>
        <v>6</v>
      </c>
      <c r="D3078" s="39">
        <f t="shared" si="295"/>
        <v>2018</v>
      </c>
      <c r="E3078" s="26" t="s">
        <v>298</v>
      </c>
      <c r="F3078">
        <f t="shared" si="296"/>
        <v>1</v>
      </c>
      <c r="G3078" t="s">
        <v>13</v>
      </c>
    </row>
    <row r="3079" spans="1:7">
      <c r="A3079" s="26">
        <v>43255</v>
      </c>
      <c r="B3079" s="39">
        <f t="shared" si="293"/>
        <v>43255</v>
      </c>
      <c r="C3079" s="39">
        <f t="shared" si="294"/>
        <v>6</v>
      </c>
      <c r="D3079" s="39">
        <f t="shared" si="295"/>
        <v>2018</v>
      </c>
      <c r="E3079" s="26" t="s">
        <v>298</v>
      </c>
      <c r="F3079">
        <f t="shared" si="296"/>
        <v>2</v>
      </c>
      <c r="G3079" t="s">
        <v>8</v>
      </c>
    </row>
    <row r="3080" spans="1:7">
      <c r="A3080" s="26">
        <v>43256</v>
      </c>
      <c r="B3080" s="39">
        <f t="shared" si="293"/>
        <v>43256</v>
      </c>
      <c r="C3080" s="39">
        <f t="shared" si="294"/>
        <v>6</v>
      </c>
      <c r="D3080" s="39">
        <f t="shared" si="295"/>
        <v>2018</v>
      </c>
      <c r="E3080" s="26" t="s">
        <v>298</v>
      </c>
      <c r="F3080">
        <f t="shared" si="296"/>
        <v>3</v>
      </c>
      <c r="G3080" t="s">
        <v>8</v>
      </c>
    </row>
    <row r="3081" spans="1:7">
      <c r="A3081" s="26">
        <v>43257</v>
      </c>
      <c r="B3081" s="39">
        <f t="shared" si="293"/>
        <v>43257</v>
      </c>
      <c r="C3081" s="39">
        <f t="shared" si="294"/>
        <v>6</v>
      </c>
      <c r="D3081" s="39">
        <f t="shared" si="295"/>
        <v>2018</v>
      </c>
      <c r="E3081" s="26" t="s">
        <v>298</v>
      </c>
      <c r="F3081">
        <f t="shared" si="296"/>
        <v>4</v>
      </c>
      <c r="G3081" t="s">
        <v>8</v>
      </c>
    </row>
    <row r="3082" spans="1:7">
      <c r="A3082" s="26">
        <v>43258</v>
      </c>
      <c r="B3082" s="39">
        <f t="shared" si="293"/>
        <v>43258</v>
      </c>
      <c r="C3082" s="39">
        <f t="shared" si="294"/>
        <v>6</v>
      </c>
      <c r="D3082" s="39">
        <f t="shared" si="295"/>
        <v>2018</v>
      </c>
      <c r="E3082" s="26" t="s">
        <v>298</v>
      </c>
      <c r="F3082">
        <f t="shared" si="296"/>
        <v>5</v>
      </c>
      <c r="G3082" t="s">
        <v>8</v>
      </c>
    </row>
    <row r="3083" spans="1:7">
      <c r="A3083" s="26">
        <v>43259</v>
      </c>
      <c r="B3083" s="39">
        <f t="shared" si="293"/>
        <v>43259</v>
      </c>
      <c r="C3083" s="39">
        <f t="shared" si="294"/>
        <v>6</v>
      </c>
      <c r="D3083" s="39">
        <f t="shared" si="295"/>
        <v>2018</v>
      </c>
      <c r="E3083" s="26" t="s">
        <v>298</v>
      </c>
      <c r="F3083">
        <f t="shared" si="296"/>
        <v>6</v>
      </c>
      <c r="G3083" t="s">
        <v>8</v>
      </c>
    </row>
    <row r="3084" spans="1:7">
      <c r="A3084" s="26">
        <v>43260</v>
      </c>
      <c r="B3084" s="39">
        <f t="shared" si="293"/>
        <v>43260</v>
      </c>
      <c r="C3084" s="39">
        <f t="shared" si="294"/>
        <v>6</v>
      </c>
      <c r="D3084" s="39">
        <f t="shared" si="295"/>
        <v>2018</v>
      </c>
      <c r="E3084" s="26" t="s">
        <v>298</v>
      </c>
      <c r="F3084">
        <f t="shared" si="296"/>
        <v>7</v>
      </c>
      <c r="G3084" t="s">
        <v>0</v>
      </c>
    </row>
    <row r="3085" spans="1:7">
      <c r="A3085" s="26">
        <v>43261</v>
      </c>
      <c r="B3085" s="39">
        <f t="shared" si="293"/>
        <v>43261</v>
      </c>
      <c r="C3085" s="39">
        <f t="shared" si="294"/>
        <v>6</v>
      </c>
      <c r="D3085" s="39">
        <f t="shared" si="295"/>
        <v>2018</v>
      </c>
      <c r="E3085" s="26" t="s">
        <v>298</v>
      </c>
      <c r="F3085">
        <f t="shared" si="296"/>
        <v>1</v>
      </c>
      <c r="G3085" t="s">
        <v>13</v>
      </c>
    </row>
    <row r="3086" spans="1:7">
      <c r="A3086" s="26">
        <v>43262</v>
      </c>
      <c r="B3086" s="39">
        <f t="shared" si="293"/>
        <v>43262</v>
      </c>
      <c r="C3086" s="39">
        <f t="shared" si="294"/>
        <v>6</v>
      </c>
      <c r="D3086" s="39">
        <f t="shared" si="295"/>
        <v>2018</v>
      </c>
      <c r="E3086" s="26" t="s">
        <v>298</v>
      </c>
      <c r="F3086">
        <f t="shared" si="296"/>
        <v>2</v>
      </c>
      <c r="G3086" t="s">
        <v>8</v>
      </c>
    </row>
    <row r="3087" spans="1:7">
      <c r="A3087" s="26">
        <v>43263</v>
      </c>
      <c r="B3087" s="39">
        <f t="shared" si="293"/>
        <v>43263</v>
      </c>
      <c r="C3087" s="39">
        <f t="shared" si="294"/>
        <v>6</v>
      </c>
      <c r="D3087" s="39">
        <f t="shared" si="295"/>
        <v>2018</v>
      </c>
      <c r="E3087" s="26" t="s">
        <v>298</v>
      </c>
      <c r="F3087">
        <f t="shared" si="296"/>
        <v>3</v>
      </c>
      <c r="G3087" t="s">
        <v>8</v>
      </c>
    </row>
    <row r="3088" spans="1:7">
      <c r="A3088" s="26">
        <v>43264</v>
      </c>
      <c r="B3088" s="39">
        <f t="shared" si="293"/>
        <v>43264</v>
      </c>
      <c r="C3088" s="39">
        <f t="shared" si="294"/>
        <v>6</v>
      </c>
      <c r="D3088" s="39">
        <f t="shared" si="295"/>
        <v>2018</v>
      </c>
      <c r="E3088" s="26" t="s">
        <v>298</v>
      </c>
      <c r="F3088">
        <f t="shared" si="296"/>
        <v>4</v>
      </c>
      <c r="G3088" t="s">
        <v>8</v>
      </c>
    </row>
    <row r="3089" spans="1:7">
      <c r="A3089" s="26">
        <v>43265</v>
      </c>
      <c r="B3089" s="39">
        <f t="shared" si="293"/>
        <v>43265</v>
      </c>
      <c r="C3089" s="39">
        <f t="shared" si="294"/>
        <v>6</v>
      </c>
      <c r="D3089" s="39">
        <f t="shared" si="295"/>
        <v>2018</v>
      </c>
      <c r="E3089" s="26" t="s">
        <v>298</v>
      </c>
      <c r="F3089">
        <f t="shared" si="296"/>
        <v>5</v>
      </c>
      <c r="G3089" t="s">
        <v>8</v>
      </c>
    </row>
    <row r="3090" spans="1:7">
      <c r="A3090" s="26">
        <v>43266</v>
      </c>
      <c r="B3090" s="39">
        <f t="shared" si="293"/>
        <v>43266</v>
      </c>
      <c r="C3090" s="39">
        <f t="shared" si="294"/>
        <v>6</v>
      </c>
      <c r="D3090" s="39">
        <f t="shared" si="295"/>
        <v>2018</v>
      </c>
      <c r="E3090" s="26" t="s">
        <v>298</v>
      </c>
      <c r="F3090">
        <f t="shared" si="296"/>
        <v>6</v>
      </c>
      <c r="G3090" t="s">
        <v>8</v>
      </c>
    </row>
    <row r="3091" spans="1:7">
      <c r="A3091" s="26">
        <v>43267</v>
      </c>
      <c r="B3091" s="39">
        <f t="shared" si="293"/>
        <v>43267</v>
      </c>
      <c r="C3091" s="39">
        <f t="shared" si="294"/>
        <v>6</v>
      </c>
      <c r="D3091" s="39">
        <f t="shared" si="295"/>
        <v>2018</v>
      </c>
      <c r="E3091" s="26" t="s">
        <v>298</v>
      </c>
      <c r="F3091">
        <f t="shared" si="296"/>
        <v>7</v>
      </c>
      <c r="G3091" t="s">
        <v>0</v>
      </c>
    </row>
    <row r="3092" spans="1:7">
      <c r="A3092" s="26">
        <v>43268</v>
      </c>
      <c r="B3092" s="39">
        <f t="shared" ref="B3092:B3142" si="297">A3092</f>
        <v>43268</v>
      </c>
      <c r="C3092" s="39">
        <f t="shared" ref="C3092:C3142" si="298">MONTH(A3092)</f>
        <v>6</v>
      </c>
      <c r="D3092" s="39">
        <f t="shared" ref="D3092:D3142" si="299">YEAR(A3092)</f>
        <v>2018</v>
      </c>
      <c r="E3092" s="26" t="s">
        <v>298</v>
      </c>
      <c r="F3092">
        <f t="shared" ref="F3092:F3142" si="300">WEEKDAY(A3092)</f>
        <v>1</v>
      </c>
      <c r="G3092" t="s">
        <v>13</v>
      </c>
    </row>
    <row r="3093" spans="1:7">
      <c r="A3093" s="26">
        <v>43269</v>
      </c>
      <c r="B3093" s="39">
        <f t="shared" si="297"/>
        <v>43269</v>
      </c>
      <c r="C3093" s="39">
        <f t="shared" si="298"/>
        <v>6</v>
      </c>
      <c r="D3093" s="39">
        <f t="shared" si="299"/>
        <v>2018</v>
      </c>
      <c r="E3093" s="26" t="s">
        <v>298</v>
      </c>
      <c r="F3093">
        <f t="shared" si="300"/>
        <v>2</v>
      </c>
      <c r="G3093" t="s">
        <v>13</v>
      </c>
    </row>
    <row r="3094" spans="1:7">
      <c r="A3094" s="26">
        <v>43270</v>
      </c>
      <c r="B3094" s="39">
        <f t="shared" si="297"/>
        <v>43270</v>
      </c>
      <c r="C3094" s="39">
        <f t="shared" si="298"/>
        <v>6</v>
      </c>
      <c r="D3094" s="39">
        <f t="shared" si="299"/>
        <v>2018</v>
      </c>
      <c r="E3094" s="26" t="s">
        <v>298</v>
      </c>
      <c r="F3094">
        <f t="shared" si="300"/>
        <v>3</v>
      </c>
      <c r="G3094" t="s">
        <v>8</v>
      </c>
    </row>
    <row r="3095" spans="1:7">
      <c r="A3095" s="26">
        <v>43271</v>
      </c>
      <c r="B3095" s="39">
        <f t="shared" si="297"/>
        <v>43271</v>
      </c>
      <c r="C3095" s="39">
        <f t="shared" si="298"/>
        <v>6</v>
      </c>
      <c r="D3095" s="39">
        <f t="shared" si="299"/>
        <v>2018</v>
      </c>
      <c r="E3095" s="26" t="s">
        <v>298</v>
      </c>
      <c r="F3095">
        <f t="shared" si="300"/>
        <v>4</v>
      </c>
      <c r="G3095" t="s">
        <v>8</v>
      </c>
    </row>
    <row r="3096" spans="1:7">
      <c r="A3096" s="26">
        <v>43272</v>
      </c>
      <c r="B3096" s="39">
        <f t="shared" si="297"/>
        <v>43272</v>
      </c>
      <c r="C3096" s="39">
        <f t="shared" si="298"/>
        <v>6</v>
      </c>
      <c r="D3096" s="39">
        <f t="shared" si="299"/>
        <v>2018</v>
      </c>
      <c r="E3096" s="26" t="s">
        <v>298</v>
      </c>
      <c r="F3096">
        <f t="shared" si="300"/>
        <v>5</v>
      </c>
      <c r="G3096" t="s">
        <v>8</v>
      </c>
    </row>
    <row r="3097" spans="1:7">
      <c r="A3097" s="26">
        <v>43273</v>
      </c>
      <c r="B3097" s="39">
        <f t="shared" si="297"/>
        <v>43273</v>
      </c>
      <c r="C3097" s="39">
        <f t="shared" si="298"/>
        <v>6</v>
      </c>
      <c r="D3097" s="39">
        <f t="shared" si="299"/>
        <v>2018</v>
      </c>
      <c r="E3097" s="26" t="s">
        <v>298</v>
      </c>
      <c r="F3097">
        <f t="shared" si="300"/>
        <v>6</v>
      </c>
      <c r="G3097" t="s">
        <v>8</v>
      </c>
    </row>
    <row r="3098" spans="1:7">
      <c r="A3098" s="26">
        <v>43274</v>
      </c>
      <c r="B3098" s="39">
        <f t="shared" si="297"/>
        <v>43274</v>
      </c>
      <c r="C3098" s="39">
        <f t="shared" si="298"/>
        <v>6</v>
      </c>
      <c r="D3098" s="39">
        <f t="shared" si="299"/>
        <v>2018</v>
      </c>
      <c r="E3098" s="26" t="s">
        <v>298</v>
      </c>
      <c r="F3098">
        <f t="shared" si="300"/>
        <v>7</v>
      </c>
      <c r="G3098" t="s">
        <v>0</v>
      </c>
    </row>
    <row r="3099" spans="1:7">
      <c r="A3099" s="26">
        <v>43275</v>
      </c>
      <c r="B3099" s="39">
        <f t="shared" si="297"/>
        <v>43275</v>
      </c>
      <c r="C3099" s="39">
        <f t="shared" si="298"/>
        <v>6</v>
      </c>
      <c r="D3099" s="39">
        <f t="shared" si="299"/>
        <v>2018</v>
      </c>
      <c r="E3099" s="26" t="s">
        <v>298</v>
      </c>
      <c r="F3099">
        <f t="shared" si="300"/>
        <v>1</v>
      </c>
      <c r="G3099" t="s">
        <v>13</v>
      </c>
    </row>
    <row r="3100" spans="1:7">
      <c r="A3100" s="26">
        <v>43276</v>
      </c>
      <c r="B3100" s="39">
        <f t="shared" si="297"/>
        <v>43276</v>
      </c>
      <c r="C3100" s="39">
        <f t="shared" si="298"/>
        <v>6</v>
      </c>
      <c r="D3100" s="39">
        <f t="shared" si="299"/>
        <v>2018</v>
      </c>
      <c r="E3100" s="26" t="s">
        <v>298</v>
      </c>
      <c r="F3100">
        <f t="shared" si="300"/>
        <v>2</v>
      </c>
      <c r="G3100" t="s">
        <v>8</v>
      </c>
    </row>
    <row r="3101" spans="1:7">
      <c r="A3101" s="26">
        <v>43277</v>
      </c>
      <c r="B3101" s="39">
        <f t="shared" si="297"/>
        <v>43277</v>
      </c>
      <c r="C3101" s="39">
        <f t="shared" si="298"/>
        <v>6</v>
      </c>
      <c r="D3101" s="39">
        <f t="shared" si="299"/>
        <v>2018</v>
      </c>
      <c r="E3101" s="26" t="s">
        <v>298</v>
      </c>
      <c r="F3101">
        <f t="shared" si="300"/>
        <v>3</v>
      </c>
      <c r="G3101" t="s">
        <v>8</v>
      </c>
    </row>
    <row r="3102" spans="1:7">
      <c r="A3102" s="26">
        <v>43278</v>
      </c>
      <c r="B3102" s="39">
        <f t="shared" si="297"/>
        <v>43278</v>
      </c>
      <c r="C3102" s="39">
        <f t="shared" si="298"/>
        <v>6</v>
      </c>
      <c r="D3102" s="39">
        <f t="shared" si="299"/>
        <v>2018</v>
      </c>
      <c r="E3102" s="26" t="s">
        <v>298</v>
      </c>
      <c r="F3102">
        <f t="shared" si="300"/>
        <v>4</v>
      </c>
      <c r="G3102" t="s">
        <v>8</v>
      </c>
    </row>
    <row r="3103" spans="1:7">
      <c r="A3103" s="26">
        <v>43279</v>
      </c>
      <c r="B3103" s="39">
        <f t="shared" si="297"/>
        <v>43279</v>
      </c>
      <c r="C3103" s="39">
        <f t="shared" si="298"/>
        <v>6</v>
      </c>
      <c r="D3103" s="39">
        <f t="shared" si="299"/>
        <v>2018</v>
      </c>
      <c r="E3103" s="26" t="s">
        <v>298</v>
      </c>
      <c r="F3103">
        <f t="shared" si="300"/>
        <v>5</v>
      </c>
      <c r="G3103" t="s">
        <v>8</v>
      </c>
    </row>
    <row r="3104" spans="1:7">
      <c r="A3104" s="26">
        <v>43280</v>
      </c>
      <c r="B3104" s="39">
        <f t="shared" si="297"/>
        <v>43280</v>
      </c>
      <c r="C3104" s="39">
        <f t="shared" si="298"/>
        <v>6</v>
      </c>
      <c r="D3104" s="39">
        <f t="shared" si="299"/>
        <v>2018</v>
      </c>
      <c r="E3104" s="26" t="s">
        <v>298</v>
      </c>
      <c r="F3104">
        <f t="shared" si="300"/>
        <v>6</v>
      </c>
      <c r="G3104" t="s">
        <v>8</v>
      </c>
    </row>
    <row r="3105" spans="1:7">
      <c r="A3105" s="26">
        <v>43281</v>
      </c>
      <c r="B3105" s="39">
        <f t="shared" si="297"/>
        <v>43281</v>
      </c>
      <c r="C3105" s="39">
        <f t="shared" si="298"/>
        <v>6</v>
      </c>
      <c r="D3105" s="39">
        <f t="shared" si="299"/>
        <v>2018</v>
      </c>
      <c r="E3105" s="26" t="s">
        <v>298</v>
      </c>
      <c r="F3105">
        <f t="shared" si="300"/>
        <v>7</v>
      </c>
      <c r="G3105" t="s">
        <v>0</v>
      </c>
    </row>
    <row r="3106" spans="1:7">
      <c r="A3106" s="26">
        <v>43282</v>
      </c>
      <c r="B3106" s="39">
        <f t="shared" si="297"/>
        <v>43282</v>
      </c>
      <c r="C3106" s="39">
        <f t="shared" si="298"/>
        <v>7</v>
      </c>
      <c r="D3106" s="39">
        <f t="shared" si="299"/>
        <v>2018</v>
      </c>
      <c r="E3106" s="26" t="s">
        <v>298</v>
      </c>
      <c r="F3106">
        <f t="shared" si="300"/>
        <v>1</v>
      </c>
      <c r="G3106" t="s">
        <v>13</v>
      </c>
    </row>
    <row r="3107" spans="1:7">
      <c r="A3107" s="26">
        <v>43283</v>
      </c>
      <c r="B3107" s="39">
        <f t="shared" si="297"/>
        <v>43283</v>
      </c>
      <c r="C3107" s="39">
        <f t="shared" si="298"/>
        <v>7</v>
      </c>
      <c r="D3107" s="39">
        <f t="shared" si="299"/>
        <v>2018</v>
      </c>
      <c r="E3107" s="26" t="s">
        <v>298</v>
      </c>
      <c r="F3107">
        <f t="shared" si="300"/>
        <v>2</v>
      </c>
      <c r="G3107" t="s">
        <v>8</v>
      </c>
    </row>
    <row r="3108" spans="1:7">
      <c r="A3108" s="26">
        <v>43284</v>
      </c>
      <c r="B3108" s="39">
        <f t="shared" si="297"/>
        <v>43284</v>
      </c>
      <c r="C3108" s="39">
        <f t="shared" si="298"/>
        <v>7</v>
      </c>
      <c r="D3108" s="39">
        <f t="shared" si="299"/>
        <v>2018</v>
      </c>
      <c r="E3108" s="26" t="s">
        <v>298</v>
      </c>
      <c r="F3108">
        <f t="shared" si="300"/>
        <v>3</v>
      </c>
      <c r="G3108" t="s">
        <v>8</v>
      </c>
    </row>
    <row r="3109" spans="1:7">
      <c r="A3109" s="26">
        <v>43285</v>
      </c>
      <c r="B3109" s="39">
        <f t="shared" si="297"/>
        <v>43285</v>
      </c>
      <c r="C3109" s="39">
        <f t="shared" si="298"/>
        <v>7</v>
      </c>
      <c r="D3109" s="39">
        <f t="shared" si="299"/>
        <v>2018</v>
      </c>
      <c r="E3109" s="26" t="s">
        <v>298</v>
      </c>
      <c r="F3109">
        <f t="shared" si="300"/>
        <v>4</v>
      </c>
      <c r="G3109" t="s">
        <v>8</v>
      </c>
    </row>
    <row r="3110" spans="1:7">
      <c r="A3110" s="26">
        <v>43286</v>
      </c>
      <c r="B3110" s="39">
        <f t="shared" si="297"/>
        <v>43286</v>
      </c>
      <c r="C3110" s="39">
        <f t="shared" si="298"/>
        <v>7</v>
      </c>
      <c r="D3110" s="39">
        <f t="shared" si="299"/>
        <v>2018</v>
      </c>
      <c r="E3110" s="26" t="s">
        <v>298</v>
      </c>
      <c r="F3110">
        <f t="shared" si="300"/>
        <v>5</v>
      </c>
      <c r="G3110" t="s">
        <v>8</v>
      </c>
    </row>
    <row r="3111" spans="1:7">
      <c r="A3111" s="26">
        <v>43287</v>
      </c>
      <c r="B3111" s="39">
        <f t="shared" si="297"/>
        <v>43287</v>
      </c>
      <c r="C3111" s="39">
        <f t="shared" si="298"/>
        <v>7</v>
      </c>
      <c r="D3111" s="39">
        <f t="shared" si="299"/>
        <v>2018</v>
      </c>
      <c r="E3111" s="26" t="s">
        <v>298</v>
      </c>
      <c r="F3111">
        <f t="shared" si="300"/>
        <v>6</v>
      </c>
      <c r="G3111" t="s">
        <v>8</v>
      </c>
    </row>
    <row r="3112" spans="1:7">
      <c r="A3112" s="26">
        <v>43288</v>
      </c>
      <c r="B3112" s="39">
        <f t="shared" si="297"/>
        <v>43288</v>
      </c>
      <c r="C3112" s="39">
        <f t="shared" si="298"/>
        <v>7</v>
      </c>
      <c r="D3112" s="39">
        <f t="shared" si="299"/>
        <v>2018</v>
      </c>
      <c r="E3112" s="26" t="s">
        <v>298</v>
      </c>
      <c r="F3112">
        <f t="shared" si="300"/>
        <v>7</v>
      </c>
      <c r="G3112" t="s">
        <v>0</v>
      </c>
    </row>
    <row r="3113" spans="1:7">
      <c r="A3113" s="26">
        <v>43289</v>
      </c>
      <c r="B3113" s="39">
        <f t="shared" si="297"/>
        <v>43289</v>
      </c>
      <c r="C3113" s="39">
        <f t="shared" si="298"/>
        <v>7</v>
      </c>
      <c r="D3113" s="39">
        <f t="shared" si="299"/>
        <v>2018</v>
      </c>
      <c r="E3113" s="26" t="s">
        <v>298</v>
      </c>
      <c r="F3113">
        <f t="shared" si="300"/>
        <v>1</v>
      </c>
      <c r="G3113" t="s">
        <v>13</v>
      </c>
    </row>
    <row r="3114" spans="1:7">
      <c r="A3114" s="26">
        <v>43290</v>
      </c>
      <c r="B3114" s="39">
        <f t="shared" si="297"/>
        <v>43290</v>
      </c>
      <c r="C3114" s="39">
        <f t="shared" si="298"/>
        <v>7</v>
      </c>
      <c r="D3114" s="39">
        <f t="shared" si="299"/>
        <v>2018</v>
      </c>
      <c r="E3114" s="26" t="s">
        <v>298</v>
      </c>
      <c r="F3114">
        <f t="shared" si="300"/>
        <v>2</v>
      </c>
      <c r="G3114" t="s">
        <v>8</v>
      </c>
    </row>
    <row r="3115" spans="1:7">
      <c r="A3115" s="26">
        <v>43291</v>
      </c>
      <c r="B3115" s="39">
        <f t="shared" si="297"/>
        <v>43291</v>
      </c>
      <c r="C3115" s="39">
        <f t="shared" si="298"/>
        <v>7</v>
      </c>
      <c r="D3115" s="39">
        <f t="shared" si="299"/>
        <v>2018</v>
      </c>
      <c r="E3115" s="26" t="s">
        <v>298</v>
      </c>
      <c r="F3115">
        <f t="shared" si="300"/>
        <v>3</v>
      </c>
      <c r="G3115" t="s">
        <v>8</v>
      </c>
    </row>
    <row r="3116" spans="1:7">
      <c r="A3116" s="26">
        <v>43292</v>
      </c>
      <c r="B3116" s="39">
        <f t="shared" si="297"/>
        <v>43292</v>
      </c>
      <c r="C3116" s="39">
        <f t="shared" si="298"/>
        <v>7</v>
      </c>
      <c r="D3116" s="39">
        <f t="shared" si="299"/>
        <v>2018</v>
      </c>
      <c r="E3116" s="26" t="s">
        <v>298</v>
      </c>
      <c r="F3116">
        <f t="shared" si="300"/>
        <v>4</v>
      </c>
      <c r="G3116" t="s">
        <v>8</v>
      </c>
    </row>
    <row r="3117" spans="1:7">
      <c r="A3117" s="26">
        <v>43293</v>
      </c>
      <c r="B3117" s="39">
        <f t="shared" si="297"/>
        <v>43293</v>
      </c>
      <c r="C3117" s="39">
        <f t="shared" si="298"/>
        <v>7</v>
      </c>
      <c r="D3117" s="39">
        <f t="shared" si="299"/>
        <v>2018</v>
      </c>
      <c r="E3117" s="26" t="s">
        <v>298</v>
      </c>
      <c r="F3117">
        <f t="shared" si="300"/>
        <v>5</v>
      </c>
      <c r="G3117" t="s">
        <v>8</v>
      </c>
    </row>
    <row r="3118" spans="1:7">
      <c r="A3118" s="26">
        <v>43294</v>
      </c>
      <c r="B3118" s="39">
        <f t="shared" si="297"/>
        <v>43294</v>
      </c>
      <c r="C3118" s="39">
        <f t="shared" si="298"/>
        <v>7</v>
      </c>
      <c r="D3118" s="39">
        <f t="shared" si="299"/>
        <v>2018</v>
      </c>
      <c r="E3118" s="26" t="s">
        <v>298</v>
      </c>
      <c r="F3118">
        <f t="shared" si="300"/>
        <v>6</v>
      </c>
      <c r="G3118" t="s">
        <v>8</v>
      </c>
    </row>
    <row r="3119" spans="1:7">
      <c r="A3119" s="26">
        <v>43295</v>
      </c>
      <c r="B3119" s="39">
        <f t="shared" si="297"/>
        <v>43295</v>
      </c>
      <c r="C3119" s="39">
        <f t="shared" si="298"/>
        <v>7</v>
      </c>
      <c r="D3119" s="39">
        <f t="shared" si="299"/>
        <v>2018</v>
      </c>
      <c r="E3119" s="26" t="s">
        <v>298</v>
      </c>
      <c r="F3119">
        <f t="shared" si="300"/>
        <v>7</v>
      </c>
      <c r="G3119" t="s">
        <v>0</v>
      </c>
    </row>
    <row r="3120" spans="1:7">
      <c r="A3120" s="26">
        <v>43296</v>
      </c>
      <c r="B3120" s="39">
        <f t="shared" si="297"/>
        <v>43296</v>
      </c>
      <c r="C3120" s="39">
        <f t="shared" si="298"/>
        <v>7</v>
      </c>
      <c r="D3120" s="39">
        <f t="shared" si="299"/>
        <v>2018</v>
      </c>
      <c r="E3120" s="26" t="s">
        <v>298</v>
      </c>
      <c r="F3120">
        <f t="shared" si="300"/>
        <v>1</v>
      </c>
      <c r="G3120" t="s">
        <v>13</v>
      </c>
    </row>
    <row r="3121" spans="1:7">
      <c r="A3121" s="26">
        <v>43297</v>
      </c>
      <c r="B3121" s="39">
        <f t="shared" si="297"/>
        <v>43297</v>
      </c>
      <c r="C3121" s="39">
        <f t="shared" si="298"/>
        <v>7</v>
      </c>
      <c r="D3121" s="39">
        <f t="shared" si="299"/>
        <v>2018</v>
      </c>
      <c r="E3121" s="26" t="s">
        <v>298</v>
      </c>
      <c r="F3121">
        <f t="shared" si="300"/>
        <v>2</v>
      </c>
      <c r="G3121" t="s">
        <v>8</v>
      </c>
    </row>
    <row r="3122" spans="1:7">
      <c r="A3122" s="26">
        <v>43298</v>
      </c>
      <c r="B3122" s="39">
        <f t="shared" si="297"/>
        <v>43298</v>
      </c>
      <c r="C3122" s="39">
        <f t="shared" si="298"/>
        <v>7</v>
      </c>
      <c r="D3122" s="39">
        <f t="shared" si="299"/>
        <v>2018</v>
      </c>
      <c r="E3122" s="26" t="s">
        <v>298</v>
      </c>
      <c r="F3122">
        <f t="shared" si="300"/>
        <v>3</v>
      </c>
      <c r="G3122" t="s">
        <v>8</v>
      </c>
    </row>
    <row r="3123" spans="1:7">
      <c r="A3123" s="26">
        <v>43299</v>
      </c>
      <c r="B3123" s="39">
        <f t="shared" si="297"/>
        <v>43299</v>
      </c>
      <c r="C3123" s="39">
        <f t="shared" si="298"/>
        <v>7</v>
      </c>
      <c r="D3123" s="39">
        <f t="shared" si="299"/>
        <v>2018</v>
      </c>
      <c r="E3123" s="26" t="s">
        <v>298</v>
      </c>
      <c r="F3123">
        <f t="shared" si="300"/>
        <v>4</v>
      </c>
      <c r="G3123" t="s">
        <v>8</v>
      </c>
    </row>
    <row r="3124" spans="1:7">
      <c r="A3124" s="26">
        <v>43300</v>
      </c>
      <c r="B3124" s="39">
        <f t="shared" si="297"/>
        <v>43300</v>
      </c>
      <c r="C3124" s="39">
        <f t="shared" si="298"/>
        <v>7</v>
      </c>
      <c r="D3124" s="39">
        <f t="shared" si="299"/>
        <v>2018</v>
      </c>
      <c r="E3124" s="26" t="s">
        <v>298</v>
      </c>
      <c r="F3124">
        <f t="shared" si="300"/>
        <v>5</v>
      </c>
      <c r="G3124" t="s">
        <v>8</v>
      </c>
    </row>
    <row r="3125" spans="1:7">
      <c r="A3125" s="26">
        <v>43301</v>
      </c>
      <c r="B3125" s="39">
        <f t="shared" si="297"/>
        <v>43301</v>
      </c>
      <c r="C3125" s="39">
        <f t="shared" si="298"/>
        <v>7</v>
      </c>
      <c r="D3125" s="39">
        <f t="shared" si="299"/>
        <v>2018</v>
      </c>
      <c r="E3125" s="26" t="s">
        <v>298</v>
      </c>
      <c r="F3125">
        <f t="shared" si="300"/>
        <v>6</v>
      </c>
      <c r="G3125" t="s">
        <v>8</v>
      </c>
    </row>
    <row r="3126" spans="1:7">
      <c r="A3126" s="26">
        <v>43302</v>
      </c>
      <c r="B3126" s="39">
        <f t="shared" si="297"/>
        <v>43302</v>
      </c>
      <c r="C3126" s="39">
        <f t="shared" si="298"/>
        <v>7</v>
      </c>
      <c r="D3126" s="39">
        <f t="shared" si="299"/>
        <v>2018</v>
      </c>
      <c r="E3126" s="26" t="s">
        <v>298</v>
      </c>
      <c r="F3126">
        <f t="shared" si="300"/>
        <v>7</v>
      </c>
      <c r="G3126" t="s">
        <v>0</v>
      </c>
    </row>
    <row r="3127" spans="1:7">
      <c r="A3127" s="26">
        <v>43303</v>
      </c>
      <c r="B3127" s="39">
        <f t="shared" si="297"/>
        <v>43303</v>
      </c>
      <c r="C3127" s="39">
        <f t="shared" si="298"/>
        <v>7</v>
      </c>
      <c r="D3127" s="39">
        <f t="shared" si="299"/>
        <v>2018</v>
      </c>
      <c r="E3127" s="26" t="s">
        <v>298</v>
      </c>
      <c r="F3127">
        <f t="shared" si="300"/>
        <v>1</v>
      </c>
      <c r="G3127" t="s">
        <v>13</v>
      </c>
    </row>
    <row r="3128" spans="1:7">
      <c r="A3128" s="26">
        <v>43304</v>
      </c>
      <c r="B3128" s="39">
        <f t="shared" si="297"/>
        <v>43304</v>
      </c>
      <c r="C3128" s="39">
        <f t="shared" si="298"/>
        <v>7</v>
      </c>
      <c r="D3128" s="39">
        <f t="shared" si="299"/>
        <v>2018</v>
      </c>
      <c r="E3128" s="26" t="s">
        <v>298</v>
      </c>
      <c r="F3128">
        <f t="shared" si="300"/>
        <v>2</v>
      </c>
      <c r="G3128" t="s">
        <v>8</v>
      </c>
    </row>
    <row r="3129" spans="1:7">
      <c r="A3129" s="26">
        <v>43305</v>
      </c>
      <c r="B3129" s="39">
        <f t="shared" si="297"/>
        <v>43305</v>
      </c>
      <c r="C3129" s="39">
        <f t="shared" si="298"/>
        <v>7</v>
      </c>
      <c r="D3129" s="39">
        <f t="shared" si="299"/>
        <v>2018</v>
      </c>
      <c r="E3129" s="26" t="s">
        <v>298</v>
      </c>
      <c r="F3129">
        <f t="shared" si="300"/>
        <v>3</v>
      </c>
      <c r="G3129" t="s">
        <v>8</v>
      </c>
    </row>
    <row r="3130" spans="1:7">
      <c r="A3130" s="26">
        <v>43306</v>
      </c>
      <c r="B3130" s="39">
        <f t="shared" si="297"/>
        <v>43306</v>
      </c>
      <c r="C3130" s="39">
        <f t="shared" si="298"/>
        <v>7</v>
      </c>
      <c r="D3130" s="39">
        <f t="shared" si="299"/>
        <v>2018</v>
      </c>
      <c r="E3130" s="26" t="s">
        <v>298</v>
      </c>
      <c r="F3130">
        <f t="shared" si="300"/>
        <v>4</v>
      </c>
      <c r="G3130" t="s">
        <v>8</v>
      </c>
    </row>
    <row r="3131" spans="1:7">
      <c r="A3131" s="26">
        <v>43307</v>
      </c>
      <c r="B3131" s="39">
        <f t="shared" si="297"/>
        <v>43307</v>
      </c>
      <c r="C3131" s="39">
        <f t="shared" si="298"/>
        <v>7</v>
      </c>
      <c r="D3131" s="39">
        <f t="shared" si="299"/>
        <v>2018</v>
      </c>
      <c r="E3131" s="26" t="s">
        <v>298</v>
      </c>
      <c r="F3131">
        <f t="shared" si="300"/>
        <v>5</v>
      </c>
      <c r="G3131" t="s">
        <v>8</v>
      </c>
    </row>
    <row r="3132" spans="1:7">
      <c r="A3132" s="26">
        <v>43308</v>
      </c>
      <c r="B3132" s="39">
        <f t="shared" si="297"/>
        <v>43308</v>
      </c>
      <c r="C3132" s="39">
        <f t="shared" si="298"/>
        <v>7</v>
      </c>
      <c r="D3132" s="39">
        <f t="shared" si="299"/>
        <v>2018</v>
      </c>
      <c r="E3132" s="26" t="s">
        <v>298</v>
      </c>
      <c r="F3132">
        <f t="shared" si="300"/>
        <v>6</v>
      </c>
      <c r="G3132" t="s">
        <v>8</v>
      </c>
    </row>
    <row r="3133" spans="1:7">
      <c r="A3133" s="26">
        <v>43309</v>
      </c>
      <c r="B3133" s="39">
        <f t="shared" si="297"/>
        <v>43309</v>
      </c>
      <c r="C3133" s="39">
        <f t="shared" si="298"/>
        <v>7</v>
      </c>
      <c r="D3133" s="39">
        <f t="shared" si="299"/>
        <v>2018</v>
      </c>
      <c r="E3133" s="26" t="s">
        <v>298</v>
      </c>
      <c r="F3133">
        <f t="shared" si="300"/>
        <v>7</v>
      </c>
      <c r="G3133" t="s">
        <v>0</v>
      </c>
    </row>
    <row r="3134" spans="1:7">
      <c r="A3134" s="26">
        <v>43310</v>
      </c>
      <c r="B3134" s="39">
        <f t="shared" si="297"/>
        <v>43310</v>
      </c>
      <c r="C3134" s="39">
        <f t="shared" si="298"/>
        <v>7</v>
      </c>
      <c r="D3134" s="39">
        <f t="shared" si="299"/>
        <v>2018</v>
      </c>
      <c r="E3134" s="26" t="s">
        <v>298</v>
      </c>
      <c r="F3134">
        <f t="shared" si="300"/>
        <v>1</v>
      </c>
      <c r="G3134" t="s">
        <v>13</v>
      </c>
    </row>
    <row r="3135" spans="1:7">
      <c r="A3135" s="26">
        <v>43311</v>
      </c>
      <c r="B3135" s="39">
        <f t="shared" si="297"/>
        <v>43311</v>
      </c>
      <c r="C3135" s="39">
        <f t="shared" si="298"/>
        <v>7</v>
      </c>
      <c r="D3135" s="39">
        <f t="shared" si="299"/>
        <v>2018</v>
      </c>
      <c r="E3135" s="26" t="s">
        <v>298</v>
      </c>
      <c r="F3135">
        <f t="shared" si="300"/>
        <v>2</v>
      </c>
      <c r="G3135" t="s">
        <v>8</v>
      </c>
    </row>
    <row r="3136" spans="1:7">
      <c r="A3136" s="26">
        <v>43312</v>
      </c>
      <c r="B3136" s="39">
        <f t="shared" si="297"/>
        <v>43312</v>
      </c>
      <c r="C3136" s="39">
        <f t="shared" si="298"/>
        <v>7</v>
      </c>
      <c r="D3136" s="39">
        <f t="shared" si="299"/>
        <v>2018</v>
      </c>
      <c r="E3136" s="26" t="s">
        <v>298</v>
      </c>
      <c r="F3136">
        <f t="shared" si="300"/>
        <v>3</v>
      </c>
      <c r="G3136" t="s">
        <v>8</v>
      </c>
    </row>
    <row r="3137" spans="1:7">
      <c r="A3137" s="26">
        <v>43313</v>
      </c>
      <c r="B3137" s="39">
        <f t="shared" si="297"/>
        <v>43313</v>
      </c>
      <c r="C3137" s="39">
        <f t="shared" si="298"/>
        <v>8</v>
      </c>
      <c r="D3137" s="39">
        <f t="shared" si="299"/>
        <v>2018</v>
      </c>
      <c r="E3137" s="26" t="s">
        <v>298</v>
      </c>
      <c r="F3137">
        <f t="shared" si="300"/>
        <v>4</v>
      </c>
      <c r="G3137" t="s">
        <v>8</v>
      </c>
    </row>
    <row r="3138" spans="1:7">
      <c r="A3138" s="26">
        <v>43314</v>
      </c>
      <c r="B3138" s="39">
        <f t="shared" si="297"/>
        <v>43314</v>
      </c>
      <c r="C3138" s="39">
        <f t="shared" si="298"/>
        <v>8</v>
      </c>
      <c r="D3138" s="39">
        <f t="shared" si="299"/>
        <v>2018</v>
      </c>
      <c r="E3138" s="26" t="s">
        <v>298</v>
      </c>
      <c r="F3138">
        <f t="shared" si="300"/>
        <v>5</v>
      </c>
      <c r="G3138" t="s">
        <v>8</v>
      </c>
    </row>
    <row r="3139" spans="1:7">
      <c r="A3139" s="26">
        <v>43315</v>
      </c>
      <c r="B3139" s="39">
        <f t="shared" si="297"/>
        <v>43315</v>
      </c>
      <c r="C3139" s="39">
        <f t="shared" si="298"/>
        <v>8</v>
      </c>
      <c r="D3139" s="39">
        <f t="shared" si="299"/>
        <v>2018</v>
      </c>
      <c r="E3139" s="26" t="s">
        <v>298</v>
      </c>
      <c r="F3139">
        <f t="shared" si="300"/>
        <v>6</v>
      </c>
      <c r="G3139" t="s">
        <v>8</v>
      </c>
    </row>
    <row r="3140" spans="1:7">
      <c r="A3140" s="26">
        <v>43316</v>
      </c>
      <c r="B3140" s="39">
        <f t="shared" si="297"/>
        <v>43316</v>
      </c>
      <c r="C3140" s="39">
        <f t="shared" si="298"/>
        <v>8</v>
      </c>
      <c r="D3140" s="39">
        <f t="shared" si="299"/>
        <v>2018</v>
      </c>
      <c r="E3140" s="26" t="s">
        <v>298</v>
      </c>
      <c r="F3140">
        <f t="shared" si="300"/>
        <v>7</v>
      </c>
      <c r="G3140" t="s">
        <v>0</v>
      </c>
    </row>
    <row r="3141" spans="1:7">
      <c r="A3141" s="26">
        <v>43317</v>
      </c>
      <c r="B3141" s="39">
        <f t="shared" si="297"/>
        <v>43317</v>
      </c>
      <c r="C3141" s="39">
        <f t="shared" si="298"/>
        <v>8</v>
      </c>
      <c r="D3141" s="39">
        <f t="shared" si="299"/>
        <v>2018</v>
      </c>
      <c r="E3141" s="26" t="s">
        <v>298</v>
      </c>
      <c r="F3141">
        <f t="shared" si="300"/>
        <v>1</v>
      </c>
      <c r="G3141" t="s">
        <v>13</v>
      </c>
    </row>
    <row r="3142" spans="1:7">
      <c r="A3142" s="26">
        <v>43318</v>
      </c>
      <c r="B3142" s="39">
        <f t="shared" si="297"/>
        <v>43318</v>
      </c>
      <c r="C3142" s="39">
        <f t="shared" si="298"/>
        <v>8</v>
      </c>
      <c r="D3142" s="39">
        <f t="shared" si="299"/>
        <v>2018</v>
      </c>
      <c r="E3142" s="26" t="s">
        <v>298</v>
      </c>
      <c r="F3142">
        <f t="shared" si="300"/>
        <v>2</v>
      </c>
      <c r="G3142" t="s">
        <v>8</v>
      </c>
    </row>
    <row r="3143" spans="1:7">
      <c r="A3143" s="26">
        <v>43319</v>
      </c>
      <c r="B3143" s="39">
        <f t="shared" ref="B3143:B3193" si="301">A3143</f>
        <v>43319</v>
      </c>
      <c r="C3143" s="39">
        <f t="shared" ref="C3143:C3193" si="302">MONTH(A3143)</f>
        <v>8</v>
      </c>
      <c r="D3143" s="39">
        <f t="shared" ref="D3143:D3193" si="303">YEAR(A3143)</f>
        <v>2018</v>
      </c>
      <c r="E3143" s="26" t="s">
        <v>298</v>
      </c>
      <c r="F3143">
        <f t="shared" ref="F3143:F3193" si="304">WEEKDAY(A3143)</f>
        <v>3</v>
      </c>
      <c r="G3143" t="s">
        <v>8</v>
      </c>
    </row>
    <row r="3144" spans="1:7">
      <c r="A3144" s="26">
        <v>43320</v>
      </c>
      <c r="B3144" s="39">
        <f t="shared" si="301"/>
        <v>43320</v>
      </c>
      <c r="C3144" s="39">
        <f t="shared" si="302"/>
        <v>8</v>
      </c>
      <c r="D3144" s="39">
        <f t="shared" si="303"/>
        <v>2018</v>
      </c>
      <c r="E3144" s="26" t="s">
        <v>298</v>
      </c>
      <c r="F3144">
        <f t="shared" si="304"/>
        <v>4</v>
      </c>
      <c r="G3144" t="s">
        <v>8</v>
      </c>
    </row>
    <row r="3145" spans="1:7">
      <c r="A3145" s="26">
        <v>43321</v>
      </c>
      <c r="B3145" s="39">
        <f t="shared" si="301"/>
        <v>43321</v>
      </c>
      <c r="C3145" s="39">
        <f t="shared" si="302"/>
        <v>8</v>
      </c>
      <c r="D3145" s="39">
        <f t="shared" si="303"/>
        <v>2018</v>
      </c>
      <c r="E3145" s="26" t="s">
        <v>298</v>
      </c>
      <c r="F3145">
        <f t="shared" si="304"/>
        <v>5</v>
      </c>
      <c r="G3145" t="s">
        <v>8</v>
      </c>
    </row>
    <row r="3146" spans="1:7">
      <c r="A3146" s="26">
        <v>43322</v>
      </c>
      <c r="B3146" s="39">
        <f t="shared" si="301"/>
        <v>43322</v>
      </c>
      <c r="C3146" s="39">
        <f t="shared" si="302"/>
        <v>8</v>
      </c>
      <c r="D3146" s="39">
        <f t="shared" si="303"/>
        <v>2018</v>
      </c>
      <c r="E3146" s="26" t="s">
        <v>298</v>
      </c>
      <c r="F3146">
        <f t="shared" si="304"/>
        <v>6</v>
      </c>
      <c r="G3146" t="s">
        <v>8</v>
      </c>
    </row>
    <row r="3147" spans="1:7">
      <c r="A3147" s="26">
        <v>43323</v>
      </c>
      <c r="B3147" s="39">
        <f t="shared" si="301"/>
        <v>43323</v>
      </c>
      <c r="C3147" s="39">
        <f t="shared" si="302"/>
        <v>8</v>
      </c>
      <c r="D3147" s="39">
        <f t="shared" si="303"/>
        <v>2018</v>
      </c>
      <c r="E3147" s="26" t="s">
        <v>298</v>
      </c>
      <c r="F3147">
        <f t="shared" si="304"/>
        <v>7</v>
      </c>
      <c r="G3147" t="s">
        <v>0</v>
      </c>
    </row>
    <row r="3148" spans="1:7">
      <c r="A3148" s="26">
        <v>43324</v>
      </c>
      <c r="B3148" s="39">
        <f t="shared" si="301"/>
        <v>43324</v>
      </c>
      <c r="C3148" s="39">
        <f t="shared" si="302"/>
        <v>8</v>
      </c>
      <c r="D3148" s="39">
        <f t="shared" si="303"/>
        <v>2018</v>
      </c>
      <c r="E3148" s="26" t="s">
        <v>298</v>
      </c>
      <c r="F3148">
        <f t="shared" si="304"/>
        <v>1</v>
      </c>
      <c r="G3148" t="s">
        <v>13</v>
      </c>
    </row>
    <row r="3149" spans="1:7">
      <c r="A3149" s="26">
        <v>43325</v>
      </c>
      <c r="B3149" s="39">
        <f t="shared" si="301"/>
        <v>43325</v>
      </c>
      <c r="C3149" s="39">
        <f t="shared" si="302"/>
        <v>8</v>
      </c>
      <c r="D3149" s="39">
        <f t="shared" si="303"/>
        <v>2018</v>
      </c>
      <c r="E3149" s="26" t="s">
        <v>298</v>
      </c>
      <c r="F3149">
        <f t="shared" si="304"/>
        <v>2</v>
      </c>
      <c r="G3149" t="s">
        <v>8</v>
      </c>
    </row>
    <row r="3150" spans="1:7">
      <c r="A3150" s="26">
        <v>43326</v>
      </c>
      <c r="B3150" s="39">
        <f t="shared" si="301"/>
        <v>43326</v>
      </c>
      <c r="C3150" s="39">
        <f t="shared" si="302"/>
        <v>8</v>
      </c>
      <c r="D3150" s="39">
        <f t="shared" si="303"/>
        <v>2018</v>
      </c>
      <c r="E3150" s="26" t="s">
        <v>298</v>
      </c>
      <c r="F3150">
        <f t="shared" si="304"/>
        <v>3</v>
      </c>
      <c r="G3150" t="s">
        <v>8</v>
      </c>
    </row>
    <row r="3151" spans="1:7">
      <c r="A3151" s="26">
        <v>43327</v>
      </c>
      <c r="B3151" s="39">
        <f t="shared" si="301"/>
        <v>43327</v>
      </c>
      <c r="C3151" s="39">
        <f t="shared" si="302"/>
        <v>8</v>
      </c>
      <c r="D3151" s="39">
        <f t="shared" si="303"/>
        <v>2018</v>
      </c>
      <c r="E3151" s="26" t="s">
        <v>298</v>
      </c>
      <c r="F3151">
        <f t="shared" si="304"/>
        <v>4</v>
      </c>
      <c r="G3151" t="s">
        <v>8</v>
      </c>
    </row>
    <row r="3152" spans="1:7">
      <c r="A3152" s="26">
        <v>43328</v>
      </c>
      <c r="B3152" s="39">
        <f t="shared" si="301"/>
        <v>43328</v>
      </c>
      <c r="C3152" s="39">
        <f t="shared" si="302"/>
        <v>8</v>
      </c>
      <c r="D3152" s="39">
        <f t="shared" si="303"/>
        <v>2018</v>
      </c>
      <c r="E3152" s="26" t="s">
        <v>298</v>
      </c>
      <c r="F3152">
        <f t="shared" si="304"/>
        <v>5</v>
      </c>
      <c r="G3152" t="s">
        <v>8</v>
      </c>
    </row>
    <row r="3153" spans="1:7">
      <c r="A3153" s="26">
        <v>43329</v>
      </c>
      <c r="B3153" s="39">
        <f t="shared" si="301"/>
        <v>43329</v>
      </c>
      <c r="C3153" s="39">
        <f t="shared" si="302"/>
        <v>8</v>
      </c>
      <c r="D3153" s="39">
        <f t="shared" si="303"/>
        <v>2018</v>
      </c>
      <c r="E3153" s="26" t="s">
        <v>298</v>
      </c>
      <c r="F3153">
        <f t="shared" si="304"/>
        <v>6</v>
      </c>
      <c r="G3153" t="s">
        <v>8</v>
      </c>
    </row>
    <row r="3154" spans="1:7">
      <c r="A3154" s="26">
        <v>43330</v>
      </c>
      <c r="B3154" s="39">
        <f t="shared" si="301"/>
        <v>43330</v>
      </c>
      <c r="C3154" s="39">
        <f t="shared" si="302"/>
        <v>8</v>
      </c>
      <c r="D3154" s="39">
        <f t="shared" si="303"/>
        <v>2018</v>
      </c>
      <c r="E3154" s="26" t="s">
        <v>298</v>
      </c>
      <c r="F3154">
        <f t="shared" si="304"/>
        <v>7</v>
      </c>
      <c r="G3154" t="s">
        <v>0</v>
      </c>
    </row>
    <row r="3155" spans="1:7">
      <c r="A3155" s="26">
        <v>43331</v>
      </c>
      <c r="B3155" s="39">
        <f t="shared" si="301"/>
        <v>43331</v>
      </c>
      <c r="C3155" s="39">
        <f t="shared" si="302"/>
        <v>8</v>
      </c>
      <c r="D3155" s="39">
        <f t="shared" si="303"/>
        <v>2018</v>
      </c>
      <c r="E3155" s="26" t="s">
        <v>298</v>
      </c>
      <c r="F3155">
        <f t="shared" si="304"/>
        <v>1</v>
      </c>
      <c r="G3155" t="s">
        <v>13</v>
      </c>
    </row>
    <row r="3156" spans="1:7">
      <c r="A3156" s="26">
        <v>43332</v>
      </c>
      <c r="B3156" s="39">
        <f t="shared" si="301"/>
        <v>43332</v>
      </c>
      <c r="C3156" s="39">
        <f t="shared" si="302"/>
        <v>8</v>
      </c>
      <c r="D3156" s="39">
        <f t="shared" si="303"/>
        <v>2018</v>
      </c>
      <c r="E3156" s="26" t="s">
        <v>298</v>
      </c>
      <c r="F3156">
        <f t="shared" si="304"/>
        <v>2</v>
      </c>
      <c r="G3156" t="s">
        <v>8</v>
      </c>
    </row>
    <row r="3157" spans="1:7">
      <c r="A3157" s="26">
        <v>43333</v>
      </c>
      <c r="B3157" s="39">
        <f t="shared" si="301"/>
        <v>43333</v>
      </c>
      <c r="C3157" s="39">
        <f t="shared" si="302"/>
        <v>8</v>
      </c>
      <c r="D3157" s="39">
        <f t="shared" si="303"/>
        <v>2018</v>
      </c>
      <c r="E3157" s="26" t="s">
        <v>298</v>
      </c>
      <c r="F3157">
        <f t="shared" si="304"/>
        <v>3</v>
      </c>
      <c r="G3157" t="s">
        <v>8</v>
      </c>
    </row>
    <row r="3158" spans="1:7">
      <c r="A3158" s="26">
        <v>43334</v>
      </c>
      <c r="B3158" s="39">
        <f t="shared" si="301"/>
        <v>43334</v>
      </c>
      <c r="C3158" s="39">
        <f t="shared" si="302"/>
        <v>8</v>
      </c>
      <c r="D3158" s="39">
        <f t="shared" si="303"/>
        <v>2018</v>
      </c>
      <c r="E3158" s="26" t="s">
        <v>298</v>
      </c>
      <c r="F3158">
        <f t="shared" si="304"/>
        <v>4</v>
      </c>
      <c r="G3158" t="s">
        <v>8</v>
      </c>
    </row>
    <row r="3159" spans="1:7">
      <c r="A3159" s="26">
        <v>43335</v>
      </c>
      <c r="B3159" s="39">
        <f t="shared" si="301"/>
        <v>43335</v>
      </c>
      <c r="C3159" s="39">
        <f t="shared" si="302"/>
        <v>8</v>
      </c>
      <c r="D3159" s="39">
        <f t="shared" si="303"/>
        <v>2018</v>
      </c>
      <c r="E3159" s="26" t="s">
        <v>298</v>
      </c>
      <c r="F3159">
        <f t="shared" si="304"/>
        <v>5</v>
      </c>
      <c r="G3159" t="s">
        <v>8</v>
      </c>
    </row>
    <row r="3160" spans="1:7">
      <c r="A3160" s="26">
        <v>43336</v>
      </c>
      <c r="B3160" s="39">
        <f t="shared" si="301"/>
        <v>43336</v>
      </c>
      <c r="C3160" s="39">
        <f t="shared" si="302"/>
        <v>8</v>
      </c>
      <c r="D3160" s="39">
        <f t="shared" si="303"/>
        <v>2018</v>
      </c>
      <c r="E3160" s="26" t="s">
        <v>298</v>
      </c>
      <c r="F3160">
        <f t="shared" si="304"/>
        <v>6</v>
      </c>
      <c r="G3160" t="s">
        <v>8</v>
      </c>
    </row>
    <row r="3161" spans="1:7">
      <c r="A3161" s="26">
        <v>43337</v>
      </c>
      <c r="B3161" s="39">
        <f t="shared" si="301"/>
        <v>43337</v>
      </c>
      <c r="C3161" s="39">
        <f t="shared" si="302"/>
        <v>8</v>
      </c>
      <c r="D3161" s="39">
        <f t="shared" si="303"/>
        <v>2018</v>
      </c>
      <c r="E3161" s="26" t="s">
        <v>298</v>
      </c>
      <c r="F3161">
        <f t="shared" si="304"/>
        <v>7</v>
      </c>
      <c r="G3161" t="s">
        <v>0</v>
      </c>
    </row>
    <row r="3162" spans="1:7">
      <c r="A3162" s="26">
        <v>43338</v>
      </c>
      <c r="B3162" s="39">
        <f t="shared" si="301"/>
        <v>43338</v>
      </c>
      <c r="C3162" s="39">
        <f t="shared" si="302"/>
        <v>8</v>
      </c>
      <c r="D3162" s="39">
        <f t="shared" si="303"/>
        <v>2018</v>
      </c>
      <c r="E3162" s="26" t="s">
        <v>298</v>
      </c>
      <c r="F3162">
        <f t="shared" si="304"/>
        <v>1</v>
      </c>
      <c r="G3162" t="s">
        <v>13</v>
      </c>
    </row>
    <row r="3163" spans="1:7">
      <c r="A3163" s="26">
        <v>43339</v>
      </c>
      <c r="B3163" s="39">
        <f t="shared" si="301"/>
        <v>43339</v>
      </c>
      <c r="C3163" s="39">
        <f t="shared" si="302"/>
        <v>8</v>
      </c>
      <c r="D3163" s="39">
        <f t="shared" si="303"/>
        <v>2018</v>
      </c>
      <c r="E3163" s="26" t="s">
        <v>298</v>
      </c>
      <c r="F3163">
        <f t="shared" si="304"/>
        <v>2</v>
      </c>
      <c r="G3163" t="s">
        <v>8</v>
      </c>
    </row>
    <row r="3164" spans="1:7">
      <c r="A3164" s="26">
        <v>43340</v>
      </c>
      <c r="B3164" s="39">
        <f t="shared" si="301"/>
        <v>43340</v>
      </c>
      <c r="C3164" s="39">
        <f t="shared" si="302"/>
        <v>8</v>
      </c>
      <c r="D3164" s="39">
        <f t="shared" si="303"/>
        <v>2018</v>
      </c>
      <c r="E3164" s="26" t="s">
        <v>298</v>
      </c>
      <c r="F3164">
        <f t="shared" si="304"/>
        <v>3</v>
      </c>
      <c r="G3164" t="s">
        <v>8</v>
      </c>
    </row>
    <row r="3165" spans="1:7">
      <c r="A3165" s="26">
        <v>43341</v>
      </c>
      <c r="B3165" s="39">
        <f t="shared" si="301"/>
        <v>43341</v>
      </c>
      <c r="C3165" s="39">
        <f t="shared" si="302"/>
        <v>8</v>
      </c>
      <c r="D3165" s="39">
        <f t="shared" si="303"/>
        <v>2018</v>
      </c>
      <c r="E3165" s="26" t="s">
        <v>298</v>
      </c>
      <c r="F3165">
        <f t="shared" si="304"/>
        <v>4</v>
      </c>
      <c r="G3165" t="s">
        <v>8</v>
      </c>
    </row>
    <row r="3166" spans="1:7">
      <c r="A3166" s="26">
        <v>43342</v>
      </c>
      <c r="B3166" s="39">
        <f t="shared" si="301"/>
        <v>43342</v>
      </c>
      <c r="C3166" s="39">
        <f t="shared" si="302"/>
        <v>8</v>
      </c>
      <c r="D3166" s="39">
        <f t="shared" si="303"/>
        <v>2018</v>
      </c>
      <c r="E3166" s="26" t="s">
        <v>298</v>
      </c>
      <c r="F3166">
        <f t="shared" si="304"/>
        <v>5</v>
      </c>
      <c r="G3166" t="s">
        <v>8</v>
      </c>
    </row>
    <row r="3167" spans="1:7">
      <c r="A3167" s="26">
        <v>43343</v>
      </c>
      <c r="B3167" s="39">
        <f t="shared" si="301"/>
        <v>43343</v>
      </c>
      <c r="C3167" s="39">
        <f t="shared" si="302"/>
        <v>8</v>
      </c>
      <c r="D3167" s="39">
        <f t="shared" si="303"/>
        <v>2018</v>
      </c>
      <c r="E3167" s="26" t="s">
        <v>298</v>
      </c>
      <c r="F3167">
        <f t="shared" si="304"/>
        <v>6</v>
      </c>
      <c r="G3167" t="s">
        <v>8</v>
      </c>
    </row>
    <row r="3168" spans="1:7">
      <c r="A3168" s="26">
        <v>43344</v>
      </c>
      <c r="B3168" s="39">
        <f t="shared" si="301"/>
        <v>43344</v>
      </c>
      <c r="C3168" s="39">
        <f t="shared" si="302"/>
        <v>9</v>
      </c>
      <c r="D3168" s="39">
        <f t="shared" si="303"/>
        <v>2018</v>
      </c>
      <c r="E3168" s="26" t="s">
        <v>298</v>
      </c>
      <c r="F3168">
        <f t="shared" si="304"/>
        <v>7</v>
      </c>
      <c r="G3168" t="s">
        <v>0</v>
      </c>
    </row>
    <row r="3169" spans="1:7">
      <c r="A3169" s="26">
        <v>43345</v>
      </c>
      <c r="B3169" s="39">
        <f t="shared" si="301"/>
        <v>43345</v>
      </c>
      <c r="C3169" s="39">
        <f t="shared" si="302"/>
        <v>9</v>
      </c>
      <c r="D3169" s="39">
        <f t="shared" si="303"/>
        <v>2018</v>
      </c>
      <c r="E3169" s="26" t="s">
        <v>298</v>
      </c>
      <c r="F3169">
        <f t="shared" si="304"/>
        <v>1</v>
      </c>
      <c r="G3169" t="s">
        <v>13</v>
      </c>
    </row>
    <row r="3170" spans="1:7">
      <c r="A3170" s="26">
        <v>43346</v>
      </c>
      <c r="B3170" s="39">
        <f t="shared" si="301"/>
        <v>43346</v>
      </c>
      <c r="C3170" s="39">
        <f t="shared" si="302"/>
        <v>9</v>
      </c>
      <c r="D3170" s="39">
        <f t="shared" si="303"/>
        <v>2018</v>
      </c>
      <c r="E3170" s="26" t="s">
        <v>298</v>
      </c>
      <c r="F3170">
        <f t="shared" si="304"/>
        <v>2</v>
      </c>
      <c r="G3170" t="s">
        <v>8</v>
      </c>
    </row>
    <row r="3171" spans="1:7">
      <c r="A3171" s="26">
        <v>43347</v>
      </c>
      <c r="B3171" s="39">
        <f t="shared" si="301"/>
        <v>43347</v>
      </c>
      <c r="C3171" s="39">
        <f t="shared" si="302"/>
        <v>9</v>
      </c>
      <c r="D3171" s="39">
        <f t="shared" si="303"/>
        <v>2018</v>
      </c>
      <c r="E3171" s="26" t="s">
        <v>298</v>
      </c>
      <c r="F3171">
        <f t="shared" si="304"/>
        <v>3</v>
      </c>
      <c r="G3171" t="s">
        <v>8</v>
      </c>
    </row>
    <row r="3172" spans="1:7">
      <c r="A3172" s="26">
        <v>43348</v>
      </c>
      <c r="B3172" s="39">
        <f t="shared" si="301"/>
        <v>43348</v>
      </c>
      <c r="C3172" s="39">
        <f t="shared" si="302"/>
        <v>9</v>
      </c>
      <c r="D3172" s="39">
        <f t="shared" si="303"/>
        <v>2018</v>
      </c>
      <c r="E3172" s="26" t="s">
        <v>298</v>
      </c>
      <c r="F3172">
        <f t="shared" si="304"/>
        <v>4</v>
      </c>
      <c r="G3172" t="s">
        <v>8</v>
      </c>
    </row>
    <row r="3173" spans="1:7">
      <c r="A3173" s="26">
        <v>43349</v>
      </c>
      <c r="B3173" s="39">
        <f t="shared" si="301"/>
        <v>43349</v>
      </c>
      <c r="C3173" s="39">
        <f t="shared" si="302"/>
        <v>9</v>
      </c>
      <c r="D3173" s="39">
        <f t="shared" si="303"/>
        <v>2018</v>
      </c>
      <c r="E3173" s="26" t="s">
        <v>298</v>
      </c>
      <c r="F3173">
        <f t="shared" si="304"/>
        <v>5</v>
      </c>
      <c r="G3173" t="s">
        <v>8</v>
      </c>
    </row>
    <row r="3174" spans="1:7">
      <c r="A3174" s="26">
        <v>43350</v>
      </c>
      <c r="B3174" s="39">
        <f t="shared" si="301"/>
        <v>43350</v>
      </c>
      <c r="C3174" s="39">
        <f t="shared" si="302"/>
        <v>9</v>
      </c>
      <c r="D3174" s="39">
        <f t="shared" si="303"/>
        <v>2018</v>
      </c>
      <c r="E3174" s="26" t="s">
        <v>298</v>
      </c>
      <c r="F3174">
        <f t="shared" si="304"/>
        <v>6</v>
      </c>
      <c r="G3174" t="s">
        <v>8</v>
      </c>
    </row>
    <row r="3175" spans="1:7">
      <c r="A3175" s="26">
        <v>43351</v>
      </c>
      <c r="B3175" s="39">
        <f t="shared" si="301"/>
        <v>43351</v>
      </c>
      <c r="C3175" s="39">
        <f t="shared" si="302"/>
        <v>9</v>
      </c>
      <c r="D3175" s="39">
        <f t="shared" si="303"/>
        <v>2018</v>
      </c>
      <c r="E3175" s="26" t="s">
        <v>298</v>
      </c>
      <c r="F3175">
        <f t="shared" si="304"/>
        <v>7</v>
      </c>
      <c r="G3175" t="s">
        <v>0</v>
      </c>
    </row>
    <row r="3176" spans="1:7">
      <c r="A3176" s="26">
        <v>43352</v>
      </c>
      <c r="B3176" s="39">
        <f t="shared" si="301"/>
        <v>43352</v>
      </c>
      <c r="C3176" s="39">
        <f t="shared" si="302"/>
        <v>9</v>
      </c>
      <c r="D3176" s="39">
        <f t="shared" si="303"/>
        <v>2018</v>
      </c>
      <c r="E3176" s="26" t="s">
        <v>298</v>
      </c>
      <c r="F3176">
        <f t="shared" si="304"/>
        <v>1</v>
      </c>
      <c r="G3176" t="s">
        <v>13</v>
      </c>
    </row>
    <row r="3177" spans="1:7">
      <c r="A3177" s="26">
        <v>43353</v>
      </c>
      <c r="B3177" s="39">
        <f t="shared" si="301"/>
        <v>43353</v>
      </c>
      <c r="C3177" s="39">
        <f t="shared" si="302"/>
        <v>9</v>
      </c>
      <c r="D3177" s="39">
        <f t="shared" si="303"/>
        <v>2018</v>
      </c>
      <c r="E3177" s="26" t="s">
        <v>298</v>
      </c>
      <c r="F3177">
        <f t="shared" si="304"/>
        <v>2</v>
      </c>
      <c r="G3177" t="s">
        <v>8</v>
      </c>
    </row>
    <row r="3178" spans="1:7">
      <c r="A3178" s="26">
        <v>43354</v>
      </c>
      <c r="B3178" s="39">
        <f t="shared" si="301"/>
        <v>43354</v>
      </c>
      <c r="C3178" s="39">
        <f t="shared" si="302"/>
        <v>9</v>
      </c>
      <c r="D3178" s="39">
        <f t="shared" si="303"/>
        <v>2018</v>
      </c>
      <c r="E3178" s="26" t="s">
        <v>298</v>
      </c>
      <c r="F3178">
        <f t="shared" si="304"/>
        <v>3</v>
      </c>
      <c r="G3178" t="s">
        <v>8</v>
      </c>
    </row>
    <row r="3179" spans="1:7">
      <c r="A3179" s="26">
        <v>43355</v>
      </c>
      <c r="B3179" s="39">
        <f t="shared" si="301"/>
        <v>43355</v>
      </c>
      <c r="C3179" s="39">
        <f t="shared" si="302"/>
        <v>9</v>
      </c>
      <c r="D3179" s="39">
        <f t="shared" si="303"/>
        <v>2018</v>
      </c>
      <c r="E3179" s="26" t="s">
        <v>298</v>
      </c>
      <c r="F3179">
        <f t="shared" si="304"/>
        <v>4</v>
      </c>
      <c r="G3179" t="s">
        <v>8</v>
      </c>
    </row>
    <row r="3180" spans="1:7">
      <c r="A3180" s="26">
        <v>43356</v>
      </c>
      <c r="B3180" s="39">
        <f t="shared" si="301"/>
        <v>43356</v>
      </c>
      <c r="C3180" s="39">
        <f t="shared" si="302"/>
        <v>9</v>
      </c>
      <c r="D3180" s="39">
        <f t="shared" si="303"/>
        <v>2018</v>
      </c>
      <c r="E3180" s="26" t="s">
        <v>298</v>
      </c>
      <c r="F3180">
        <f t="shared" si="304"/>
        <v>5</v>
      </c>
      <c r="G3180" t="s">
        <v>8</v>
      </c>
    </row>
    <row r="3181" spans="1:7">
      <c r="A3181" s="26">
        <v>43357</v>
      </c>
      <c r="B3181" s="39">
        <f t="shared" si="301"/>
        <v>43357</v>
      </c>
      <c r="C3181" s="39">
        <f t="shared" si="302"/>
        <v>9</v>
      </c>
      <c r="D3181" s="39">
        <f t="shared" si="303"/>
        <v>2018</v>
      </c>
      <c r="E3181" s="26" t="s">
        <v>298</v>
      </c>
      <c r="F3181">
        <f t="shared" si="304"/>
        <v>6</v>
      </c>
      <c r="G3181" t="s">
        <v>8</v>
      </c>
    </row>
    <row r="3182" spans="1:7">
      <c r="A3182" s="26">
        <v>43358</v>
      </c>
      <c r="B3182" s="39">
        <f t="shared" si="301"/>
        <v>43358</v>
      </c>
      <c r="C3182" s="39">
        <f t="shared" si="302"/>
        <v>9</v>
      </c>
      <c r="D3182" s="39">
        <f t="shared" si="303"/>
        <v>2018</v>
      </c>
      <c r="E3182" s="26" t="s">
        <v>298</v>
      </c>
      <c r="F3182">
        <f t="shared" si="304"/>
        <v>7</v>
      </c>
      <c r="G3182" t="s">
        <v>0</v>
      </c>
    </row>
    <row r="3183" spans="1:7">
      <c r="A3183" s="26">
        <v>43359</v>
      </c>
      <c r="B3183" s="39">
        <f t="shared" si="301"/>
        <v>43359</v>
      </c>
      <c r="C3183" s="39">
        <f t="shared" si="302"/>
        <v>9</v>
      </c>
      <c r="D3183" s="39">
        <f t="shared" si="303"/>
        <v>2018</v>
      </c>
      <c r="E3183" s="26" t="s">
        <v>298</v>
      </c>
      <c r="F3183">
        <f t="shared" si="304"/>
        <v>1</v>
      </c>
      <c r="G3183" t="s">
        <v>13</v>
      </c>
    </row>
    <row r="3184" spans="1:7">
      <c r="A3184" s="26">
        <v>43360</v>
      </c>
      <c r="B3184" s="39">
        <f t="shared" si="301"/>
        <v>43360</v>
      </c>
      <c r="C3184" s="39">
        <f t="shared" si="302"/>
        <v>9</v>
      </c>
      <c r="D3184" s="39">
        <f t="shared" si="303"/>
        <v>2018</v>
      </c>
      <c r="E3184" s="26" t="s">
        <v>298</v>
      </c>
      <c r="F3184">
        <f t="shared" si="304"/>
        <v>2</v>
      </c>
      <c r="G3184" t="s">
        <v>8</v>
      </c>
    </row>
    <row r="3185" spans="1:7">
      <c r="A3185" s="26">
        <v>43361</v>
      </c>
      <c r="B3185" s="39">
        <f t="shared" si="301"/>
        <v>43361</v>
      </c>
      <c r="C3185" s="39">
        <f t="shared" si="302"/>
        <v>9</v>
      </c>
      <c r="D3185" s="39">
        <f t="shared" si="303"/>
        <v>2018</v>
      </c>
      <c r="E3185" s="26" t="s">
        <v>298</v>
      </c>
      <c r="F3185">
        <f t="shared" si="304"/>
        <v>3</v>
      </c>
      <c r="G3185" t="s">
        <v>8</v>
      </c>
    </row>
    <row r="3186" spans="1:7">
      <c r="A3186" s="26">
        <v>43362</v>
      </c>
      <c r="B3186" s="39">
        <f t="shared" si="301"/>
        <v>43362</v>
      </c>
      <c r="C3186" s="39">
        <f t="shared" si="302"/>
        <v>9</v>
      </c>
      <c r="D3186" s="39">
        <f t="shared" si="303"/>
        <v>2018</v>
      </c>
      <c r="E3186" s="26" t="s">
        <v>298</v>
      </c>
      <c r="F3186">
        <f t="shared" si="304"/>
        <v>4</v>
      </c>
      <c r="G3186" t="s">
        <v>8</v>
      </c>
    </row>
    <row r="3187" spans="1:7">
      <c r="A3187" s="26">
        <v>43363</v>
      </c>
      <c r="B3187" s="39">
        <f t="shared" si="301"/>
        <v>43363</v>
      </c>
      <c r="C3187" s="39">
        <f t="shared" si="302"/>
        <v>9</v>
      </c>
      <c r="D3187" s="39">
        <f t="shared" si="303"/>
        <v>2018</v>
      </c>
      <c r="E3187" s="26" t="s">
        <v>298</v>
      </c>
      <c r="F3187">
        <f t="shared" si="304"/>
        <v>5</v>
      </c>
      <c r="G3187" t="s">
        <v>8</v>
      </c>
    </row>
    <row r="3188" spans="1:7">
      <c r="A3188" s="26">
        <v>43364</v>
      </c>
      <c r="B3188" s="39">
        <f t="shared" si="301"/>
        <v>43364</v>
      </c>
      <c r="C3188" s="39">
        <f t="shared" si="302"/>
        <v>9</v>
      </c>
      <c r="D3188" s="39">
        <f t="shared" si="303"/>
        <v>2018</v>
      </c>
      <c r="E3188" s="26" t="s">
        <v>298</v>
      </c>
      <c r="F3188">
        <f t="shared" si="304"/>
        <v>6</v>
      </c>
      <c r="G3188" t="s">
        <v>8</v>
      </c>
    </row>
    <row r="3189" spans="1:7">
      <c r="A3189" s="26">
        <v>43365</v>
      </c>
      <c r="B3189" s="39">
        <f t="shared" si="301"/>
        <v>43365</v>
      </c>
      <c r="C3189" s="39">
        <f t="shared" si="302"/>
        <v>9</v>
      </c>
      <c r="D3189" s="39">
        <f t="shared" si="303"/>
        <v>2018</v>
      </c>
      <c r="E3189" s="26" t="s">
        <v>298</v>
      </c>
      <c r="F3189">
        <f t="shared" si="304"/>
        <v>7</v>
      </c>
      <c r="G3189" t="s">
        <v>0</v>
      </c>
    </row>
    <row r="3190" spans="1:7">
      <c r="A3190" s="26">
        <v>43366</v>
      </c>
      <c r="B3190" s="39">
        <f t="shared" si="301"/>
        <v>43366</v>
      </c>
      <c r="C3190" s="39">
        <f t="shared" si="302"/>
        <v>9</v>
      </c>
      <c r="D3190" s="39">
        <f t="shared" si="303"/>
        <v>2018</v>
      </c>
      <c r="E3190" s="26" t="s">
        <v>298</v>
      </c>
      <c r="F3190">
        <f t="shared" si="304"/>
        <v>1</v>
      </c>
      <c r="G3190" t="s">
        <v>13</v>
      </c>
    </row>
    <row r="3191" spans="1:7">
      <c r="A3191" s="26">
        <v>43367</v>
      </c>
      <c r="B3191" s="39">
        <f t="shared" si="301"/>
        <v>43367</v>
      </c>
      <c r="C3191" s="39">
        <f t="shared" si="302"/>
        <v>9</v>
      </c>
      <c r="D3191" s="39">
        <f t="shared" si="303"/>
        <v>2018</v>
      </c>
      <c r="E3191" s="26" t="s">
        <v>298</v>
      </c>
      <c r="F3191">
        <f t="shared" si="304"/>
        <v>2</v>
      </c>
      <c r="G3191" t="s">
        <v>13</v>
      </c>
    </row>
    <row r="3192" spans="1:7">
      <c r="A3192" s="26">
        <v>43368</v>
      </c>
      <c r="B3192" s="39">
        <f t="shared" si="301"/>
        <v>43368</v>
      </c>
      <c r="C3192" s="39">
        <f t="shared" si="302"/>
        <v>9</v>
      </c>
      <c r="D3192" s="39">
        <f t="shared" si="303"/>
        <v>2018</v>
      </c>
      <c r="E3192" s="26" t="s">
        <v>298</v>
      </c>
      <c r="F3192">
        <f t="shared" si="304"/>
        <v>3</v>
      </c>
      <c r="G3192" t="s">
        <v>8</v>
      </c>
    </row>
    <row r="3193" spans="1:7">
      <c r="A3193" s="26">
        <v>43369</v>
      </c>
      <c r="B3193" s="39">
        <f t="shared" si="301"/>
        <v>43369</v>
      </c>
      <c r="C3193" s="39">
        <f t="shared" si="302"/>
        <v>9</v>
      </c>
      <c r="D3193" s="39">
        <f t="shared" si="303"/>
        <v>2018</v>
      </c>
      <c r="E3193" s="26" t="s">
        <v>298</v>
      </c>
      <c r="F3193">
        <f t="shared" si="304"/>
        <v>4</v>
      </c>
      <c r="G3193" t="s">
        <v>8</v>
      </c>
    </row>
    <row r="3194" spans="1:7">
      <c r="A3194" s="26">
        <v>43370</v>
      </c>
      <c r="B3194" s="39">
        <f t="shared" ref="B3194:B3214" si="305">A3194</f>
        <v>43370</v>
      </c>
      <c r="C3194" s="39">
        <f t="shared" ref="C3194:C3214" si="306">MONTH(A3194)</f>
        <v>9</v>
      </c>
      <c r="D3194" s="39">
        <f t="shared" ref="D3194:D3214" si="307">YEAR(A3194)</f>
        <v>2018</v>
      </c>
      <c r="E3194" s="26" t="s">
        <v>298</v>
      </c>
      <c r="F3194">
        <f t="shared" ref="F3194:F3214" si="308">WEEKDAY(A3194)</f>
        <v>5</v>
      </c>
      <c r="G3194" t="s">
        <v>8</v>
      </c>
    </row>
    <row r="3195" spans="1:7">
      <c r="A3195" s="26">
        <v>43371</v>
      </c>
      <c r="B3195" s="39">
        <f t="shared" si="305"/>
        <v>43371</v>
      </c>
      <c r="C3195" s="39">
        <f t="shared" si="306"/>
        <v>9</v>
      </c>
      <c r="D3195" s="39">
        <f t="shared" si="307"/>
        <v>2018</v>
      </c>
      <c r="E3195" s="26" t="s">
        <v>298</v>
      </c>
      <c r="F3195">
        <f t="shared" si="308"/>
        <v>6</v>
      </c>
      <c r="G3195" t="s">
        <v>8</v>
      </c>
    </row>
    <row r="3196" spans="1:7">
      <c r="A3196" s="26">
        <v>43372</v>
      </c>
      <c r="B3196" s="39">
        <f t="shared" si="305"/>
        <v>43372</v>
      </c>
      <c r="C3196" s="39">
        <f t="shared" si="306"/>
        <v>9</v>
      </c>
      <c r="D3196" s="39">
        <f t="shared" si="307"/>
        <v>2018</v>
      </c>
      <c r="E3196" s="26" t="s">
        <v>298</v>
      </c>
      <c r="F3196">
        <f t="shared" si="308"/>
        <v>7</v>
      </c>
      <c r="G3196" t="s">
        <v>0</v>
      </c>
    </row>
    <row r="3197" spans="1:7">
      <c r="A3197" s="26">
        <v>43373</v>
      </c>
      <c r="B3197" s="39">
        <f t="shared" si="305"/>
        <v>43373</v>
      </c>
      <c r="C3197" s="39">
        <f t="shared" si="306"/>
        <v>9</v>
      </c>
      <c r="D3197" s="39">
        <f t="shared" si="307"/>
        <v>2018</v>
      </c>
      <c r="E3197" s="26" t="s">
        <v>298</v>
      </c>
      <c r="F3197">
        <f t="shared" si="308"/>
        <v>1</v>
      </c>
      <c r="G3197" t="s">
        <v>13</v>
      </c>
    </row>
    <row r="3198" spans="1:7">
      <c r="A3198" s="26">
        <v>43374</v>
      </c>
      <c r="B3198" s="39">
        <f t="shared" si="305"/>
        <v>43374</v>
      </c>
      <c r="C3198" s="39">
        <f t="shared" si="306"/>
        <v>10</v>
      </c>
      <c r="D3198" s="39">
        <f t="shared" si="307"/>
        <v>2018</v>
      </c>
      <c r="E3198" s="26" t="s">
        <v>333</v>
      </c>
      <c r="F3198">
        <f t="shared" si="308"/>
        <v>2</v>
      </c>
      <c r="G3198" t="s">
        <v>8</v>
      </c>
    </row>
    <row r="3199" spans="1:7">
      <c r="A3199" s="26">
        <v>43375</v>
      </c>
      <c r="B3199" s="39">
        <f t="shared" si="305"/>
        <v>43375</v>
      </c>
      <c r="C3199" s="39">
        <f t="shared" si="306"/>
        <v>10</v>
      </c>
      <c r="D3199" s="39">
        <f t="shared" si="307"/>
        <v>2018</v>
      </c>
      <c r="E3199" s="26" t="s">
        <v>333</v>
      </c>
      <c r="F3199">
        <f t="shared" si="308"/>
        <v>3</v>
      </c>
      <c r="G3199" t="s">
        <v>8</v>
      </c>
    </row>
    <row r="3200" spans="1:7">
      <c r="A3200" s="26">
        <v>43376</v>
      </c>
      <c r="B3200" s="39">
        <f t="shared" si="305"/>
        <v>43376</v>
      </c>
      <c r="C3200" s="39">
        <f t="shared" si="306"/>
        <v>10</v>
      </c>
      <c r="D3200" s="39">
        <f t="shared" si="307"/>
        <v>2018</v>
      </c>
      <c r="E3200" s="26" t="s">
        <v>333</v>
      </c>
      <c r="F3200">
        <f t="shared" si="308"/>
        <v>4</v>
      </c>
      <c r="G3200" t="s">
        <v>8</v>
      </c>
    </row>
    <row r="3201" spans="1:7">
      <c r="A3201" s="26">
        <v>43377</v>
      </c>
      <c r="B3201" s="39">
        <f t="shared" si="305"/>
        <v>43377</v>
      </c>
      <c r="C3201" s="39">
        <f t="shared" si="306"/>
        <v>10</v>
      </c>
      <c r="D3201" s="39">
        <f t="shared" si="307"/>
        <v>2018</v>
      </c>
      <c r="E3201" s="26" t="s">
        <v>333</v>
      </c>
      <c r="F3201">
        <f t="shared" si="308"/>
        <v>5</v>
      </c>
      <c r="G3201" t="s">
        <v>8</v>
      </c>
    </row>
    <row r="3202" spans="1:7">
      <c r="A3202" s="26">
        <v>43378</v>
      </c>
      <c r="B3202" s="39">
        <f t="shared" si="305"/>
        <v>43378</v>
      </c>
      <c r="C3202" s="39">
        <f t="shared" si="306"/>
        <v>10</v>
      </c>
      <c r="D3202" s="39">
        <f t="shared" si="307"/>
        <v>2018</v>
      </c>
      <c r="E3202" s="26" t="s">
        <v>333</v>
      </c>
      <c r="F3202">
        <f t="shared" si="308"/>
        <v>6</v>
      </c>
      <c r="G3202" t="s">
        <v>8</v>
      </c>
    </row>
    <row r="3203" spans="1:7">
      <c r="A3203" s="26">
        <v>43379</v>
      </c>
      <c r="B3203" s="39">
        <f t="shared" si="305"/>
        <v>43379</v>
      </c>
      <c r="C3203" s="39">
        <f t="shared" si="306"/>
        <v>10</v>
      </c>
      <c r="D3203" s="39">
        <f t="shared" si="307"/>
        <v>2018</v>
      </c>
      <c r="E3203" s="26" t="s">
        <v>333</v>
      </c>
      <c r="F3203">
        <f t="shared" si="308"/>
        <v>7</v>
      </c>
      <c r="G3203" t="s">
        <v>0</v>
      </c>
    </row>
    <row r="3204" spans="1:7">
      <c r="A3204" s="26">
        <v>43380</v>
      </c>
      <c r="B3204" s="39">
        <f t="shared" si="305"/>
        <v>43380</v>
      </c>
      <c r="C3204" s="39">
        <f t="shared" si="306"/>
        <v>10</v>
      </c>
      <c r="D3204" s="39">
        <f t="shared" si="307"/>
        <v>2018</v>
      </c>
      <c r="E3204" s="26" t="s">
        <v>333</v>
      </c>
      <c r="F3204">
        <f t="shared" si="308"/>
        <v>1</v>
      </c>
      <c r="G3204" t="s">
        <v>13</v>
      </c>
    </row>
    <row r="3205" spans="1:7">
      <c r="A3205" s="26">
        <v>43381</v>
      </c>
      <c r="B3205" s="39">
        <f t="shared" si="305"/>
        <v>43381</v>
      </c>
      <c r="C3205" s="39">
        <f t="shared" si="306"/>
        <v>10</v>
      </c>
      <c r="D3205" s="39">
        <f t="shared" si="307"/>
        <v>2018</v>
      </c>
      <c r="E3205" s="26" t="s">
        <v>333</v>
      </c>
      <c r="F3205">
        <f t="shared" si="308"/>
        <v>2</v>
      </c>
      <c r="G3205" t="s">
        <v>8</v>
      </c>
    </row>
    <row r="3206" spans="1:7">
      <c r="A3206" s="26">
        <v>43382</v>
      </c>
      <c r="B3206" s="39">
        <f t="shared" si="305"/>
        <v>43382</v>
      </c>
      <c r="C3206" s="39">
        <f t="shared" si="306"/>
        <v>10</v>
      </c>
      <c r="D3206" s="39">
        <f t="shared" si="307"/>
        <v>2018</v>
      </c>
      <c r="E3206" s="26" t="s">
        <v>333</v>
      </c>
      <c r="F3206">
        <f t="shared" si="308"/>
        <v>3</v>
      </c>
      <c r="G3206" t="s">
        <v>8</v>
      </c>
    </row>
    <row r="3207" spans="1:7">
      <c r="A3207" s="26">
        <v>43383</v>
      </c>
      <c r="B3207" s="39">
        <f t="shared" si="305"/>
        <v>43383</v>
      </c>
      <c r="C3207" s="39">
        <f t="shared" si="306"/>
        <v>10</v>
      </c>
      <c r="D3207" s="39">
        <f t="shared" si="307"/>
        <v>2018</v>
      </c>
      <c r="E3207" s="26" t="s">
        <v>333</v>
      </c>
      <c r="F3207">
        <f t="shared" si="308"/>
        <v>4</v>
      </c>
      <c r="G3207" t="s">
        <v>13</v>
      </c>
    </row>
    <row r="3208" spans="1:7">
      <c r="A3208" s="26">
        <v>43384</v>
      </c>
      <c r="B3208" s="39">
        <f t="shared" si="305"/>
        <v>43384</v>
      </c>
      <c r="C3208" s="39">
        <f t="shared" si="306"/>
        <v>10</v>
      </c>
      <c r="D3208" s="39">
        <f t="shared" si="307"/>
        <v>2018</v>
      </c>
      <c r="E3208" s="26" t="s">
        <v>333</v>
      </c>
      <c r="F3208">
        <f t="shared" si="308"/>
        <v>5</v>
      </c>
      <c r="G3208" t="s">
        <v>8</v>
      </c>
    </row>
    <row r="3209" spans="1:7">
      <c r="A3209" s="26">
        <v>43385</v>
      </c>
      <c r="B3209" s="39">
        <f t="shared" si="305"/>
        <v>43385</v>
      </c>
      <c r="C3209" s="39">
        <f t="shared" si="306"/>
        <v>10</v>
      </c>
      <c r="D3209" s="39">
        <f t="shared" si="307"/>
        <v>2018</v>
      </c>
      <c r="E3209" s="26" t="s">
        <v>333</v>
      </c>
      <c r="F3209">
        <f t="shared" si="308"/>
        <v>6</v>
      </c>
      <c r="G3209" t="s">
        <v>8</v>
      </c>
    </row>
    <row r="3210" spans="1:7">
      <c r="A3210" s="26">
        <v>43386</v>
      </c>
      <c r="B3210" s="39">
        <f t="shared" si="305"/>
        <v>43386</v>
      </c>
      <c r="C3210" s="39">
        <f t="shared" si="306"/>
        <v>10</v>
      </c>
      <c r="D3210" s="39">
        <f t="shared" si="307"/>
        <v>2018</v>
      </c>
      <c r="E3210" s="26" t="s">
        <v>333</v>
      </c>
      <c r="F3210">
        <f t="shared" si="308"/>
        <v>7</v>
      </c>
      <c r="G3210" t="s">
        <v>0</v>
      </c>
    </row>
    <row r="3211" spans="1:7">
      <c r="A3211" s="26">
        <v>43387</v>
      </c>
      <c r="B3211" s="39">
        <f t="shared" si="305"/>
        <v>43387</v>
      </c>
      <c r="C3211" s="39">
        <f t="shared" si="306"/>
        <v>10</v>
      </c>
      <c r="D3211" s="39">
        <f t="shared" si="307"/>
        <v>2018</v>
      </c>
      <c r="E3211" s="26" t="s">
        <v>333</v>
      </c>
      <c r="F3211">
        <f t="shared" si="308"/>
        <v>1</v>
      </c>
      <c r="G3211" t="s">
        <v>13</v>
      </c>
    </row>
    <row r="3212" spans="1:7">
      <c r="A3212" s="26">
        <v>43388</v>
      </c>
      <c r="B3212" s="39">
        <f t="shared" si="305"/>
        <v>43388</v>
      </c>
      <c r="C3212" s="39">
        <f t="shared" si="306"/>
        <v>10</v>
      </c>
      <c r="D3212" s="39">
        <f t="shared" si="307"/>
        <v>2018</v>
      </c>
      <c r="E3212" s="26" t="s">
        <v>333</v>
      </c>
      <c r="F3212">
        <f t="shared" si="308"/>
        <v>2</v>
      </c>
      <c r="G3212" t="s">
        <v>8</v>
      </c>
    </row>
    <row r="3213" spans="1:7">
      <c r="A3213" s="26">
        <v>43389</v>
      </c>
      <c r="B3213" s="39">
        <f t="shared" si="305"/>
        <v>43389</v>
      </c>
      <c r="C3213" s="39">
        <f t="shared" si="306"/>
        <v>10</v>
      </c>
      <c r="D3213" s="39">
        <f t="shared" si="307"/>
        <v>2018</v>
      </c>
      <c r="E3213" s="26" t="s">
        <v>333</v>
      </c>
      <c r="F3213">
        <f t="shared" si="308"/>
        <v>3</v>
      </c>
      <c r="G3213" t="s">
        <v>8</v>
      </c>
    </row>
    <row r="3214" spans="1:7">
      <c r="A3214" s="26">
        <v>43390</v>
      </c>
      <c r="B3214" s="39">
        <f t="shared" si="305"/>
        <v>43390</v>
      </c>
      <c r="C3214" s="39">
        <f t="shared" si="306"/>
        <v>10</v>
      </c>
      <c r="D3214" s="39">
        <f t="shared" si="307"/>
        <v>2018</v>
      </c>
      <c r="E3214" s="26" t="s">
        <v>333</v>
      </c>
      <c r="F3214">
        <f t="shared" si="308"/>
        <v>4</v>
      </c>
      <c r="G3214" t="s">
        <v>8</v>
      </c>
    </row>
    <row r="3215" spans="1:7">
      <c r="A3215" s="26">
        <v>43391</v>
      </c>
      <c r="B3215" s="39">
        <f t="shared" ref="B3215:B3249" si="309">A3215</f>
        <v>43391</v>
      </c>
      <c r="C3215" s="39">
        <f t="shared" ref="C3215:C3249" si="310">MONTH(A3215)</f>
        <v>10</v>
      </c>
      <c r="D3215" s="39">
        <f t="shared" ref="D3215:D3249" si="311">YEAR(A3215)</f>
        <v>2018</v>
      </c>
      <c r="E3215" s="26" t="s">
        <v>333</v>
      </c>
      <c r="F3215">
        <f t="shared" ref="F3215:F3249" si="312">WEEKDAY(A3215)</f>
        <v>5</v>
      </c>
      <c r="G3215" t="s">
        <v>8</v>
      </c>
    </row>
    <row r="3216" spans="1:7">
      <c r="A3216" s="26">
        <v>43392</v>
      </c>
      <c r="B3216" s="39">
        <f t="shared" si="309"/>
        <v>43392</v>
      </c>
      <c r="C3216" s="39">
        <f t="shared" si="310"/>
        <v>10</v>
      </c>
      <c r="D3216" s="39">
        <f t="shared" si="311"/>
        <v>2018</v>
      </c>
      <c r="E3216" s="26" t="s">
        <v>333</v>
      </c>
      <c r="F3216">
        <f t="shared" si="312"/>
        <v>6</v>
      </c>
      <c r="G3216" t="s">
        <v>8</v>
      </c>
    </row>
    <row r="3217" spans="1:7">
      <c r="A3217" s="26">
        <v>43393</v>
      </c>
      <c r="B3217" s="39">
        <f t="shared" si="309"/>
        <v>43393</v>
      </c>
      <c r="C3217" s="39">
        <f t="shared" si="310"/>
        <v>10</v>
      </c>
      <c r="D3217" s="39">
        <f t="shared" si="311"/>
        <v>2018</v>
      </c>
      <c r="E3217" s="26" t="s">
        <v>333</v>
      </c>
      <c r="F3217">
        <f t="shared" si="312"/>
        <v>7</v>
      </c>
      <c r="G3217" t="s">
        <v>0</v>
      </c>
    </row>
    <row r="3218" spans="1:7">
      <c r="A3218" s="26">
        <v>43394</v>
      </c>
      <c r="B3218" s="39">
        <f t="shared" si="309"/>
        <v>43394</v>
      </c>
      <c r="C3218" s="39">
        <f t="shared" si="310"/>
        <v>10</v>
      </c>
      <c r="D3218" s="39">
        <f t="shared" si="311"/>
        <v>2018</v>
      </c>
      <c r="E3218" s="26" t="s">
        <v>333</v>
      </c>
      <c r="F3218">
        <f t="shared" si="312"/>
        <v>1</v>
      </c>
      <c r="G3218" t="s">
        <v>13</v>
      </c>
    </row>
    <row r="3219" spans="1:7">
      <c r="A3219" s="26">
        <v>43395</v>
      </c>
      <c r="B3219" s="39">
        <f t="shared" si="309"/>
        <v>43395</v>
      </c>
      <c r="C3219" s="39">
        <f t="shared" si="310"/>
        <v>10</v>
      </c>
      <c r="D3219" s="39">
        <f t="shared" si="311"/>
        <v>2018</v>
      </c>
      <c r="E3219" s="26" t="s">
        <v>333</v>
      </c>
      <c r="F3219">
        <f t="shared" si="312"/>
        <v>2</v>
      </c>
      <c r="G3219" t="s">
        <v>8</v>
      </c>
    </row>
    <row r="3220" spans="1:7">
      <c r="A3220" s="26">
        <v>43396</v>
      </c>
      <c r="B3220" s="39">
        <f t="shared" si="309"/>
        <v>43396</v>
      </c>
      <c r="C3220" s="39">
        <f t="shared" si="310"/>
        <v>10</v>
      </c>
      <c r="D3220" s="39">
        <f t="shared" si="311"/>
        <v>2018</v>
      </c>
      <c r="E3220" s="26" t="s">
        <v>333</v>
      </c>
      <c r="F3220">
        <f t="shared" si="312"/>
        <v>3</v>
      </c>
      <c r="G3220" t="s">
        <v>8</v>
      </c>
    </row>
    <row r="3221" spans="1:7">
      <c r="A3221" s="26">
        <v>43397</v>
      </c>
      <c r="B3221" s="39">
        <f t="shared" si="309"/>
        <v>43397</v>
      </c>
      <c r="C3221" s="39">
        <f t="shared" si="310"/>
        <v>10</v>
      </c>
      <c r="D3221" s="39">
        <f t="shared" si="311"/>
        <v>2018</v>
      </c>
      <c r="E3221" s="26" t="s">
        <v>333</v>
      </c>
      <c r="F3221">
        <f t="shared" si="312"/>
        <v>4</v>
      </c>
      <c r="G3221" t="s">
        <v>8</v>
      </c>
    </row>
    <row r="3222" spans="1:7">
      <c r="A3222" s="26">
        <v>43398</v>
      </c>
      <c r="B3222" s="39">
        <f t="shared" si="309"/>
        <v>43398</v>
      </c>
      <c r="C3222" s="39">
        <f t="shared" si="310"/>
        <v>10</v>
      </c>
      <c r="D3222" s="39">
        <f t="shared" si="311"/>
        <v>2018</v>
      </c>
      <c r="E3222" s="26" t="s">
        <v>333</v>
      </c>
      <c r="F3222">
        <f t="shared" si="312"/>
        <v>5</v>
      </c>
      <c r="G3222" t="s">
        <v>8</v>
      </c>
    </row>
    <row r="3223" spans="1:7">
      <c r="A3223" s="26">
        <v>43399</v>
      </c>
      <c r="B3223" s="39">
        <f t="shared" si="309"/>
        <v>43399</v>
      </c>
      <c r="C3223" s="39">
        <f t="shared" si="310"/>
        <v>10</v>
      </c>
      <c r="D3223" s="39">
        <f t="shared" si="311"/>
        <v>2018</v>
      </c>
      <c r="E3223" s="26" t="s">
        <v>333</v>
      </c>
      <c r="F3223">
        <f t="shared" si="312"/>
        <v>6</v>
      </c>
      <c r="G3223" t="s">
        <v>8</v>
      </c>
    </row>
    <row r="3224" spans="1:7">
      <c r="A3224" s="26">
        <v>43400</v>
      </c>
      <c r="B3224" s="39">
        <f t="shared" si="309"/>
        <v>43400</v>
      </c>
      <c r="C3224" s="39">
        <f t="shared" si="310"/>
        <v>10</v>
      </c>
      <c r="D3224" s="39">
        <f t="shared" si="311"/>
        <v>2018</v>
      </c>
      <c r="E3224" s="26" t="s">
        <v>333</v>
      </c>
      <c r="F3224">
        <f t="shared" si="312"/>
        <v>7</v>
      </c>
      <c r="G3224" t="s">
        <v>0</v>
      </c>
    </row>
    <row r="3225" spans="1:7">
      <c r="A3225" s="26">
        <v>43401</v>
      </c>
      <c r="B3225" s="39">
        <f t="shared" si="309"/>
        <v>43401</v>
      </c>
      <c r="C3225" s="39">
        <f t="shared" si="310"/>
        <v>10</v>
      </c>
      <c r="D3225" s="39">
        <f t="shared" si="311"/>
        <v>2018</v>
      </c>
      <c r="E3225" s="26" t="s">
        <v>333</v>
      </c>
      <c r="F3225">
        <f t="shared" si="312"/>
        <v>1</v>
      </c>
      <c r="G3225" t="s">
        <v>13</v>
      </c>
    </row>
    <row r="3226" spans="1:7">
      <c r="A3226" s="26">
        <v>43402</v>
      </c>
      <c r="B3226" s="39">
        <f t="shared" si="309"/>
        <v>43402</v>
      </c>
      <c r="C3226" s="39">
        <f t="shared" si="310"/>
        <v>10</v>
      </c>
      <c r="D3226" s="39">
        <f t="shared" si="311"/>
        <v>2018</v>
      </c>
      <c r="E3226" s="26" t="s">
        <v>333</v>
      </c>
      <c r="F3226">
        <f t="shared" si="312"/>
        <v>2</v>
      </c>
      <c r="G3226" t="s">
        <v>8</v>
      </c>
    </row>
    <row r="3227" spans="1:7">
      <c r="A3227" s="26">
        <v>43403</v>
      </c>
      <c r="B3227" s="39">
        <f t="shared" si="309"/>
        <v>43403</v>
      </c>
      <c r="C3227" s="39">
        <f t="shared" si="310"/>
        <v>10</v>
      </c>
      <c r="D3227" s="39">
        <f t="shared" si="311"/>
        <v>2018</v>
      </c>
      <c r="E3227" s="26" t="s">
        <v>333</v>
      </c>
      <c r="F3227">
        <f t="shared" si="312"/>
        <v>3</v>
      </c>
      <c r="G3227" t="s">
        <v>8</v>
      </c>
    </row>
    <row r="3228" spans="1:7">
      <c r="A3228" s="26">
        <v>43404</v>
      </c>
      <c r="B3228" s="39">
        <f t="shared" si="309"/>
        <v>43404</v>
      </c>
      <c r="C3228" s="39">
        <f t="shared" si="310"/>
        <v>10</v>
      </c>
      <c r="D3228" s="39">
        <f t="shared" si="311"/>
        <v>2018</v>
      </c>
      <c r="E3228" s="26" t="s">
        <v>333</v>
      </c>
      <c r="F3228">
        <f t="shared" si="312"/>
        <v>4</v>
      </c>
      <c r="G3228" t="s">
        <v>8</v>
      </c>
    </row>
    <row r="3229" spans="1:7">
      <c r="A3229" s="26">
        <v>43405</v>
      </c>
      <c r="B3229" s="39">
        <f t="shared" si="309"/>
        <v>43405</v>
      </c>
      <c r="C3229" s="39">
        <f t="shared" si="310"/>
        <v>11</v>
      </c>
      <c r="D3229" s="39">
        <f t="shared" si="311"/>
        <v>2018</v>
      </c>
      <c r="E3229" s="26" t="s">
        <v>333</v>
      </c>
      <c r="F3229">
        <f t="shared" si="312"/>
        <v>5</v>
      </c>
      <c r="G3229" t="s">
        <v>8</v>
      </c>
    </row>
    <row r="3230" spans="1:7">
      <c r="A3230" s="26">
        <v>43406</v>
      </c>
      <c r="B3230" s="39">
        <f t="shared" si="309"/>
        <v>43406</v>
      </c>
      <c r="C3230" s="39">
        <f t="shared" si="310"/>
        <v>11</v>
      </c>
      <c r="D3230" s="39">
        <f t="shared" si="311"/>
        <v>2018</v>
      </c>
      <c r="E3230" s="26" t="s">
        <v>333</v>
      </c>
      <c r="F3230">
        <f t="shared" si="312"/>
        <v>6</v>
      </c>
      <c r="G3230" t="s">
        <v>8</v>
      </c>
    </row>
    <row r="3231" spans="1:7">
      <c r="A3231" s="26">
        <v>43407</v>
      </c>
      <c r="B3231" s="39">
        <f t="shared" si="309"/>
        <v>43407</v>
      </c>
      <c r="C3231" s="39">
        <f t="shared" si="310"/>
        <v>11</v>
      </c>
      <c r="D3231" s="39">
        <f t="shared" si="311"/>
        <v>2018</v>
      </c>
      <c r="E3231" s="26" t="s">
        <v>333</v>
      </c>
      <c r="F3231">
        <f t="shared" si="312"/>
        <v>7</v>
      </c>
      <c r="G3231" t="s">
        <v>0</v>
      </c>
    </row>
    <row r="3232" spans="1:7">
      <c r="A3232" s="26">
        <v>43408</v>
      </c>
      <c r="B3232" s="39">
        <f t="shared" si="309"/>
        <v>43408</v>
      </c>
      <c r="C3232" s="39">
        <f t="shared" si="310"/>
        <v>11</v>
      </c>
      <c r="D3232" s="39">
        <f t="shared" si="311"/>
        <v>2018</v>
      </c>
      <c r="E3232" s="26" t="s">
        <v>333</v>
      </c>
      <c r="F3232">
        <f t="shared" si="312"/>
        <v>1</v>
      </c>
      <c r="G3232" t="s">
        <v>13</v>
      </c>
    </row>
    <row r="3233" spans="1:7">
      <c r="A3233" s="26">
        <v>43409</v>
      </c>
      <c r="B3233" s="39">
        <f t="shared" si="309"/>
        <v>43409</v>
      </c>
      <c r="C3233" s="39">
        <f t="shared" si="310"/>
        <v>11</v>
      </c>
      <c r="D3233" s="39">
        <f t="shared" si="311"/>
        <v>2018</v>
      </c>
      <c r="E3233" s="26" t="s">
        <v>333</v>
      </c>
      <c r="F3233">
        <f t="shared" si="312"/>
        <v>2</v>
      </c>
      <c r="G3233" t="s">
        <v>8</v>
      </c>
    </row>
    <row r="3234" spans="1:7">
      <c r="A3234" s="26">
        <v>43410</v>
      </c>
      <c r="B3234" s="39">
        <f t="shared" si="309"/>
        <v>43410</v>
      </c>
      <c r="C3234" s="39">
        <f t="shared" si="310"/>
        <v>11</v>
      </c>
      <c r="D3234" s="39">
        <f t="shared" si="311"/>
        <v>2018</v>
      </c>
      <c r="E3234" s="26" t="s">
        <v>333</v>
      </c>
      <c r="F3234">
        <f t="shared" si="312"/>
        <v>3</v>
      </c>
      <c r="G3234" t="s">
        <v>8</v>
      </c>
    </row>
    <row r="3235" spans="1:7">
      <c r="A3235" s="26">
        <v>43411</v>
      </c>
      <c r="B3235" s="39">
        <f t="shared" si="309"/>
        <v>43411</v>
      </c>
      <c r="C3235" s="39">
        <f t="shared" si="310"/>
        <v>11</v>
      </c>
      <c r="D3235" s="39">
        <f t="shared" si="311"/>
        <v>2018</v>
      </c>
      <c r="E3235" s="26" t="s">
        <v>333</v>
      </c>
      <c r="F3235">
        <f t="shared" si="312"/>
        <v>4</v>
      </c>
      <c r="G3235" t="s">
        <v>8</v>
      </c>
    </row>
    <row r="3236" spans="1:7">
      <c r="A3236" s="26">
        <v>43412</v>
      </c>
      <c r="B3236" s="39">
        <f t="shared" si="309"/>
        <v>43412</v>
      </c>
      <c r="C3236" s="39">
        <f t="shared" si="310"/>
        <v>11</v>
      </c>
      <c r="D3236" s="39">
        <f t="shared" si="311"/>
        <v>2018</v>
      </c>
      <c r="E3236" s="26" t="s">
        <v>333</v>
      </c>
      <c r="F3236">
        <f t="shared" si="312"/>
        <v>5</v>
      </c>
      <c r="G3236" t="s">
        <v>8</v>
      </c>
    </row>
    <row r="3237" spans="1:7">
      <c r="A3237" s="26">
        <v>43413</v>
      </c>
      <c r="B3237" s="39">
        <f t="shared" si="309"/>
        <v>43413</v>
      </c>
      <c r="C3237" s="39">
        <f t="shared" si="310"/>
        <v>11</v>
      </c>
      <c r="D3237" s="39">
        <f t="shared" si="311"/>
        <v>2018</v>
      </c>
      <c r="E3237" s="26" t="s">
        <v>333</v>
      </c>
      <c r="F3237">
        <f t="shared" si="312"/>
        <v>6</v>
      </c>
      <c r="G3237" t="s">
        <v>8</v>
      </c>
    </row>
    <row r="3238" spans="1:7">
      <c r="A3238" s="26">
        <v>43414</v>
      </c>
      <c r="B3238" s="39">
        <f t="shared" si="309"/>
        <v>43414</v>
      </c>
      <c r="C3238" s="39">
        <f t="shared" si="310"/>
        <v>11</v>
      </c>
      <c r="D3238" s="39">
        <f t="shared" si="311"/>
        <v>2018</v>
      </c>
      <c r="E3238" s="26" t="s">
        <v>333</v>
      </c>
      <c r="F3238">
        <f t="shared" si="312"/>
        <v>7</v>
      </c>
      <c r="G3238" t="s">
        <v>0</v>
      </c>
    </row>
    <row r="3239" spans="1:7">
      <c r="A3239" s="26">
        <v>43415</v>
      </c>
      <c r="B3239" s="39">
        <f t="shared" si="309"/>
        <v>43415</v>
      </c>
      <c r="C3239" s="39">
        <f t="shared" si="310"/>
        <v>11</v>
      </c>
      <c r="D3239" s="39">
        <f t="shared" si="311"/>
        <v>2018</v>
      </c>
      <c r="E3239" s="26" t="s">
        <v>333</v>
      </c>
      <c r="F3239">
        <f t="shared" si="312"/>
        <v>1</v>
      </c>
      <c r="G3239" t="s">
        <v>13</v>
      </c>
    </row>
    <row r="3240" spans="1:7">
      <c r="A3240" s="26">
        <v>43416</v>
      </c>
      <c r="B3240" s="39">
        <f t="shared" si="309"/>
        <v>43416</v>
      </c>
      <c r="C3240" s="39">
        <f t="shared" si="310"/>
        <v>11</v>
      </c>
      <c r="D3240" s="39">
        <f t="shared" si="311"/>
        <v>2018</v>
      </c>
      <c r="E3240" s="26" t="s">
        <v>333</v>
      </c>
      <c r="F3240">
        <f t="shared" si="312"/>
        <v>2</v>
      </c>
      <c r="G3240" t="s">
        <v>8</v>
      </c>
    </row>
    <row r="3241" spans="1:7">
      <c r="A3241" s="26">
        <v>43417</v>
      </c>
      <c r="B3241" s="39">
        <f t="shared" si="309"/>
        <v>43417</v>
      </c>
      <c r="C3241" s="39">
        <f t="shared" si="310"/>
        <v>11</v>
      </c>
      <c r="D3241" s="39">
        <f t="shared" si="311"/>
        <v>2018</v>
      </c>
      <c r="E3241" s="26" t="s">
        <v>333</v>
      </c>
      <c r="F3241">
        <f t="shared" si="312"/>
        <v>3</v>
      </c>
      <c r="G3241" t="s">
        <v>8</v>
      </c>
    </row>
    <row r="3242" spans="1:7">
      <c r="A3242" s="26">
        <v>43418</v>
      </c>
      <c r="B3242" s="39">
        <f t="shared" si="309"/>
        <v>43418</v>
      </c>
      <c r="C3242" s="39">
        <f t="shared" si="310"/>
        <v>11</v>
      </c>
      <c r="D3242" s="39">
        <f t="shared" si="311"/>
        <v>2018</v>
      </c>
      <c r="E3242" s="26" t="s">
        <v>333</v>
      </c>
      <c r="F3242">
        <f t="shared" si="312"/>
        <v>4</v>
      </c>
      <c r="G3242" t="s">
        <v>8</v>
      </c>
    </row>
    <row r="3243" spans="1:7">
      <c r="A3243" s="26">
        <v>43419</v>
      </c>
      <c r="B3243" s="39">
        <f t="shared" si="309"/>
        <v>43419</v>
      </c>
      <c r="C3243" s="39">
        <f t="shared" si="310"/>
        <v>11</v>
      </c>
      <c r="D3243" s="39">
        <f t="shared" si="311"/>
        <v>2018</v>
      </c>
      <c r="E3243" s="26" t="s">
        <v>333</v>
      </c>
      <c r="F3243">
        <f t="shared" si="312"/>
        <v>5</v>
      </c>
      <c r="G3243" t="s">
        <v>8</v>
      </c>
    </row>
    <row r="3244" spans="1:7">
      <c r="A3244" s="26">
        <v>43420</v>
      </c>
      <c r="B3244" s="39">
        <f t="shared" si="309"/>
        <v>43420</v>
      </c>
      <c r="C3244" s="39">
        <f t="shared" si="310"/>
        <v>11</v>
      </c>
      <c r="D3244" s="39">
        <f t="shared" si="311"/>
        <v>2018</v>
      </c>
      <c r="E3244" s="26" t="s">
        <v>333</v>
      </c>
      <c r="F3244">
        <f t="shared" si="312"/>
        <v>6</v>
      </c>
      <c r="G3244" t="s">
        <v>8</v>
      </c>
    </row>
    <row r="3245" spans="1:7">
      <c r="A3245" s="26">
        <v>43421</v>
      </c>
      <c r="B3245" s="39">
        <f t="shared" si="309"/>
        <v>43421</v>
      </c>
      <c r="C3245" s="39">
        <f t="shared" si="310"/>
        <v>11</v>
      </c>
      <c r="D3245" s="39">
        <f t="shared" si="311"/>
        <v>2018</v>
      </c>
      <c r="E3245" s="26" t="s">
        <v>333</v>
      </c>
      <c r="F3245">
        <f t="shared" si="312"/>
        <v>7</v>
      </c>
      <c r="G3245" t="s">
        <v>0</v>
      </c>
    </row>
    <row r="3246" spans="1:7">
      <c r="A3246" s="26">
        <v>43422</v>
      </c>
      <c r="B3246" s="39">
        <f t="shared" si="309"/>
        <v>43422</v>
      </c>
      <c r="C3246" s="39">
        <f t="shared" si="310"/>
        <v>11</v>
      </c>
      <c r="D3246" s="39">
        <f t="shared" si="311"/>
        <v>2018</v>
      </c>
      <c r="E3246" s="26" t="s">
        <v>333</v>
      </c>
      <c r="F3246">
        <f t="shared" si="312"/>
        <v>1</v>
      </c>
      <c r="G3246" t="s">
        <v>13</v>
      </c>
    </row>
    <row r="3247" spans="1:7">
      <c r="A3247" s="26">
        <v>43423</v>
      </c>
      <c r="B3247" s="39">
        <f t="shared" si="309"/>
        <v>43423</v>
      </c>
      <c r="C3247" s="39">
        <f t="shared" si="310"/>
        <v>11</v>
      </c>
      <c r="D3247" s="39">
        <f t="shared" si="311"/>
        <v>2018</v>
      </c>
      <c r="E3247" s="26" t="s">
        <v>333</v>
      </c>
      <c r="F3247">
        <f t="shared" si="312"/>
        <v>2</v>
      </c>
      <c r="G3247" t="s">
        <v>8</v>
      </c>
    </row>
    <row r="3248" spans="1:7">
      <c r="A3248" s="26">
        <v>43424</v>
      </c>
      <c r="B3248" s="39">
        <f t="shared" si="309"/>
        <v>43424</v>
      </c>
      <c r="C3248" s="39">
        <f t="shared" si="310"/>
        <v>11</v>
      </c>
      <c r="D3248" s="39">
        <f t="shared" si="311"/>
        <v>2018</v>
      </c>
      <c r="E3248" s="26" t="s">
        <v>333</v>
      </c>
      <c r="F3248">
        <f t="shared" si="312"/>
        <v>3</v>
      </c>
      <c r="G3248" t="s">
        <v>8</v>
      </c>
    </row>
    <row r="3249" spans="1:7">
      <c r="A3249" s="26">
        <v>43425</v>
      </c>
      <c r="B3249" s="39">
        <f t="shared" si="309"/>
        <v>43425</v>
      </c>
      <c r="C3249" s="39">
        <f t="shared" si="310"/>
        <v>11</v>
      </c>
      <c r="D3249" s="39">
        <f t="shared" si="311"/>
        <v>2018</v>
      </c>
      <c r="E3249" s="26" t="s">
        <v>333</v>
      </c>
      <c r="F3249">
        <f t="shared" si="312"/>
        <v>4</v>
      </c>
      <c r="G3249" t="s">
        <v>8</v>
      </c>
    </row>
    <row r="3250" spans="1:7">
      <c r="A3250" s="26">
        <v>43426</v>
      </c>
      <c r="B3250" s="39">
        <f t="shared" ref="B3250:B3289" si="313">A3250</f>
        <v>43426</v>
      </c>
      <c r="C3250" s="39">
        <f t="shared" ref="C3250:C3289" si="314">MONTH(A3250)</f>
        <v>11</v>
      </c>
      <c r="D3250" s="39">
        <f t="shared" ref="D3250:D3289" si="315">YEAR(A3250)</f>
        <v>2018</v>
      </c>
      <c r="E3250" s="26" t="s">
        <v>333</v>
      </c>
      <c r="F3250">
        <f t="shared" ref="F3250:F3289" si="316">WEEKDAY(A3250)</f>
        <v>5</v>
      </c>
      <c r="G3250" t="s">
        <v>8</v>
      </c>
    </row>
    <row r="3251" spans="1:7">
      <c r="A3251" s="26">
        <v>43427</v>
      </c>
      <c r="B3251" s="39">
        <f t="shared" si="313"/>
        <v>43427</v>
      </c>
      <c r="C3251" s="39">
        <f t="shared" si="314"/>
        <v>11</v>
      </c>
      <c r="D3251" s="39">
        <f t="shared" si="315"/>
        <v>2018</v>
      </c>
      <c r="E3251" s="26" t="s">
        <v>333</v>
      </c>
      <c r="F3251">
        <f t="shared" si="316"/>
        <v>6</v>
      </c>
      <c r="G3251" t="s">
        <v>8</v>
      </c>
    </row>
    <row r="3252" spans="1:7">
      <c r="A3252" s="26">
        <v>43428</v>
      </c>
      <c r="B3252" s="39">
        <f t="shared" si="313"/>
        <v>43428</v>
      </c>
      <c r="C3252" s="39">
        <f t="shared" si="314"/>
        <v>11</v>
      </c>
      <c r="D3252" s="39">
        <f t="shared" si="315"/>
        <v>2018</v>
      </c>
      <c r="E3252" s="26" t="s">
        <v>333</v>
      </c>
      <c r="F3252">
        <f t="shared" si="316"/>
        <v>7</v>
      </c>
      <c r="G3252" t="s">
        <v>0</v>
      </c>
    </row>
    <row r="3253" spans="1:7">
      <c r="A3253" s="26">
        <v>43429</v>
      </c>
      <c r="B3253" s="39">
        <f t="shared" si="313"/>
        <v>43429</v>
      </c>
      <c r="C3253" s="39">
        <f t="shared" si="314"/>
        <v>11</v>
      </c>
      <c r="D3253" s="39">
        <f t="shared" si="315"/>
        <v>2018</v>
      </c>
      <c r="E3253" s="26" t="s">
        <v>333</v>
      </c>
      <c r="F3253">
        <f t="shared" si="316"/>
        <v>1</v>
      </c>
      <c r="G3253" t="s">
        <v>13</v>
      </c>
    </row>
    <row r="3254" spans="1:7">
      <c r="A3254" s="26">
        <v>43430</v>
      </c>
      <c r="B3254" s="39">
        <f t="shared" si="313"/>
        <v>43430</v>
      </c>
      <c r="C3254" s="39">
        <f t="shared" si="314"/>
        <v>11</v>
      </c>
      <c r="D3254" s="39">
        <f t="shared" si="315"/>
        <v>2018</v>
      </c>
      <c r="E3254" s="26" t="s">
        <v>333</v>
      </c>
      <c r="F3254">
        <f t="shared" si="316"/>
        <v>2</v>
      </c>
      <c r="G3254" t="s">
        <v>8</v>
      </c>
    </row>
    <row r="3255" spans="1:7">
      <c r="A3255" s="26">
        <v>43431</v>
      </c>
      <c r="B3255" s="39">
        <f t="shared" si="313"/>
        <v>43431</v>
      </c>
      <c r="C3255" s="39">
        <f t="shared" si="314"/>
        <v>11</v>
      </c>
      <c r="D3255" s="39">
        <f t="shared" si="315"/>
        <v>2018</v>
      </c>
      <c r="E3255" s="26" t="s">
        <v>333</v>
      </c>
      <c r="F3255">
        <f t="shared" si="316"/>
        <v>3</v>
      </c>
      <c r="G3255" t="s">
        <v>8</v>
      </c>
    </row>
    <row r="3256" spans="1:7">
      <c r="A3256" s="26">
        <v>43432</v>
      </c>
      <c r="B3256" s="39">
        <f t="shared" si="313"/>
        <v>43432</v>
      </c>
      <c r="C3256" s="39">
        <f t="shared" si="314"/>
        <v>11</v>
      </c>
      <c r="D3256" s="39">
        <f t="shared" si="315"/>
        <v>2018</v>
      </c>
      <c r="E3256" s="26" t="s">
        <v>333</v>
      </c>
      <c r="F3256">
        <f t="shared" si="316"/>
        <v>4</v>
      </c>
      <c r="G3256" t="s">
        <v>8</v>
      </c>
    </row>
    <row r="3257" spans="1:7">
      <c r="A3257" s="26">
        <v>43433</v>
      </c>
      <c r="B3257" s="39">
        <f t="shared" si="313"/>
        <v>43433</v>
      </c>
      <c r="C3257" s="39">
        <f t="shared" si="314"/>
        <v>11</v>
      </c>
      <c r="D3257" s="39">
        <f t="shared" si="315"/>
        <v>2018</v>
      </c>
      <c r="E3257" s="26" t="s">
        <v>333</v>
      </c>
      <c r="F3257">
        <f t="shared" si="316"/>
        <v>5</v>
      </c>
      <c r="G3257" t="s">
        <v>8</v>
      </c>
    </row>
    <row r="3258" spans="1:7">
      <c r="A3258" s="26">
        <v>43434</v>
      </c>
      <c r="B3258" s="39">
        <f t="shared" si="313"/>
        <v>43434</v>
      </c>
      <c r="C3258" s="39">
        <f t="shared" si="314"/>
        <v>11</v>
      </c>
      <c r="D3258" s="39">
        <f t="shared" si="315"/>
        <v>2018</v>
      </c>
      <c r="E3258" s="26" t="s">
        <v>333</v>
      </c>
      <c r="F3258">
        <f t="shared" si="316"/>
        <v>6</v>
      </c>
      <c r="G3258" t="s">
        <v>8</v>
      </c>
    </row>
    <row r="3259" spans="1:7">
      <c r="A3259" s="26">
        <v>43435</v>
      </c>
      <c r="B3259" s="39">
        <f t="shared" si="313"/>
        <v>43435</v>
      </c>
      <c r="C3259" s="39">
        <f t="shared" si="314"/>
        <v>12</v>
      </c>
      <c r="D3259" s="39">
        <f t="shared" si="315"/>
        <v>2018</v>
      </c>
      <c r="E3259" s="26" t="s">
        <v>333</v>
      </c>
      <c r="F3259">
        <f t="shared" si="316"/>
        <v>7</v>
      </c>
      <c r="G3259" t="s">
        <v>0</v>
      </c>
    </row>
    <row r="3260" spans="1:7">
      <c r="A3260" s="26">
        <v>43436</v>
      </c>
      <c r="B3260" s="39">
        <f t="shared" si="313"/>
        <v>43436</v>
      </c>
      <c r="C3260" s="39">
        <f t="shared" si="314"/>
        <v>12</v>
      </c>
      <c r="D3260" s="39">
        <f t="shared" si="315"/>
        <v>2018</v>
      </c>
      <c r="E3260" s="26" t="s">
        <v>333</v>
      </c>
      <c r="F3260">
        <f t="shared" si="316"/>
        <v>1</v>
      </c>
      <c r="G3260" t="s">
        <v>13</v>
      </c>
    </row>
    <row r="3261" spans="1:7">
      <c r="A3261" s="26">
        <v>43437</v>
      </c>
      <c r="B3261" s="39">
        <f t="shared" si="313"/>
        <v>43437</v>
      </c>
      <c r="C3261" s="39">
        <f t="shared" si="314"/>
        <v>12</v>
      </c>
      <c r="D3261" s="39">
        <f t="shared" si="315"/>
        <v>2018</v>
      </c>
      <c r="E3261" s="26" t="s">
        <v>333</v>
      </c>
      <c r="F3261">
        <f t="shared" si="316"/>
        <v>2</v>
      </c>
      <c r="G3261" t="s">
        <v>8</v>
      </c>
    </row>
    <row r="3262" spans="1:7">
      <c r="A3262" s="26">
        <v>43438</v>
      </c>
      <c r="B3262" s="39">
        <f t="shared" si="313"/>
        <v>43438</v>
      </c>
      <c r="C3262" s="39">
        <f t="shared" si="314"/>
        <v>12</v>
      </c>
      <c r="D3262" s="39">
        <f t="shared" si="315"/>
        <v>2018</v>
      </c>
      <c r="E3262" s="26" t="s">
        <v>333</v>
      </c>
      <c r="F3262">
        <f t="shared" si="316"/>
        <v>3</v>
      </c>
      <c r="G3262" t="s">
        <v>8</v>
      </c>
    </row>
    <row r="3263" spans="1:7">
      <c r="A3263" s="26">
        <v>43439</v>
      </c>
      <c r="B3263" s="39">
        <f t="shared" si="313"/>
        <v>43439</v>
      </c>
      <c r="C3263" s="39">
        <f t="shared" si="314"/>
        <v>12</v>
      </c>
      <c r="D3263" s="39">
        <f t="shared" si="315"/>
        <v>2018</v>
      </c>
      <c r="E3263" s="26" t="s">
        <v>333</v>
      </c>
      <c r="F3263">
        <f t="shared" si="316"/>
        <v>4</v>
      </c>
      <c r="G3263" t="s">
        <v>8</v>
      </c>
    </row>
    <row r="3264" spans="1:7">
      <c r="A3264" s="26">
        <v>43440</v>
      </c>
      <c r="B3264" s="39">
        <f t="shared" si="313"/>
        <v>43440</v>
      </c>
      <c r="C3264" s="39">
        <f t="shared" si="314"/>
        <v>12</v>
      </c>
      <c r="D3264" s="39">
        <f t="shared" si="315"/>
        <v>2018</v>
      </c>
      <c r="E3264" s="26" t="s">
        <v>333</v>
      </c>
      <c r="F3264">
        <f t="shared" si="316"/>
        <v>5</v>
      </c>
      <c r="G3264" t="s">
        <v>8</v>
      </c>
    </row>
    <row r="3265" spans="1:7">
      <c r="A3265" s="26">
        <v>43441</v>
      </c>
      <c r="B3265" s="39">
        <f t="shared" si="313"/>
        <v>43441</v>
      </c>
      <c r="C3265" s="39">
        <f t="shared" si="314"/>
        <v>12</v>
      </c>
      <c r="D3265" s="39">
        <f t="shared" si="315"/>
        <v>2018</v>
      </c>
      <c r="E3265" s="26" t="s">
        <v>333</v>
      </c>
      <c r="F3265">
        <f t="shared" si="316"/>
        <v>6</v>
      </c>
      <c r="G3265" t="s">
        <v>8</v>
      </c>
    </row>
    <row r="3266" spans="1:7">
      <c r="A3266" s="26">
        <v>43442</v>
      </c>
      <c r="B3266" s="39">
        <f t="shared" si="313"/>
        <v>43442</v>
      </c>
      <c r="C3266" s="39">
        <f t="shared" si="314"/>
        <v>12</v>
      </c>
      <c r="D3266" s="39">
        <f t="shared" si="315"/>
        <v>2018</v>
      </c>
      <c r="E3266" s="26" t="s">
        <v>333</v>
      </c>
      <c r="F3266">
        <f t="shared" si="316"/>
        <v>7</v>
      </c>
      <c r="G3266" t="s">
        <v>0</v>
      </c>
    </row>
    <row r="3267" spans="1:7">
      <c r="A3267" s="26">
        <v>43443</v>
      </c>
      <c r="B3267" s="39">
        <f t="shared" si="313"/>
        <v>43443</v>
      </c>
      <c r="C3267" s="39">
        <f t="shared" si="314"/>
        <v>12</v>
      </c>
      <c r="D3267" s="39">
        <f t="shared" si="315"/>
        <v>2018</v>
      </c>
      <c r="E3267" s="26" t="s">
        <v>333</v>
      </c>
      <c r="F3267">
        <f t="shared" si="316"/>
        <v>1</v>
      </c>
      <c r="G3267" t="s">
        <v>13</v>
      </c>
    </row>
    <row r="3268" spans="1:7">
      <c r="A3268" s="26">
        <v>43444</v>
      </c>
      <c r="B3268" s="39">
        <f t="shared" si="313"/>
        <v>43444</v>
      </c>
      <c r="C3268" s="39">
        <f t="shared" si="314"/>
        <v>12</v>
      </c>
      <c r="D3268" s="39">
        <f t="shared" si="315"/>
        <v>2018</v>
      </c>
      <c r="E3268" s="26" t="s">
        <v>333</v>
      </c>
      <c r="F3268">
        <f t="shared" si="316"/>
        <v>2</v>
      </c>
      <c r="G3268" t="s">
        <v>8</v>
      </c>
    </row>
    <row r="3269" spans="1:7">
      <c r="A3269" s="26">
        <v>43445</v>
      </c>
      <c r="B3269" s="39">
        <f t="shared" si="313"/>
        <v>43445</v>
      </c>
      <c r="C3269" s="39">
        <f t="shared" si="314"/>
        <v>12</v>
      </c>
      <c r="D3269" s="39">
        <f t="shared" si="315"/>
        <v>2018</v>
      </c>
      <c r="E3269" s="26" t="s">
        <v>333</v>
      </c>
      <c r="F3269">
        <f t="shared" si="316"/>
        <v>3</v>
      </c>
      <c r="G3269" t="s">
        <v>8</v>
      </c>
    </row>
    <row r="3270" spans="1:7">
      <c r="A3270" s="26">
        <v>43446</v>
      </c>
      <c r="B3270" s="39">
        <f t="shared" si="313"/>
        <v>43446</v>
      </c>
      <c r="C3270" s="39">
        <f t="shared" si="314"/>
        <v>12</v>
      </c>
      <c r="D3270" s="39">
        <f t="shared" si="315"/>
        <v>2018</v>
      </c>
      <c r="E3270" s="26" t="s">
        <v>333</v>
      </c>
      <c r="F3270">
        <f t="shared" si="316"/>
        <v>4</v>
      </c>
      <c r="G3270" t="s">
        <v>8</v>
      </c>
    </row>
    <row r="3271" spans="1:7">
      <c r="A3271" s="26">
        <v>43447</v>
      </c>
      <c r="B3271" s="39">
        <f t="shared" si="313"/>
        <v>43447</v>
      </c>
      <c r="C3271" s="39">
        <f t="shared" si="314"/>
        <v>12</v>
      </c>
      <c r="D3271" s="39">
        <f t="shared" si="315"/>
        <v>2018</v>
      </c>
      <c r="E3271" s="26" t="s">
        <v>333</v>
      </c>
      <c r="F3271">
        <f t="shared" si="316"/>
        <v>5</v>
      </c>
      <c r="G3271" t="s">
        <v>8</v>
      </c>
    </row>
    <row r="3272" spans="1:7">
      <c r="A3272" s="26">
        <v>43448</v>
      </c>
      <c r="B3272" s="39">
        <f t="shared" si="313"/>
        <v>43448</v>
      </c>
      <c r="C3272" s="39">
        <f t="shared" si="314"/>
        <v>12</v>
      </c>
      <c r="D3272" s="39">
        <f t="shared" si="315"/>
        <v>2018</v>
      </c>
      <c r="E3272" s="26" t="s">
        <v>333</v>
      </c>
      <c r="F3272">
        <f t="shared" si="316"/>
        <v>6</v>
      </c>
      <c r="G3272" t="s">
        <v>8</v>
      </c>
    </row>
    <row r="3273" spans="1:7">
      <c r="A3273" s="26">
        <v>43449</v>
      </c>
      <c r="B3273" s="39">
        <f t="shared" si="313"/>
        <v>43449</v>
      </c>
      <c r="C3273" s="39">
        <f t="shared" si="314"/>
        <v>12</v>
      </c>
      <c r="D3273" s="39">
        <f t="shared" si="315"/>
        <v>2018</v>
      </c>
      <c r="E3273" s="26" t="s">
        <v>333</v>
      </c>
      <c r="F3273">
        <f t="shared" si="316"/>
        <v>7</v>
      </c>
      <c r="G3273" t="s">
        <v>0</v>
      </c>
    </row>
    <row r="3274" spans="1:7">
      <c r="A3274" s="26">
        <v>43450</v>
      </c>
      <c r="B3274" s="39">
        <f t="shared" si="313"/>
        <v>43450</v>
      </c>
      <c r="C3274" s="39">
        <f t="shared" si="314"/>
        <v>12</v>
      </c>
      <c r="D3274" s="39">
        <f t="shared" si="315"/>
        <v>2018</v>
      </c>
      <c r="E3274" s="26" t="s">
        <v>333</v>
      </c>
      <c r="F3274">
        <f t="shared" si="316"/>
        <v>1</v>
      </c>
      <c r="G3274" t="s">
        <v>13</v>
      </c>
    </row>
    <row r="3275" spans="1:7">
      <c r="A3275" s="26">
        <v>43451</v>
      </c>
      <c r="B3275" s="39">
        <f t="shared" si="313"/>
        <v>43451</v>
      </c>
      <c r="C3275" s="39">
        <f t="shared" si="314"/>
        <v>12</v>
      </c>
      <c r="D3275" s="39">
        <f t="shared" si="315"/>
        <v>2018</v>
      </c>
      <c r="E3275" s="26" t="s">
        <v>333</v>
      </c>
      <c r="F3275">
        <f t="shared" si="316"/>
        <v>2</v>
      </c>
      <c r="G3275" t="s">
        <v>8</v>
      </c>
    </row>
    <row r="3276" spans="1:7">
      <c r="A3276" s="26">
        <v>43452</v>
      </c>
      <c r="B3276" s="39">
        <f t="shared" si="313"/>
        <v>43452</v>
      </c>
      <c r="C3276" s="39">
        <f t="shared" si="314"/>
        <v>12</v>
      </c>
      <c r="D3276" s="39">
        <f t="shared" si="315"/>
        <v>2018</v>
      </c>
      <c r="E3276" s="26" t="s">
        <v>333</v>
      </c>
      <c r="F3276">
        <f t="shared" si="316"/>
        <v>3</v>
      </c>
      <c r="G3276" t="s">
        <v>8</v>
      </c>
    </row>
    <row r="3277" spans="1:7">
      <c r="A3277" s="26">
        <v>43453</v>
      </c>
      <c r="B3277" s="39">
        <f t="shared" si="313"/>
        <v>43453</v>
      </c>
      <c r="C3277" s="39">
        <f t="shared" si="314"/>
        <v>12</v>
      </c>
      <c r="D3277" s="39">
        <f t="shared" si="315"/>
        <v>2018</v>
      </c>
      <c r="E3277" s="26" t="s">
        <v>333</v>
      </c>
      <c r="F3277">
        <f t="shared" si="316"/>
        <v>4</v>
      </c>
      <c r="G3277" t="s">
        <v>8</v>
      </c>
    </row>
    <row r="3278" spans="1:7">
      <c r="A3278" s="26">
        <v>43454</v>
      </c>
      <c r="B3278" s="39">
        <f t="shared" si="313"/>
        <v>43454</v>
      </c>
      <c r="C3278" s="39">
        <f t="shared" si="314"/>
        <v>12</v>
      </c>
      <c r="D3278" s="39">
        <f t="shared" si="315"/>
        <v>2018</v>
      </c>
      <c r="E3278" s="26" t="s">
        <v>333</v>
      </c>
      <c r="F3278">
        <f t="shared" si="316"/>
        <v>5</v>
      </c>
      <c r="G3278" t="s">
        <v>8</v>
      </c>
    </row>
    <row r="3279" spans="1:7">
      <c r="A3279" s="26">
        <v>43455</v>
      </c>
      <c r="B3279" s="39">
        <f t="shared" si="313"/>
        <v>43455</v>
      </c>
      <c r="C3279" s="39">
        <f t="shared" si="314"/>
        <v>12</v>
      </c>
      <c r="D3279" s="39">
        <f t="shared" si="315"/>
        <v>2018</v>
      </c>
      <c r="E3279" s="26" t="s">
        <v>333</v>
      </c>
      <c r="F3279">
        <f t="shared" si="316"/>
        <v>6</v>
      </c>
      <c r="G3279" t="s">
        <v>8</v>
      </c>
    </row>
    <row r="3280" spans="1:7">
      <c r="A3280" s="26">
        <v>43456</v>
      </c>
      <c r="B3280" s="39">
        <f t="shared" si="313"/>
        <v>43456</v>
      </c>
      <c r="C3280" s="39">
        <f t="shared" si="314"/>
        <v>12</v>
      </c>
      <c r="D3280" s="39">
        <f t="shared" si="315"/>
        <v>2018</v>
      </c>
      <c r="E3280" s="26" t="s">
        <v>333</v>
      </c>
      <c r="F3280">
        <f t="shared" si="316"/>
        <v>7</v>
      </c>
      <c r="G3280" t="s">
        <v>0</v>
      </c>
    </row>
    <row r="3281" spans="1:7">
      <c r="A3281" s="26">
        <v>43457</v>
      </c>
      <c r="B3281" s="39">
        <f t="shared" si="313"/>
        <v>43457</v>
      </c>
      <c r="C3281" s="39">
        <f t="shared" si="314"/>
        <v>12</v>
      </c>
      <c r="D3281" s="39">
        <f t="shared" si="315"/>
        <v>2018</v>
      </c>
      <c r="E3281" s="26" t="s">
        <v>333</v>
      </c>
      <c r="F3281">
        <f t="shared" si="316"/>
        <v>1</v>
      </c>
      <c r="G3281" t="s">
        <v>13</v>
      </c>
    </row>
    <row r="3282" spans="1:7">
      <c r="A3282" s="26">
        <v>43458</v>
      </c>
      <c r="B3282" s="39">
        <f t="shared" si="313"/>
        <v>43458</v>
      </c>
      <c r="C3282" s="39">
        <f t="shared" si="314"/>
        <v>12</v>
      </c>
      <c r="D3282" s="39">
        <f t="shared" si="315"/>
        <v>2018</v>
      </c>
      <c r="E3282" s="26" t="s">
        <v>333</v>
      </c>
      <c r="F3282">
        <f t="shared" si="316"/>
        <v>2</v>
      </c>
      <c r="G3282" t="s">
        <v>8</v>
      </c>
    </row>
    <row r="3283" spans="1:7">
      <c r="A3283" s="26">
        <v>43459</v>
      </c>
      <c r="B3283" s="39">
        <f t="shared" si="313"/>
        <v>43459</v>
      </c>
      <c r="C3283" s="39">
        <f t="shared" si="314"/>
        <v>12</v>
      </c>
      <c r="D3283" s="39">
        <f t="shared" si="315"/>
        <v>2018</v>
      </c>
      <c r="E3283" s="26" t="s">
        <v>333</v>
      </c>
      <c r="F3283">
        <f t="shared" si="316"/>
        <v>3</v>
      </c>
      <c r="G3283" t="s">
        <v>8</v>
      </c>
    </row>
    <row r="3284" spans="1:7">
      <c r="A3284" s="26">
        <v>43460</v>
      </c>
      <c r="B3284" s="39">
        <f t="shared" si="313"/>
        <v>43460</v>
      </c>
      <c r="C3284" s="39">
        <f t="shared" si="314"/>
        <v>12</v>
      </c>
      <c r="D3284" s="39">
        <f t="shared" si="315"/>
        <v>2018</v>
      </c>
      <c r="E3284" s="26" t="s">
        <v>333</v>
      </c>
      <c r="F3284">
        <f t="shared" si="316"/>
        <v>4</v>
      </c>
      <c r="G3284" t="s">
        <v>8</v>
      </c>
    </row>
    <row r="3285" spans="1:7">
      <c r="A3285" s="26">
        <v>43461</v>
      </c>
      <c r="B3285" s="39">
        <f t="shared" si="313"/>
        <v>43461</v>
      </c>
      <c r="C3285" s="39">
        <f t="shared" si="314"/>
        <v>12</v>
      </c>
      <c r="D3285" s="39">
        <f t="shared" si="315"/>
        <v>2018</v>
      </c>
      <c r="E3285" s="26" t="s">
        <v>333</v>
      </c>
      <c r="F3285">
        <f t="shared" si="316"/>
        <v>5</v>
      </c>
      <c r="G3285" t="s">
        <v>8</v>
      </c>
    </row>
    <row r="3286" spans="1:7">
      <c r="A3286" s="26">
        <v>43462</v>
      </c>
      <c r="B3286" s="39">
        <f t="shared" si="313"/>
        <v>43462</v>
      </c>
      <c r="C3286" s="39">
        <f t="shared" si="314"/>
        <v>12</v>
      </c>
      <c r="D3286" s="39">
        <f t="shared" si="315"/>
        <v>2018</v>
      </c>
      <c r="E3286" s="26" t="s">
        <v>333</v>
      </c>
      <c r="F3286">
        <f t="shared" si="316"/>
        <v>6</v>
      </c>
      <c r="G3286" t="s">
        <v>8</v>
      </c>
    </row>
    <row r="3287" spans="1:7">
      <c r="A3287" s="26">
        <v>43463</v>
      </c>
      <c r="B3287" s="39">
        <f t="shared" si="313"/>
        <v>43463</v>
      </c>
      <c r="C3287" s="39">
        <f t="shared" si="314"/>
        <v>12</v>
      </c>
      <c r="D3287" s="39">
        <f t="shared" si="315"/>
        <v>2018</v>
      </c>
      <c r="E3287" s="26" t="s">
        <v>333</v>
      </c>
      <c r="F3287">
        <f t="shared" si="316"/>
        <v>7</v>
      </c>
      <c r="G3287" t="s">
        <v>0</v>
      </c>
    </row>
    <row r="3288" spans="1:7">
      <c r="A3288" s="26">
        <v>43464</v>
      </c>
      <c r="B3288" s="39">
        <f t="shared" si="313"/>
        <v>43464</v>
      </c>
      <c r="C3288" s="39">
        <f t="shared" si="314"/>
        <v>12</v>
      </c>
      <c r="D3288" s="39">
        <f t="shared" si="315"/>
        <v>2018</v>
      </c>
      <c r="E3288" s="26" t="s">
        <v>333</v>
      </c>
      <c r="F3288">
        <f t="shared" si="316"/>
        <v>1</v>
      </c>
      <c r="G3288" t="s">
        <v>13</v>
      </c>
    </row>
    <row r="3289" spans="1:7">
      <c r="A3289" s="26">
        <v>43465</v>
      </c>
      <c r="B3289" s="39">
        <f t="shared" si="313"/>
        <v>43465</v>
      </c>
      <c r="C3289" s="39">
        <f t="shared" si="314"/>
        <v>12</v>
      </c>
      <c r="D3289" s="39">
        <f t="shared" si="315"/>
        <v>2018</v>
      </c>
      <c r="E3289" s="26" t="s">
        <v>333</v>
      </c>
      <c r="F3289">
        <f t="shared" si="316"/>
        <v>2</v>
      </c>
      <c r="G3289" t="s">
        <v>8</v>
      </c>
    </row>
    <row r="3290" spans="1:7">
      <c r="A3290" s="26">
        <v>43466</v>
      </c>
      <c r="B3290" s="39">
        <f t="shared" ref="B3290:B3323" si="317">A3290</f>
        <v>43466</v>
      </c>
      <c r="C3290" s="39">
        <f t="shared" ref="C3290:C3323" si="318">MONTH(A3290)</f>
        <v>1</v>
      </c>
      <c r="D3290" s="39">
        <f t="shared" ref="D3290:D3323" si="319">YEAR(A3290)</f>
        <v>2019</v>
      </c>
      <c r="E3290" s="26" t="s">
        <v>333</v>
      </c>
      <c r="F3290">
        <f t="shared" ref="F3290:F3323" si="320">WEEKDAY(A3290)</f>
        <v>3</v>
      </c>
      <c r="G3290" t="s">
        <v>8</v>
      </c>
    </row>
    <row r="3291" spans="1:7">
      <c r="A3291" s="26">
        <v>43467</v>
      </c>
      <c r="B3291" s="39">
        <f t="shared" si="317"/>
        <v>43467</v>
      </c>
      <c r="C3291" s="39">
        <f t="shared" si="318"/>
        <v>1</v>
      </c>
      <c r="D3291" s="39">
        <f t="shared" si="319"/>
        <v>2019</v>
      </c>
      <c r="E3291" s="26" t="s">
        <v>333</v>
      </c>
      <c r="F3291">
        <f t="shared" si="320"/>
        <v>4</v>
      </c>
      <c r="G3291" t="s">
        <v>8</v>
      </c>
    </row>
    <row r="3292" spans="1:7">
      <c r="A3292" s="26">
        <v>43468</v>
      </c>
      <c r="B3292" s="39">
        <f t="shared" si="317"/>
        <v>43468</v>
      </c>
      <c r="C3292" s="39">
        <f t="shared" si="318"/>
        <v>1</v>
      </c>
      <c r="D3292" s="39">
        <f t="shared" si="319"/>
        <v>2019</v>
      </c>
      <c r="E3292" s="26" t="s">
        <v>333</v>
      </c>
      <c r="F3292">
        <f t="shared" si="320"/>
        <v>5</v>
      </c>
      <c r="G3292" t="s">
        <v>8</v>
      </c>
    </row>
    <row r="3293" spans="1:7">
      <c r="A3293" s="26">
        <v>43469</v>
      </c>
      <c r="B3293" s="39">
        <f t="shared" si="317"/>
        <v>43469</v>
      </c>
      <c r="C3293" s="39">
        <f t="shared" si="318"/>
        <v>1</v>
      </c>
      <c r="D3293" s="39">
        <f t="shared" si="319"/>
        <v>2019</v>
      </c>
      <c r="E3293" s="26" t="s">
        <v>333</v>
      </c>
      <c r="F3293">
        <f t="shared" si="320"/>
        <v>6</v>
      </c>
      <c r="G3293" t="s">
        <v>8</v>
      </c>
    </row>
    <row r="3294" spans="1:7">
      <c r="A3294" s="26">
        <v>43470</v>
      </c>
      <c r="B3294" s="39">
        <f t="shared" si="317"/>
        <v>43470</v>
      </c>
      <c r="C3294" s="39">
        <f t="shared" si="318"/>
        <v>1</v>
      </c>
      <c r="D3294" s="39">
        <f t="shared" si="319"/>
        <v>2019</v>
      </c>
      <c r="E3294" s="26" t="s">
        <v>333</v>
      </c>
      <c r="F3294">
        <f t="shared" si="320"/>
        <v>7</v>
      </c>
      <c r="G3294" t="s">
        <v>0</v>
      </c>
    </row>
    <row r="3295" spans="1:7">
      <c r="A3295" s="26">
        <v>43471</v>
      </c>
      <c r="B3295" s="39">
        <f t="shared" si="317"/>
        <v>43471</v>
      </c>
      <c r="C3295" s="39">
        <f t="shared" si="318"/>
        <v>1</v>
      </c>
      <c r="D3295" s="39">
        <f t="shared" si="319"/>
        <v>2019</v>
      </c>
      <c r="E3295" s="26" t="s">
        <v>333</v>
      </c>
      <c r="F3295">
        <f t="shared" si="320"/>
        <v>1</v>
      </c>
      <c r="G3295" t="s">
        <v>13</v>
      </c>
    </row>
    <row r="3296" spans="1:7">
      <c r="A3296" s="26">
        <v>43472</v>
      </c>
      <c r="B3296" s="39">
        <f t="shared" si="317"/>
        <v>43472</v>
      </c>
      <c r="C3296" s="39">
        <f t="shared" si="318"/>
        <v>1</v>
      </c>
      <c r="D3296" s="39">
        <f t="shared" si="319"/>
        <v>2019</v>
      </c>
      <c r="E3296" s="26" t="s">
        <v>333</v>
      </c>
      <c r="F3296">
        <f t="shared" si="320"/>
        <v>2</v>
      </c>
      <c r="G3296" t="s">
        <v>8</v>
      </c>
    </row>
    <row r="3297" spans="1:7">
      <c r="A3297" s="26">
        <v>43473</v>
      </c>
      <c r="B3297" s="39">
        <f t="shared" si="317"/>
        <v>43473</v>
      </c>
      <c r="C3297" s="39">
        <f t="shared" si="318"/>
        <v>1</v>
      </c>
      <c r="D3297" s="39">
        <f t="shared" si="319"/>
        <v>2019</v>
      </c>
      <c r="E3297" s="26" t="s">
        <v>333</v>
      </c>
      <c r="F3297">
        <f t="shared" si="320"/>
        <v>3</v>
      </c>
      <c r="G3297" t="s">
        <v>8</v>
      </c>
    </row>
    <row r="3298" spans="1:7">
      <c r="A3298" s="26">
        <v>43474</v>
      </c>
      <c r="B3298" s="39">
        <f t="shared" si="317"/>
        <v>43474</v>
      </c>
      <c r="C3298" s="39">
        <f t="shared" si="318"/>
        <v>1</v>
      </c>
      <c r="D3298" s="39">
        <f t="shared" si="319"/>
        <v>2019</v>
      </c>
      <c r="E3298" s="26" t="s">
        <v>333</v>
      </c>
      <c r="F3298">
        <f t="shared" si="320"/>
        <v>4</v>
      </c>
      <c r="G3298" t="s">
        <v>8</v>
      </c>
    </row>
    <row r="3299" spans="1:7">
      <c r="A3299" s="26">
        <v>43475</v>
      </c>
      <c r="B3299" s="39">
        <f t="shared" si="317"/>
        <v>43475</v>
      </c>
      <c r="C3299" s="39">
        <f t="shared" si="318"/>
        <v>1</v>
      </c>
      <c r="D3299" s="39">
        <f t="shared" si="319"/>
        <v>2019</v>
      </c>
      <c r="E3299" s="26" t="s">
        <v>333</v>
      </c>
      <c r="F3299">
        <f t="shared" si="320"/>
        <v>5</v>
      </c>
      <c r="G3299" t="s">
        <v>8</v>
      </c>
    </row>
    <row r="3300" spans="1:7">
      <c r="A3300" s="26">
        <v>43476</v>
      </c>
      <c r="B3300" s="39">
        <f t="shared" si="317"/>
        <v>43476</v>
      </c>
      <c r="C3300" s="39">
        <f t="shared" si="318"/>
        <v>1</v>
      </c>
      <c r="D3300" s="39">
        <f t="shared" si="319"/>
        <v>2019</v>
      </c>
      <c r="E3300" s="26" t="s">
        <v>333</v>
      </c>
      <c r="F3300">
        <f t="shared" si="320"/>
        <v>6</v>
      </c>
      <c r="G3300" t="s">
        <v>8</v>
      </c>
    </row>
    <row r="3301" spans="1:7">
      <c r="A3301" s="26">
        <v>43477</v>
      </c>
      <c r="B3301" s="39">
        <f t="shared" si="317"/>
        <v>43477</v>
      </c>
      <c r="C3301" s="39">
        <f t="shared" si="318"/>
        <v>1</v>
      </c>
      <c r="D3301" s="39">
        <f t="shared" si="319"/>
        <v>2019</v>
      </c>
      <c r="E3301" s="26" t="s">
        <v>333</v>
      </c>
      <c r="F3301">
        <f t="shared" si="320"/>
        <v>7</v>
      </c>
      <c r="G3301" t="s">
        <v>0</v>
      </c>
    </row>
    <row r="3302" spans="1:7">
      <c r="A3302" s="26">
        <v>43478</v>
      </c>
      <c r="B3302" s="39">
        <f t="shared" si="317"/>
        <v>43478</v>
      </c>
      <c r="C3302" s="39">
        <f t="shared" si="318"/>
        <v>1</v>
      </c>
      <c r="D3302" s="39">
        <f t="shared" si="319"/>
        <v>2019</v>
      </c>
      <c r="E3302" s="26" t="s">
        <v>333</v>
      </c>
      <c r="F3302">
        <f t="shared" si="320"/>
        <v>1</v>
      </c>
      <c r="G3302" t="s">
        <v>13</v>
      </c>
    </row>
    <row r="3303" spans="1:7">
      <c r="A3303" s="26">
        <v>43479</v>
      </c>
      <c r="B3303" s="39">
        <f t="shared" si="317"/>
        <v>43479</v>
      </c>
      <c r="C3303" s="39">
        <f t="shared" si="318"/>
        <v>1</v>
      </c>
      <c r="D3303" s="39">
        <f t="shared" si="319"/>
        <v>2019</v>
      </c>
      <c r="E3303" s="26" t="s">
        <v>333</v>
      </c>
      <c r="F3303">
        <f t="shared" si="320"/>
        <v>2</v>
      </c>
      <c r="G3303" t="s">
        <v>8</v>
      </c>
    </row>
    <row r="3304" spans="1:7">
      <c r="A3304" s="26">
        <v>43480</v>
      </c>
      <c r="B3304" s="39">
        <f t="shared" si="317"/>
        <v>43480</v>
      </c>
      <c r="C3304" s="39">
        <f t="shared" si="318"/>
        <v>1</v>
      </c>
      <c r="D3304" s="39">
        <f t="shared" si="319"/>
        <v>2019</v>
      </c>
      <c r="E3304" s="26" t="s">
        <v>333</v>
      </c>
      <c r="F3304">
        <f t="shared" si="320"/>
        <v>3</v>
      </c>
      <c r="G3304" t="s">
        <v>8</v>
      </c>
    </row>
    <row r="3305" spans="1:7">
      <c r="A3305" s="26">
        <v>43481</v>
      </c>
      <c r="B3305" s="39">
        <f t="shared" si="317"/>
        <v>43481</v>
      </c>
      <c r="C3305" s="39">
        <f t="shared" si="318"/>
        <v>1</v>
      </c>
      <c r="D3305" s="39">
        <f t="shared" si="319"/>
        <v>2019</v>
      </c>
      <c r="E3305" s="26" t="s">
        <v>333</v>
      </c>
      <c r="F3305">
        <f t="shared" si="320"/>
        <v>4</v>
      </c>
      <c r="G3305" t="s">
        <v>8</v>
      </c>
    </row>
    <row r="3306" spans="1:7">
      <c r="A3306" s="26">
        <v>43482</v>
      </c>
      <c r="B3306" s="39">
        <f t="shared" si="317"/>
        <v>43482</v>
      </c>
      <c r="C3306" s="39">
        <f t="shared" si="318"/>
        <v>1</v>
      </c>
      <c r="D3306" s="39">
        <f t="shared" si="319"/>
        <v>2019</v>
      </c>
      <c r="E3306" s="26" t="s">
        <v>333</v>
      </c>
      <c r="F3306">
        <f t="shared" si="320"/>
        <v>5</v>
      </c>
      <c r="G3306" t="s">
        <v>8</v>
      </c>
    </row>
    <row r="3307" spans="1:7">
      <c r="A3307" s="26">
        <v>43483</v>
      </c>
      <c r="B3307" s="39">
        <f t="shared" si="317"/>
        <v>43483</v>
      </c>
      <c r="C3307" s="39">
        <f t="shared" si="318"/>
        <v>1</v>
      </c>
      <c r="D3307" s="39">
        <f t="shared" si="319"/>
        <v>2019</v>
      </c>
      <c r="E3307" s="26" t="s">
        <v>333</v>
      </c>
      <c r="F3307">
        <f t="shared" si="320"/>
        <v>6</v>
      </c>
      <c r="G3307" t="s">
        <v>8</v>
      </c>
    </row>
    <row r="3308" spans="1:7">
      <c r="A3308" s="26">
        <v>43484</v>
      </c>
      <c r="B3308" s="39">
        <f t="shared" si="317"/>
        <v>43484</v>
      </c>
      <c r="C3308" s="39">
        <f t="shared" si="318"/>
        <v>1</v>
      </c>
      <c r="D3308" s="39">
        <f t="shared" si="319"/>
        <v>2019</v>
      </c>
      <c r="E3308" s="26" t="s">
        <v>333</v>
      </c>
      <c r="F3308">
        <f t="shared" si="320"/>
        <v>7</v>
      </c>
      <c r="G3308" t="s">
        <v>0</v>
      </c>
    </row>
    <row r="3309" spans="1:7">
      <c r="A3309" s="26">
        <v>43485</v>
      </c>
      <c r="B3309" s="39">
        <f t="shared" si="317"/>
        <v>43485</v>
      </c>
      <c r="C3309" s="39">
        <f t="shared" si="318"/>
        <v>1</v>
      </c>
      <c r="D3309" s="39">
        <f t="shared" si="319"/>
        <v>2019</v>
      </c>
      <c r="E3309" s="26" t="s">
        <v>333</v>
      </c>
      <c r="F3309">
        <f t="shared" si="320"/>
        <v>1</v>
      </c>
      <c r="G3309" t="s">
        <v>13</v>
      </c>
    </row>
    <row r="3310" spans="1:7">
      <c r="A3310" s="26">
        <v>43486</v>
      </c>
      <c r="B3310" s="39">
        <f t="shared" si="317"/>
        <v>43486</v>
      </c>
      <c r="C3310" s="39">
        <f t="shared" si="318"/>
        <v>1</v>
      </c>
      <c r="D3310" s="39">
        <f t="shared" si="319"/>
        <v>2019</v>
      </c>
      <c r="E3310" s="26" t="s">
        <v>333</v>
      </c>
      <c r="F3310">
        <f t="shared" si="320"/>
        <v>2</v>
      </c>
      <c r="G3310" t="s">
        <v>8</v>
      </c>
    </row>
    <row r="3311" spans="1:7">
      <c r="A3311" s="26">
        <v>43487</v>
      </c>
      <c r="B3311" s="39">
        <f t="shared" si="317"/>
        <v>43487</v>
      </c>
      <c r="C3311" s="39">
        <f t="shared" si="318"/>
        <v>1</v>
      </c>
      <c r="D3311" s="39">
        <f t="shared" si="319"/>
        <v>2019</v>
      </c>
      <c r="E3311" s="26" t="s">
        <v>333</v>
      </c>
      <c r="F3311">
        <f t="shared" si="320"/>
        <v>3</v>
      </c>
      <c r="G3311" t="s">
        <v>8</v>
      </c>
    </row>
    <row r="3312" spans="1:7">
      <c r="A3312" s="26">
        <v>43488</v>
      </c>
      <c r="B3312" s="39">
        <f t="shared" si="317"/>
        <v>43488</v>
      </c>
      <c r="C3312" s="39">
        <f t="shared" si="318"/>
        <v>1</v>
      </c>
      <c r="D3312" s="39">
        <f t="shared" si="319"/>
        <v>2019</v>
      </c>
      <c r="E3312" s="26" t="s">
        <v>333</v>
      </c>
      <c r="F3312">
        <f t="shared" si="320"/>
        <v>4</v>
      </c>
      <c r="G3312" t="s">
        <v>8</v>
      </c>
    </row>
    <row r="3313" spans="1:7">
      <c r="A3313" s="26">
        <v>43489</v>
      </c>
      <c r="B3313" s="39">
        <f t="shared" si="317"/>
        <v>43489</v>
      </c>
      <c r="C3313" s="39">
        <f t="shared" si="318"/>
        <v>1</v>
      </c>
      <c r="D3313" s="39">
        <f t="shared" si="319"/>
        <v>2019</v>
      </c>
      <c r="E3313" s="26" t="s">
        <v>333</v>
      </c>
      <c r="F3313">
        <f t="shared" si="320"/>
        <v>5</v>
      </c>
      <c r="G3313" t="s">
        <v>8</v>
      </c>
    </row>
    <row r="3314" spans="1:7">
      <c r="A3314" s="26">
        <v>43490</v>
      </c>
      <c r="B3314" s="39">
        <f t="shared" si="317"/>
        <v>43490</v>
      </c>
      <c r="C3314" s="39">
        <f t="shared" si="318"/>
        <v>1</v>
      </c>
      <c r="D3314" s="39">
        <f t="shared" si="319"/>
        <v>2019</v>
      </c>
      <c r="E3314" s="26" t="s">
        <v>333</v>
      </c>
      <c r="F3314">
        <f t="shared" si="320"/>
        <v>6</v>
      </c>
      <c r="G3314" t="s">
        <v>8</v>
      </c>
    </row>
    <row r="3315" spans="1:7">
      <c r="A3315" s="26">
        <v>43491</v>
      </c>
      <c r="B3315" s="39">
        <f t="shared" si="317"/>
        <v>43491</v>
      </c>
      <c r="C3315" s="39">
        <f t="shared" si="318"/>
        <v>1</v>
      </c>
      <c r="D3315" s="39">
        <f t="shared" si="319"/>
        <v>2019</v>
      </c>
      <c r="E3315" s="26" t="s">
        <v>333</v>
      </c>
      <c r="F3315">
        <f t="shared" si="320"/>
        <v>7</v>
      </c>
      <c r="G3315" t="s">
        <v>0</v>
      </c>
    </row>
    <row r="3316" spans="1:7">
      <c r="A3316" s="26">
        <v>43492</v>
      </c>
      <c r="B3316" s="39">
        <f t="shared" si="317"/>
        <v>43492</v>
      </c>
      <c r="C3316" s="39">
        <f t="shared" si="318"/>
        <v>1</v>
      </c>
      <c r="D3316" s="39">
        <f t="shared" si="319"/>
        <v>2019</v>
      </c>
      <c r="E3316" s="26" t="s">
        <v>333</v>
      </c>
      <c r="F3316">
        <f t="shared" si="320"/>
        <v>1</v>
      </c>
      <c r="G3316" t="s">
        <v>13</v>
      </c>
    </row>
    <row r="3317" spans="1:7">
      <c r="A3317" s="26">
        <v>43493</v>
      </c>
      <c r="B3317" s="39">
        <f t="shared" si="317"/>
        <v>43493</v>
      </c>
      <c r="C3317" s="39">
        <f t="shared" si="318"/>
        <v>1</v>
      </c>
      <c r="D3317" s="39">
        <f t="shared" si="319"/>
        <v>2019</v>
      </c>
      <c r="E3317" s="26" t="s">
        <v>333</v>
      </c>
      <c r="F3317">
        <f t="shared" si="320"/>
        <v>2</v>
      </c>
      <c r="G3317" t="s">
        <v>8</v>
      </c>
    </row>
    <row r="3318" spans="1:7">
      <c r="A3318" s="26">
        <v>43494</v>
      </c>
      <c r="B3318" s="39">
        <f t="shared" si="317"/>
        <v>43494</v>
      </c>
      <c r="C3318" s="39">
        <f t="shared" si="318"/>
        <v>1</v>
      </c>
      <c r="D3318" s="39">
        <f t="shared" si="319"/>
        <v>2019</v>
      </c>
      <c r="E3318" s="26" t="s">
        <v>333</v>
      </c>
      <c r="F3318">
        <f t="shared" si="320"/>
        <v>3</v>
      </c>
      <c r="G3318" t="s">
        <v>8</v>
      </c>
    </row>
    <row r="3319" spans="1:7">
      <c r="A3319" s="26">
        <v>43495</v>
      </c>
      <c r="B3319" s="39">
        <f t="shared" si="317"/>
        <v>43495</v>
      </c>
      <c r="C3319" s="39">
        <f t="shared" si="318"/>
        <v>1</v>
      </c>
      <c r="D3319" s="39">
        <f t="shared" si="319"/>
        <v>2019</v>
      </c>
      <c r="E3319" s="26" t="s">
        <v>333</v>
      </c>
      <c r="F3319">
        <f t="shared" si="320"/>
        <v>4</v>
      </c>
      <c r="G3319" t="s">
        <v>8</v>
      </c>
    </row>
    <row r="3320" spans="1:7">
      <c r="A3320" s="26">
        <v>43496</v>
      </c>
      <c r="B3320" s="39">
        <f t="shared" si="317"/>
        <v>43496</v>
      </c>
      <c r="C3320" s="39">
        <f t="shared" si="318"/>
        <v>1</v>
      </c>
      <c r="D3320" s="39">
        <f t="shared" si="319"/>
        <v>2019</v>
      </c>
      <c r="E3320" s="26" t="s">
        <v>333</v>
      </c>
      <c r="F3320">
        <f t="shared" si="320"/>
        <v>5</v>
      </c>
      <c r="G3320" t="s">
        <v>8</v>
      </c>
    </row>
    <row r="3321" spans="1:7">
      <c r="A3321" s="26">
        <v>43497</v>
      </c>
      <c r="B3321" s="39">
        <f t="shared" si="317"/>
        <v>43497</v>
      </c>
      <c r="C3321" s="39">
        <f t="shared" si="318"/>
        <v>2</v>
      </c>
      <c r="D3321" s="39">
        <f t="shared" si="319"/>
        <v>2019</v>
      </c>
      <c r="E3321" s="26" t="s">
        <v>333</v>
      </c>
      <c r="F3321">
        <f t="shared" si="320"/>
        <v>6</v>
      </c>
      <c r="G3321" t="s">
        <v>8</v>
      </c>
    </row>
    <row r="3322" spans="1:7">
      <c r="A3322" s="26">
        <v>43498</v>
      </c>
      <c r="B3322" s="39">
        <f t="shared" si="317"/>
        <v>43498</v>
      </c>
      <c r="C3322" s="39">
        <f t="shared" si="318"/>
        <v>2</v>
      </c>
      <c r="D3322" s="39">
        <f t="shared" si="319"/>
        <v>2019</v>
      </c>
      <c r="E3322" s="26" t="s">
        <v>333</v>
      </c>
      <c r="F3322">
        <f t="shared" si="320"/>
        <v>7</v>
      </c>
      <c r="G3322" t="s">
        <v>0</v>
      </c>
    </row>
    <row r="3323" spans="1:7">
      <c r="A3323" s="26">
        <v>43499</v>
      </c>
      <c r="B3323" s="39">
        <f t="shared" si="317"/>
        <v>43499</v>
      </c>
      <c r="C3323" s="39">
        <f t="shared" si="318"/>
        <v>2</v>
      </c>
      <c r="D3323" s="39">
        <f t="shared" si="319"/>
        <v>2019</v>
      </c>
      <c r="E3323" s="26" t="s">
        <v>333</v>
      </c>
      <c r="F3323">
        <f t="shared" si="320"/>
        <v>1</v>
      </c>
      <c r="G3323" t="s">
        <v>13</v>
      </c>
    </row>
    <row r="3324" spans="1:7">
      <c r="A3324" s="26">
        <v>43500</v>
      </c>
      <c r="B3324" s="39">
        <f t="shared" ref="B3324:B3387" si="321">A3324</f>
        <v>43500</v>
      </c>
      <c r="C3324" s="39">
        <f t="shared" ref="C3324:C3387" si="322">MONTH(A3324)</f>
        <v>2</v>
      </c>
      <c r="D3324" s="39">
        <f t="shared" ref="D3324:D3387" si="323">YEAR(A3324)</f>
        <v>2019</v>
      </c>
      <c r="E3324" s="26" t="s">
        <v>333</v>
      </c>
      <c r="F3324">
        <f t="shared" ref="F3324:F3387" si="324">WEEKDAY(A3324)</f>
        <v>2</v>
      </c>
      <c r="G3324" t="s">
        <v>8</v>
      </c>
    </row>
    <row r="3325" spans="1:7">
      <c r="A3325" s="26">
        <v>43501</v>
      </c>
      <c r="B3325" s="39">
        <f t="shared" si="321"/>
        <v>43501</v>
      </c>
      <c r="C3325" s="39">
        <f t="shared" si="322"/>
        <v>2</v>
      </c>
      <c r="D3325" s="39">
        <f t="shared" si="323"/>
        <v>2019</v>
      </c>
      <c r="E3325" s="26" t="s">
        <v>333</v>
      </c>
      <c r="F3325">
        <f t="shared" si="324"/>
        <v>3</v>
      </c>
      <c r="G3325" t="s">
        <v>8</v>
      </c>
    </row>
    <row r="3326" spans="1:7">
      <c r="A3326" s="26">
        <v>43502</v>
      </c>
      <c r="B3326" s="39">
        <f t="shared" si="321"/>
        <v>43502</v>
      </c>
      <c r="C3326" s="39">
        <f t="shared" si="322"/>
        <v>2</v>
      </c>
      <c r="D3326" s="39">
        <f t="shared" si="323"/>
        <v>2019</v>
      </c>
      <c r="E3326" s="26" t="s">
        <v>333</v>
      </c>
      <c r="F3326">
        <f t="shared" si="324"/>
        <v>4</v>
      </c>
      <c r="G3326" t="s">
        <v>8</v>
      </c>
    </row>
    <row r="3327" spans="1:7">
      <c r="A3327" s="26">
        <v>43503</v>
      </c>
      <c r="B3327" s="39">
        <f t="shared" si="321"/>
        <v>43503</v>
      </c>
      <c r="C3327" s="39">
        <f t="shared" si="322"/>
        <v>2</v>
      </c>
      <c r="D3327" s="39">
        <f t="shared" si="323"/>
        <v>2019</v>
      </c>
      <c r="E3327" s="26" t="s">
        <v>333</v>
      </c>
      <c r="F3327">
        <f t="shared" si="324"/>
        <v>5</v>
      </c>
      <c r="G3327" t="s">
        <v>8</v>
      </c>
    </row>
    <row r="3328" spans="1:7">
      <c r="A3328" s="26">
        <v>43504</v>
      </c>
      <c r="B3328" s="39">
        <f t="shared" si="321"/>
        <v>43504</v>
      </c>
      <c r="C3328" s="39">
        <f t="shared" si="322"/>
        <v>2</v>
      </c>
      <c r="D3328" s="39">
        <f t="shared" si="323"/>
        <v>2019</v>
      </c>
      <c r="E3328" s="26" t="s">
        <v>333</v>
      </c>
      <c r="F3328">
        <f t="shared" si="324"/>
        <v>6</v>
      </c>
      <c r="G3328" t="s">
        <v>8</v>
      </c>
    </row>
    <row r="3329" spans="1:7">
      <c r="A3329" s="26">
        <v>43505</v>
      </c>
      <c r="B3329" s="39">
        <f t="shared" si="321"/>
        <v>43505</v>
      </c>
      <c r="C3329" s="39">
        <f t="shared" si="322"/>
        <v>2</v>
      </c>
      <c r="D3329" s="39">
        <f t="shared" si="323"/>
        <v>2019</v>
      </c>
      <c r="E3329" s="26" t="s">
        <v>333</v>
      </c>
      <c r="F3329">
        <f t="shared" si="324"/>
        <v>7</v>
      </c>
      <c r="G3329" t="s">
        <v>0</v>
      </c>
    </row>
    <row r="3330" spans="1:7">
      <c r="A3330" s="26">
        <v>43506</v>
      </c>
      <c r="B3330" s="39">
        <f t="shared" si="321"/>
        <v>43506</v>
      </c>
      <c r="C3330" s="39">
        <f t="shared" si="322"/>
        <v>2</v>
      </c>
      <c r="D3330" s="39">
        <f t="shared" si="323"/>
        <v>2019</v>
      </c>
      <c r="E3330" s="26" t="s">
        <v>333</v>
      </c>
      <c r="F3330">
        <f t="shared" si="324"/>
        <v>1</v>
      </c>
      <c r="G3330" t="s">
        <v>13</v>
      </c>
    </row>
    <row r="3331" spans="1:7">
      <c r="A3331" s="26">
        <v>43507</v>
      </c>
      <c r="B3331" s="39">
        <f t="shared" si="321"/>
        <v>43507</v>
      </c>
      <c r="C3331" s="39">
        <f t="shared" si="322"/>
        <v>2</v>
      </c>
      <c r="D3331" s="39">
        <f t="shared" si="323"/>
        <v>2019</v>
      </c>
      <c r="E3331" s="26" t="s">
        <v>333</v>
      </c>
      <c r="F3331">
        <f t="shared" si="324"/>
        <v>2</v>
      </c>
      <c r="G3331" t="s">
        <v>8</v>
      </c>
    </row>
    <row r="3332" spans="1:7">
      <c r="A3332" s="26">
        <v>43508</v>
      </c>
      <c r="B3332" s="39">
        <f t="shared" si="321"/>
        <v>43508</v>
      </c>
      <c r="C3332" s="39">
        <f t="shared" si="322"/>
        <v>2</v>
      </c>
      <c r="D3332" s="39">
        <f t="shared" si="323"/>
        <v>2019</v>
      </c>
      <c r="E3332" s="26" t="s">
        <v>333</v>
      </c>
      <c r="F3332">
        <f t="shared" si="324"/>
        <v>3</v>
      </c>
      <c r="G3332" t="s">
        <v>8</v>
      </c>
    </row>
    <row r="3333" spans="1:7">
      <c r="A3333" s="26">
        <v>43509</v>
      </c>
      <c r="B3333" s="39">
        <f t="shared" si="321"/>
        <v>43509</v>
      </c>
      <c r="C3333" s="39">
        <f t="shared" si="322"/>
        <v>2</v>
      </c>
      <c r="D3333" s="39">
        <f t="shared" si="323"/>
        <v>2019</v>
      </c>
      <c r="E3333" s="26" t="s">
        <v>333</v>
      </c>
      <c r="F3333">
        <f t="shared" si="324"/>
        <v>4</v>
      </c>
      <c r="G3333" t="s">
        <v>8</v>
      </c>
    </row>
    <row r="3334" spans="1:7">
      <c r="A3334" s="26">
        <v>43510</v>
      </c>
      <c r="B3334" s="39">
        <f t="shared" si="321"/>
        <v>43510</v>
      </c>
      <c r="C3334" s="39">
        <f t="shared" si="322"/>
        <v>2</v>
      </c>
      <c r="D3334" s="39">
        <f t="shared" si="323"/>
        <v>2019</v>
      </c>
      <c r="E3334" s="26" t="s">
        <v>333</v>
      </c>
      <c r="F3334">
        <f t="shared" si="324"/>
        <v>5</v>
      </c>
      <c r="G3334" t="s">
        <v>8</v>
      </c>
    </row>
    <row r="3335" spans="1:7">
      <c r="A3335" s="26">
        <v>43511</v>
      </c>
      <c r="B3335" s="39">
        <f t="shared" si="321"/>
        <v>43511</v>
      </c>
      <c r="C3335" s="39">
        <f t="shared" si="322"/>
        <v>2</v>
      </c>
      <c r="D3335" s="39">
        <f t="shared" si="323"/>
        <v>2019</v>
      </c>
      <c r="E3335" s="26" t="s">
        <v>333</v>
      </c>
      <c r="F3335">
        <f t="shared" si="324"/>
        <v>6</v>
      </c>
      <c r="G3335" t="s">
        <v>8</v>
      </c>
    </row>
    <row r="3336" spans="1:7">
      <c r="A3336" s="26">
        <v>43512</v>
      </c>
      <c r="B3336" s="39">
        <f t="shared" si="321"/>
        <v>43512</v>
      </c>
      <c r="C3336" s="39">
        <f t="shared" si="322"/>
        <v>2</v>
      </c>
      <c r="D3336" s="39">
        <f t="shared" si="323"/>
        <v>2019</v>
      </c>
      <c r="E3336" s="26" t="s">
        <v>333</v>
      </c>
      <c r="F3336">
        <f t="shared" si="324"/>
        <v>7</v>
      </c>
      <c r="G3336" t="s">
        <v>0</v>
      </c>
    </row>
    <row r="3337" spans="1:7">
      <c r="A3337" s="26">
        <v>43513</v>
      </c>
      <c r="B3337" s="39">
        <f t="shared" si="321"/>
        <v>43513</v>
      </c>
      <c r="C3337" s="39">
        <f t="shared" si="322"/>
        <v>2</v>
      </c>
      <c r="D3337" s="39">
        <f t="shared" si="323"/>
        <v>2019</v>
      </c>
      <c r="E3337" s="26" t="s">
        <v>333</v>
      </c>
      <c r="F3337">
        <f t="shared" si="324"/>
        <v>1</v>
      </c>
      <c r="G3337" t="s">
        <v>13</v>
      </c>
    </row>
    <row r="3338" spans="1:7">
      <c r="A3338" s="26">
        <v>43514</v>
      </c>
      <c r="B3338" s="39">
        <f t="shared" si="321"/>
        <v>43514</v>
      </c>
      <c r="C3338" s="39">
        <f t="shared" si="322"/>
        <v>2</v>
      </c>
      <c r="D3338" s="39">
        <f t="shared" si="323"/>
        <v>2019</v>
      </c>
      <c r="E3338" s="26" t="s">
        <v>333</v>
      </c>
      <c r="F3338">
        <f t="shared" si="324"/>
        <v>2</v>
      </c>
      <c r="G3338" t="s">
        <v>8</v>
      </c>
    </row>
    <row r="3339" spans="1:7">
      <c r="A3339" s="26">
        <v>43515</v>
      </c>
      <c r="B3339" s="39">
        <f t="shared" si="321"/>
        <v>43515</v>
      </c>
      <c r="C3339" s="39">
        <f t="shared" si="322"/>
        <v>2</v>
      </c>
      <c r="D3339" s="39">
        <f t="shared" si="323"/>
        <v>2019</v>
      </c>
      <c r="E3339" s="26" t="s">
        <v>333</v>
      </c>
      <c r="F3339">
        <f t="shared" si="324"/>
        <v>3</v>
      </c>
      <c r="G3339" t="s">
        <v>8</v>
      </c>
    </row>
    <row r="3340" spans="1:7">
      <c r="A3340" s="26">
        <v>43516</v>
      </c>
      <c r="B3340" s="39">
        <f t="shared" si="321"/>
        <v>43516</v>
      </c>
      <c r="C3340" s="39">
        <f t="shared" si="322"/>
        <v>2</v>
      </c>
      <c r="D3340" s="39">
        <f t="shared" si="323"/>
        <v>2019</v>
      </c>
      <c r="E3340" s="26" t="s">
        <v>333</v>
      </c>
      <c r="F3340">
        <f t="shared" si="324"/>
        <v>4</v>
      </c>
      <c r="G3340" t="s">
        <v>8</v>
      </c>
    </row>
    <row r="3341" spans="1:7">
      <c r="A3341" s="26">
        <v>43517</v>
      </c>
      <c r="B3341" s="39">
        <f t="shared" si="321"/>
        <v>43517</v>
      </c>
      <c r="C3341" s="39">
        <f t="shared" si="322"/>
        <v>2</v>
      </c>
      <c r="D3341" s="39">
        <f t="shared" si="323"/>
        <v>2019</v>
      </c>
      <c r="E3341" s="26" t="s">
        <v>333</v>
      </c>
      <c r="F3341">
        <f t="shared" si="324"/>
        <v>5</v>
      </c>
      <c r="G3341" t="s">
        <v>8</v>
      </c>
    </row>
    <row r="3342" spans="1:7">
      <c r="A3342" s="26">
        <v>43518</v>
      </c>
      <c r="B3342" s="39">
        <f t="shared" si="321"/>
        <v>43518</v>
      </c>
      <c r="C3342" s="39">
        <f t="shared" si="322"/>
        <v>2</v>
      </c>
      <c r="D3342" s="39">
        <f t="shared" si="323"/>
        <v>2019</v>
      </c>
      <c r="E3342" s="26" t="s">
        <v>333</v>
      </c>
      <c r="F3342">
        <f t="shared" si="324"/>
        <v>6</v>
      </c>
      <c r="G3342" t="s">
        <v>8</v>
      </c>
    </row>
    <row r="3343" spans="1:7">
      <c r="A3343" s="26">
        <v>43519</v>
      </c>
      <c r="B3343" s="39">
        <f t="shared" si="321"/>
        <v>43519</v>
      </c>
      <c r="C3343" s="39">
        <f t="shared" si="322"/>
        <v>2</v>
      </c>
      <c r="D3343" s="39">
        <f t="shared" si="323"/>
        <v>2019</v>
      </c>
      <c r="E3343" s="26" t="s">
        <v>333</v>
      </c>
      <c r="F3343">
        <f t="shared" si="324"/>
        <v>7</v>
      </c>
      <c r="G3343" t="s">
        <v>0</v>
      </c>
    </row>
    <row r="3344" spans="1:7">
      <c r="A3344" s="26">
        <v>43520</v>
      </c>
      <c r="B3344" s="39">
        <f t="shared" si="321"/>
        <v>43520</v>
      </c>
      <c r="C3344" s="39">
        <f t="shared" si="322"/>
        <v>2</v>
      </c>
      <c r="D3344" s="39">
        <f t="shared" si="323"/>
        <v>2019</v>
      </c>
      <c r="E3344" s="26" t="s">
        <v>333</v>
      </c>
      <c r="F3344">
        <f t="shared" si="324"/>
        <v>1</v>
      </c>
      <c r="G3344" t="s">
        <v>13</v>
      </c>
    </row>
    <row r="3345" spans="1:7">
      <c r="A3345" s="26">
        <v>43521</v>
      </c>
      <c r="B3345" s="39">
        <f t="shared" si="321"/>
        <v>43521</v>
      </c>
      <c r="C3345" s="39">
        <f t="shared" si="322"/>
        <v>2</v>
      </c>
      <c r="D3345" s="39">
        <f t="shared" si="323"/>
        <v>2019</v>
      </c>
      <c r="E3345" s="26" t="s">
        <v>333</v>
      </c>
      <c r="F3345">
        <f t="shared" si="324"/>
        <v>2</v>
      </c>
      <c r="G3345" t="s">
        <v>8</v>
      </c>
    </row>
    <row r="3346" spans="1:7">
      <c r="A3346" s="26">
        <v>43522</v>
      </c>
      <c r="B3346" s="39">
        <f t="shared" si="321"/>
        <v>43522</v>
      </c>
      <c r="C3346" s="39">
        <f t="shared" si="322"/>
        <v>2</v>
      </c>
      <c r="D3346" s="39">
        <f t="shared" si="323"/>
        <v>2019</v>
      </c>
      <c r="E3346" s="26" t="s">
        <v>333</v>
      </c>
      <c r="F3346">
        <f t="shared" si="324"/>
        <v>3</v>
      </c>
      <c r="G3346" t="s">
        <v>8</v>
      </c>
    </row>
    <row r="3347" spans="1:7">
      <c r="A3347" s="26">
        <v>43523</v>
      </c>
      <c r="B3347" s="39">
        <f t="shared" si="321"/>
        <v>43523</v>
      </c>
      <c r="C3347" s="39">
        <f t="shared" si="322"/>
        <v>2</v>
      </c>
      <c r="D3347" s="39">
        <f t="shared" si="323"/>
        <v>2019</v>
      </c>
      <c r="E3347" s="26" t="s">
        <v>333</v>
      </c>
      <c r="F3347">
        <f t="shared" si="324"/>
        <v>4</v>
      </c>
      <c r="G3347" t="s">
        <v>8</v>
      </c>
    </row>
    <row r="3348" spans="1:7">
      <c r="A3348" s="26">
        <v>43524</v>
      </c>
      <c r="B3348" s="39">
        <f t="shared" si="321"/>
        <v>43524</v>
      </c>
      <c r="C3348" s="39">
        <f t="shared" si="322"/>
        <v>2</v>
      </c>
      <c r="D3348" s="39">
        <f t="shared" si="323"/>
        <v>2019</v>
      </c>
      <c r="E3348" s="26" t="s">
        <v>333</v>
      </c>
      <c r="F3348">
        <f t="shared" si="324"/>
        <v>5</v>
      </c>
      <c r="G3348" t="s">
        <v>8</v>
      </c>
    </row>
    <row r="3349" spans="1:7">
      <c r="A3349" s="26">
        <v>43525</v>
      </c>
      <c r="B3349" s="39">
        <f t="shared" si="321"/>
        <v>43525</v>
      </c>
      <c r="C3349" s="39">
        <f t="shared" si="322"/>
        <v>3</v>
      </c>
      <c r="D3349" s="39">
        <f t="shared" si="323"/>
        <v>2019</v>
      </c>
      <c r="E3349" s="26" t="s">
        <v>333</v>
      </c>
      <c r="F3349">
        <f t="shared" si="324"/>
        <v>6</v>
      </c>
      <c r="G3349" t="s">
        <v>8</v>
      </c>
    </row>
    <row r="3350" spans="1:7">
      <c r="A3350" s="26">
        <v>43526</v>
      </c>
      <c r="B3350" s="39">
        <f t="shared" si="321"/>
        <v>43526</v>
      </c>
      <c r="C3350" s="39">
        <f t="shared" si="322"/>
        <v>3</v>
      </c>
      <c r="D3350" s="39">
        <f t="shared" si="323"/>
        <v>2019</v>
      </c>
      <c r="E3350" s="26" t="s">
        <v>333</v>
      </c>
      <c r="F3350">
        <f t="shared" si="324"/>
        <v>7</v>
      </c>
      <c r="G3350" t="s">
        <v>0</v>
      </c>
    </row>
    <row r="3351" spans="1:7">
      <c r="A3351" s="26">
        <v>43527</v>
      </c>
      <c r="B3351" s="39">
        <f t="shared" si="321"/>
        <v>43527</v>
      </c>
      <c r="C3351" s="39">
        <f t="shared" si="322"/>
        <v>3</v>
      </c>
      <c r="D3351" s="39">
        <f t="shared" si="323"/>
        <v>2019</v>
      </c>
      <c r="E3351" s="26" t="s">
        <v>333</v>
      </c>
      <c r="F3351">
        <f t="shared" si="324"/>
        <v>1</v>
      </c>
      <c r="G3351" t="s">
        <v>13</v>
      </c>
    </row>
    <row r="3352" spans="1:7">
      <c r="A3352" s="26">
        <v>43528</v>
      </c>
      <c r="B3352" s="39">
        <f t="shared" si="321"/>
        <v>43528</v>
      </c>
      <c r="C3352" s="39">
        <f t="shared" si="322"/>
        <v>3</v>
      </c>
      <c r="D3352" s="39">
        <f t="shared" si="323"/>
        <v>2019</v>
      </c>
      <c r="E3352" s="26" t="s">
        <v>333</v>
      </c>
      <c r="F3352">
        <f t="shared" si="324"/>
        <v>2</v>
      </c>
      <c r="G3352" t="s">
        <v>8</v>
      </c>
    </row>
    <row r="3353" spans="1:7">
      <c r="A3353" s="26">
        <v>43529</v>
      </c>
      <c r="B3353" s="39">
        <f t="shared" si="321"/>
        <v>43529</v>
      </c>
      <c r="C3353" s="39">
        <f t="shared" si="322"/>
        <v>3</v>
      </c>
      <c r="D3353" s="39">
        <f t="shared" si="323"/>
        <v>2019</v>
      </c>
      <c r="E3353" s="26" t="s">
        <v>333</v>
      </c>
      <c r="F3353">
        <f t="shared" si="324"/>
        <v>3</v>
      </c>
      <c r="G3353" t="s">
        <v>8</v>
      </c>
    </row>
    <row r="3354" spans="1:7">
      <c r="A3354" s="26">
        <v>43530</v>
      </c>
      <c r="B3354" s="39">
        <f t="shared" si="321"/>
        <v>43530</v>
      </c>
      <c r="C3354" s="39">
        <f t="shared" si="322"/>
        <v>3</v>
      </c>
      <c r="D3354" s="39">
        <f t="shared" si="323"/>
        <v>2019</v>
      </c>
      <c r="E3354" s="26" t="s">
        <v>333</v>
      </c>
      <c r="F3354">
        <f t="shared" si="324"/>
        <v>4</v>
      </c>
      <c r="G3354" t="s">
        <v>8</v>
      </c>
    </row>
    <row r="3355" spans="1:7">
      <c r="A3355" s="26">
        <v>43531</v>
      </c>
      <c r="B3355" s="39">
        <f t="shared" si="321"/>
        <v>43531</v>
      </c>
      <c r="C3355" s="39">
        <f t="shared" si="322"/>
        <v>3</v>
      </c>
      <c r="D3355" s="39">
        <f t="shared" si="323"/>
        <v>2019</v>
      </c>
      <c r="E3355" s="26" t="s">
        <v>333</v>
      </c>
      <c r="F3355">
        <f t="shared" si="324"/>
        <v>5</v>
      </c>
      <c r="G3355" t="s">
        <v>8</v>
      </c>
    </row>
    <row r="3356" spans="1:7">
      <c r="A3356" s="26">
        <v>43532</v>
      </c>
      <c r="B3356" s="39">
        <f t="shared" si="321"/>
        <v>43532</v>
      </c>
      <c r="C3356" s="39">
        <f t="shared" si="322"/>
        <v>3</v>
      </c>
      <c r="D3356" s="39">
        <f t="shared" si="323"/>
        <v>2019</v>
      </c>
      <c r="E3356" s="26" t="s">
        <v>333</v>
      </c>
      <c r="F3356">
        <f t="shared" si="324"/>
        <v>6</v>
      </c>
      <c r="G3356" t="s">
        <v>8</v>
      </c>
    </row>
    <row r="3357" spans="1:7">
      <c r="A3357" s="26">
        <v>43533</v>
      </c>
      <c r="B3357" s="39">
        <f t="shared" si="321"/>
        <v>43533</v>
      </c>
      <c r="C3357" s="39">
        <f t="shared" si="322"/>
        <v>3</v>
      </c>
      <c r="D3357" s="39">
        <f t="shared" si="323"/>
        <v>2019</v>
      </c>
      <c r="E3357" s="26" t="s">
        <v>333</v>
      </c>
      <c r="F3357">
        <f t="shared" si="324"/>
        <v>7</v>
      </c>
      <c r="G3357" t="s">
        <v>0</v>
      </c>
    </row>
    <row r="3358" spans="1:7">
      <c r="A3358" s="26">
        <v>43534</v>
      </c>
      <c r="B3358" s="39">
        <f t="shared" si="321"/>
        <v>43534</v>
      </c>
      <c r="C3358" s="39">
        <f t="shared" si="322"/>
        <v>3</v>
      </c>
      <c r="D3358" s="39">
        <f t="shared" si="323"/>
        <v>2019</v>
      </c>
      <c r="E3358" s="26" t="s">
        <v>333</v>
      </c>
      <c r="F3358">
        <f t="shared" si="324"/>
        <v>1</v>
      </c>
      <c r="G3358" t="s">
        <v>13</v>
      </c>
    </row>
    <row r="3359" spans="1:7">
      <c r="A3359" s="26">
        <v>43535</v>
      </c>
      <c r="B3359" s="39">
        <f t="shared" si="321"/>
        <v>43535</v>
      </c>
      <c r="C3359" s="39">
        <f t="shared" si="322"/>
        <v>3</v>
      </c>
      <c r="D3359" s="39">
        <f t="shared" si="323"/>
        <v>2019</v>
      </c>
      <c r="E3359" s="26" t="s">
        <v>333</v>
      </c>
      <c r="F3359">
        <f t="shared" si="324"/>
        <v>2</v>
      </c>
      <c r="G3359" t="s">
        <v>8</v>
      </c>
    </row>
    <row r="3360" spans="1:7">
      <c r="A3360" s="26">
        <v>43536</v>
      </c>
      <c r="B3360" s="39">
        <f t="shared" si="321"/>
        <v>43536</v>
      </c>
      <c r="C3360" s="39">
        <f t="shared" si="322"/>
        <v>3</v>
      </c>
      <c r="D3360" s="39">
        <f t="shared" si="323"/>
        <v>2019</v>
      </c>
      <c r="E3360" s="26" t="s">
        <v>333</v>
      </c>
      <c r="F3360">
        <f t="shared" si="324"/>
        <v>3</v>
      </c>
      <c r="G3360" t="s">
        <v>8</v>
      </c>
    </row>
    <row r="3361" spans="1:7">
      <c r="A3361" s="26">
        <v>43537</v>
      </c>
      <c r="B3361" s="39">
        <f t="shared" si="321"/>
        <v>43537</v>
      </c>
      <c r="C3361" s="39">
        <f t="shared" si="322"/>
        <v>3</v>
      </c>
      <c r="D3361" s="39">
        <f t="shared" si="323"/>
        <v>2019</v>
      </c>
      <c r="E3361" s="26" t="s">
        <v>333</v>
      </c>
      <c r="F3361">
        <f t="shared" si="324"/>
        <v>4</v>
      </c>
      <c r="G3361" t="s">
        <v>8</v>
      </c>
    </row>
    <row r="3362" spans="1:7">
      <c r="A3362" s="26">
        <v>43538</v>
      </c>
      <c r="B3362" s="39">
        <f t="shared" si="321"/>
        <v>43538</v>
      </c>
      <c r="C3362" s="39">
        <f t="shared" si="322"/>
        <v>3</v>
      </c>
      <c r="D3362" s="39">
        <f t="shared" si="323"/>
        <v>2019</v>
      </c>
      <c r="E3362" s="26" t="s">
        <v>333</v>
      </c>
      <c r="F3362">
        <f t="shared" si="324"/>
        <v>5</v>
      </c>
      <c r="G3362" t="s">
        <v>8</v>
      </c>
    </row>
    <row r="3363" spans="1:7">
      <c r="A3363" s="26">
        <v>43539</v>
      </c>
      <c r="B3363" s="39">
        <f t="shared" si="321"/>
        <v>43539</v>
      </c>
      <c r="C3363" s="39">
        <f t="shared" si="322"/>
        <v>3</v>
      </c>
      <c r="D3363" s="39">
        <f t="shared" si="323"/>
        <v>2019</v>
      </c>
      <c r="E3363" s="26" t="s">
        <v>333</v>
      </c>
      <c r="F3363">
        <f t="shared" si="324"/>
        <v>6</v>
      </c>
      <c r="G3363" t="s">
        <v>8</v>
      </c>
    </row>
    <row r="3364" spans="1:7">
      <c r="A3364" s="26">
        <v>43540</v>
      </c>
      <c r="B3364" s="39">
        <f t="shared" si="321"/>
        <v>43540</v>
      </c>
      <c r="C3364" s="39">
        <f t="shared" si="322"/>
        <v>3</v>
      </c>
      <c r="D3364" s="39">
        <f t="shared" si="323"/>
        <v>2019</v>
      </c>
      <c r="E3364" s="26" t="s">
        <v>333</v>
      </c>
      <c r="F3364">
        <f t="shared" si="324"/>
        <v>7</v>
      </c>
      <c r="G3364" t="s">
        <v>0</v>
      </c>
    </row>
    <row r="3365" spans="1:7">
      <c r="A3365" s="26">
        <v>43541</v>
      </c>
      <c r="B3365" s="39">
        <f t="shared" si="321"/>
        <v>43541</v>
      </c>
      <c r="C3365" s="39">
        <f t="shared" si="322"/>
        <v>3</v>
      </c>
      <c r="D3365" s="39">
        <f t="shared" si="323"/>
        <v>2019</v>
      </c>
      <c r="E3365" s="26" t="s">
        <v>333</v>
      </c>
      <c r="F3365">
        <f t="shared" si="324"/>
        <v>1</v>
      </c>
      <c r="G3365" t="s">
        <v>13</v>
      </c>
    </row>
    <row r="3366" spans="1:7">
      <c r="A3366" s="26">
        <v>43542</v>
      </c>
      <c r="B3366" s="39">
        <f t="shared" si="321"/>
        <v>43542</v>
      </c>
      <c r="C3366" s="39">
        <f t="shared" si="322"/>
        <v>3</v>
      </c>
      <c r="D3366" s="39">
        <f t="shared" si="323"/>
        <v>2019</v>
      </c>
      <c r="E3366" s="26" t="s">
        <v>333</v>
      </c>
      <c r="F3366">
        <f t="shared" si="324"/>
        <v>2</v>
      </c>
      <c r="G3366" t="s">
        <v>8</v>
      </c>
    </row>
    <row r="3367" spans="1:7">
      <c r="A3367" s="26">
        <v>43543</v>
      </c>
      <c r="B3367" s="39">
        <f t="shared" si="321"/>
        <v>43543</v>
      </c>
      <c r="C3367" s="39">
        <f t="shared" si="322"/>
        <v>3</v>
      </c>
      <c r="D3367" s="39">
        <f t="shared" si="323"/>
        <v>2019</v>
      </c>
      <c r="E3367" s="26" t="s">
        <v>333</v>
      </c>
      <c r="F3367">
        <f t="shared" si="324"/>
        <v>3</v>
      </c>
      <c r="G3367" t="s">
        <v>8</v>
      </c>
    </row>
    <row r="3368" spans="1:7">
      <c r="A3368" s="26">
        <v>43544</v>
      </c>
      <c r="B3368" s="39">
        <f t="shared" si="321"/>
        <v>43544</v>
      </c>
      <c r="C3368" s="39">
        <f t="shared" si="322"/>
        <v>3</v>
      </c>
      <c r="D3368" s="39">
        <f t="shared" si="323"/>
        <v>2019</v>
      </c>
      <c r="E3368" s="26" t="s">
        <v>333</v>
      </c>
      <c r="F3368">
        <f t="shared" si="324"/>
        <v>4</v>
      </c>
      <c r="G3368" t="s">
        <v>8</v>
      </c>
    </row>
    <row r="3369" spans="1:7">
      <c r="A3369" s="26">
        <v>43545</v>
      </c>
      <c r="B3369" s="39">
        <f t="shared" si="321"/>
        <v>43545</v>
      </c>
      <c r="C3369" s="39">
        <f t="shared" si="322"/>
        <v>3</v>
      </c>
      <c r="D3369" s="39">
        <f t="shared" si="323"/>
        <v>2019</v>
      </c>
      <c r="E3369" s="26" t="s">
        <v>333</v>
      </c>
      <c r="F3369">
        <f t="shared" si="324"/>
        <v>5</v>
      </c>
      <c r="G3369" t="s">
        <v>8</v>
      </c>
    </row>
    <row r="3370" spans="1:7">
      <c r="A3370" s="26">
        <v>43546</v>
      </c>
      <c r="B3370" s="39">
        <f t="shared" si="321"/>
        <v>43546</v>
      </c>
      <c r="C3370" s="39">
        <f t="shared" si="322"/>
        <v>3</v>
      </c>
      <c r="D3370" s="39">
        <f t="shared" si="323"/>
        <v>2019</v>
      </c>
      <c r="E3370" s="26" t="s">
        <v>333</v>
      </c>
      <c r="F3370">
        <f t="shared" si="324"/>
        <v>6</v>
      </c>
      <c r="G3370" t="s">
        <v>8</v>
      </c>
    </row>
    <row r="3371" spans="1:7">
      <c r="A3371" s="26">
        <v>43547</v>
      </c>
      <c r="B3371" s="39">
        <f t="shared" si="321"/>
        <v>43547</v>
      </c>
      <c r="C3371" s="39">
        <f t="shared" si="322"/>
        <v>3</v>
      </c>
      <c r="D3371" s="39">
        <f t="shared" si="323"/>
        <v>2019</v>
      </c>
      <c r="E3371" s="26" t="s">
        <v>333</v>
      </c>
      <c r="F3371">
        <f t="shared" si="324"/>
        <v>7</v>
      </c>
      <c r="G3371" t="s">
        <v>0</v>
      </c>
    </row>
    <row r="3372" spans="1:7">
      <c r="A3372" s="26">
        <v>43548</v>
      </c>
      <c r="B3372" s="39">
        <f t="shared" si="321"/>
        <v>43548</v>
      </c>
      <c r="C3372" s="39">
        <f t="shared" si="322"/>
        <v>3</v>
      </c>
      <c r="D3372" s="39">
        <f t="shared" si="323"/>
        <v>2019</v>
      </c>
      <c r="E3372" s="26" t="s">
        <v>333</v>
      </c>
      <c r="F3372">
        <f t="shared" si="324"/>
        <v>1</v>
      </c>
      <c r="G3372" t="s">
        <v>13</v>
      </c>
    </row>
    <row r="3373" spans="1:7">
      <c r="A3373" s="26">
        <v>43549</v>
      </c>
      <c r="B3373" s="39">
        <f t="shared" si="321"/>
        <v>43549</v>
      </c>
      <c r="C3373" s="39">
        <f t="shared" si="322"/>
        <v>3</v>
      </c>
      <c r="D3373" s="39">
        <f t="shared" si="323"/>
        <v>2019</v>
      </c>
      <c r="E3373" s="26" t="s">
        <v>333</v>
      </c>
      <c r="F3373">
        <f t="shared" si="324"/>
        <v>2</v>
      </c>
      <c r="G3373" t="s">
        <v>8</v>
      </c>
    </row>
    <row r="3374" spans="1:7">
      <c r="A3374" s="26">
        <v>43550</v>
      </c>
      <c r="B3374" s="39">
        <f t="shared" si="321"/>
        <v>43550</v>
      </c>
      <c r="C3374" s="39">
        <f t="shared" si="322"/>
        <v>3</v>
      </c>
      <c r="D3374" s="39">
        <f t="shared" si="323"/>
        <v>2019</v>
      </c>
      <c r="E3374" s="26" t="s">
        <v>333</v>
      </c>
      <c r="F3374">
        <f t="shared" si="324"/>
        <v>3</v>
      </c>
      <c r="G3374" t="s">
        <v>8</v>
      </c>
    </row>
    <row r="3375" spans="1:7">
      <c r="A3375" s="26">
        <v>43551</v>
      </c>
      <c r="B3375" s="39">
        <f t="shared" si="321"/>
        <v>43551</v>
      </c>
      <c r="C3375" s="39">
        <f t="shared" si="322"/>
        <v>3</v>
      </c>
      <c r="D3375" s="39">
        <f t="shared" si="323"/>
        <v>2019</v>
      </c>
      <c r="E3375" s="26" t="s">
        <v>333</v>
      </c>
      <c r="F3375">
        <f t="shared" si="324"/>
        <v>4</v>
      </c>
      <c r="G3375" t="s">
        <v>8</v>
      </c>
    </row>
    <row r="3376" spans="1:7">
      <c r="A3376" s="26">
        <v>43552</v>
      </c>
      <c r="B3376" s="39">
        <f t="shared" si="321"/>
        <v>43552</v>
      </c>
      <c r="C3376" s="39">
        <f t="shared" si="322"/>
        <v>3</v>
      </c>
      <c r="D3376" s="39">
        <f t="shared" si="323"/>
        <v>2019</v>
      </c>
      <c r="E3376" s="26" t="s">
        <v>333</v>
      </c>
      <c r="F3376">
        <f t="shared" si="324"/>
        <v>5</v>
      </c>
      <c r="G3376" t="s">
        <v>8</v>
      </c>
    </row>
    <row r="3377" spans="1:7">
      <c r="A3377" s="26">
        <v>43553</v>
      </c>
      <c r="B3377" s="39">
        <f t="shared" si="321"/>
        <v>43553</v>
      </c>
      <c r="C3377" s="39">
        <f t="shared" si="322"/>
        <v>3</v>
      </c>
      <c r="D3377" s="39">
        <f t="shared" si="323"/>
        <v>2019</v>
      </c>
      <c r="E3377" s="26" t="s">
        <v>333</v>
      </c>
      <c r="F3377">
        <f t="shared" si="324"/>
        <v>6</v>
      </c>
      <c r="G3377" t="s">
        <v>8</v>
      </c>
    </row>
    <row r="3378" spans="1:7">
      <c r="A3378" s="26">
        <v>43554</v>
      </c>
      <c r="B3378" s="39">
        <f t="shared" si="321"/>
        <v>43554</v>
      </c>
      <c r="C3378" s="39">
        <f t="shared" si="322"/>
        <v>3</v>
      </c>
      <c r="D3378" s="39">
        <f t="shared" si="323"/>
        <v>2019</v>
      </c>
      <c r="E3378" s="26" t="s">
        <v>333</v>
      </c>
      <c r="F3378">
        <f t="shared" si="324"/>
        <v>7</v>
      </c>
      <c r="G3378" t="s">
        <v>0</v>
      </c>
    </row>
    <row r="3379" spans="1:7">
      <c r="A3379" s="26">
        <v>43555</v>
      </c>
      <c r="B3379" s="39">
        <f t="shared" si="321"/>
        <v>43555</v>
      </c>
      <c r="C3379" s="39">
        <f t="shared" si="322"/>
        <v>3</v>
      </c>
      <c r="D3379" s="39">
        <f t="shared" si="323"/>
        <v>2019</v>
      </c>
      <c r="E3379" s="26" t="s">
        <v>333</v>
      </c>
      <c r="F3379">
        <f t="shared" si="324"/>
        <v>1</v>
      </c>
      <c r="G3379" t="s">
        <v>13</v>
      </c>
    </row>
    <row r="3380" spans="1:7">
      <c r="A3380" s="26">
        <v>43556</v>
      </c>
      <c r="B3380" s="39">
        <f t="shared" si="321"/>
        <v>43556</v>
      </c>
      <c r="C3380" s="39">
        <f t="shared" si="322"/>
        <v>4</v>
      </c>
      <c r="D3380" s="39">
        <f t="shared" si="323"/>
        <v>2019</v>
      </c>
      <c r="E3380" s="26" t="s">
        <v>333</v>
      </c>
      <c r="F3380">
        <f t="shared" si="324"/>
        <v>2</v>
      </c>
      <c r="G3380" t="s">
        <v>8</v>
      </c>
    </row>
    <row r="3381" spans="1:7">
      <c r="A3381" s="26">
        <v>43557</v>
      </c>
      <c r="B3381" s="39">
        <f t="shared" si="321"/>
        <v>43557</v>
      </c>
      <c r="C3381" s="39">
        <f t="shared" si="322"/>
        <v>4</v>
      </c>
      <c r="D3381" s="39">
        <f t="shared" si="323"/>
        <v>2019</v>
      </c>
      <c r="E3381" s="26" t="s">
        <v>333</v>
      </c>
      <c r="F3381">
        <f t="shared" si="324"/>
        <v>3</v>
      </c>
      <c r="G3381" t="s">
        <v>8</v>
      </c>
    </row>
    <row r="3382" spans="1:7">
      <c r="A3382" s="26">
        <v>43558</v>
      </c>
      <c r="B3382" s="39">
        <f t="shared" si="321"/>
        <v>43558</v>
      </c>
      <c r="C3382" s="39">
        <f t="shared" si="322"/>
        <v>4</v>
      </c>
      <c r="D3382" s="39">
        <f t="shared" si="323"/>
        <v>2019</v>
      </c>
      <c r="E3382" s="26" t="s">
        <v>333</v>
      </c>
      <c r="F3382">
        <f t="shared" si="324"/>
        <v>4</v>
      </c>
      <c r="G3382" t="s">
        <v>8</v>
      </c>
    </row>
    <row r="3383" spans="1:7">
      <c r="A3383" s="26">
        <v>43559</v>
      </c>
      <c r="B3383" s="39">
        <f t="shared" si="321"/>
        <v>43559</v>
      </c>
      <c r="C3383" s="39">
        <f t="shared" si="322"/>
        <v>4</v>
      </c>
      <c r="D3383" s="39">
        <f t="shared" si="323"/>
        <v>2019</v>
      </c>
      <c r="E3383" s="26" t="s">
        <v>333</v>
      </c>
      <c r="F3383">
        <f t="shared" si="324"/>
        <v>5</v>
      </c>
      <c r="G3383" t="s">
        <v>8</v>
      </c>
    </row>
    <row r="3384" spans="1:7">
      <c r="A3384" s="26">
        <v>43560</v>
      </c>
      <c r="B3384" s="39">
        <f t="shared" si="321"/>
        <v>43560</v>
      </c>
      <c r="C3384" s="39">
        <f t="shared" si="322"/>
        <v>4</v>
      </c>
      <c r="D3384" s="39">
        <f t="shared" si="323"/>
        <v>2019</v>
      </c>
      <c r="E3384" s="26" t="s">
        <v>333</v>
      </c>
      <c r="F3384">
        <f t="shared" si="324"/>
        <v>6</v>
      </c>
      <c r="G3384" t="s">
        <v>8</v>
      </c>
    </row>
    <row r="3385" spans="1:7">
      <c r="A3385" s="26">
        <v>43561</v>
      </c>
      <c r="B3385" s="39">
        <f t="shared" si="321"/>
        <v>43561</v>
      </c>
      <c r="C3385" s="39">
        <f t="shared" si="322"/>
        <v>4</v>
      </c>
      <c r="D3385" s="39">
        <f t="shared" si="323"/>
        <v>2019</v>
      </c>
      <c r="E3385" s="26" t="s">
        <v>333</v>
      </c>
      <c r="F3385">
        <f t="shared" si="324"/>
        <v>7</v>
      </c>
      <c r="G3385" t="s">
        <v>0</v>
      </c>
    </row>
    <row r="3386" spans="1:7">
      <c r="A3386" s="26">
        <v>43562</v>
      </c>
      <c r="B3386" s="39">
        <f t="shared" si="321"/>
        <v>43562</v>
      </c>
      <c r="C3386" s="39">
        <f t="shared" si="322"/>
        <v>4</v>
      </c>
      <c r="D3386" s="39">
        <f t="shared" si="323"/>
        <v>2019</v>
      </c>
      <c r="E3386" s="26" t="s">
        <v>333</v>
      </c>
      <c r="F3386">
        <f t="shared" si="324"/>
        <v>1</v>
      </c>
      <c r="G3386" t="s">
        <v>13</v>
      </c>
    </row>
    <row r="3387" spans="1:7">
      <c r="A3387" s="26">
        <v>43563</v>
      </c>
      <c r="B3387" s="39">
        <f t="shared" si="321"/>
        <v>43563</v>
      </c>
      <c r="C3387" s="39">
        <f t="shared" si="322"/>
        <v>4</v>
      </c>
      <c r="D3387" s="39">
        <f t="shared" si="323"/>
        <v>2019</v>
      </c>
      <c r="E3387" s="26" t="s">
        <v>333</v>
      </c>
      <c r="F3387">
        <f t="shared" si="324"/>
        <v>2</v>
      </c>
      <c r="G3387" t="s">
        <v>8</v>
      </c>
    </row>
    <row r="3388" spans="1:7">
      <c r="A3388" s="26">
        <v>43564</v>
      </c>
      <c r="B3388" s="39">
        <f t="shared" ref="B3388:B3451" si="325">A3388</f>
        <v>43564</v>
      </c>
      <c r="C3388" s="39">
        <f t="shared" ref="C3388:C3451" si="326">MONTH(A3388)</f>
        <v>4</v>
      </c>
      <c r="D3388" s="39">
        <f t="shared" ref="D3388:D3451" si="327">YEAR(A3388)</f>
        <v>2019</v>
      </c>
      <c r="E3388" s="26" t="s">
        <v>333</v>
      </c>
      <c r="F3388">
        <f t="shared" ref="F3388:F3451" si="328">WEEKDAY(A3388)</f>
        <v>3</v>
      </c>
      <c r="G3388" t="s">
        <v>8</v>
      </c>
    </row>
    <row r="3389" spans="1:7">
      <c r="A3389" s="26">
        <v>43565</v>
      </c>
      <c r="B3389" s="39">
        <f t="shared" si="325"/>
        <v>43565</v>
      </c>
      <c r="C3389" s="39">
        <f t="shared" si="326"/>
        <v>4</v>
      </c>
      <c r="D3389" s="39">
        <f t="shared" si="327"/>
        <v>2019</v>
      </c>
      <c r="E3389" s="26" t="s">
        <v>333</v>
      </c>
      <c r="F3389">
        <f t="shared" si="328"/>
        <v>4</v>
      </c>
      <c r="G3389" t="s">
        <v>8</v>
      </c>
    </row>
    <row r="3390" spans="1:7">
      <c r="A3390" s="26">
        <v>43566</v>
      </c>
      <c r="B3390" s="39">
        <f t="shared" si="325"/>
        <v>43566</v>
      </c>
      <c r="C3390" s="39">
        <f t="shared" si="326"/>
        <v>4</v>
      </c>
      <c r="D3390" s="39">
        <f t="shared" si="327"/>
        <v>2019</v>
      </c>
      <c r="E3390" s="26" t="s">
        <v>333</v>
      </c>
      <c r="F3390">
        <f t="shared" si="328"/>
        <v>5</v>
      </c>
      <c r="G3390" t="s">
        <v>8</v>
      </c>
    </row>
    <row r="3391" spans="1:7">
      <c r="A3391" s="26">
        <v>43567</v>
      </c>
      <c r="B3391" s="39">
        <f t="shared" si="325"/>
        <v>43567</v>
      </c>
      <c r="C3391" s="39">
        <f t="shared" si="326"/>
        <v>4</v>
      </c>
      <c r="D3391" s="39">
        <f t="shared" si="327"/>
        <v>2019</v>
      </c>
      <c r="E3391" s="26" t="s">
        <v>333</v>
      </c>
      <c r="F3391">
        <f t="shared" si="328"/>
        <v>6</v>
      </c>
      <c r="G3391" t="s">
        <v>8</v>
      </c>
    </row>
    <row r="3392" spans="1:7">
      <c r="A3392" s="26">
        <v>43568</v>
      </c>
      <c r="B3392" s="39">
        <f t="shared" si="325"/>
        <v>43568</v>
      </c>
      <c r="C3392" s="39">
        <f t="shared" si="326"/>
        <v>4</v>
      </c>
      <c r="D3392" s="39">
        <f t="shared" si="327"/>
        <v>2019</v>
      </c>
      <c r="E3392" s="26" t="s">
        <v>333</v>
      </c>
      <c r="F3392">
        <f t="shared" si="328"/>
        <v>7</v>
      </c>
      <c r="G3392" t="s">
        <v>0</v>
      </c>
    </row>
    <row r="3393" spans="1:7">
      <c r="A3393" s="26">
        <v>43569</v>
      </c>
      <c r="B3393" s="39">
        <f t="shared" si="325"/>
        <v>43569</v>
      </c>
      <c r="C3393" s="39">
        <f t="shared" si="326"/>
        <v>4</v>
      </c>
      <c r="D3393" s="39">
        <f t="shared" si="327"/>
        <v>2019</v>
      </c>
      <c r="E3393" s="26" t="s">
        <v>333</v>
      </c>
      <c r="F3393">
        <f t="shared" si="328"/>
        <v>1</v>
      </c>
      <c r="G3393" t="s">
        <v>13</v>
      </c>
    </row>
    <row r="3394" spans="1:7">
      <c r="A3394" s="26">
        <v>43570</v>
      </c>
      <c r="B3394" s="39">
        <f t="shared" si="325"/>
        <v>43570</v>
      </c>
      <c r="C3394" s="39">
        <f t="shared" si="326"/>
        <v>4</v>
      </c>
      <c r="D3394" s="39">
        <f t="shared" si="327"/>
        <v>2019</v>
      </c>
      <c r="E3394" s="26" t="s">
        <v>333</v>
      </c>
      <c r="F3394">
        <f t="shared" si="328"/>
        <v>2</v>
      </c>
      <c r="G3394" t="s">
        <v>8</v>
      </c>
    </row>
    <row r="3395" spans="1:7">
      <c r="A3395" s="26">
        <v>43571</v>
      </c>
      <c r="B3395" s="39">
        <f t="shared" si="325"/>
        <v>43571</v>
      </c>
      <c r="C3395" s="39">
        <f t="shared" si="326"/>
        <v>4</v>
      </c>
      <c r="D3395" s="39">
        <f t="shared" si="327"/>
        <v>2019</v>
      </c>
      <c r="E3395" s="26" t="s">
        <v>333</v>
      </c>
      <c r="F3395">
        <f t="shared" si="328"/>
        <v>3</v>
      </c>
      <c r="G3395" t="s">
        <v>8</v>
      </c>
    </row>
    <row r="3396" spans="1:7">
      <c r="A3396" s="26">
        <v>43572</v>
      </c>
      <c r="B3396" s="39">
        <f t="shared" si="325"/>
        <v>43572</v>
      </c>
      <c r="C3396" s="39">
        <f t="shared" si="326"/>
        <v>4</v>
      </c>
      <c r="D3396" s="39">
        <f t="shared" si="327"/>
        <v>2019</v>
      </c>
      <c r="E3396" s="26" t="s">
        <v>333</v>
      </c>
      <c r="F3396">
        <f t="shared" si="328"/>
        <v>4</v>
      </c>
      <c r="G3396" t="s">
        <v>8</v>
      </c>
    </row>
    <row r="3397" spans="1:7">
      <c r="A3397" s="26">
        <v>43573</v>
      </c>
      <c r="B3397" s="39">
        <f t="shared" si="325"/>
        <v>43573</v>
      </c>
      <c r="C3397" s="39">
        <f t="shared" si="326"/>
        <v>4</v>
      </c>
      <c r="D3397" s="39">
        <f t="shared" si="327"/>
        <v>2019</v>
      </c>
      <c r="E3397" s="26" t="s">
        <v>333</v>
      </c>
      <c r="F3397">
        <f t="shared" si="328"/>
        <v>5</v>
      </c>
      <c r="G3397" t="s">
        <v>8</v>
      </c>
    </row>
    <row r="3398" spans="1:7">
      <c r="A3398" s="26">
        <v>43574</v>
      </c>
      <c r="B3398" s="39">
        <f t="shared" si="325"/>
        <v>43574</v>
      </c>
      <c r="C3398" s="39">
        <f t="shared" si="326"/>
        <v>4</v>
      </c>
      <c r="D3398" s="39">
        <f t="shared" si="327"/>
        <v>2019</v>
      </c>
      <c r="E3398" s="26" t="s">
        <v>333</v>
      </c>
      <c r="F3398">
        <f t="shared" si="328"/>
        <v>6</v>
      </c>
      <c r="G3398" t="s">
        <v>8</v>
      </c>
    </row>
    <row r="3399" spans="1:7">
      <c r="A3399" s="26">
        <v>43575</v>
      </c>
      <c r="B3399" s="39">
        <f t="shared" si="325"/>
        <v>43575</v>
      </c>
      <c r="C3399" s="39">
        <f t="shared" si="326"/>
        <v>4</v>
      </c>
      <c r="D3399" s="39">
        <f t="shared" si="327"/>
        <v>2019</v>
      </c>
      <c r="E3399" s="26" t="s">
        <v>333</v>
      </c>
      <c r="F3399">
        <f t="shared" si="328"/>
        <v>7</v>
      </c>
      <c r="G3399" t="s">
        <v>0</v>
      </c>
    </row>
    <row r="3400" spans="1:7">
      <c r="A3400" s="26">
        <v>43576</v>
      </c>
      <c r="B3400" s="39">
        <f t="shared" si="325"/>
        <v>43576</v>
      </c>
      <c r="C3400" s="39">
        <f t="shared" si="326"/>
        <v>4</v>
      </c>
      <c r="D3400" s="39">
        <f t="shared" si="327"/>
        <v>2019</v>
      </c>
      <c r="E3400" s="26" t="s">
        <v>333</v>
      </c>
      <c r="F3400">
        <f t="shared" si="328"/>
        <v>1</v>
      </c>
      <c r="G3400" t="s">
        <v>13</v>
      </c>
    </row>
    <row r="3401" spans="1:7">
      <c r="A3401" s="26">
        <v>43577</v>
      </c>
      <c r="B3401" s="39">
        <f t="shared" si="325"/>
        <v>43577</v>
      </c>
      <c r="C3401" s="39">
        <f t="shared" si="326"/>
        <v>4</v>
      </c>
      <c r="D3401" s="39">
        <f t="shared" si="327"/>
        <v>2019</v>
      </c>
      <c r="E3401" s="26" t="s">
        <v>333</v>
      </c>
      <c r="F3401">
        <f t="shared" si="328"/>
        <v>2</v>
      </c>
      <c r="G3401" t="s">
        <v>8</v>
      </c>
    </row>
    <row r="3402" spans="1:7">
      <c r="A3402" s="26">
        <v>43578</v>
      </c>
      <c r="B3402" s="39">
        <f t="shared" si="325"/>
        <v>43578</v>
      </c>
      <c r="C3402" s="39">
        <f t="shared" si="326"/>
        <v>4</v>
      </c>
      <c r="D3402" s="39">
        <f t="shared" si="327"/>
        <v>2019</v>
      </c>
      <c r="E3402" s="26" t="s">
        <v>333</v>
      </c>
      <c r="F3402">
        <f t="shared" si="328"/>
        <v>3</v>
      </c>
      <c r="G3402" t="s">
        <v>8</v>
      </c>
    </row>
    <row r="3403" spans="1:7">
      <c r="A3403" s="26">
        <v>43579</v>
      </c>
      <c r="B3403" s="39">
        <f t="shared" si="325"/>
        <v>43579</v>
      </c>
      <c r="C3403" s="39">
        <f t="shared" si="326"/>
        <v>4</v>
      </c>
      <c r="D3403" s="39">
        <f t="shared" si="327"/>
        <v>2019</v>
      </c>
      <c r="E3403" s="26" t="s">
        <v>333</v>
      </c>
      <c r="F3403">
        <f t="shared" si="328"/>
        <v>4</v>
      </c>
      <c r="G3403" t="s">
        <v>8</v>
      </c>
    </row>
    <row r="3404" spans="1:7">
      <c r="A3404" s="26">
        <v>43580</v>
      </c>
      <c r="B3404" s="39">
        <f t="shared" si="325"/>
        <v>43580</v>
      </c>
      <c r="C3404" s="39">
        <f t="shared" si="326"/>
        <v>4</v>
      </c>
      <c r="D3404" s="39">
        <f t="shared" si="327"/>
        <v>2019</v>
      </c>
      <c r="E3404" s="26" t="s">
        <v>333</v>
      </c>
      <c r="F3404">
        <f t="shared" si="328"/>
        <v>5</v>
      </c>
      <c r="G3404" t="s">
        <v>8</v>
      </c>
    </row>
    <row r="3405" spans="1:7">
      <c r="A3405" s="26">
        <v>43581</v>
      </c>
      <c r="B3405" s="39">
        <f t="shared" si="325"/>
        <v>43581</v>
      </c>
      <c r="C3405" s="39">
        <f t="shared" si="326"/>
        <v>4</v>
      </c>
      <c r="D3405" s="39">
        <f t="shared" si="327"/>
        <v>2019</v>
      </c>
      <c r="E3405" s="26" t="s">
        <v>333</v>
      </c>
      <c r="F3405">
        <f t="shared" si="328"/>
        <v>6</v>
      </c>
      <c r="G3405" t="s">
        <v>8</v>
      </c>
    </row>
    <row r="3406" spans="1:7">
      <c r="A3406" s="26">
        <v>43582</v>
      </c>
      <c r="B3406" s="39">
        <f t="shared" si="325"/>
        <v>43582</v>
      </c>
      <c r="C3406" s="39">
        <f t="shared" si="326"/>
        <v>4</v>
      </c>
      <c r="D3406" s="39">
        <f t="shared" si="327"/>
        <v>2019</v>
      </c>
      <c r="E3406" s="26" t="s">
        <v>333</v>
      </c>
      <c r="F3406">
        <f t="shared" si="328"/>
        <v>7</v>
      </c>
      <c r="G3406" t="s">
        <v>0</v>
      </c>
    </row>
    <row r="3407" spans="1:7">
      <c r="A3407" s="26">
        <v>43583</v>
      </c>
      <c r="B3407" s="39">
        <f t="shared" si="325"/>
        <v>43583</v>
      </c>
      <c r="C3407" s="39">
        <f t="shared" si="326"/>
        <v>4</v>
      </c>
      <c r="D3407" s="39">
        <f t="shared" si="327"/>
        <v>2019</v>
      </c>
      <c r="E3407" s="26" t="s">
        <v>333</v>
      </c>
      <c r="F3407">
        <f t="shared" si="328"/>
        <v>1</v>
      </c>
      <c r="G3407" t="s">
        <v>13</v>
      </c>
    </row>
    <row r="3408" spans="1:7">
      <c r="A3408" s="26">
        <v>43584</v>
      </c>
      <c r="B3408" s="39">
        <f t="shared" si="325"/>
        <v>43584</v>
      </c>
      <c r="C3408" s="39">
        <f t="shared" si="326"/>
        <v>4</v>
      </c>
      <c r="D3408" s="39">
        <f t="shared" si="327"/>
        <v>2019</v>
      </c>
      <c r="E3408" s="26" t="s">
        <v>333</v>
      </c>
      <c r="F3408">
        <f t="shared" si="328"/>
        <v>2</v>
      </c>
      <c r="G3408" t="s">
        <v>8</v>
      </c>
    </row>
    <row r="3409" spans="1:7">
      <c r="A3409" s="26">
        <v>43585</v>
      </c>
      <c r="B3409" s="39">
        <f t="shared" si="325"/>
        <v>43585</v>
      </c>
      <c r="C3409" s="39">
        <f t="shared" si="326"/>
        <v>4</v>
      </c>
      <c r="D3409" s="39">
        <f t="shared" si="327"/>
        <v>2019</v>
      </c>
      <c r="E3409" s="26" t="s">
        <v>333</v>
      </c>
      <c r="F3409">
        <f t="shared" si="328"/>
        <v>3</v>
      </c>
      <c r="G3409" t="s">
        <v>8</v>
      </c>
    </row>
    <row r="3410" spans="1:7">
      <c r="A3410" s="26">
        <v>43586</v>
      </c>
      <c r="B3410" s="39">
        <f t="shared" si="325"/>
        <v>43586</v>
      </c>
      <c r="C3410" s="39">
        <f t="shared" si="326"/>
        <v>5</v>
      </c>
      <c r="D3410" s="39">
        <f t="shared" si="327"/>
        <v>2019</v>
      </c>
      <c r="E3410" s="26" t="s">
        <v>333</v>
      </c>
      <c r="F3410">
        <f t="shared" si="328"/>
        <v>4</v>
      </c>
      <c r="G3410" t="s">
        <v>8</v>
      </c>
    </row>
    <row r="3411" spans="1:7">
      <c r="A3411" s="26">
        <v>43587</v>
      </c>
      <c r="B3411" s="39">
        <f t="shared" si="325"/>
        <v>43587</v>
      </c>
      <c r="C3411" s="39">
        <f t="shared" si="326"/>
        <v>5</v>
      </c>
      <c r="D3411" s="39">
        <f t="shared" si="327"/>
        <v>2019</v>
      </c>
      <c r="E3411" s="26" t="s">
        <v>333</v>
      </c>
      <c r="F3411">
        <f t="shared" si="328"/>
        <v>5</v>
      </c>
      <c r="G3411" t="s">
        <v>8</v>
      </c>
    </row>
    <row r="3412" spans="1:7">
      <c r="A3412" s="26">
        <v>43588</v>
      </c>
      <c r="B3412" s="39">
        <f t="shared" si="325"/>
        <v>43588</v>
      </c>
      <c r="C3412" s="39">
        <f t="shared" si="326"/>
        <v>5</v>
      </c>
      <c r="D3412" s="39">
        <f t="shared" si="327"/>
        <v>2019</v>
      </c>
      <c r="E3412" s="26" t="s">
        <v>333</v>
      </c>
      <c r="F3412">
        <f t="shared" si="328"/>
        <v>6</v>
      </c>
      <c r="G3412" t="s">
        <v>8</v>
      </c>
    </row>
    <row r="3413" spans="1:7">
      <c r="A3413" s="26">
        <v>43589</v>
      </c>
      <c r="B3413" s="39">
        <f t="shared" si="325"/>
        <v>43589</v>
      </c>
      <c r="C3413" s="39">
        <f t="shared" si="326"/>
        <v>5</v>
      </c>
      <c r="D3413" s="39">
        <f t="shared" si="327"/>
        <v>2019</v>
      </c>
      <c r="E3413" s="26" t="s">
        <v>333</v>
      </c>
      <c r="F3413">
        <f t="shared" si="328"/>
        <v>7</v>
      </c>
      <c r="G3413" t="s">
        <v>0</v>
      </c>
    </row>
    <row r="3414" spans="1:7">
      <c r="A3414" s="26">
        <v>43590</v>
      </c>
      <c r="B3414" s="39">
        <f t="shared" si="325"/>
        <v>43590</v>
      </c>
      <c r="C3414" s="39">
        <f t="shared" si="326"/>
        <v>5</v>
      </c>
      <c r="D3414" s="39">
        <f t="shared" si="327"/>
        <v>2019</v>
      </c>
      <c r="E3414" s="26" t="s">
        <v>333</v>
      </c>
      <c r="F3414">
        <f t="shared" si="328"/>
        <v>1</v>
      </c>
      <c r="G3414" t="s">
        <v>13</v>
      </c>
    </row>
    <row r="3415" spans="1:7">
      <c r="A3415" s="26">
        <v>43591</v>
      </c>
      <c r="B3415" s="39">
        <f t="shared" si="325"/>
        <v>43591</v>
      </c>
      <c r="C3415" s="39">
        <f t="shared" si="326"/>
        <v>5</v>
      </c>
      <c r="D3415" s="39">
        <f t="shared" si="327"/>
        <v>2019</v>
      </c>
      <c r="E3415" s="26" t="s">
        <v>333</v>
      </c>
      <c r="F3415">
        <f t="shared" si="328"/>
        <v>2</v>
      </c>
      <c r="G3415" t="s">
        <v>8</v>
      </c>
    </row>
    <row r="3416" spans="1:7">
      <c r="A3416" s="26">
        <v>43592</v>
      </c>
      <c r="B3416" s="39">
        <f t="shared" si="325"/>
        <v>43592</v>
      </c>
      <c r="C3416" s="39">
        <f t="shared" si="326"/>
        <v>5</v>
      </c>
      <c r="D3416" s="39">
        <f t="shared" si="327"/>
        <v>2019</v>
      </c>
      <c r="E3416" s="26" t="s">
        <v>333</v>
      </c>
      <c r="F3416">
        <f t="shared" si="328"/>
        <v>3</v>
      </c>
      <c r="G3416" t="s">
        <v>8</v>
      </c>
    </row>
    <row r="3417" spans="1:7">
      <c r="A3417" s="26">
        <v>43593</v>
      </c>
      <c r="B3417" s="39">
        <f t="shared" si="325"/>
        <v>43593</v>
      </c>
      <c r="C3417" s="39">
        <f t="shared" si="326"/>
        <v>5</v>
      </c>
      <c r="D3417" s="39">
        <f t="shared" si="327"/>
        <v>2019</v>
      </c>
      <c r="E3417" s="26" t="s">
        <v>333</v>
      </c>
      <c r="F3417">
        <f t="shared" si="328"/>
        <v>4</v>
      </c>
      <c r="G3417" t="s">
        <v>8</v>
      </c>
    </row>
    <row r="3418" spans="1:7">
      <c r="A3418" s="26">
        <v>43594</v>
      </c>
      <c r="B3418" s="39">
        <f t="shared" si="325"/>
        <v>43594</v>
      </c>
      <c r="C3418" s="39">
        <f t="shared" si="326"/>
        <v>5</v>
      </c>
      <c r="D3418" s="39">
        <f t="shared" si="327"/>
        <v>2019</v>
      </c>
      <c r="E3418" s="26" t="s">
        <v>333</v>
      </c>
      <c r="F3418">
        <f t="shared" si="328"/>
        <v>5</v>
      </c>
      <c r="G3418" t="s">
        <v>8</v>
      </c>
    </row>
    <row r="3419" spans="1:7">
      <c r="A3419" s="26">
        <v>43595</v>
      </c>
      <c r="B3419" s="39">
        <f t="shared" si="325"/>
        <v>43595</v>
      </c>
      <c r="C3419" s="39">
        <f t="shared" si="326"/>
        <v>5</v>
      </c>
      <c r="D3419" s="39">
        <f t="shared" si="327"/>
        <v>2019</v>
      </c>
      <c r="E3419" s="26" t="s">
        <v>333</v>
      </c>
      <c r="F3419">
        <f t="shared" si="328"/>
        <v>6</v>
      </c>
      <c r="G3419" t="s">
        <v>8</v>
      </c>
    </row>
    <row r="3420" spans="1:7">
      <c r="A3420" s="26">
        <v>43596</v>
      </c>
      <c r="B3420" s="39">
        <f t="shared" si="325"/>
        <v>43596</v>
      </c>
      <c r="C3420" s="39">
        <f t="shared" si="326"/>
        <v>5</v>
      </c>
      <c r="D3420" s="39">
        <f t="shared" si="327"/>
        <v>2019</v>
      </c>
      <c r="E3420" s="26" t="s">
        <v>333</v>
      </c>
      <c r="F3420">
        <f t="shared" si="328"/>
        <v>7</v>
      </c>
      <c r="G3420" t="s">
        <v>0</v>
      </c>
    </row>
    <row r="3421" spans="1:7">
      <c r="A3421" s="26">
        <v>43597</v>
      </c>
      <c r="B3421" s="39">
        <f t="shared" si="325"/>
        <v>43597</v>
      </c>
      <c r="C3421" s="39">
        <f t="shared" si="326"/>
        <v>5</v>
      </c>
      <c r="D3421" s="39">
        <f t="shared" si="327"/>
        <v>2019</v>
      </c>
      <c r="E3421" s="26" t="s">
        <v>333</v>
      </c>
      <c r="F3421">
        <f t="shared" si="328"/>
        <v>1</v>
      </c>
      <c r="G3421" t="s">
        <v>13</v>
      </c>
    </row>
    <row r="3422" spans="1:7">
      <c r="A3422" s="26">
        <v>43598</v>
      </c>
      <c r="B3422" s="39">
        <f t="shared" si="325"/>
        <v>43598</v>
      </c>
      <c r="C3422" s="39">
        <f t="shared" si="326"/>
        <v>5</v>
      </c>
      <c r="D3422" s="39">
        <f t="shared" si="327"/>
        <v>2019</v>
      </c>
      <c r="E3422" s="26" t="s">
        <v>333</v>
      </c>
      <c r="F3422">
        <f t="shared" si="328"/>
        <v>2</v>
      </c>
      <c r="G3422" t="s">
        <v>8</v>
      </c>
    </row>
    <row r="3423" spans="1:7">
      <c r="A3423" s="26">
        <v>43599</v>
      </c>
      <c r="B3423" s="39">
        <f t="shared" si="325"/>
        <v>43599</v>
      </c>
      <c r="C3423" s="39">
        <f t="shared" si="326"/>
        <v>5</v>
      </c>
      <c r="D3423" s="39">
        <f t="shared" si="327"/>
        <v>2019</v>
      </c>
      <c r="E3423" s="26" t="s">
        <v>333</v>
      </c>
      <c r="F3423">
        <f t="shared" si="328"/>
        <v>3</v>
      </c>
      <c r="G3423" t="s">
        <v>8</v>
      </c>
    </row>
    <row r="3424" spans="1:7">
      <c r="A3424" s="26">
        <v>43600</v>
      </c>
      <c r="B3424" s="39">
        <f t="shared" si="325"/>
        <v>43600</v>
      </c>
      <c r="C3424" s="39">
        <f t="shared" si="326"/>
        <v>5</v>
      </c>
      <c r="D3424" s="39">
        <f t="shared" si="327"/>
        <v>2019</v>
      </c>
      <c r="E3424" s="26" t="s">
        <v>333</v>
      </c>
      <c r="F3424">
        <f t="shared" si="328"/>
        <v>4</v>
      </c>
      <c r="G3424" t="s">
        <v>8</v>
      </c>
    </row>
    <row r="3425" spans="1:7">
      <c r="A3425" s="26">
        <v>43601</v>
      </c>
      <c r="B3425" s="39">
        <f t="shared" si="325"/>
        <v>43601</v>
      </c>
      <c r="C3425" s="39">
        <f t="shared" si="326"/>
        <v>5</v>
      </c>
      <c r="D3425" s="39">
        <f t="shared" si="327"/>
        <v>2019</v>
      </c>
      <c r="E3425" s="26" t="s">
        <v>333</v>
      </c>
      <c r="F3425">
        <f t="shared" si="328"/>
        <v>5</v>
      </c>
      <c r="G3425" t="s">
        <v>8</v>
      </c>
    </row>
    <row r="3426" spans="1:7">
      <c r="A3426" s="26">
        <v>43602</v>
      </c>
      <c r="B3426" s="39">
        <f t="shared" si="325"/>
        <v>43602</v>
      </c>
      <c r="C3426" s="39">
        <f t="shared" si="326"/>
        <v>5</v>
      </c>
      <c r="D3426" s="39">
        <f t="shared" si="327"/>
        <v>2019</v>
      </c>
      <c r="E3426" s="26" t="s">
        <v>333</v>
      </c>
      <c r="F3426">
        <f t="shared" si="328"/>
        <v>6</v>
      </c>
      <c r="G3426" t="s">
        <v>8</v>
      </c>
    </row>
    <row r="3427" spans="1:7">
      <c r="A3427" s="26">
        <v>43603</v>
      </c>
      <c r="B3427" s="39">
        <f t="shared" si="325"/>
        <v>43603</v>
      </c>
      <c r="C3427" s="39">
        <f t="shared" si="326"/>
        <v>5</v>
      </c>
      <c r="D3427" s="39">
        <f t="shared" si="327"/>
        <v>2019</v>
      </c>
      <c r="E3427" s="26" t="s">
        <v>333</v>
      </c>
      <c r="F3427">
        <f t="shared" si="328"/>
        <v>7</v>
      </c>
      <c r="G3427" t="s">
        <v>0</v>
      </c>
    </row>
    <row r="3428" spans="1:7">
      <c r="A3428" s="26">
        <v>43604</v>
      </c>
      <c r="B3428" s="39">
        <f t="shared" si="325"/>
        <v>43604</v>
      </c>
      <c r="C3428" s="39">
        <f t="shared" si="326"/>
        <v>5</v>
      </c>
      <c r="D3428" s="39">
        <f t="shared" si="327"/>
        <v>2019</v>
      </c>
      <c r="E3428" s="26" t="s">
        <v>333</v>
      </c>
      <c r="F3428">
        <f t="shared" si="328"/>
        <v>1</v>
      </c>
      <c r="G3428" t="s">
        <v>13</v>
      </c>
    </row>
    <row r="3429" spans="1:7">
      <c r="A3429" s="26">
        <v>43605</v>
      </c>
      <c r="B3429" s="39">
        <f t="shared" si="325"/>
        <v>43605</v>
      </c>
      <c r="C3429" s="39">
        <f t="shared" si="326"/>
        <v>5</v>
      </c>
      <c r="D3429" s="39">
        <f t="shared" si="327"/>
        <v>2019</v>
      </c>
      <c r="E3429" s="26" t="s">
        <v>333</v>
      </c>
      <c r="F3429">
        <f t="shared" si="328"/>
        <v>2</v>
      </c>
      <c r="G3429" t="s">
        <v>8</v>
      </c>
    </row>
    <row r="3430" spans="1:7">
      <c r="A3430" s="26">
        <v>43606</v>
      </c>
      <c r="B3430" s="39">
        <f t="shared" si="325"/>
        <v>43606</v>
      </c>
      <c r="C3430" s="39">
        <f t="shared" si="326"/>
        <v>5</v>
      </c>
      <c r="D3430" s="39">
        <f t="shared" si="327"/>
        <v>2019</v>
      </c>
      <c r="E3430" s="26" t="s">
        <v>333</v>
      </c>
      <c r="F3430">
        <f t="shared" si="328"/>
        <v>3</v>
      </c>
      <c r="G3430" t="s">
        <v>8</v>
      </c>
    </row>
    <row r="3431" spans="1:7">
      <c r="A3431" s="26">
        <v>43607</v>
      </c>
      <c r="B3431" s="39">
        <f t="shared" si="325"/>
        <v>43607</v>
      </c>
      <c r="C3431" s="39">
        <f t="shared" si="326"/>
        <v>5</v>
      </c>
      <c r="D3431" s="39">
        <f t="shared" si="327"/>
        <v>2019</v>
      </c>
      <c r="E3431" s="26" t="s">
        <v>333</v>
      </c>
      <c r="F3431">
        <f t="shared" si="328"/>
        <v>4</v>
      </c>
      <c r="G3431" t="s">
        <v>8</v>
      </c>
    </row>
    <row r="3432" spans="1:7">
      <c r="A3432" s="26">
        <v>43608</v>
      </c>
      <c r="B3432" s="39">
        <f t="shared" si="325"/>
        <v>43608</v>
      </c>
      <c r="C3432" s="39">
        <f t="shared" si="326"/>
        <v>5</v>
      </c>
      <c r="D3432" s="39">
        <f t="shared" si="327"/>
        <v>2019</v>
      </c>
      <c r="E3432" s="26" t="s">
        <v>333</v>
      </c>
      <c r="F3432">
        <f t="shared" si="328"/>
        <v>5</v>
      </c>
      <c r="G3432" t="s">
        <v>8</v>
      </c>
    </row>
    <row r="3433" spans="1:7">
      <c r="A3433" s="26">
        <v>43609</v>
      </c>
      <c r="B3433" s="39">
        <f t="shared" si="325"/>
        <v>43609</v>
      </c>
      <c r="C3433" s="39">
        <f t="shared" si="326"/>
        <v>5</v>
      </c>
      <c r="D3433" s="39">
        <f t="shared" si="327"/>
        <v>2019</v>
      </c>
      <c r="E3433" s="26" t="s">
        <v>333</v>
      </c>
      <c r="F3433">
        <f t="shared" si="328"/>
        <v>6</v>
      </c>
      <c r="G3433" t="s">
        <v>8</v>
      </c>
    </row>
    <row r="3434" spans="1:7">
      <c r="A3434" s="26">
        <v>43610</v>
      </c>
      <c r="B3434" s="39">
        <f t="shared" si="325"/>
        <v>43610</v>
      </c>
      <c r="C3434" s="39">
        <f t="shared" si="326"/>
        <v>5</v>
      </c>
      <c r="D3434" s="39">
        <f t="shared" si="327"/>
        <v>2019</v>
      </c>
      <c r="E3434" s="26" t="s">
        <v>333</v>
      </c>
      <c r="F3434">
        <f t="shared" si="328"/>
        <v>7</v>
      </c>
      <c r="G3434" t="s">
        <v>0</v>
      </c>
    </row>
    <row r="3435" spans="1:7">
      <c r="A3435" s="26">
        <v>43611</v>
      </c>
      <c r="B3435" s="39">
        <f t="shared" si="325"/>
        <v>43611</v>
      </c>
      <c r="C3435" s="39">
        <f t="shared" si="326"/>
        <v>5</v>
      </c>
      <c r="D3435" s="39">
        <f t="shared" si="327"/>
        <v>2019</v>
      </c>
      <c r="E3435" s="26" t="s">
        <v>333</v>
      </c>
      <c r="F3435">
        <f t="shared" si="328"/>
        <v>1</v>
      </c>
      <c r="G3435" t="s">
        <v>13</v>
      </c>
    </row>
    <row r="3436" spans="1:7">
      <c r="A3436" s="26">
        <v>43612</v>
      </c>
      <c r="B3436" s="39">
        <f t="shared" si="325"/>
        <v>43612</v>
      </c>
      <c r="C3436" s="39">
        <f t="shared" si="326"/>
        <v>5</v>
      </c>
      <c r="D3436" s="39">
        <f t="shared" si="327"/>
        <v>2019</v>
      </c>
      <c r="E3436" s="26" t="s">
        <v>333</v>
      </c>
      <c r="F3436">
        <f t="shared" si="328"/>
        <v>2</v>
      </c>
      <c r="G3436" t="s">
        <v>8</v>
      </c>
    </row>
    <row r="3437" spans="1:7">
      <c r="A3437" s="26">
        <v>43613</v>
      </c>
      <c r="B3437" s="39">
        <f t="shared" si="325"/>
        <v>43613</v>
      </c>
      <c r="C3437" s="39">
        <f t="shared" si="326"/>
        <v>5</v>
      </c>
      <c r="D3437" s="39">
        <f t="shared" si="327"/>
        <v>2019</v>
      </c>
      <c r="E3437" s="26" t="s">
        <v>333</v>
      </c>
      <c r="F3437">
        <f t="shared" si="328"/>
        <v>3</v>
      </c>
      <c r="G3437" t="s">
        <v>8</v>
      </c>
    </row>
    <row r="3438" spans="1:7">
      <c r="A3438" s="26">
        <v>43614</v>
      </c>
      <c r="B3438" s="39">
        <f t="shared" si="325"/>
        <v>43614</v>
      </c>
      <c r="C3438" s="39">
        <f t="shared" si="326"/>
        <v>5</v>
      </c>
      <c r="D3438" s="39">
        <f t="shared" si="327"/>
        <v>2019</v>
      </c>
      <c r="E3438" s="26" t="s">
        <v>333</v>
      </c>
      <c r="F3438">
        <f t="shared" si="328"/>
        <v>4</v>
      </c>
      <c r="G3438" t="s">
        <v>8</v>
      </c>
    </row>
    <row r="3439" spans="1:7">
      <c r="A3439" s="26">
        <v>43615</v>
      </c>
      <c r="B3439" s="39">
        <f t="shared" si="325"/>
        <v>43615</v>
      </c>
      <c r="C3439" s="39">
        <f t="shared" si="326"/>
        <v>5</v>
      </c>
      <c r="D3439" s="39">
        <f t="shared" si="327"/>
        <v>2019</v>
      </c>
      <c r="E3439" s="26" t="s">
        <v>333</v>
      </c>
      <c r="F3439">
        <f t="shared" si="328"/>
        <v>5</v>
      </c>
      <c r="G3439" t="s">
        <v>8</v>
      </c>
    </row>
    <row r="3440" spans="1:7">
      <c r="A3440" s="26">
        <v>43616</v>
      </c>
      <c r="B3440" s="39">
        <f t="shared" si="325"/>
        <v>43616</v>
      </c>
      <c r="C3440" s="39">
        <f t="shared" si="326"/>
        <v>5</v>
      </c>
      <c r="D3440" s="39">
        <f t="shared" si="327"/>
        <v>2019</v>
      </c>
      <c r="E3440" s="26" t="s">
        <v>333</v>
      </c>
      <c r="F3440">
        <f t="shared" si="328"/>
        <v>6</v>
      </c>
      <c r="G3440" t="s">
        <v>8</v>
      </c>
    </row>
    <row r="3441" spans="1:7">
      <c r="A3441" s="26">
        <v>43617</v>
      </c>
      <c r="B3441" s="39">
        <f t="shared" si="325"/>
        <v>43617</v>
      </c>
      <c r="C3441" s="39">
        <f t="shared" si="326"/>
        <v>6</v>
      </c>
      <c r="D3441" s="39">
        <f t="shared" si="327"/>
        <v>2019</v>
      </c>
      <c r="E3441" s="26" t="s">
        <v>298</v>
      </c>
      <c r="F3441">
        <f t="shared" si="328"/>
        <v>7</v>
      </c>
      <c r="G3441" t="s">
        <v>0</v>
      </c>
    </row>
    <row r="3442" spans="1:7">
      <c r="A3442" s="26">
        <v>43618</v>
      </c>
      <c r="B3442" s="39">
        <f t="shared" si="325"/>
        <v>43618</v>
      </c>
      <c r="C3442" s="39">
        <f t="shared" si="326"/>
        <v>6</v>
      </c>
      <c r="D3442" s="39">
        <f t="shared" si="327"/>
        <v>2019</v>
      </c>
      <c r="E3442" s="26" t="s">
        <v>298</v>
      </c>
      <c r="F3442">
        <f t="shared" si="328"/>
        <v>1</v>
      </c>
      <c r="G3442" t="s">
        <v>13</v>
      </c>
    </row>
    <row r="3443" spans="1:7">
      <c r="A3443" s="26">
        <v>43619</v>
      </c>
      <c r="B3443" s="39">
        <f t="shared" si="325"/>
        <v>43619</v>
      </c>
      <c r="C3443" s="39">
        <f t="shared" si="326"/>
        <v>6</v>
      </c>
      <c r="D3443" s="39">
        <f t="shared" si="327"/>
        <v>2019</v>
      </c>
      <c r="E3443" s="26" t="s">
        <v>298</v>
      </c>
      <c r="F3443">
        <f t="shared" si="328"/>
        <v>2</v>
      </c>
      <c r="G3443" t="s">
        <v>8</v>
      </c>
    </row>
    <row r="3444" spans="1:7">
      <c r="A3444" s="26">
        <v>43620</v>
      </c>
      <c r="B3444" s="39">
        <f t="shared" si="325"/>
        <v>43620</v>
      </c>
      <c r="C3444" s="39">
        <f t="shared" si="326"/>
        <v>6</v>
      </c>
      <c r="D3444" s="39">
        <f t="shared" si="327"/>
        <v>2019</v>
      </c>
      <c r="E3444" s="26" t="s">
        <v>298</v>
      </c>
      <c r="F3444">
        <f t="shared" si="328"/>
        <v>3</v>
      </c>
      <c r="G3444" t="s">
        <v>8</v>
      </c>
    </row>
    <row r="3445" spans="1:7">
      <c r="A3445" s="26">
        <v>43621</v>
      </c>
      <c r="B3445" s="39">
        <f t="shared" si="325"/>
        <v>43621</v>
      </c>
      <c r="C3445" s="39">
        <f t="shared" si="326"/>
        <v>6</v>
      </c>
      <c r="D3445" s="39">
        <f t="shared" si="327"/>
        <v>2019</v>
      </c>
      <c r="E3445" s="26" t="s">
        <v>298</v>
      </c>
      <c r="F3445">
        <f t="shared" si="328"/>
        <v>4</v>
      </c>
      <c r="G3445" t="s">
        <v>8</v>
      </c>
    </row>
    <row r="3446" spans="1:7">
      <c r="A3446" s="26">
        <v>43622</v>
      </c>
      <c r="B3446" s="39">
        <f t="shared" si="325"/>
        <v>43622</v>
      </c>
      <c r="C3446" s="39">
        <f t="shared" si="326"/>
        <v>6</v>
      </c>
      <c r="D3446" s="39">
        <f t="shared" si="327"/>
        <v>2019</v>
      </c>
      <c r="E3446" s="26" t="s">
        <v>298</v>
      </c>
      <c r="F3446">
        <f t="shared" si="328"/>
        <v>5</v>
      </c>
      <c r="G3446" t="s">
        <v>8</v>
      </c>
    </row>
    <row r="3447" spans="1:7">
      <c r="A3447" s="26">
        <v>43623</v>
      </c>
      <c r="B3447" s="39">
        <f t="shared" si="325"/>
        <v>43623</v>
      </c>
      <c r="C3447" s="39">
        <f t="shared" si="326"/>
        <v>6</v>
      </c>
      <c r="D3447" s="39">
        <f t="shared" si="327"/>
        <v>2019</v>
      </c>
      <c r="E3447" s="26" t="s">
        <v>298</v>
      </c>
      <c r="F3447">
        <f t="shared" si="328"/>
        <v>6</v>
      </c>
      <c r="G3447" t="s">
        <v>8</v>
      </c>
    </row>
    <row r="3448" spans="1:7">
      <c r="A3448" s="26">
        <v>43624</v>
      </c>
      <c r="B3448" s="39">
        <f t="shared" si="325"/>
        <v>43624</v>
      </c>
      <c r="C3448" s="39">
        <f t="shared" si="326"/>
        <v>6</v>
      </c>
      <c r="D3448" s="39">
        <f t="shared" si="327"/>
        <v>2019</v>
      </c>
      <c r="E3448" s="26" t="s">
        <v>298</v>
      </c>
      <c r="F3448">
        <f t="shared" si="328"/>
        <v>7</v>
      </c>
      <c r="G3448" t="s">
        <v>0</v>
      </c>
    </row>
    <row r="3449" spans="1:7">
      <c r="A3449" s="26">
        <v>43625</v>
      </c>
      <c r="B3449" s="39">
        <f t="shared" si="325"/>
        <v>43625</v>
      </c>
      <c r="C3449" s="39">
        <f t="shared" si="326"/>
        <v>6</v>
      </c>
      <c r="D3449" s="39">
        <f t="shared" si="327"/>
        <v>2019</v>
      </c>
      <c r="E3449" s="26" t="s">
        <v>298</v>
      </c>
      <c r="F3449">
        <f t="shared" si="328"/>
        <v>1</v>
      </c>
      <c r="G3449" t="s">
        <v>13</v>
      </c>
    </row>
    <row r="3450" spans="1:7">
      <c r="A3450" s="26">
        <v>43626</v>
      </c>
      <c r="B3450" s="39">
        <f t="shared" si="325"/>
        <v>43626</v>
      </c>
      <c r="C3450" s="39">
        <f t="shared" si="326"/>
        <v>6</v>
      </c>
      <c r="D3450" s="39">
        <f t="shared" si="327"/>
        <v>2019</v>
      </c>
      <c r="E3450" s="26" t="s">
        <v>298</v>
      </c>
      <c r="F3450">
        <f t="shared" si="328"/>
        <v>2</v>
      </c>
      <c r="G3450" t="s">
        <v>8</v>
      </c>
    </row>
    <row r="3451" spans="1:7">
      <c r="A3451" s="26">
        <v>43627</v>
      </c>
      <c r="B3451" s="39">
        <f t="shared" si="325"/>
        <v>43627</v>
      </c>
      <c r="C3451" s="39">
        <f t="shared" si="326"/>
        <v>6</v>
      </c>
      <c r="D3451" s="39">
        <f t="shared" si="327"/>
        <v>2019</v>
      </c>
      <c r="E3451" s="26" t="s">
        <v>298</v>
      </c>
      <c r="F3451">
        <f t="shared" si="328"/>
        <v>3</v>
      </c>
      <c r="G3451" t="s">
        <v>8</v>
      </c>
    </row>
    <row r="3452" spans="1:7">
      <c r="A3452" s="26">
        <v>43628</v>
      </c>
      <c r="B3452" s="39">
        <f t="shared" ref="B3452:B3515" si="329">A3452</f>
        <v>43628</v>
      </c>
      <c r="C3452" s="39">
        <f t="shared" ref="C3452:C3515" si="330">MONTH(A3452)</f>
        <v>6</v>
      </c>
      <c r="D3452" s="39">
        <f t="shared" ref="D3452:D3515" si="331">YEAR(A3452)</f>
        <v>2019</v>
      </c>
      <c r="E3452" s="26" t="s">
        <v>298</v>
      </c>
      <c r="F3452">
        <f t="shared" ref="F3452:F3515" si="332">WEEKDAY(A3452)</f>
        <v>4</v>
      </c>
      <c r="G3452" t="s">
        <v>8</v>
      </c>
    </row>
    <row r="3453" spans="1:7">
      <c r="A3453" s="26">
        <v>43629</v>
      </c>
      <c r="B3453" s="39">
        <f t="shared" si="329"/>
        <v>43629</v>
      </c>
      <c r="C3453" s="39">
        <f t="shared" si="330"/>
        <v>6</v>
      </c>
      <c r="D3453" s="39">
        <f t="shared" si="331"/>
        <v>2019</v>
      </c>
      <c r="E3453" s="26" t="s">
        <v>298</v>
      </c>
      <c r="F3453">
        <f t="shared" si="332"/>
        <v>5</v>
      </c>
      <c r="G3453" t="s">
        <v>8</v>
      </c>
    </row>
    <row r="3454" spans="1:7">
      <c r="A3454" s="26">
        <v>43630</v>
      </c>
      <c r="B3454" s="39">
        <f t="shared" si="329"/>
        <v>43630</v>
      </c>
      <c r="C3454" s="39">
        <f t="shared" si="330"/>
        <v>6</v>
      </c>
      <c r="D3454" s="39">
        <f t="shared" si="331"/>
        <v>2019</v>
      </c>
      <c r="E3454" s="26" t="s">
        <v>298</v>
      </c>
      <c r="F3454">
        <f t="shared" si="332"/>
        <v>6</v>
      </c>
      <c r="G3454" t="s">
        <v>8</v>
      </c>
    </row>
    <row r="3455" spans="1:7">
      <c r="A3455" s="26">
        <v>43631</v>
      </c>
      <c r="B3455" s="39">
        <f t="shared" si="329"/>
        <v>43631</v>
      </c>
      <c r="C3455" s="39">
        <f t="shared" si="330"/>
        <v>6</v>
      </c>
      <c r="D3455" s="39">
        <f t="shared" si="331"/>
        <v>2019</v>
      </c>
      <c r="E3455" s="26" t="s">
        <v>298</v>
      </c>
      <c r="F3455">
        <f t="shared" si="332"/>
        <v>7</v>
      </c>
      <c r="G3455" t="s">
        <v>0</v>
      </c>
    </row>
    <row r="3456" spans="1:7">
      <c r="A3456" s="26">
        <v>43632</v>
      </c>
      <c r="B3456" s="39">
        <f t="shared" si="329"/>
        <v>43632</v>
      </c>
      <c r="C3456" s="39">
        <f t="shared" si="330"/>
        <v>6</v>
      </c>
      <c r="D3456" s="39">
        <f t="shared" si="331"/>
        <v>2019</v>
      </c>
      <c r="E3456" s="26" t="s">
        <v>298</v>
      </c>
      <c r="F3456">
        <f t="shared" si="332"/>
        <v>1</v>
      </c>
      <c r="G3456" t="s">
        <v>13</v>
      </c>
    </row>
    <row r="3457" spans="1:7">
      <c r="A3457" s="26">
        <v>43633</v>
      </c>
      <c r="B3457" s="39">
        <f t="shared" si="329"/>
        <v>43633</v>
      </c>
      <c r="C3457" s="39">
        <f t="shared" si="330"/>
        <v>6</v>
      </c>
      <c r="D3457" s="39">
        <f t="shared" si="331"/>
        <v>2019</v>
      </c>
      <c r="E3457" s="26" t="s">
        <v>298</v>
      </c>
      <c r="F3457">
        <f t="shared" si="332"/>
        <v>2</v>
      </c>
      <c r="G3457" t="s">
        <v>8</v>
      </c>
    </row>
    <row r="3458" spans="1:7">
      <c r="A3458" s="26">
        <v>43634</v>
      </c>
      <c r="B3458" s="39">
        <f t="shared" si="329"/>
        <v>43634</v>
      </c>
      <c r="C3458" s="39">
        <f t="shared" si="330"/>
        <v>6</v>
      </c>
      <c r="D3458" s="39">
        <f t="shared" si="331"/>
        <v>2019</v>
      </c>
      <c r="E3458" s="26" t="s">
        <v>298</v>
      </c>
      <c r="F3458">
        <f t="shared" si="332"/>
        <v>3</v>
      </c>
      <c r="G3458" t="s">
        <v>8</v>
      </c>
    </row>
    <row r="3459" spans="1:7">
      <c r="A3459" s="26">
        <v>43635</v>
      </c>
      <c r="B3459" s="39">
        <f t="shared" si="329"/>
        <v>43635</v>
      </c>
      <c r="C3459" s="39">
        <f t="shared" si="330"/>
        <v>6</v>
      </c>
      <c r="D3459" s="39">
        <f t="shared" si="331"/>
        <v>2019</v>
      </c>
      <c r="E3459" s="26" t="s">
        <v>298</v>
      </c>
      <c r="F3459">
        <f t="shared" si="332"/>
        <v>4</v>
      </c>
      <c r="G3459" t="s">
        <v>8</v>
      </c>
    </row>
    <row r="3460" spans="1:7">
      <c r="A3460" s="26">
        <v>43636</v>
      </c>
      <c r="B3460" s="39">
        <f t="shared" si="329"/>
        <v>43636</v>
      </c>
      <c r="C3460" s="39">
        <f t="shared" si="330"/>
        <v>6</v>
      </c>
      <c r="D3460" s="39">
        <f t="shared" si="331"/>
        <v>2019</v>
      </c>
      <c r="E3460" s="26" t="s">
        <v>298</v>
      </c>
      <c r="F3460">
        <f t="shared" si="332"/>
        <v>5</v>
      </c>
      <c r="G3460" t="s">
        <v>8</v>
      </c>
    </row>
    <row r="3461" spans="1:7">
      <c r="A3461" s="26">
        <v>43637</v>
      </c>
      <c r="B3461" s="39">
        <f t="shared" si="329"/>
        <v>43637</v>
      </c>
      <c r="C3461" s="39">
        <f t="shared" si="330"/>
        <v>6</v>
      </c>
      <c r="D3461" s="39">
        <f t="shared" si="331"/>
        <v>2019</v>
      </c>
      <c r="E3461" s="26" t="s">
        <v>298</v>
      </c>
      <c r="F3461">
        <f t="shared" si="332"/>
        <v>6</v>
      </c>
      <c r="G3461" t="s">
        <v>8</v>
      </c>
    </row>
    <row r="3462" spans="1:7">
      <c r="A3462" s="26">
        <v>43638</v>
      </c>
      <c r="B3462" s="39">
        <f t="shared" si="329"/>
        <v>43638</v>
      </c>
      <c r="C3462" s="39">
        <f t="shared" si="330"/>
        <v>6</v>
      </c>
      <c r="D3462" s="39">
        <f t="shared" si="331"/>
        <v>2019</v>
      </c>
      <c r="E3462" s="26" t="s">
        <v>298</v>
      </c>
      <c r="F3462">
        <f t="shared" si="332"/>
        <v>7</v>
      </c>
      <c r="G3462" t="s">
        <v>0</v>
      </c>
    </row>
    <row r="3463" spans="1:7">
      <c r="A3463" s="26">
        <v>43639</v>
      </c>
      <c r="B3463" s="39">
        <f t="shared" si="329"/>
        <v>43639</v>
      </c>
      <c r="C3463" s="39">
        <f t="shared" si="330"/>
        <v>6</v>
      </c>
      <c r="D3463" s="39">
        <f t="shared" si="331"/>
        <v>2019</v>
      </c>
      <c r="E3463" s="26" t="s">
        <v>298</v>
      </c>
      <c r="F3463">
        <f t="shared" si="332"/>
        <v>1</v>
      </c>
      <c r="G3463" t="s">
        <v>13</v>
      </c>
    </row>
    <row r="3464" spans="1:7">
      <c r="A3464" s="26">
        <v>43640</v>
      </c>
      <c r="B3464" s="39">
        <f t="shared" si="329"/>
        <v>43640</v>
      </c>
      <c r="C3464" s="39">
        <f t="shared" si="330"/>
        <v>6</v>
      </c>
      <c r="D3464" s="39">
        <f t="shared" si="331"/>
        <v>2019</v>
      </c>
      <c r="E3464" s="26" t="s">
        <v>298</v>
      </c>
      <c r="F3464">
        <f t="shared" si="332"/>
        <v>2</v>
      </c>
      <c r="G3464" t="s">
        <v>8</v>
      </c>
    </row>
    <row r="3465" spans="1:7">
      <c r="A3465" s="26">
        <v>43641</v>
      </c>
      <c r="B3465" s="39">
        <f t="shared" si="329"/>
        <v>43641</v>
      </c>
      <c r="C3465" s="39">
        <f t="shared" si="330"/>
        <v>6</v>
      </c>
      <c r="D3465" s="39">
        <f t="shared" si="331"/>
        <v>2019</v>
      </c>
      <c r="E3465" s="26" t="s">
        <v>298</v>
      </c>
      <c r="F3465">
        <f t="shared" si="332"/>
        <v>3</v>
      </c>
      <c r="G3465" t="s">
        <v>8</v>
      </c>
    </row>
    <row r="3466" spans="1:7">
      <c r="A3466" s="26">
        <v>43642</v>
      </c>
      <c r="B3466" s="39">
        <f t="shared" si="329"/>
        <v>43642</v>
      </c>
      <c r="C3466" s="39">
        <f t="shared" si="330"/>
        <v>6</v>
      </c>
      <c r="D3466" s="39">
        <f t="shared" si="331"/>
        <v>2019</v>
      </c>
      <c r="E3466" s="26" t="s">
        <v>298</v>
      </c>
      <c r="F3466">
        <f t="shared" si="332"/>
        <v>4</v>
      </c>
      <c r="G3466" t="s">
        <v>8</v>
      </c>
    </row>
    <row r="3467" spans="1:7">
      <c r="A3467" s="26">
        <v>43643</v>
      </c>
      <c r="B3467" s="39">
        <f t="shared" si="329"/>
        <v>43643</v>
      </c>
      <c r="C3467" s="39">
        <f t="shared" si="330"/>
        <v>6</v>
      </c>
      <c r="D3467" s="39">
        <f t="shared" si="331"/>
        <v>2019</v>
      </c>
      <c r="E3467" s="26" t="s">
        <v>298</v>
      </c>
      <c r="F3467">
        <f t="shared" si="332"/>
        <v>5</v>
      </c>
      <c r="G3467" t="s">
        <v>8</v>
      </c>
    </row>
    <row r="3468" spans="1:7">
      <c r="A3468" s="26">
        <v>43644</v>
      </c>
      <c r="B3468" s="39">
        <f t="shared" si="329"/>
        <v>43644</v>
      </c>
      <c r="C3468" s="39">
        <f t="shared" si="330"/>
        <v>6</v>
      </c>
      <c r="D3468" s="39">
        <f t="shared" si="331"/>
        <v>2019</v>
      </c>
      <c r="E3468" s="26" t="s">
        <v>298</v>
      </c>
      <c r="F3468">
        <f t="shared" si="332"/>
        <v>6</v>
      </c>
      <c r="G3468" t="s">
        <v>8</v>
      </c>
    </row>
    <row r="3469" spans="1:7">
      <c r="A3469" s="26">
        <v>43645</v>
      </c>
      <c r="B3469" s="39">
        <f t="shared" si="329"/>
        <v>43645</v>
      </c>
      <c r="C3469" s="39">
        <f t="shared" si="330"/>
        <v>6</v>
      </c>
      <c r="D3469" s="39">
        <f t="shared" si="331"/>
        <v>2019</v>
      </c>
      <c r="E3469" s="26" t="s">
        <v>298</v>
      </c>
      <c r="F3469">
        <f t="shared" si="332"/>
        <v>7</v>
      </c>
      <c r="G3469" t="s">
        <v>0</v>
      </c>
    </row>
    <row r="3470" spans="1:7">
      <c r="A3470" s="26">
        <v>43646</v>
      </c>
      <c r="B3470" s="39">
        <f t="shared" si="329"/>
        <v>43646</v>
      </c>
      <c r="C3470" s="39">
        <f t="shared" si="330"/>
        <v>6</v>
      </c>
      <c r="D3470" s="39">
        <f t="shared" si="331"/>
        <v>2019</v>
      </c>
      <c r="E3470" s="26" t="s">
        <v>298</v>
      </c>
      <c r="F3470">
        <f t="shared" si="332"/>
        <v>1</v>
      </c>
      <c r="G3470" t="s">
        <v>13</v>
      </c>
    </row>
    <row r="3471" spans="1:7">
      <c r="A3471" s="26">
        <v>43647</v>
      </c>
      <c r="B3471" s="39">
        <f t="shared" si="329"/>
        <v>43647</v>
      </c>
      <c r="C3471" s="39">
        <f t="shared" si="330"/>
        <v>7</v>
      </c>
      <c r="D3471" s="39">
        <f t="shared" si="331"/>
        <v>2019</v>
      </c>
      <c r="E3471" s="26" t="s">
        <v>298</v>
      </c>
      <c r="F3471">
        <f t="shared" si="332"/>
        <v>2</v>
      </c>
      <c r="G3471" t="s">
        <v>8</v>
      </c>
    </row>
    <row r="3472" spans="1:7">
      <c r="A3472" s="26">
        <v>43648</v>
      </c>
      <c r="B3472" s="39">
        <f t="shared" si="329"/>
        <v>43648</v>
      </c>
      <c r="C3472" s="39">
        <f t="shared" si="330"/>
        <v>7</v>
      </c>
      <c r="D3472" s="39">
        <f t="shared" si="331"/>
        <v>2019</v>
      </c>
      <c r="E3472" s="26" t="s">
        <v>298</v>
      </c>
      <c r="F3472">
        <f t="shared" si="332"/>
        <v>3</v>
      </c>
      <c r="G3472" t="s">
        <v>8</v>
      </c>
    </row>
    <row r="3473" spans="1:7">
      <c r="A3473" s="26">
        <v>43649</v>
      </c>
      <c r="B3473" s="39">
        <f t="shared" si="329"/>
        <v>43649</v>
      </c>
      <c r="C3473" s="39">
        <f t="shared" si="330"/>
        <v>7</v>
      </c>
      <c r="D3473" s="39">
        <f t="shared" si="331"/>
        <v>2019</v>
      </c>
      <c r="E3473" s="26" t="s">
        <v>298</v>
      </c>
      <c r="F3473">
        <f t="shared" si="332"/>
        <v>4</v>
      </c>
      <c r="G3473" t="s">
        <v>8</v>
      </c>
    </row>
    <row r="3474" spans="1:7">
      <c r="A3474" s="26">
        <v>43650</v>
      </c>
      <c r="B3474" s="39">
        <f t="shared" si="329"/>
        <v>43650</v>
      </c>
      <c r="C3474" s="39">
        <f t="shared" si="330"/>
        <v>7</v>
      </c>
      <c r="D3474" s="39">
        <f t="shared" si="331"/>
        <v>2019</v>
      </c>
      <c r="E3474" s="26" t="s">
        <v>298</v>
      </c>
      <c r="F3474">
        <f t="shared" si="332"/>
        <v>5</v>
      </c>
      <c r="G3474" t="s">
        <v>8</v>
      </c>
    </row>
    <row r="3475" spans="1:7">
      <c r="A3475" s="26">
        <v>43651</v>
      </c>
      <c r="B3475" s="39">
        <f t="shared" si="329"/>
        <v>43651</v>
      </c>
      <c r="C3475" s="39">
        <f t="shared" si="330"/>
        <v>7</v>
      </c>
      <c r="D3475" s="39">
        <f t="shared" si="331"/>
        <v>2019</v>
      </c>
      <c r="E3475" s="26" t="s">
        <v>298</v>
      </c>
      <c r="F3475">
        <f t="shared" si="332"/>
        <v>6</v>
      </c>
      <c r="G3475" t="s">
        <v>8</v>
      </c>
    </row>
    <row r="3476" spans="1:7">
      <c r="A3476" s="26">
        <v>43652</v>
      </c>
      <c r="B3476" s="39">
        <f t="shared" si="329"/>
        <v>43652</v>
      </c>
      <c r="C3476" s="39">
        <f t="shared" si="330"/>
        <v>7</v>
      </c>
      <c r="D3476" s="39">
        <f t="shared" si="331"/>
        <v>2019</v>
      </c>
      <c r="E3476" s="26" t="s">
        <v>298</v>
      </c>
      <c r="F3476">
        <f t="shared" si="332"/>
        <v>7</v>
      </c>
      <c r="G3476" t="s">
        <v>0</v>
      </c>
    </row>
    <row r="3477" spans="1:7">
      <c r="A3477" s="26">
        <v>43653</v>
      </c>
      <c r="B3477" s="39">
        <f t="shared" si="329"/>
        <v>43653</v>
      </c>
      <c r="C3477" s="39">
        <f t="shared" si="330"/>
        <v>7</v>
      </c>
      <c r="D3477" s="39">
        <f t="shared" si="331"/>
        <v>2019</v>
      </c>
      <c r="E3477" s="26" t="s">
        <v>298</v>
      </c>
      <c r="F3477">
        <f t="shared" si="332"/>
        <v>1</v>
      </c>
      <c r="G3477" t="s">
        <v>13</v>
      </c>
    </row>
    <row r="3478" spans="1:7">
      <c r="A3478" s="26">
        <v>43654</v>
      </c>
      <c r="B3478" s="39">
        <f t="shared" si="329"/>
        <v>43654</v>
      </c>
      <c r="C3478" s="39">
        <f t="shared" si="330"/>
        <v>7</v>
      </c>
      <c r="D3478" s="39">
        <f t="shared" si="331"/>
        <v>2019</v>
      </c>
      <c r="E3478" s="26" t="s">
        <v>298</v>
      </c>
      <c r="F3478">
        <f t="shared" si="332"/>
        <v>2</v>
      </c>
      <c r="G3478" t="s">
        <v>8</v>
      </c>
    </row>
    <row r="3479" spans="1:7">
      <c r="A3479" s="26">
        <v>43655</v>
      </c>
      <c r="B3479" s="39">
        <f t="shared" si="329"/>
        <v>43655</v>
      </c>
      <c r="C3479" s="39">
        <f t="shared" si="330"/>
        <v>7</v>
      </c>
      <c r="D3479" s="39">
        <f t="shared" si="331"/>
        <v>2019</v>
      </c>
      <c r="E3479" s="26" t="s">
        <v>298</v>
      </c>
      <c r="F3479">
        <f t="shared" si="332"/>
        <v>3</v>
      </c>
      <c r="G3479" t="s">
        <v>8</v>
      </c>
    </row>
    <row r="3480" spans="1:7">
      <c r="A3480" s="26">
        <v>43656</v>
      </c>
      <c r="B3480" s="39">
        <f t="shared" si="329"/>
        <v>43656</v>
      </c>
      <c r="C3480" s="39">
        <f t="shared" si="330"/>
        <v>7</v>
      </c>
      <c r="D3480" s="39">
        <f t="shared" si="331"/>
        <v>2019</v>
      </c>
      <c r="E3480" s="26" t="s">
        <v>298</v>
      </c>
      <c r="F3480">
        <f t="shared" si="332"/>
        <v>4</v>
      </c>
      <c r="G3480" t="s">
        <v>8</v>
      </c>
    </row>
    <row r="3481" spans="1:7">
      <c r="A3481" s="26">
        <v>43657</v>
      </c>
      <c r="B3481" s="39">
        <f t="shared" si="329"/>
        <v>43657</v>
      </c>
      <c r="C3481" s="39">
        <f t="shared" si="330"/>
        <v>7</v>
      </c>
      <c r="D3481" s="39">
        <f t="shared" si="331"/>
        <v>2019</v>
      </c>
      <c r="E3481" s="26" t="s">
        <v>298</v>
      </c>
      <c r="F3481">
        <f t="shared" si="332"/>
        <v>5</v>
      </c>
      <c r="G3481" t="s">
        <v>8</v>
      </c>
    </row>
    <row r="3482" spans="1:7">
      <c r="A3482" s="26">
        <v>43658</v>
      </c>
      <c r="B3482" s="39">
        <f t="shared" si="329"/>
        <v>43658</v>
      </c>
      <c r="C3482" s="39">
        <f t="shared" si="330"/>
        <v>7</v>
      </c>
      <c r="D3482" s="39">
        <f t="shared" si="331"/>
        <v>2019</v>
      </c>
      <c r="E3482" s="26" t="s">
        <v>298</v>
      </c>
      <c r="F3482">
        <f t="shared" si="332"/>
        <v>6</v>
      </c>
      <c r="G3482" t="s">
        <v>8</v>
      </c>
    </row>
    <row r="3483" spans="1:7">
      <c r="A3483" s="26">
        <v>43659</v>
      </c>
      <c r="B3483" s="39">
        <f t="shared" si="329"/>
        <v>43659</v>
      </c>
      <c r="C3483" s="39">
        <f t="shared" si="330"/>
        <v>7</v>
      </c>
      <c r="D3483" s="39">
        <f t="shared" si="331"/>
        <v>2019</v>
      </c>
      <c r="E3483" s="26" t="s">
        <v>298</v>
      </c>
      <c r="F3483">
        <f t="shared" si="332"/>
        <v>7</v>
      </c>
      <c r="G3483" t="s">
        <v>0</v>
      </c>
    </row>
    <row r="3484" spans="1:7">
      <c r="A3484" s="26">
        <v>43660</v>
      </c>
      <c r="B3484" s="39">
        <f t="shared" si="329"/>
        <v>43660</v>
      </c>
      <c r="C3484" s="39">
        <f t="shared" si="330"/>
        <v>7</v>
      </c>
      <c r="D3484" s="39">
        <f t="shared" si="331"/>
        <v>2019</v>
      </c>
      <c r="E3484" s="26" t="s">
        <v>298</v>
      </c>
      <c r="F3484">
        <f t="shared" si="332"/>
        <v>1</v>
      </c>
      <c r="G3484" t="s">
        <v>13</v>
      </c>
    </row>
    <row r="3485" spans="1:7">
      <c r="A3485" s="26">
        <v>43661</v>
      </c>
      <c r="B3485" s="39">
        <f t="shared" si="329"/>
        <v>43661</v>
      </c>
      <c r="C3485" s="39">
        <f t="shared" si="330"/>
        <v>7</v>
      </c>
      <c r="D3485" s="39">
        <f t="shared" si="331"/>
        <v>2019</v>
      </c>
      <c r="E3485" s="26" t="s">
        <v>298</v>
      </c>
      <c r="F3485">
        <f t="shared" si="332"/>
        <v>2</v>
      </c>
      <c r="G3485" t="s">
        <v>8</v>
      </c>
    </row>
    <row r="3486" spans="1:7">
      <c r="A3486" s="26">
        <v>43662</v>
      </c>
      <c r="B3486" s="39">
        <f t="shared" si="329"/>
        <v>43662</v>
      </c>
      <c r="C3486" s="39">
        <f t="shared" si="330"/>
        <v>7</v>
      </c>
      <c r="D3486" s="39">
        <f t="shared" si="331"/>
        <v>2019</v>
      </c>
      <c r="E3486" s="26" t="s">
        <v>298</v>
      </c>
      <c r="F3486">
        <f t="shared" si="332"/>
        <v>3</v>
      </c>
      <c r="G3486" t="s">
        <v>8</v>
      </c>
    </row>
    <row r="3487" spans="1:7">
      <c r="A3487" s="26">
        <v>43663</v>
      </c>
      <c r="B3487" s="39">
        <f t="shared" si="329"/>
        <v>43663</v>
      </c>
      <c r="C3487" s="39">
        <f t="shared" si="330"/>
        <v>7</v>
      </c>
      <c r="D3487" s="39">
        <f t="shared" si="331"/>
        <v>2019</v>
      </c>
      <c r="E3487" s="26" t="s">
        <v>298</v>
      </c>
      <c r="F3487">
        <f t="shared" si="332"/>
        <v>4</v>
      </c>
      <c r="G3487" t="s">
        <v>8</v>
      </c>
    </row>
    <row r="3488" spans="1:7">
      <c r="A3488" s="26">
        <v>43664</v>
      </c>
      <c r="B3488" s="39">
        <f t="shared" si="329"/>
        <v>43664</v>
      </c>
      <c r="C3488" s="39">
        <f t="shared" si="330"/>
        <v>7</v>
      </c>
      <c r="D3488" s="39">
        <f t="shared" si="331"/>
        <v>2019</v>
      </c>
      <c r="E3488" s="26" t="s">
        <v>298</v>
      </c>
      <c r="F3488">
        <f t="shared" si="332"/>
        <v>5</v>
      </c>
      <c r="G3488" t="s">
        <v>8</v>
      </c>
    </row>
    <row r="3489" spans="1:7">
      <c r="A3489" s="26">
        <v>43665</v>
      </c>
      <c r="B3489" s="39">
        <f t="shared" si="329"/>
        <v>43665</v>
      </c>
      <c r="C3489" s="39">
        <f t="shared" si="330"/>
        <v>7</v>
      </c>
      <c r="D3489" s="39">
        <f t="shared" si="331"/>
        <v>2019</v>
      </c>
      <c r="E3489" s="26" t="s">
        <v>298</v>
      </c>
      <c r="F3489">
        <f t="shared" si="332"/>
        <v>6</v>
      </c>
      <c r="G3489" t="s">
        <v>8</v>
      </c>
    </row>
    <row r="3490" spans="1:7">
      <c r="A3490" s="26">
        <v>43666</v>
      </c>
      <c r="B3490" s="39">
        <f t="shared" si="329"/>
        <v>43666</v>
      </c>
      <c r="C3490" s="39">
        <f t="shared" si="330"/>
        <v>7</v>
      </c>
      <c r="D3490" s="39">
        <f t="shared" si="331"/>
        <v>2019</v>
      </c>
      <c r="E3490" s="26" t="s">
        <v>298</v>
      </c>
      <c r="F3490">
        <f t="shared" si="332"/>
        <v>7</v>
      </c>
      <c r="G3490" t="s">
        <v>0</v>
      </c>
    </row>
    <row r="3491" spans="1:7">
      <c r="A3491" s="26">
        <v>43667</v>
      </c>
      <c r="B3491" s="39">
        <f t="shared" si="329"/>
        <v>43667</v>
      </c>
      <c r="C3491" s="39">
        <f t="shared" si="330"/>
        <v>7</v>
      </c>
      <c r="D3491" s="39">
        <f t="shared" si="331"/>
        <v>2019</v>
      </c>
      <c r="E3491" s="26" t="s">
        <v>298</v>
      </c>
      <c r="F3491">
        <f t="shared" si="332"/>
        <v>1</v>
      </c>
      <c r="G3491" t="s">
        <v>13</v>
      </c>
    </row>
    <row r="3492" spans="1:7">
      <c r="A3492" s="26">
        <v>43668</v>
      </c>
      <c r="B3492" s="39">
        <f t="shared" si="329"/>
        <v>43668</v>
      </c>
      <c r="C3492" s="39">
        <f t="shared" si="330"/>
        <v>7</v>
      </c>
      <c r="D3492" s="39">
        <f t="shared" si="331"/>
        <v>2019</v>
      </c>
      <c r="E3492" s="26" t="s">
        <v>298</v>
      </c>
      <c r="F3492">
        <f t="shared" si="332"/>
        <v>2</v>
      </c>
      <c r="G3492" t="s">
        <v>8</v>
      </c>
    </row>
    <row r="3493" spans="1:7">
      <c r="A3493" s="26">
        <v>43669</v>
      </c>
      <c r="B3493" s="39">
        <f t="shared" si="329"/>
        <v>43669</v>
      </c>
      <c r="C3493" s="39">
        <f t="shared" si="330"/>
        <v>7</v>
      </c>
      <c r="D3493" s="39">
        <f t="shared" si="331"/>
        <v>2019</v>
      </c>
      <c r="E3493" s="26" t="s">
        <v>298</v>
      </c>
      <c r="F3493">
        <f t="shared" si="332"/>
        <v>3</v>
      </c>
      <c r="G3493" t="s">
        <v>8</v>
      </c>
    </row>
    <row r="3494" spans="1:7">
      <c r="A3494" s="26">
        <v>43670</v>
      </c>
      <c r="B3494" s="39">
        <f t="shared" si="329"/>
        <v>43670</v>
      </c>
      <c r="C3494" s="39">
        <f t="shared" si="330"/>
        <v>7</v>
      </c>
      <c r="D3494" s="39">
        <f t="shared" si="331"/>
        <v>2019</v>
      </c>
      <c r="E3494" s="26" t="s">
        <v>298</v>
      </c>
      <c r="F3494">
        <f t="shared" si="332"/>
        <v>4</v>
      </c>
      <c r="G3494" t="s">
        <v>8</v>
      </c>
    </row>
    <row r="3495" spans="1:7">
      <c r="A3495" s="26">
        <v>43671</v>
      </c>
      <c r="B3495" s="39">
        <f t="shared" si="329"/>
        <v>43671</v>
      </c>
      <c r="C3495" s="39">
        <f t="shared" si="330"/>
        <v>7</v>
      </c>
      <c r="D3495" s="39">
        <f t="shared" si="331"/>
        <v>2019</v>
      </c>
      <c r="E3495" s="26" t="s">
        <v>298</v>
      </c>
      <c r="F3495">
        <f t="shared" si="332"/>
        <v>5</v>
      </c>
      <c r="G3495" t="s">
        <v>8</v>
      </c>
    </row>
    <row r="3496" spans="1:7">
      <c r="A3496" s="26">
        <v>43672</v>
      </c>
      <c r="B3496" s="39">
        <f t="shared" si="329"/>
        <v>43672</v>
      </c>
      <c r="C3496" s="39">
        <f t="shared" si="330"/>
        <v>7</v>
      </c>
      <c r="D3496" s="39">
        <f t="shared" si="331"/>
        <v>2019</v>
      </c>
      <c r="E3496" s="26" t="s">
        <v>298</v>
      </c>
      <c r="F3496">
        <f t="shared" si="332"/>
        <v>6</v>
      </c>
      <c r="G3496" t="s">
        <v>8</v>
      </c>
    </row>
    <row r="3497" spans="1:7">
      <c r="A3497" s="26">
        <v>43673</v>
      </c>
      <c r="B3497" s="39">
        <f t="shared" si="329"/>
        <v>43673</v>
      </c>
      <c r="C3497" s="39">
        <f t="shared" si="330"/>
        <v>7</v>
      </c>
      <c r="D3497" s="39">
        <f t="shared" si="331"/>
        <v>2019</v>
      </c>
      <c r="E3497" s="26" t="s">
        <v>298</v>
      </c>
      <c r="F3497">
        <f t="shared" si="332"/>
        <v>7</v>
      </c>
      <c r="G3497" t="s">
        <v>0</v>
      </c>
    </row>
    <row r="3498" spans="1:7">
      <c r="A3498" s="26">
        <v>43674</v>
      </c>
      <c r="B3498" s="39">
        <f t="shared" si="329"/>
        <v>43674</v>
      </c>
      <c r="C3498" s="39">
        <f t="shared" si="330"/>
        <v>7</v>
      </c>
      <c r="D3498" s="39">
        <f t="shared" si="331"/>
        <v>2019</v>
      </c>
      <c r="E3498" s="26" t="s">
        <v>298</v>
      </c>
      <c r="F3498">
        <f t="shared" si="332"/>
        <v>1</v>
      </c>
      <c r="G3498" t="s">
        <v>13</v>
      </c>
    </row>
    <row r="3499" spans="1:7">
      <c r="A3499" s="26">
        <v>43675</v>
      </c>
      <c r="B3499" s="39">
        <f t="shared" si="329"/>
        <v>43675</v>
      </c>
      <c r="C3499" s="39">
        <f t="shared" si="330"/>
        <v>7</v>
      </c>
      <c r="D3499" s="39">
        <f t="shared" si="331"/>
        <v>2019</v>
      </c>
      <c r="E3499" s="26" t="s">
        <v>298</v>
      </c>
      <c r="F3499">
        <f t="shared" si="332"/>
        <v>2</v>
      </c>
      <c r="G3499" t="s">
        <v>8</v>
      </c>
    </row>
    <row r="3500" spans="1:7">
      <c r="A3500" s="26">
        <v>43676</v>
      </c>
      <c r="B3500" s="39">
        <f t="shared" si="329"/>
        <v>43676</v>
      </c>
      <c r="C3500" s="39">
        <f t="shared" si="330"/>
        <v>7</v>
      </c>
      <c r="D3500" s="39">
        <f t="shared" si="331"/>
        <v>2019</v>
      </c>
      <c r="E3500" s="26" t="s">
        <v>298</v>
      </c>
      <c r="F3500">
        <f t="shared" si="332"/>
        <v>3</v>
      </c>
      <c r="G3500" t="s">
        <v>8</v>
      </c>
    </row>
    <row r="3501" spans="1:7">
      <c r="A3501" s="26">
        <v>43677</v>
      </c>
      <c r="B3501" s="39">
        <f t="shared" si="329"/>
        <v>43677</v>
      </c>
      <c r="C3501" s="39">
        <f t="shared" si="330"/>
        <v>7</v>
      </c>
      <c r="D3501" s="39">
        <f t="shared" si="331"/>
        <v>2019</v>
      </c>
      <c r="E3501" s="26" t="s">
        <v>298</v>
      </c>
      <c r="F3501">
        <f t="shared" si="332"/>
        <v>4</v>
      </c>
      <c r="G3501" t="s">
        <v>8</v>
      </c>
    </row>
    <row r="3502" spans="1:7">
      <c r="A3502" s="26">
        <v>43678</v>
      </c>
      <c r="B3502" s="39">
        <f t="shared" si="329"/>
        <v>43678</v>
      </c>
      <c r="C3502" s="39">
        <f t="shared" si="330"/>
        <v>8</v>
      </c>
      <c r="D3502" s="39">
        <f t="shared" si="331"/>
        <v>2019</v>
      </c>
      <c r="E3502" s="26" t="s">
        <v>298</v>
      </c>
      <c r="F3502">
        <f t="shared" si="332"/>
        <v>5</v>
      </c>
      <c r="G3502" t="s">
        <v>8</v>
      </c>
    </row>
    <row r="3503" spans="1:7">
      <c r="A3503" s="26">
        <v>43679</v>
      </c>
      <c r="B3503" s="39">
        <f t="shared" si="329"/>
        <v>43679</v>
      </c>
      <c r="C3503" s="39">
        <f t="shared" si="330"/>
        <v>8</v>
      </c>
      <c r="D3503" s="39">
        <f t="shared" si="331"/>
        <v>2019</v>
      </c>
      <c r="E3503" s="26" t="s">
        <v>298</v>
      </c>
      <c r="F3503">
        <f t="shared" si="332"/>
        <v>6</v>
      </c>
      <c r="G3503" t="s">
        <v>8</v>
      </c>
    </row>
    <row r="3504" spans="1:7">
      <c r="A3504" s="26">
        <v>43680</v>
      </c>
      <c r="B3504" s="39">
        <f t="shared" si="329"/>
        <v>43680</v>
      </c>
      <c r="C3504" s="39">
        <f t="shared" si="330"/>
        <v>8</v>
      </c>
      <c r="D3504" s="39">
        <f t="shared" si="331"/>
        <v>2019</v>
      </c>
      <c r="E3504" s="26" t="s">
        <v>298</v>
      </c>
      <c r="F3504">
        <f t="shared" si="332"/>
        <v>7</v>
      </c>
      <c r="G3504" t="s">
        <v>0</v>
      </c>
    </row>
    <row r="3505" spans="1:7">
      <c r="A3505" s="26">
        <v>43681</v>
      </c>
      <c r="B3505" s="39">
        <f t="shared" si="329"/>
        <v>43681</v>
      </c>
      <c r="C3505" s="39">
        <f t="shared" si="330"/>
        <v>8</v>
      </c>
      <c r="D3505" s="39">
        <f t="shared" si="331"/>
        <v>2019</v>
      </c>
      <c r="E3505" s="26" t="s">
        <v>298</v>
      </c>
      <c r="F3505">
        <f t="shared" si="332"/>
        <v>1</v>
      </c>
      <c r="G3505" t="s">
        <v>13</v>
      </c>
    </row>
    <row r="3506" spans="1:7">
      <c r="A3506" s="26">
        <v>43682</v>
      </c>
      <c r="B3506" s="39">
        <f t="shared" si="329"/>
        <v>43682</v>
      </c>
      <c r="C3506" s="39">
        <f t="shared" si="330"/>
        <v>8</v>
      </c>
      <c r="D3506" s="39">
        <f t="shared" si="331"/>
        <v>2019</v>
      </c>
      <c r="E3506" s="26" t="s">
        <v>298</v>
      </c>
      <c r="F3506">
        <f t="shared" si="332"/>
        <v>2</v>
      </c>
      <c r="G3506" t="s">
        <v>8</v>
      </c>
    </row>
    <row r="3507" spans="1:7">
      <c r="A3507" s="26">
        <v>43683</v>
      </c>
      <c r="B3507" s="39">
        <f t="shared" si="329"/>
        <v>43683</v>
      </c>
      <c r="C3507" s="39">
        <f t="shared" si="330"/>
        <v>8</v>
      </c>
      <c r="D3507" s="39">
        <f t="shared" si="331"/>
        <v>2019</v>
      </c>
      <c r="E3507" s="26" t="s">
        <v>298</v>
      </c>
      <c r="F3507">
        <f t="shared" si="332"/>
        <v>3</v>
      </c>
      <c r="G3507" t="s">
        <v>8</v>
      </c>
    </row>
    <row r="3508" spans="1:7">
      <c r="A3508" s="26">
        <v>43684</v>
      </c>
      <c r="B3508" s="39">
        <f t="shared" si="329"/>
        <v>43684</v>
      </c>
      <c r="C3508" s="39">
        <f t="shared" si="330"/>
        <v>8</v>
      </c>
      <c r="D3508" s="39">
        <f t="shared" si="331"/>
        <v>2019</v>
      </c>
      <c r="E3508" s="26" t="s">
        <v>298</v>
      </c>
      <c r="F3508">
        <f t="shared" si="332"/>
        <v>4</v>
      </c>
      <c r="G3508" t="s">
        <v>8</v>
      </c>
    </row>
    <row r="3509" spans="1:7">
      <c r="A3509" s="26">
        <v>43685</v>
      </c>
      <c r="B3509" s="39">
        <f t="shared" si="329"/>
        <v>43685</v>
      </c>
      <c r="C3509" s="39">
        <f t="shared" si="330"/>
        <v>8</v>
      </c>
      <c r="D3509" s="39">
        <f t="shared" si="331"/>
        <v>2019</v>
      </c>
      <c r="E3509" s="26" t="s">
        <v>298</v>
      </c>
      <c r="F3509">
        <f t="shared" si="332"/>
        <v>5</v>
      </c>
      <c r="G3509" t="s">
        <v>8</v>
      </c>
    </row>
    <row r="3510" spans="1:7">
      <c r="A3510" s="26">
        <v>43686</v>
      </c>
      <c r="B3510" s="39">
        <f t="shared" si="329"/>
        <v>43686</v>
      </c>
      <c r="C3510" s="39">
        <f t="shared" si="330"/>
        <v>8</v>
      </c>
      <c r="D3510" s="39">
        <f t="shared" si="331"/>
        <v>2019</v>
      </c>
      <c r="E3510" s="26" t="s">
        <v>298</v>
      </c>
      <c r="F3510">
        <f t="shared" si="332"/>
        <v>6</v>
      </c>
      <c r="G3510" t="s">
        <v>8</v>
      </c>
    </row>
    <row r="3511" spans="1:7">
      <c r="A3511" s="26">
        <v>43687</v>
      </c>
      <c r="B3511" s="39">
        <f t="shared" si="329"/>
        <v>43687</v>
      </c>
      <c r="C3511" s="39">
        <f t="shared" si="330"/>
        <v>8</v>
      </c>
      <c r="D3511" s="39">
        <f t="shared" si="331"/>
        <v>2019</v>
      </c>
      <c r="E3511" s="26" t="s">
        <v>298</v>
      </c>
      <c r="F3511">
        <f t="shared" si="332"/>
        <v>7</v>
      </c>
      <c r="G3511" t="s">
        <v>0</v>
      </c>
    </row>
    <row r="3512" spans="1:7">
      <c r="A3512" s="26">
        <v>43688</v>
      </c>
      <c r="B3512" s="39">
        <f t="shared" si="329"/>
        <v>43688</v>
      </c>
      <c r="C3512" s="39">
        <f t="shared" si="330"/>
        <v>8</v>
      </c>
      <c r="D3512" s="39">
        <f t="shared" si="331"/>
        <v>2019</v>
      </c>
      <c r="E3512" s="26" t="s">
        <v>298</v>
      </c>
      <c r="F3512">
        <f t="shared" si="332"/>
        <v>1</v>
      </c>
      <c r="G3512" t="s">
        <v>13</v>
      </c>
    </row>
    <row r="3513" spans="1:7">
      <c r="A3513" s="26">
        <v>43689</v>
      </c>
      <c r="B3513" s="39">
        <f t="shared" si="329"/>
        <v>43689</v>
      </c>
      <c r="C3513" s="39">
        <f t="shared" si="330"/>
        <v>8</v>
      </c>
      <c r="D3513" s="39">
        <f t="shared" si="331"/>
        <v>2019</v>
      </c>
      <c r="E3513" s="26" t="s">
        <v>298</v>
      </c>
      <c r="F3513">
        <f t="shared" si="332"/>
        <v>2</v>
      </c>
      <c r="G3513" t="s">
        <v>8</v>
      </c>
    </row>
    <row r="3514" spans="1:7">
      <c r="A3514" s="26">
        <v>43690</v>
      </c>
      <c r="B3514" s="39">
        <f t="shared" si="329"/>
        <v>43690</v>
      </c>
      <c r="C3514" s="39">
        <f t="shared" si="330"/>
        <v>8</v>
      </c>
      <c r="D3514" s="39">
        <f t="shared" si="331"/>
        <v>2019</v>
      </c>
      <c r="E3514" s="26" t="s">
        <v>298</v>
      </c>
      <c r="F3514">
        <f t="shared" si="332"/>
        <v>3</v>
      </c>
      <c r="G3514" t="s">
        <v>8</v>
      </c>
    </row>
    <row r="3515" spans="1:7">
      <c r="A3515" s="26">
        <v>43691</v>
      </c>
      <c r="B3515" s="39">
        <f t="shared" si="329"/>
        <v>43691</v>
      </c>
      <c r="C3515" s="39">
        <f t="shared" si="330"/>
        <v>8</v>
      </c>
      <c r="D3515" s="39">
        <f t="shared" si="331"/>
        <v>2019</v>
      </c>
      <c r="E3515" s="26" t="s">
        <v>298</v>
      </c>
      <c r="F3515">
        <f t="shared" si="332"/>
        <v>4</v>
      </c>
      <c r="G3515" t="s">
        <v>8</v>
      </c>
    </row>
    <row r="3516" spans="1:7">
      <c r="A3516" s="26">
        <v>43692</v>
      </c>
      <c r="B3516" s="39">
        <f t="shared" ref="B3516:B3579" si="333">A3516</f>
        <v>43692</v>
      </c>
      <c r="C3516" s="39">
        <f t="shared" ref="C3516:C3579" si="334">MONTH(A3516)</f>
        <v>8</v>
      </c>
      <c r="D3516" s="39">
        <f t="shared" ref="D3516:D3579" si="335">YEAR(A3516)</f>
        <v>2019</v>
      </c>
      <c r="E3516" s="26" t="s">
        <v>298</v>
      </c>
      <c r="F3516">
        <f t="shared" ref="F3516:F3579" si="336">WEEKDAY(A3516)</f>
        <v>5</v>
      </c>
      <c r="G3516" t="s">
        <v>8</v>
      </c>
    </row>
    <row r="3517" spans="1:7">
      <c r="A3517" s="26">
        <v>43693</v>
      </c>
      <c r="B3517" s="39">
        <f t="shared" si="333"/>
        <v>43693</v>
      </c>
      <c r="C3517" s="39">
        <f t="shared" si="334"/>
        <v>8</v>
      </c>
      <c r="D3517" s="39">
        <f t="shared" si="335"/>
        <v>2019</v>
      </c>
      <c r="E3517" s="26" t="s">
        <v>298</v>
      </c>
      <c r="F3517">
        <f t="shared" si="336"/>
        <v>6</v>
      </c>
      <c r="G3517" t="s">
        <v>8</v>
      </c>
    </row>
    <row r="3518" spans="1:7">
      <c r="A3518" s="26">
        <v>43694</v>
      </c>
      <c r="B3518" s="39">
        <f t="shared" si="333"/>
        <v>43694</v>
      </c>
      <c r="C3518" s="39">
        <f t="shared" si="334"/>
        <v>8</v>
      </c>
      <c r="D3518" s="39">
        <f t="shared" si="335"/>
        <v>2019</v>
      </c>
      <c r="E3518" s="26" t="s">
        <v>298</v>
      </c>
      <c r="F3518">
        <f t="shared" si="336"/>
        <v>7</v>
      </c>
      <c r="G3518" t="s">
        <v>0</v>
      </c>
    </row>
    <row r="3519" spans="1:7">
      <c r="A3519" s="26">
        <v>43695</v>
      </c>
      <c r="B3519" s="39">
        <f t="shared" si="333"/>
        <v>43695</v>
      </c>
      <c r="C3519" s="39">
        <f t="shared" si="334"/>
        <v>8</v>
      </c>
      <c r="D3519" s="39">
        <f t="shared" si="335"/>
        <v>2019</v>
      </c>
      <c r="E3519" s="26" t="s">
        <v>298</v>
      </c>
      <c r="F3519">
        <f t="shared" si="336"/>
        <v>1</v>
      </c>
      <c r="G3519" t="s">
        <v>13</v>
      </c>
    </row>
    <row r="3520" spans="1:7">
      <c r="A3520" s="26">
        <v>43696</v>
      </c>
      <c r="B3520" s="39">
        <f t="shared" si="333"/>
        <v>43696</v>
      </c>
      <c r="C3520" s="39">
        <f t="shared" si="334"/>
        <v>8</v>
      </c>
      <c r="D3520" s="39">
        <f t="shared" si="335"/>
        <v>2019</v>
      </c>
      <c r="E3520" s="26" t="s">
        <v>298</v>
      </c>
      <c r="F3520">
        <f t="shared" si="336"/>
        <v>2</v>
      </c>
      <c r="G3520" t="s">
        <v>8</v>
      </c>
    </row>
    <row r="3521" spans="1:7">
      <c r="A3521" s="26">
        <v>43697</v>
      </c>
      <c r="B3521" s="39">
        <f t="shared" si="333"/>
        <v>43697</v>
      </c>
      <c r="C3521" s="39">
        <f t="shared" si="334"/>
        <v>8</v>
      </c>
      <c r="D3521" s="39">
        <f t="shared" si="335"/>
        <v>2019</v>
      </c>
      <c r="E3521" s="26" t="s">
        <v>298</v>
      </c>
      <c r="F3521">
        <f t="shared" si="336"/>
        <v>3</v>
      </c>
      <c r="G3521" t="s">
        <v>8</v>
      </c>
    </row>
    <row r="3522" spans="1:7">
      <c r="A3522" s="26">
        <v>43698</v>
      </c>
      <c r="B3522" s="39">
        <f t="shared" si="333"/>
        <v>43698</v>
      </c>
      <c r="C3522" s="39">
        <f t="shared" si="334"/>
        <v>8</v>
      </c>
      <c r="D3522" s="39">
        <f t="shared" si="335"/>
        <v>2019</v>
      </c>
      <c r="E3522" s="26" t="s">
        <v>298</v>
      </c>
      <c r="F3522">
        <f t="shared" si="336"/>
        <v>4</v>
      </c>
      <c r="G3522" t="s">
        <v>8</v>
      </c>
    </row>
    <row r="3523" spans="1:7">
      <c r="A3523" s="26">
        <v>43699</v>
      </c>
      <c r="B3523" s="39">
        <f t="shared" si="333"/>
        <v>43699</v>
      </c>
      <c r="C3523" s="39">
        <f t="shared" si="334"/>
        <v>8</v>
      </c>
      <c r="D3523" s="39">
        <f t="shared" si="335"/>
        <v>2019</v>
      </c>
      <c r="E3523" s="26" t="s">
        <v>298</v>
      </c>
      <c r="F3523">
        <f t="shared" si="336"/>
        <v>5</v>
      </c>
      <c r="G3523" t="s">
        <v>8</v>
      </c>
    </row>
    <row r="3524" spans="1:7">
      <c r="A3524" s="26">
        <v>43700</v>
      </c>
      <c r="B3524" s="39">
        <f t="shared" si="333"/>
        <v>43700</v>
      </c>
      <c r="C3524" s="39">
        <f t="shared" si="334"/>
        <v>8</v>
      </c>
      <c r="D3524" s="39">
        <f t="shared" si="335"/>
        <v>2019</v>
      </c>
      <c r="E3524" s="26" t="s">
        <v>298</v>
      </c>
      <c r="F3524">
        <f t="shared" si="336"/>
        <v>6</v>
      </c>
      <c r="G3524" t="s">
        <v>8</v>
      </c>
    </row>
    <row r="3525" spans="1:7">
      <c r="A3525" s="26">
        <v>43701</v>
      </c>
      <c r="B3525" s="39">
        <f t="shared" si="333"/>
        <v>43701</v>
      </c>
      <c r="C3525" s="39">
        <f t="shared" si="334"/>
        <v>8</v>
      </c>
      <c r="D3525" s="39">
        <f t="shared" si="335"/>
        <v>2019</v>
      </c>
      <c r="E3525" s="26" t="s">
        <v>298</v>
      </c>
      <c r="F3525">
        <f t="shared" si="336"/>
        <v>7</v>
      </c>
      <c r="G3525" t="s">
        <v>0</v>
      </c>
    </row>
    <row r="3526" spans="1:7">
      <c r="A3526" s="26">
        <v>43702</v>
      </c>
      <c r="B3526" s="39">
        <f t="shared" si="333"/>
        <v>43702</v>
      </c>
      <c r="C3526" s="39">
        <f t="shared" si="334"/>
        <v>8</v>
      </c>
      <c r="D3526" s="39">
        <f t="shared" si="335"/>
        <v>2019</v>
      </c>
      <c r="E3526" s="26" t="s">
        <v>298</v>
      </c>
      <c r="F3526">
        <f t="shared" si="336"/>
        <v>1</v>
      </c>
      <c r="G3526" t="s">
        <v>13</v>
      </c>
    </row>
    <row r="3527" spans="1:7">
      <c r="A3527" s="26">
        <v>43703</v>
      </c>
      <c r="B3527" s="39">
        <f t="shared" si="333"/>
        <v>43703</v>
      </c>
      <c r="C3527" s="39">
        <f t="shared" si="334"/>
        <v>8</v>
      </c>
      <c r="D3527" s="39">
        <f t="shared" si="335"/>
        <v>2019</v>
      </c>
      <c r="E3527" s="26" t="s">
        <v>298</v>
      </c>
      <c r="F3527">
        <f t="shared" si="336"/>
        <v>2</v>
      </c>
      <c r="G3527" t="s">
        <v>8</v>
      </c>
    </row>
    <row r="3528" spans="1:7">
      <c r="A3528" s="26">
        <v>43704</v>
      </c>
      <c r="B3528" s="39">
        <f t="shared" si="333"/>
        <v>43704</v>
      </c>
      <c r="C3528" s="39">
        <f t="shared" si="334"/>
        <v>8</v>
      </c>
      <c r="D3528" s="39">
        <f t="shared" si="335"/>
        <v>2019</v>
      </c>
      <c r="E3528" s="26" t="s">
        <v>298</v>
      </c>
      <c r="F3528">
        <f t="shared" si="336"/>
        <v>3</v>
      </c>
      <c r="G3528" t="s">
        <v>8</v>
      </c>
    </row>
    <row r="3529" spans="1:7">
      <c r="A3529" s="26">
        <v>43705</v>
      </c>
      <c r="B3529" s="39">
        <f t="shared" si="333"/>
        <v>43705</v>
      </c>
      <c r="C3529" s="39">
        <f t="shared" si="334"/>
        <v>8</v>
      </c>
      <c r="D3529" s="39">
        <f t="shared" si="335"/>
        <v>2019</v>
      </c>
      <c r="E3529" s="26" t="s">
        <v>298</v>
      </c>
      <c r="F3529">
        <f t="shared" si="336"/>
        <v>4</v>
      </c>
      <c r="G3529" t="s">
        <v>8</v>
      </c>
    </row>
    <row r="3530" spans="1:7">
      <c r="A3530" s="26">
        <v>43706</v>
      </c>
      <c r="B3530" s="39">
        <f t="shared" si="333"/>
        <v>43706</v>
      </c>
      <c r="C3530" s="39">
        <f t="shared" si="334"/>
        <v>8</v>
      </c>
      <c r="D3530" s="39">
        <f t="shared" si="335"/>
        <v>2019</v>
      </c>
      <c r="E3530" s="26" t="s">
        <v>298</v>
      </c>
      <c r="F3530">
        <f t="shared" si="336"/>
        <v>5</v>
      </c>
      <c r="G3530" t="s">
        <v>8</v>
      </c>
    </row>
    <row r="3531" spans="1:7">
      <c r="A3531" s="26">
        <v>43707</v>
      </c>
      <c r="B3531" s="39">
        <f t="shared" si="333"/>
        <v>43707</v>
      </c>
      <c r="C3531" s="39">
        <f t="shared" si="334"/>
        <v>8</v>
      </c>
      <c r="D3531" s="39">
        <f t="shared" si="335"/>
        <v>2019</v>
      </c>
      <c r="E3531" s="26" t="s">
        <v>298</v>
      </c>
      <c r="F3531">
        <f t="shared" si="336"/>
        <v>6</v>
      </c>
      <c r="G3531" t="s">
        <v>8</v>
      </c>
    </row>
    <row r="3532" spans="1:7">
      <c r="A3532" s="26">
        <v>43708</v>
      </c>
      <c r="B3532" s="39">
        <f t="shared" si="333"/>
        <v>43708</v>
      </c>
      <c r="C3532" s="39">
        <f t="shared" si="334"/>
        <v>8</v>
      </c>
      <c r="D3532" s="39">
        <f t="shared" si="335"/>
        <v>2019</v>
      </c>
      <c r="E3532" s="26" t="s">
        <v>298</v>
      </c>
      <c r="F3532">
        <f t="shared" si="336"/>
        <v>7</v>
      </c>
      <c r="G3532" t="s">
        <v>0</v>
      </c>
    </row>
    <row r="3533" spans="1:7">
      <c r="A3533" s="26">
        <v>43709</v>
      </c>
      <c r="B3533" s="39">
        <f t="shared" si="333"/>
        <v>43709</v>
      </c>
      <c r="C3533" s="39">
        <f t="shared" si="334"/>
        <v>9</v>
      </c>
      <c r="D3533" s="39">
        <f t="shared" si="335"/>
        <v>2019</v>
      </c>
      <c r="E3533" s="26" t="s">
        <v>298</v>
      </c>
      <c r="F3533">
        <f t="shared" si="336"/>
        <v>1</v>
      </c>
      <c r="G3533" t="s">
        <v>13</v>
      </c>
    </row>
    <row r="3534" spans="1:7">
      <c r="A3534" s="26">
        <v>43710</v>
      </c>
      <c r="B3534" s="39">
        <f t="shared" si="333"/>
        <v>43710</v>
      </c>
      <c r="C3534" s="39">
        <f t="shared" si="334"/>
        <v>9</v>
      </c>
      <c r="D3534" s="39">
        <f t="shared" si="335"/>
        <v>2019</v>
      </c>
      <c r="E3534" s="26" t="s">
        <v>298</v>
      </c>
      <c r="F3534">
        <f t="shared" si="336"/>
        <v>2</v>
      </c>
      <c r="G3534" t="s">
        <v>8</v>
      </c>
    </row>
    <row r="3535" spans="1:7">
      <c r="A3535" s="26">
        <v>43711</v>
      </c>
      <c r="B3535" s="39">
        <f t="shared" si="333"/>
        <v>43711</v>
      </c>
      <c r="C3535" s="39">
        <f t="shared" si="334"/>
        <v>9</v>
      </c>
      <c r="D3535" s="39">
        <f t="shared" si="335"/>
        <v>2019</v>
      </c>
      <c r="E3535" s="26" t="s">
        <v>298</v>
      </c>
      <c r="F3535">
        <f t="shared" si="336"/>
        <v>3</v>
      </c>
      <c r="G3535" t="s">
        <v>8</v>
      </c>
    </row>
    <row r="3536" spans="1:7">
      <c r="A3536" s="26">
        <v>43712</v>
      </c>
      <c r="B3536" s="39">
        <f t="shared" si="333"/>
        <v>43712</v>
      </c>
      <c r="C3536" s="39">
        <f t="shared" si="334"/>
        <v>9</v>
      </c>
      <c r="D3536" s="39">
        <f t="shared" si="335"/>
        <v>2019</v>
      </c>
      <c r="E3536" s="26" t="s">
        <v>298</v>
      </c>
      <c r="F3536">
        <f t="shared" si="336"/>
        <v>4</v>
      </c>
      <c r="G3536" t="s">
        <v>8</v>
      </c>
    </row>
    <row r="3537" spans="1:7">
      <c r="A3537" s="26">
        <v>43713</v>
      </c>
      <c r="B3537" s="39">
        <f t="shared" si="333"/>
        <v>43713</v>
      </c>
      <c r="C3537" s="39">
        <f t="shared" si="334"/>
        <v>9</v>
      </c>
      <c r="D3537" s="39">
        <f t="shared" si="335"/>
        <v>2019</v>
      </c>
      <c r="E3537" s="26" t="s">
        <v>298</v>
      </c>
      <c r="F3537">
        <f t="shared" si="336"/>
        <v>5</v>
      </c>
      <c r="G3537" t="s">
        <v>8</v>
      </c>
    </row>
    <row r="3538" spans="1:7">
      <c r="A3538" s="26">
        <v>43714</v>
      </c>
      <c r="B3538" s="39">
        <f t="shared" si="333"/>
        <v>43714</v>
      </c>
      <c r="C3538" s="39">
        <f t="shared" si="334"/>
        <v>9</v>
      </c>
      <c r="D3538" s="39">
        <f t="shared" si="335"/>
        <v>2019</v>
      </c>
      <c r="E3538" s="26" t="s">
        <v>298</v>
      </c>
      <c r="F3538">
        <f t="shared" si="336"/>
        <v>6</v>
      </c>
      <c r="G3538" t="s">
        <v>8</v>
      </c>
    </row>
    <row r="3539" spans="1:7">
      <c r="A3539" s="26">
        <v>43715</v>
      </c>
      <c r="B3539" s="39">
        <f t="shared" si="333"/>
        <v>43715</v>
      </c>
      <c r="C3539" s="39">
        <f t="shared" si="334"/>
        <v>9</v>
      </c>
      <c r="D3539" s="39">
        <f t="shared" si="335"/>
        <v>2019</v>
      </c>
      <c r="E3539" s="26" t="s">
        <v>298</v>
      </c>
      <c r="F3539">
        <f t="shared" si="336"/>
        <v>7</v>
      </c>
      <c r="G3539" t="s">
        <v>0</v>
      </c>
    </row>
    <row r="3540" spans="1:7">
      <c r="A3540" s="26">
        <v>43716</v>
      </c>
      <c r="B3540" s="39">
        <f t="shared" si="333"/>
        <v>43716</v>
      </c>
      <c r="C3540" s="39">
        <f t="shared" si="334"/>
        <v>9</v>
      </c>
      <c r="D3540" s="39">
        <f t="shared" si="335"/>
        <v>2019</v>
      </c>
      <c r="E3540" s="26" t="s">
        <v>298</v>
      </c>
      <c r="F3540">
        <f t="shared" si="336"/>
        <v>1</v>
      </c>
      <c r="G3540" t="s">
        <v>13</v>
      </c>
    </row>
    <row r="3541" spans="1:7">
      <c r="A3541" s="26">
        <v>43717</v>
      </c>
      <c r="B3541" s="39">
        <f t="shared" si="333"/>
        <v>43717</v>
      </c>
      <c r="C3541" s="39">
        <f t="shared" si="334"/>
        <v>9</v>
      </c>
      <c r="D3541" s="39">
        <f t="shared" si="335"/>
        <v>2019</v>
      </c>
      <c r="E3541" s="26" t="s">
        <v>298</v>
      </c>
      <c r="F3541">
        <f t="shared" si="336"/>
        <v>2</v>
      </c>
      <c r="G3541" t="s">
        <v>8</v>
      </c>
    </row>
    <row r="3542" spans="1:7">
      <c r="A3542" s="26">
        <v>43718</v>
      </c>
      <c r="B3542" s="39">
        <f t="shared" si="333"/>
        <v>43718</v>
      </c>
      <c r="C3542" s="39">
        <f t="shared" si="334"/>
        <v>9</v>
      </c>
      <c r="D3542" s="39">
        <f t="shared" si="335"/>
        <v>2019</v>
      </c>
      <c r="E3542" s="26" t="s">
        <v>298</v>
      </c>
      <c r="F3542">
        <f t="shared" si="336"/>
        <v>3</v>
      </c>
      <c r="G3542" t="s">
        <v>8</v>
      </c>
    </row>
    <row r="3543" spans="1:7">
      <c r="A3543" s="26">
        <v>43719</v>
      </c>
      <c r="B3543" s="39">
        <f t="shared" si="333"/>
        <v>43719</v>
      </c>
      <c r="C3543" s="39">
        <f t="shared" si="334"/>
        <v>9</v>
      </c>
      <c r="D3543" s="39">
        <f t="shared" si="335"/>
        <v>2019</v>
      </c>
      <c r="E3543" s="26" t="s">
        <v>298</v>
      </c>
      <c r="F3543">
        <f t="shared" si="336"/>
        <v>4</v>
      </c>
      <c r="G3543" t="s">
        <v>8</v>
      </c>
    </row>
    <row r="3544" spans="1:7">
      <c r="A3544" s="26">
        <v>43720</v>
      </c>
      <c r="B3544" s="39">
        <f t="shared" si="333"/>
        <v>43720</v>
      </c>
      <c r="C3544" s="39">
        <f t="shared" si="334"/>
        <v>9</v>
      </c>
      <c r="D3544" s="39">
        <f t="shared" si="335"/>
        <v>2019</v>
      </c>
      <c r="E3544" s="26" t="s">
        <v>298</v>
      </c>
      <c r="F3544">
        <f t="shared" si="336"/>
        <v>5</v>
      </c>
      <c r="G3544" t="s">
        <v>8</v>
      </c>
    </row>
    <row r="3545" spans="1:7">
      <c r="A3545" s="26">
        <v>43721</v>
      </c>
      <c r="B3545" s="39">
        <f t="shared" si="333"/>
        <v>43721</v>
      </c>
      <c r="C3545" s="39">
        <f t="shared" si="334"/>
        <v>9</v>
      </c>
      <c r="D3545" s="39">
        <f t="shared" si="335"/>
        <v>2019</v>
      </c>
      <c r="E3545" s="26" t="s">
        <v>298</v>
      </c>
      <c r="F3545">
        <f t="shared" si="336"/>
        <v>6</v>
      </c>
      <c r="G3545" t="s">
        <v>8</v>
      </c>
    </row>
    <row r="3546" spans="1:7">
      <c r="A3546" s="26">
        <v>43722</v>
      </c>
      <c r="B3546" s="39">
        <f t="shared" si="333"/>
        <v>43722</v>
      </c>
      <c r="C3546" s="39">
        <f t="shared" si="334"/>
        <v>9</v>
      </c>
      <c r="D3546" s="39">
        <f t="shared" si="335"/>
        <v>2019</v>
      </c>
      <c r="E3546" s="26" t="s">
        <v>298</v>
      </c>
      <c r="F3546">
        <f t="shared" si="336"/>
        <v>7</v>
      </c>
      <c r="G3546" t="s">
        <v>0</v>
      </c>
    </row>
    <row r="3547" spans="1:7">
      <c r="A3547" s="26">
        <v>43723</v>
      </c>
      <c r="B3547" s="39">
        <f t="shared" si="333"/>
        <v>43723</v>
      </c>
      <c r="C3547" s="39">
        <f t="shared" si="334"/>
        <v>9</v>
      </c>
      <c r="D3547" s="39">
        <f t="shared" si="335"/>
        <v>2019</v>
      </c>
      <c r="E3547" s="26" t="s">
        <v>298</v>
      </c>
      <c r="F3547">
        <f t="shared" si="336"/>
        <v>1</v>
      </c>
      <c r="G3547" t="s">
        <v>13</v>
      </c>
    </row>
    <row r="3548" spans="1:7">
      <c r="A3548" s="26">
        <v>43724</v>
      </c>
      <c r="B3548" s="39">
        <f t="shared" si="333"/>
        <v>43724</v>
      </c>
      <c r="C3548" s="39">
        <f t="shared" si="334"/>
        <v>9</v>
      </c>
      <c r="D3548" s="39">
        <f t="shared" si="335"/>
        <v>2019</v>
      </c>
      <c r="E3548" s="26" t="s">
        <v>298</v>
      </c>
      <c r="F3548">
        <f t="shared" si="336"/>
        <v>2</v>
      </c>
      <c r="G3548" t="s">
        <v>8</v>
      </c>
    </row>
    <row r="3549" spans="1:7">
      <c r="A3549" s="26">
        <v>43725</v>
      </c>
      <c r="B3549" s="39">
        <f t="shared" si="333"/>
        <v>43725</v>
      </c>
      <c r="C3549" s="39">
        <f t="shared" si="334"/>
        <v>9</v>
      </c>
      <c r="D3549" s="39">
        <f t="shared" si="335"/>
        <v>2019</v>
      </c>
      <c r="E3549" s="26" t="s">
        <v>298</v>
      </c>
      <c r="F3549">
        <f t="shared" si="336"/>
        <v>3</v>
      </c>
      <c r="G3549" t="s">
        <v>8</v>
      </c>
    </row>
    <row r="3550" spans="1:7">
      <c r="A3550" s="26">
        <v>43726</v>
      </c>
      <c r="B3550" s="39">
        <f t="shared" si="333"/>
        <v>43726</v>
      </c>
      <c r="C3550" s="39">
        <f t="shared" si="334"/>
        <v>9</v>
      </c>
      <c r="D3550" s="39">
        <f t="shared" si="335"/>
        <v>2019</v>
      </c>
      <c r="E3550" s="26" t="s">
        <v>298</v>
      </c>
      <c r="F3550">
        <f t="shared" si="336"/>
        <v>4</v>
      </c>
      <c r="G3550" t="s">
        <v>8</v>
      </c>
    </row>
    <row r="3551" spans="1:7">
      <c r="A3551" s="26">
        <v>43727</v>
      </c>
      <c r="B3551" s="39">
        <f t="shared" si="333"/>
        <v>43727</v>
      </c>
      <c r="C3551" s="39">
        <f t="shared" si="334"/>
        <v>9</v>
      </c>
      <c r="D3551" s="39">
        <f t="shared" si="335"/>
        <v>2019</v>
      </c>
      <c r="E3551" s="26" t="s">
        <v>298</v>
      </c>
      <c r="F3551">
        <f t="shared" si="336"/>
        <v>5</v>
      </c>
      <c r="G3551" t="s">
        <v>8</v>
      </c>
    </row>
    <row r="3552" spans="1:7">
      <c r="A3552" s="26">
        <v>43728</v>
      </c>
      <c r="B3552" s="39">
        <f t="shared" si="333"/>
        <v>43728</v>
      </c>
      <c r="C3552" s="39">
        <f t="shared" si="334"/>
        <v>9</v>
      </c>
      <c r="D3552" s="39">
        <f t="shared" si="335"/>
        <v>2019</v>
      </c>
      <c r="E3552" s="26" t="s">
        <v>298</v>
      </c>
      <c r="F3552">
        <f t="shared" si="336"/>
        <v>6</v>
      </c>
      <c r="G3552" t="s">
        <v>8</v>
      </c>
    </row>
    <row r="3553" spans="1:7">
      <c r="A3553" s="26">
        <v>43729</v>
      </c>
      <c r="B3553" s="39">
        <f t="shared" si="333"/>
        <v>43729</v>
      </c>
      <c r="C3553" s="39">
        <f t="shared" si="334"/>
        <v>9</v>
      </c>
      <c r="D3553" s="39">
        <f t="shared" si="335"/>
        <v>2019</v>
      </c>
      <c r="E3553" s="26" t="s">
        <v>298</v>
      </c>
      <c r="F3553">
        <f t="shared" si="336"/>
        <v>7</v>
      </c>
      <c r="G3553" t="s">
        <v>0</v>
      </c>
    </row>
    <row r="3554" spans="1:7">
      <c r="A3554" s="26">
        <v>43730</v>
      </c>
      <c r="B3554" s="39">
        <f t="shared" si="333"/>
        <v>43730</v>
      </c>
      <c r="C3554" s="39">
        <f t="shared" si="334"/>
        <v>9</v>
      </c>
      <c r="D3554" s="39">
        <f t="shared" si="335"/>
        <v>2019</v>
      </c>
      <c r="E3554" s="26" t="s">
        <v>298</v>
      </c>
      <c r="F3554">
        <f t="shared" si="336"/>
        <v>1</v>
      </c>
      <c r="G3554" t="s">
        <v>13</v>
      </c>
    </row>
    <row r="3555" spans="1:7">
      <c r="A3555" s="26">
        <v>43731</v>
      </c>
      <c r="B3555" s="39">
        <f t="shared" si="333"/>
        <v>43731</v>
      </c>
      <c r="C3555" s="39">
        <f t="shared" si="334"/>
        <v>9</v>
      </c>
      <c r="D3555" s="39">
        <f t="shared" si="335"/>
        <v>2019</v>
      </c>
      <c r="E3555" s="26" t="s">
        <v>298</v>
      </c>
      <c r="F3555">
        <f t="shared" si="336"/>
        <v>2</v>
      </c>
      <c r="G3555" t="s">
        <v>8</v>
      </c>
    </row>
    <row r="3556" spans="1:7">
      <c r="A3556" s="26">
        <v>43732</v>
      </c>
      <c r="B3556" s="39">
        <f t="shared" si="333"/>
        <v>43732</v>
      </c>
      <c r="C3556" s="39">
        <f t="shared" si="334"/>
        <v>9</v>
      </c>
      <c r="D3556" s="39">
        <f t="shared" si="335"/>
        <v>2019</v>
      </c>
      <c r="E3556" s="26" t="s">
        <v>298</v>
      </c>
      <c r="F3556">
        <f t="shared" si="336"/>
        <v>3</v>
      </c>
      <c r="G3556" t="s">
        <v>8</v>
      </c>
    </row>
    <row r="3557" spans="1:7">
      <c r="A3557" s="26">
        <v>43733</v>
      </c>
      <c r="B3557" s="39">
        <f t="shared" si="333"/>
        <v>43733</v>
      </c>
      <c r="C3557" s="39">
        <f t="shared" si="334"/>
        <v>9</v>
      </c>
      <c r="D3557" s="39">
        <f t="shared" si="335"/>
        <v>2019</v>
      </c>
      <c r="E3557" s="26" t="s">
        <v>298</v>
      </c>
      <c r="F3557">
        <f t="shared" si="336"/>
        <v>4</v>
      </c>
      <c r="G3557" t="s">
        <v>8</v>
      </c>
    </row>
    <row r="3558" spans="1:7">
      <c r="A3558" s="26">
        <v>43734</v>
      </c>
      <c r="B3558" s="39">
        <f t="shared" si="333"/>
        <v>43734</v>
      </c>
      <c r="C3558" s="39">
        <f t="shared" si="334"/>
        <v>9</v>
      </c>
      <c r="D3558" s="39">
        <f t="shared" si="335"/>
        <v>2019</v>
      </c>
      <c r="E3558" s="26" t="s">
        <v>298</v>
      </c>
      <c r="F3558">
        <f t="shared" si="336"/>
        <v>5</v>
      </c>
      <c r="G3558" t="s">
        <v>8</v>
      </c>
    </row>
    <row r="3559" spans="1:7">
      <c r="A3559" s="26">
        <v>43735</v>
      </c>
      <c r="B3559" s="39">
        <f t="shared" si="333"/>
        <v>43735</v>
      </c>
      <c r="C3559" s="39">
        <f t="shared" si="334"/>
        <v>9</v>
      </c>
      <c r="D3559" s="39">
        <f t="shared" si="335"/>
        <v>2019</v>
      </c>
      <c r="E3559" s="26" t="s">
        <v>298</v>
      </c>
      <c r="F3559">
        <f t="shared" si="336"/>
        <v>6</v>
      </c>
      <c r="G3559" t="s">
        <v>8</v>
      </c>
    </row>
    <row r="3560" spans="1:7">
      <c r="A3560" s="26">
        <v>43736</v>
      </c>
      <c r="B3560" s="39">
        <f t="shared" si="333"/>
        <v>43736</v>
      </c>
      <c r="C3560" s="39">
        <f t="shared" si="334"/>
        <v>9</v>
      </c>
      <c r="D3560" s="39">
        <f t="shared" si="335"/>
        <v>2019</v>
      </c>
      <c r="E3560" s="26" t="s">
        <v>298</v>
      </c>
      <c r="F3560">
        <f t="shared" si="336"/>
        <v>7</v>
      </c>
      <c r="G3560" t="s">
        <v>0</v>
      </c>
    </row>
    <row r="3561" spans="1:7">
      <c r="A3561" s="26">
        <v>43737</v>
      </c>
      <c r="B3561" s="39">
        <f t="shared" si="333"/>
        <v>43737</v>
      </c>
      <c r="C3561" s="39">
        <f t="shared" si="334"/>
        <v>9</v>
      </c>
      <c r="D3561" s="39">
        <f t="shared" si="335"/>
        <v>2019</v>
      </c>
      <c r="E3561" s="26" t="s">
        <v>298</v>
      </c>
      <c r="F3561">
        <f t="shared" si="336"/>
        <v>1</v>
      </c>
      <c r="G3561" t="s">
        <v>13</v>
      </c>
    </row>
    <row r="3562" spans="1:7">
      <c r="A3562" s="26">
        <v>43738</v>
      </c>
      <c r="B3562" s="39">
        <f t="shared" si="333"/>
        <v>43738</v>
      </c>
      <c r="C3562" s="39">
        <f t="shared" si="334"/>
        <v>9</v>
      </c>
      <c r="D3562" s="39">
        <f t="shared" si="335"/>
        <v>2019</v>
      </c>
      <c r="E3562" s="26" t="s">
        <v>298</v>
      </c>
      <c r="F3562">
        <f t="shared" si="336"/>
        <v>2</v>
      </c>
      <c r="G3562" t="s">
        <v>8</v>
      </c>
    </row>
    <row r="3563" spans="1:7">
      <c r="A3563" s="26">
        <v>43739</v>
      </c>
      <c r="B3563" s="39">
        <f t="shared" si="333"/>
        <v>43739</v>
      </c>
      <c r="C3563" s="39">
        <f t="shared" si="334"/>
        <v>10</v>
      </c>
      <c r="D3563" s="39">
        <f t="shared" si="335"/>
        <v>2019</v>
      </c>
      <c r="E3563" s="26" t="s">
        <v>333</v>
      </c>
      <c r="F3563">
        <f t="shared" si="336"/>
        <v>3</v>
      </c>
      <c r="G3563" t="s">
        <v>8</v>
      </c>
    </row>
    <row r="3564" spans="1:7">
      <c r="A3564" s="26">
        <v>43740</v>
      </c>
      <c r="B3564" s="39">
        <f t="shared" si="333"/>
        <v>43740</v>
      </c>
      <c r="C3564" s="39">
        <f t="shared" si="334"/>
        <v>10</v>
      </c>
      <c r="D3564" s="39">
        <f t="shared" si="335"/>
        <v>2019</v>
      </c>
      <c r="E3564" s="26" t="s">
        <v>333</v>
      </c>
      <c r="F3564">
        <f t="shared" si="336"/>
        <v>4</v>
      </c>
      <c r="G3564" t="s">
        <v>8</v>
      </c>
    </row>
    <row r="3565" spans="1:7">
      <c r="A3565" s="26">
        <v>43741</v>
      </c>
      <c r="B3565" s="39">
        <f t="shared" si="333"/>
        <v>43741</v>
      </c>
      <c r="C3565" s="39">
        <f t="shared" si="334"/>
        <v>10</v>
      </c>
      <c r="D3565" s="39">
        <f t="shared" si="335"/>
        <v>2019</v>
      </c>
      <c r="E3565" s="26" t="s">
        <v>333</v>
      </c>
      <c r="F3565">
        <f t="shared" si="336"/>
        <v>5</v>
      </c>
      <c r="G3565" t="s">
        <v>8</v>
      </c>
    </row>
    <row r="3566" spans="1:7">
      <c r="A3566" s="26">
        <v>43742</v>
      </c>
      <c r="B3566" s="39">
        <f t="shared" si="333"/>
        <v>43742</v>
      </c>
      <c r="C3566" s="39">
        <f t="shared" si="334"/>
        <v>10</v>
      </c>
      <c r="D3566" s="39">
        <f t="shared" si="335"/>
        <v>2019</v>
      </c>
      <c r="E3566" s="26" t="s">
        <v>333</v>
      </c>
      <c r="F3566">
        <f t="shared" si="336"/>
        <v>6</v>
      </c>
      <c r="G3566" t="s">
        <v>8</v>
      </c>
    </row>
    <row r="3567" spans="1:7">
      <c r="A3567" s="26">
        <v>43743</v>
      </c>
      <c r="B3567" s="39">
        <f t="shared" si="333"/>
        <v>43743</v>
      </c>
      <c r="C3567" s="39">
        <f t="shared" si="334"/>
        <v>10</v>
      </c>
      <c r="D3567" s="39">
        <f t="shared" si="335"/>
        <v>2019</v>
      </c>
      <c r="E3567" s="26" t="s">
        <v>333</v>
      </c>
      <c r="F3567">
        <f t="shared" si="336"/>
        <v>7</v>
      </c>
      <c r="G3567" t="s">
        <v>0</v>
      </c>
    </row>
    <row r="3568" spans="1:7">
      <c r="A3568" s="26">
        <v>43744</v>
      </c>
      <c r="B3568" s="39">
        <f t="shared" si="333"/>
        <v>43744</v>
      </c>
      <c r="C3568" s="39">
        <f t="shared" si="334"/>
        <v>10</v>
      </c>
      <c r="D3568" s="39">
        <f t="shared" si="335"/>
        <v>2019</v>
      </c>
      <c r="E3568" s="26" t="s">
        <v>333</v>
      </c>
      <c r="F3568">
        <f t="shared" si="336"/>
        <v>1</v>
      </c>
      <c r="G3568" t="s">
        <v>13</v>
      </c>
    </row>
    <row r="3569" spans="1:7">
      <c r="A3569" s="26">
        <v>43745</v>
      </c>
      <c r="B3569" s="39">
        <f t="shared" si="333"/>
        <v>43745</v>
      </c>
      <c r="C3569" s="39">
        <f t="shared" si="334"/>
        <v>10</v>
      </c>
      <c r="D3569" s="39">
        <f t="shared" si="335"/>
        <v>2019</v>
      </c>
      <c r="E3569" s="26" t="s">
        <v>333</v>
      </c>
      <c r="F3569">
        <f t="shared" si="336"/>
        <v>2</v>
      </c>
      <c r="G3569" t="s">
        <v>8</v>
      </c>
    </row>
    <row r="3570" spans="1:7">
      <c r="A3570" s="26">
        <v>43746</v>
      </c>
      <c r="B3570" s="39">
        <f t="shared" si="333"/>
        <v>43746</v>
      </c>
      <c r="C3570" s="39">
        <f t="shared" si="334"/>
        <v>10</v>
      </c>
      <c r="D3570" s="39">
        <f t="shared" si="335"/>
        <v>2019</v>
      </c>
      <c r="E3570" s="26" t="s">
        <v>333</v>
      </c>
      <c r="F3570">
        <f t="shared" si="336"/>
        <v>3</v>
      </c>
      <c r="G3570" t="s">
        <v>8</v>
      </c>
    </row>
    <row r="3571" spans="1:7">
      <c r="A3571" s="26">
        <v>43747</v>
      </c>
      <c r="B3571" s="39">
        <f t="shared" si="333"/>
        <v>43747</v>
      </c>
      <c r="C3571" s="39">
        <f t="shared" si="334"/>
        <v>10</v>
      </c>
      <c r="D3571" s="39">
        <f t="shared" si="335"/>
        <v>2019</v>
      </c>
      <c r="E3571" s="26" t="s">
        <v>333</v>
      </c>
      <c r="F3571">
        <f t="shared" si="336"/>
        <v>4</v>
      </c>
      <c r="G3571" t="s">
        <v>8</v>
      </c>
    </row>
    <row r="3572" spans="1:7">
      <c r="A3572" s="26">
        <v>43748</v>
      </c>
      <c r="B3572" s="39">
        <f t="shared" si="333"/>
        <v>43748</v>
      </c>
      <c r="C3572" s="39">
        <f t="shared" si="334"/>
        <v>10</v>
      </c>
      <c r="D3572" s="39">
        <f t="shared" si="335"/>
        <v>2019</v>
      </c>
      <c r="E3572" s="26" t="s">
        <v>333</v>
      </c>
      <c r="F3572">
        <f t="shared" si="336"/>
        <v>5</v>
      </c>
      <c r="G3572" t="s">
        <v>8</v>
      </c>
    </row>
    <row r="3573" spans="1:7">
      <c r="A3573" s="26">
        <v>43749</v>
      </c>
      <c r="B3573" s="39">
        <f t="shared" si="333"/>
        <v>43749</v>
      </c>
      <c r="C3573" s="39">
        <f t="shared" si="334"/>
        <v>10</v>
      </c>
      <c r="D3573" s="39">
        <f t="shared" si="335"/>
        <v>2019</v>
      </c>
      <c r="E3573" s="26" t="s">
        <v>333</v>
      </c>
      <c r="F3573">
        <f t="shared" si="336"/>
        <v>6</v>
      </c>
      <c r="G3573" t="s">
        <v>8</v>
      </c>
    </row>
    <row r="3574" spans="1:7">
      <c r="A3574" s="26">
        <v>43750</v>
      </c>
      <c r="B3574" s="39">
        <f t="shared" si="333"/>
        <v>43750</v>
      </c>
      <c r="C3574" s="39">
        <f t="shared" si="334"/>
        <v>10</v>
      </c>
      <c r="D3574" s="39">
        <f t="shared" si="335"/>
        <v>2019</v>
      </c>
      <c r="E3574" s="26" t="s">
        <v>333</v>
      </c>
      <c r="F3574">
        <f t="shared" si="336"/>
        <v>7</v>
      </c>
      <c r="G3574" t="s">
        <v>0</v>
      </c>
    </row>
    <row r="3575" spans="1:7">
      <c r="A3575" s="26">
        <v>43751</v>
      </c>
      <c r="B3575" s="39">
        <f t="shared" si="333"/>
        <v>43751</v>
      </c>
      <c r="C3575" s="39">
        <f t="shared" si="334"/>
        <v>10</v>
      </c>
      <c r="D3575" s="39">
        <f t="shared" si="335"/>
        <v>2019</v>
      </c>
      <c r="E3575" s="26" t="s">
        <v>333</v>
      </c>
      <c r="F3575">
        <f t="shared" si="336"/>
        <v>1</v>
      </c>
      <c r="G3575" t="s">
        <v>13</v>
      </c>
    </row>
    <row r="3576" spans="1:7">
      <c r="A3576" s="26">
        <v>43752</v>
      </c>
      <c r="B3576" s="39">
        <f t="shared" si="333"/>
        <v>43752</v>
      </c>
      <c r="C3576" s="39">
        <f t="shared" si="334"/>
        <v>10</v>
      </c>
      <c r="D3576" s="39">
        <f t="shared" si="335"/>
        <v>2019</v>
      </c>
      <c r="E3576" s="26" t="s">
        <v>333</v>
      </c>
      <c r="F3576">
        <f t="shared" si="336"/>
        <v>2</v>
      </c>
      <c r="G3576" t="s">
        <v>8</v>
      </c>
    </row>
    <row r="3577" spans="1:7">
      <c r="A3577" s="26">
        <v>43753</v>
      </c>
      <c r="B3577" s="39">
        <f t="shared" si="333"/>
        <v>43753</v>
      </c>
      <c r="C3577" s="39">
        <f t="shared" si="334"/>
        <v>10</v>
      </c>
      <c r="D3577" s="39">
        <f t="shared" si="335"/>
        <v>2019</v>
      </c>
      <c r="E3577" s="26" t="s">
        <v>333</v>
      </c>
      <c r="F3577">
        <f t="shared" si="336"/>
        <v>3</v>
      </c>
      <c r="G3577" t="s">
        <v>8</v>
      </c>
    </row>
    <row r="3578" spans="1:7">
      <c r="A3578" s="26">
        <v>43754</v>
      </c>
      <c r="B3578" s="39">
        <f t="shared" si="333"/>
        <v>43754</v>
      </c>
      <c r="C3578" s="39">
        <f t="shared" si="334"/>
        <v>10</v>
      </c>
      <c r="D3578" s="39">
        <f t="shared" si="335"/>
        <v>2019</v>
      </c>
      <c r="E3578" s="26" t="s">
        <v>333</v>
      </c>
      <c r="F3578">
        <f t="shared" si="336"/>
        <v>4</v>
      </c>
      <c r="G3578" t="s">
        <v>8</v>
      </c>
    </row>
    <row r="3579" spans="1:7">
      <c r="A3579" s="26">
        <v>43755</v>
      </c>
      <c r="B3579" s="39">
        <f t="shared" si="333"/>
        <v>43755</v>
      </c>
      <c r="C3579" s="39">
        <f t="shared" si="334"/>
        <v>10</v>
      </c>
      <c r="D3579" s="39">
        <f t="shared" si="335"/>
        <v>2019</v>
      </c>
      <c r="E3579" s="26" t="s">
        <v>333</v>
      </c>
      <c r="F3579">
        <f t="shared" si="336"/>
        <v>5</v>
      </c>
      <c r="G3579" t="s">
        <v>8</v>
      </c>
    </row>
    <row r="3580" spans="1:7">
      <c r="A3580" s="26">
        <v>43756</v>
      </c>
      <c r="B3580" s="39">
        <f t="shared" ref="B3580:B3643" si="337">A3580</f>
        <v>43756</v>
      </c>
      <c r="C3580" s="39">
        <f t="shared" ref="C3580:C3643" si="338">MONTH(A3580)</f>
        <v>10</v>
      </c>
      <c r="D3580" s="39">
        <f t="shared" ref="D3580:D3643" si="339">YEAR(A3580)</f>
        <v>2019</v>
      </c>
      <c r="E3580" s="26" t="s">
        <v>333</v>
      </c>
      <c r="F3580">
        <f t="shared" ref="F3580:F3643" si="340">WEEKDAY(A3580)</f>
        <v>6</v>
      </c>
      <c r="G3580" t="s">
        <v>8</v>
      </c>
    </row>
    <row r="3581" spans="1:7">
      <c r="A3581" s="26">
        <v>43757</v>
      </c>
      <c r="B3581" s="39">
        <f t="shared" si="337"/>
        <v>43757</v>
      </c>
      <c r="C3581" s="39">
        <f t="shared" si="338"/>
        <v>10</v>
      </c>
      <c r="D3581" s="39">
        <f t="shared" si="339"/>
        <v>2019</v>
      </c>
      <c r="E3581" s="26" t="s">
        <v>333</v>
      </c>
      <c r="F3581">
        <f t="shared" si="340"/>
        <v>7</v>
      </c>
      <c r="G3581" t="s">
        <v>0</v>
      </c>
    </row>
    <row r="3582" spans="1:7">
      <c r="A3582" s="26">
        <v>43758</v>
      </c>
      <c r="B3582" s="39">
        <f t="shared" si="337"/>
        <v>43758</v>
      </c>
      <c r="C3582" s="39">
        <f t="shared" si="338"/>
        <v>10</v>
      </c>
      <c r="D3582" s="39">
        <f t="shared" si="339"/>
        <v>2019</v>
      </c>
      <c r="E3582" s="26" t="s">
        <v>333</v>
      </c>
      <c r="F3582">
        <f t="shared" si="340"/>
        <v>1</v>
      </c>
      <c r="G3582" t="s">
        <v>13</v>
      </c>
    </row>
    <row r="3583" spans="1:7">
      <c r="A3583" s="26">
        <v>43759</v>
      </c>
      <c r="B3583" s="39">
        <f t="shared" si="337"/>
        <v>43759</v>
      </c>
      <c r="C3583" s="39">
        <f t="shared" si="338"/>
        <v>10</v>
      </c>
      <c r="D3583" s="39">
        <f t="shared" si="339"/>
        <v>2019</v>
      </c>
      <c r="E3583" s="26" t="s">
        <v>333</v>
      </c>
      <c r="F3583">
        <f t="shared" si="340"/>
        <v>2</v>
      </c>
      <c r="G3583" t="s">
        <v>8</v>
      </c>
    </row>
    <row r="3584" spans="1:7">
      <c r="A3584" s="26">
        <v>43760</v>
      </c>
      <c r="B3584" s="39">
        <f t="shared" si="337"/>
        <v>43760</v>
      </c>
      <c r="C3584" s="39">
        <f t="shared" si="338"/>
        <v>10</v>
      </c>
      <c r="D3584" s="39">
        <f t="shared" si="339"/>
        <v>2019</v>
      </c>
      <c r="E3584" s="26" t="s">
        <v>333</v>
      </c>
      <c r="F3584">
        <f t="shared" si="340"/>
        <v>3</v>
      </c>
      <c r="G3584" t="s">
        <v>8</v>
      </c>
    </row>
    <row r="3585" spans="1:7">
      <c r="A3585" s="26">
        <v>43761</v>
      </c>
      <c r="B3585" s="39">
        <f t="shared" si="337"/>
        <v>43761</v>
      </c>
      <c r="C3585" s="39">
        <f t="shared" si="338"/>
        <v>10</v>
      </c>
      <c r="D3585" s="39">
        <f t="shared" si="339"/>
        <v>2019</v>
      </c>
      <c r="E3585" s="26" t="s">
        <v>333</v>
      </c>
      <c r="F3585">
        <f t="shared" si="340"/>
        <v>4</v>
      </c>
      <c r="G3585" t="s">
        <v>8</v>
      </c>
    </row>
    <row r="3586" spans="1:7">
      <c r="A3586" s="26">
        <v>43762</v>
      </c>
      <c r="B3586" s="39">
        <f t="shared" si="337"/>
        <v>43762</v>
      </c>
      <c r="C3586" s="39">
        <f t="shared" si="338"/>
        <v>10</v>
      </c>
      <c r="D3586" s="39">
        <f t="shared" si="339"/>
        <v>2019</v>
      </c>
      <c r="E3586" s="26" t="s">
        <v>333</v>
      </c>
      <c r="F3586">
        <f t="shared" si="340"/>
        <v>5</v>
      </c>
      <c r="G3586" t="s">
        <v>8</v>
      </c>
    </row>
    <row r="3587" spans="1:7">
      <c r="A3587" s="26">
        <v>43763</v>
      </c>
      <c r="B3587" s="39">
        <f t="shared" si="337"/>
        <v>43763</v>
      </c>
      <c r="C3587" s="39">
        <f t="shared" si="338"/>
        <v>10</v>
      </c>
      <c r="D3587" s="39">
        <f t="shared" si="339"/>
        <v>2019</v>
      </c>
      <c r="E3587" s="26" t="s">
        <v>333</v>
      </c>
      <c r="F3587">
        <f t="shared" si="340"/>
        <v>6</v>
      </c>
      <c r="G3587" t="s">
        <v>8</v>
      </c>
    </row>
    <row r="3588" spans="1:7">
      <c r="A3588" s="26">
        <v>43764</v>
      </c>
      <c r="B3588" s="39">
        <f t="shared" si="337"/>
        <v>43764</v>
      </c>
      <c r="C3588" s="39">
        <f t="shared" si="338"/>
        <v>10</v>
      </c>
      <c r="D3588" s="39">
        <f t="shared" si="339"/>
        <v>2019</v>
      </c>
      <c r="E3588" s="26" t="s">
        <v>333</v>
      </c>
      <c r="F3588">
        <f t="shared" si="340"/>
        <v>7</v>
      </c>
      <c r="G3588" t="s">
        <v>0</v>
      </c>
    </row>
    <row r="3589" spans="1:7">
      <c r="A3589" s="26">
        <v>43765</v>
      </c>
      <c r="B3589" s="39">
        <f t="shared" si="337"/>
        <v>43765</v>
      </c>
      <c r="C3589" s="39">
        <f t="shared" si="338"/>
        <v>10</v>
      </c>
      <c r="D3589" s="39">
        <f t="shared" si="339"/>
        <v>2019</v>
      </c>
      <c r="E3589" s="26" t="s">
        <v>333</v>
      </c>
      <c r="F3589">
        <f t="shared" si="340"/>
        <v>1</v>
      </c>
      <c r="G3589" t="s">
        <v>13</v>
      </c>
    </row>
    <row r="3590" spans="1:7">
      <c r="A3590" s="26">
        <v>43766</v>
      </c>
      <c r="B3590" s="39">
        <f t="shared" si="337"/>
        <v>43766</v>
      </c>
      <c r="C3590" s="39">
        <f t="shared" si="338"/>
        <v>10</v>
      </c>
      <c r="D3590" s="39">
        <f t="shared" si="339"/>
        <v>2019</v>
      </c>
      <c r="E3590" s="26" t="s">
        <v>333</v>
      </c>
      <c r="F3590">
        <f t="shared" si="340"/>
        <v>2</v>
      </c>
      <c r="G3590" t="s">
        <v>8</v>
      </c>
    </row>
    <row r="3591" spans="1:7">
      <c r="A3591" s="26">
        <v>43767</v>
      </c>
      <c r="B3591" s="39">
        <f t="shared" si="337"/>
        <v>43767</v>
      </c>
      <c r="C3591" s="39">
        <f t="shared" si="338"/>
        <v>10</v>
      </c>
      <c r="D3591" s="39">
        <f t="shared" si="339"/>
        <v>2019</v>
      </c>
      <c r="E3591" s="26" t="s">
        <v>333</v>
      </c>
      <c r="F3591">
        <f t="shared" si="340"/>
        <v>3</v>
      </c>
      <c r="G3591" t="s">
        <v>8</v>
      </c>
    </row>
    <row r="3592" spans="1:7">
      <c r="A3592" s="26">
        <v>43768</v>
      </c>
      <c r="B3592" s="39">
        <f t="shared" si="337"/>
        <v>43768</v>
      </c>
      <c r="C3592" s="39">
        <f t="shared" si="338"/>
        <v>10</v>
      </c>
      <c r="D3592" s="39">
        <f t="shared" si="339"/>
        <v>2019</v>
      </c>
      <c r="E3592" s="26" t="s">
        <v>333</v>
      </c>
      <c r="F3592">
        <f t="shared" si="340"/>
        <v>4</v>
      </c>
      <c r="G3592" t="s">
        <v>8</v>
      </c>
    </row>
    <row r="3593" spans="1:7">
      <c r="A3593" s="26">
        <v>43769</v>
      </c>
      <c r="B3593" s="39">
        <f t="shared" si="337"/>
        <v>43769</v>
      </c>
      <c r="C3593" s="39">
        <f t="shared" si="338"/>
        <v>10</v>
      </c>
      <c r="D3593" s="39">
        <f t="shared" si="339"/>
        <v>2019</v>
      </c>
      <c r="E3593" s="26" t="s">
        <v>333</v>
      </c>
      <c r="F3593">
        <f t="shared" si="340"/>
        <v>5</v>
      </c>
      <c r="G3593" t="s">
        <v>8</v>
      </c>
    </row>
    <row r="3594" spans="1:7">
      <c r="A3594" s="26">
        <v>43770</v>
      </c>
      <c r="B3594" s="39">
        <f t="shared" si="337"/>
        <v>43770</v>
      </c>
      <c r="C3594" s="39">
        <f t="shared" si="338"/>
        <v>11</v>
      </c>
      <c r="D3594" s="39">
        <f t="shared" si="339"/>
        <v>2019</v>
      </c>
      <c r="E3594" s="26" t="s">
        <v>333</v>
      </c>
      <c r="F3594">
        <f t="shared" si="340"/>
        <v>6</v>
      </c>
      <c r="G3594" t="s">
        <v>8</v>
      </c>
    </row>
    <row r="3595" spans="1:7">
      <c r="A3595" s="26">
        <v>43771</v>
      </c>
      <c r="B3595" s="39">
        <f t="shared" si="337"/>
        <v>43771</v>
      </c>
      <c r="C3595" s="39">
        <f t="shared" si="338"/>
        <v>11</v>
      </c>
      <c r="D3595" s="39">
        <f t="shared" si="339"/>
        <v>2019</v>
      </c>
      <c r="E3595" s="26" t="s">
        <v>333</v>
      </c>
      <c r="F3595">
        <f t="shared" si="340"/>
        <v>7</v>
      </c>
      <c r="G3595" t="s">
        <v>0</v>
      </c>
    </row>
    <row r="3596" spans="1:7">
      <c r="A3596" s="26">
        <v>43772</v>
      </c>
      <c r="B3596" s="39">
        <f t="shared" si="337"/>
        <v>43772</v>
      </c>
      <c r="C3596" s="39">
        <f t="shared" si="338"/>
        <v>11</v>
      </c>
      <c r="D3596" s="39">
        <f t="shared" si="339"/>
        <v>2019</v>
      </c>
      <c r="E3596" s="26" t="s">
        <v>333</v>
      </c>
      <c r="F3596">
        <f t="shared" si="340"/>
        <v>1</v>
      </c>
      <c r="G3596" t="s">
        <v>13</v>
      </c>
    </row>
    <row r="3597" spans="1:7">
      <c r="A3597" s="26">
        <v>43773</v>
      </c>
      <c r="B3597" s="39">
        <f t="shared" si="337"/>
        <v>43773</v>
      </c>
      <c r="C3597" s="39">
        <f t="shared" si="338"/>
        <v>11</v>
      </c>
      <c r="D3597" s="39">
        <f t="shared" si="339"/>
        <v>2019</v>
      </c>
      <c r="E3597" s="26" t="s">
        <v>333</v>
      </c>
      <c r="F3597">
        <f t="shared" si="340"/>
        <v>2</v>
      </c>
      <c r="G3597" t="s">
        <v>8</v>
      </c>
    </row>
    <row r="3598" spans="1:7">
      <c r="A3598" s="26">
        <v>43774</v>
      </c>
      <c r="B3598" s="39">
        <f t="shared" si="337"/>
        <v>43774</v>
      </c>
      <c r="C3598" s="39">
        <f t="shared" si="338"/>
        <v>11</v>
      </c>
      <c r="D3598" s="39">
        <f t="shared" si="339"/>
        <v>2019</v>
      </c>
      <c r="E3598" s="26" t="s">
        <v>333</v>
      </c>
      <c r="F3598">
        <f t="shared" si="340"/>
        <v>3</v>
      </c>
      <c r="G3598" t="s">
        <v>8</v>
      </c>
    </row>
    <row r="3599" spans="1:7">
      <c r="A3599" s="26">
        <v>43775</v>
      </c>
      <c r="B3599" s="39">
        <f t="shared" si="337"/>
        <v>43775</v>
      </c>
      <c r="C3599" s="39">
        <f t="shared" si="338"/>
        <v>11</v>
      </c>
      <c r="D3599" s="39">
        <f t="shared" si="339"/>
        <v>2019</v>
      </c>
      <c r="E3599" s="26" t="s">
        <v>333</v>
      </c>
      <c r="F3599">
        <f t="shared" si="340"/>
        <v>4</v>
      </c>
      <c r="G3599" t="s">
        <v>8</v>
      </c>
    </row>
    <row r="3600" spans="1:7">
      <c r="A3600" s="26">
        <v>43776</v>
      </c>
      <c r="B3600" s="39">
        <f t="shared" si="337"/>
        <v>43776</v>
      </c>
      <c r="C3600" s="39">
        <f t="shared" si="338"/>
        <v>11</v>
      </c>
      <c r="D3600" s="39">
        <f t="shared" si="339"/>
        <v>2019</v>
      </c>
      <c r="E3600" s="26" t="s">
        <v>333</v>
      </c>
      <c r="F3600">
        <f t="shared" si="340"/>
        <v>5</v>
      </c>
      <c r="G3600" t="s">
        <v>8</v>
      </c>
    </row>
    <row r="3601" spans="1:7">
      <c r="A3601" s="26">
        <v>43777</v>
      </c>
      <c r="B3601" s="39">
        <f t="shared" si="337"/>
        <v>43777</v>
      </c>
      <c r="C3601" s="39">
        <f t="shared" si="338"/>
        <v>11</v>
      </c>
      <c r="D3601" s="39">
        <f t="shared" si="339"/>
        <v>2019</v>
      </c>
      <c r="E3601" s="26" t="s">
        <v>333</v>
      </c>
      <c r="F3601">
        <f t="shared" si="340"/>
        <v>6</v>
      </c>
      <c r="G3601" t="s">
        <v>8</v>
      </c>
    </row>
    <row r="3602" spans="1:7">
      <c r="A3602" s="26">
        <v>43778</v>
      </c>
      <c r="B3602" s="39">
        <f t="shared" si="337"/>
        <v>43778</v>
      </c>
      <c r="C3602" s="39">
        <f t="shared" si="338"/>
        <v>11</v>
      </c>
      <c r="D3602" s="39">
        <f t="shared" si="339"/>
        <v>2019</v>
      </c>
      <c r="E3602" s="26" t="s">
        <v>333</v>
      </c>
      <c r="F3602">
        <f t="shared" si="340"/>
        <v>7</v>
      </c>
      <c r="G3602" t="s">
        <v>0</v>
      </c>
    </row>
    <row r="3603" spans="1:7">
      <c r="A3603" s="26">
        <v>43779</v>
      </c>
      <c r="B3603" s="39">
        <f t="shared" si="337"/>
        <v>43779</v>
      </c>
      <c r="C3603" s="39">
        <f t="shared" si="338"/>
        <v>11</v>
      </c>
      <c r="D3603" s="39">
        <f t="shared" si="339"/>
        <v>2019</v>
      </c>
      <c r="E3603" s="26" t="s">
        <v>333</v>
      </c>
      <c r="F3603">
        <f t="shared" si="340"/>
        <v>1</v>
      </c>
      <c r="G3603" t="s">
        <v>13</v>
      </c>
    </row>
    <row r="3604" spans="1:7">
      <c r="A3604" s="26">
        <v>43780</v>
      </c>
      <c r="B3604" s="39">
        <f t="shared" si="337"/>
        <v>43780</v>
      </c>
      <c r="C3604" s="39">
        <f t="shared" si="338"/>
        <v>11</v>
      </c>
      <c r="D3604" s="39">
        <f t="shared" si="339"/>
        <v>2019</v>
      </c>
      <c r="E3604" s="26" t="s">
        <v>333</v>
      </c>
      <c r="F3604">
        <f t="shared" si="340"/>
        <v>2</v>
      </c>
      <c r="G3604" t="s">
        <v>8</v>
      </c>
    </row>
    <row r="3605" spans="1:7">
      <c r="A3605" s="26">
        <v>43781</v>
      </c>
      <c r="B3605" s="39">
        <f t="shared" si="337"/>
        <v>43781</v>
      </c>
      <c r="C3605" s="39">
        <f t="shared" si="338"/>
        <v>11</v>
      </c>
      <c r="D3605" s="39">
        <f t="shared" si="339"/>
        <v>2019</v>
      </c>
      <c r="E3605" s="26" t="s">
        <v>333</v>
      </c>
      <c r="F3605">
        <f t="shared" si="340"/>
        <v>3</v>
      </c>
      <c r="G3605" t="s">
        <v>8</v>
      </c>
    </row>
    <row r="3606" spans="1:7">
      <c r="A3606" s="26">
        <v>43782</v>
      </c>
      <c r="B3606" s="39">
        <f t="shared" si="337"/>
        <v>43782</v>
      </c>
      <c r="C3606" s="39">
        <f t="shared" si="338"/>
        <v>11</v>
      </c>
      <c r="D3606" s="39">
        <f t="shared" si="339"/>
        <v>2019</v>
      </c>
      <c r="E3606" s="26" t="s">
        <v>333</v>
      </c>
      <c r="F3606">
        <f t="shared" si="340"/>
        <v>4</v>
      </c>
      <c r="G3606" t="s">
        <v>8</v>
      </c>
    </row>
    <row r="3607" spans="1:7">
      <c r="A3607" s="26">
        <v>43783</v>
      </c>
      <c r="B3607" s="39">
        <f t="shared" si="337"/>
        <v>43783</v>
      </c>
      <c r="C3607" s="39">
        <f t="shared" si="338"/>
        <v>11</v>
      </c>
      <c r="D3607" s="39">
        <f t="shared" si="339"/>
        <v>2019</v>
      </c>
      <c r="E3607" s="26" t="s">
        <v>333</v>
      </c>
      <c r="F3607">
        <f t="shared" si="340"/>
        <v>5</v>
      </c>
      <c r="G3607" t="s">
        <v>8</v>
      </c>
    </row>
    <row r="3608" spans="1:7">
      <c r="A3608" s="26">
        <v>43784</v>
      </c>
      <c r="B3608" s="39">
        <f t="shared" si="337"/>
        <v>43784</v>
      </c>
      <c r="C3608" s="39">
        <f t="shared" si="338"/>
        <v>11</v>
      </c>
      <c r="D3608" s="39">
        <f t="shared" si="339"/>
        <v>2019</v>
      </c>
      <c r="E3608" s="26" t="s">
        <v>333</v>
      </c>
      <c r="F3608">
        <f t="shared" si="340"/>
        <v>6</v>
      </c>
      <c r="G3608" t="s">
        <v>8</v>
      </c>
    </row>
    <row r="3609" spans="1:7">
      <c r="A3609" s="26">
        <v>43785</v>
      </c>
      <c r="B3609" s="39">
        <f t="shared" si="337"/>
        <v>43785</v>
      </c>
      <c r="C3609" s="39">
        <f t="shared" si="338"/>
        <v>11</v>
      </c>
      <c r="D3609" s="39">
        <f t="shared" si="339"/>
        <v>2019</v>
      </c>
      <c r="E3609" s="26" t="s">
        <v>333</v>
      </c>
      <c r="F3609">
        <f t="shared" si="340"/>
        <v>7</v>
      </c>
      <c r="G3609" t="s">
        <v>0</v>
      </c>
    </row>
    <row r="3610" spans="1:7">
      <c r="A3610" s="26">
        <v>43786</v>
      </c>
      <c r="B3610" s="39">
        <f t="shared" si="337"/>
        <v>43786</v>
      </c>
      <c r="C3610" s="39">
        <f t="shared" si="338"/>
        <v>11</v>
      </c>
      <c r="D3610" s="39">
        <f t="shared" si="339"/>
        <v>2019</v>
      </c>
      <c r="E3610" s="26" t="s">
        <v>333</v>
      </c>
      <c r="F3610">
        <f t="shared" si="340"/>
        <v>1</v>
      </c>
      <c r="G3610" t="s">
        <v>13</v>
      </c>
    </row>
    <row r="3611" spans="1:7">
      <c r="A3611" s="26">
        <v>43787</v>
      </c>
      <c r="B3611" s="39">
        <f t="shared" si="337"/>
        <v>43787</v>
      </c>
      <c r="C3611" s="39">
        <f t="shared" si="338"/>
        <v>11</v>
      </c>
      <c r="D3611" s="39">
        <f t="shared" si="339"/>
        <v>2019</v>
      </c>
      <c r="E3611" s="26" t="s">
        <v>333</v>
      </c>
      <c r="F3611">
        <f t="shared" si="340"/>
        <v>2</v>
      </c>
      <c r="G3611" t="s">
        <v>8</v>
      </c>
    </row>
    <row r="3612" spans="1:7">
      <c r="A3612" s="26">
        <v>43788</v>
      </c>
      <c r="B3612" s="39">
        <f t="shared" si="337"/>
        <v>43788</v>
      </c>
      <c r="C3612" s="39">
        <f t="shared" si="338"/>
        <v>11</v>
      </c>
      <c r="D3612" s="39">
        <f t="shared" si="339"/>
        <v>2019</v>
      </c>
      <c r="E3612" s="26" t="s">
        <v>333</v>
      </c>
      <c r="F3612">
        <f t="shared" si="340"/>
        <v>3</v>
      </c>
      <c r="G3612" t="s">
        <v>8</v>
      </c>
    </row>
    <row r="3613" spans="1:7">
      <c r="A3613" s="26">
        <v>43789</v>
      </c>
      <c r="B3613" s="39">
        <f t="shared" si="337"/>
        <v>43789</v>
      </c>
      <c r="C3613" s="39">
        <f t="shared" si="338"/>
        <v>11</v>
      </c>
      <c r="D3613" s="39">
        <f t="shared" si="339"/>
        <v>2019</v>
      </c>
      <c r="E3613" s="26" t="s">
        <v>333</v>
      </c>
      <c r="F3613">
        <f t="shared" si="340"/>
        <v>4</v>
      </c>
      <c r="G3613" t="s">
        <v>8</v>
      </c>
    </row>
    <row r="3614" spans="1:7">
      <c r="A3614" s="26">
        <v>43790</v>
      </c>
      <c r="B3614" s="39">
        <f t="shared" si="337"/>
        <v>43790</v>
      </c>
      <c r="C3614" s="39">
        <f t="shared" si="338"/>
        <v>11</v>
      </c>
      <c r="D3614" s="39">
        <f t="shared" si="339"/>
        <v>2019</v>
      </c>
      <c r="E3614" s="26" t="s">
        <v>333</v>
      </c>
      <c r="F3614">
        <f t="shared" si="340"/>
        <v>5</v>
      </c>
      <c r="G3614" t="s">
        <v>8</v>
      </c>
    </row>
    <row r="3615" spans="1:7">
      <c r="A3615" s="26">
        <v>43791</v>
      </c>
      <c r="B3615" s="39">
        <f t="shared" si="337"/>
        <v>43791</v>
      </c>
      <c r="C3615" s="39">
        <f t="shared" si="338"/>
        <v>11</v>
      </c>
      <c r="D3615" s="39">
        <f t="shared" si="339"/>
        <v>2019</v>
      </c>
      <c r="E3615" s="26" t="s">
        <v>333</v>
      </c>
      <c r="F3615">
        <f t="shared" si="340"/>
        <v>6</v>
      </c>
      <c r="G3615" t="s">
        <v>8</v>
      </c>
    </row>
    <row r="3616" spans="1:7">
      <c r="A3616" s="26">
        <v>43792</v>
      </c>
      <c r="B3616" s="39">
        <f t="shared" si="337"/>
        <v>43792</v>
      </c>
      <c r="C3616" s="39">
        <f t="shared" si="338"/>
        <v>11</v>
      </c>
      <c r="D3616" s="39">
        <f t="shared" si="339"/>
        <v>2019</v>
      </c>
      <c r="E3616" s="26" t="s">
        <v>333</v>
      </c>
      <c r="F3616">
        <f t="shared" si="340"/>
        <v>7</v>
      </c>
      <c r="G3616" t="s">
        <v>0</v>
      </c>
    </row>
    <row r="3617" spans="1:7">
      <c r="A3617" s="26">
        <v>43793</v>
      </c>
      <c r="B3617" s="39">
        <f t="shared" si="337"/>
        <v>43793</v>
      </c>
      <c r="C3617" s="39">
        <f t="shared" si="338"/>
        <v>11</v>
      </c>
      <c r="D3617" s="39">
        <f t="shared" si="339"/>
        <v>2019</v>
      </c>
      <c r="E3617" s="26" t="s">
        <v>333</v>
      </c>
      <c r="F3617">
        <f t="shared" si="340"/>
        <v>1</v>
      </c>
      <c r="G3617" t="s">
        <v>13</v>
      </c>
    </row>
    <row r="3618" spans="1:7">
      <c r="A3618" s="26">
        <v>43794</v>
      </c>
      <c r="B3618" s="39">
        <f t="shared" si="337"/>
        <v>43794</v>
      </c>
      <c r="C3618" s="39">
        <f t="shared" si="338"/>
        <v>11</v>
      </c>
      <c r="D3618" s="39">
        <f t="shared" si="339"/>
        <v>2019</v>
      </c>
      <c r="E3618" s="26" t="s">
        <v>333</v>
      </c>
      <c r="F3618">
        <f t="shared" si="340"/>
        <v>2</v>
      </c>
      <c r="G3618" t="s">
        <v>8</v>
      </c>
    </row>
    <row r="3619" spans="1:7">
      <c r="A3619" s="26">
        <v>43795</v>
      </c>
      <c r="B3619" s="39">
        <f t="shared" si="337"/>
        <v>43795</v>
      </c>
      <c r="C3619" s="39">
        <f t="shared" si="338"/>
        <v>11</v>
      </c>
      <c r="D3619" s="39">
        <f t="shared" si="339"/>
        <v>2019</v>
      </c>
      <c r="E3619" s="26" t="s">
        <v>333</v>
      </c>
      <c r="F3619">
        <f t="shared" si="340"/>
        <v>3</v>
      </c>
      <c r="G3619" t="s">
        <v>8</v>
      </c>
    </row>
    <row r="3620" spans="1:7">
      <c r="A3620" s="26">
        <v>43796</v>
      </c>
      <c r="B3620" s="39">
        <f t="shared" si="337"/>
        <v>43796</v>
      </c>
      <c r="C3620" s="39">
        <f t="shared" si="338"/>
        <v>11</v>
      </c>
      <c r="D3620" s="39">
        <f t="shared" si="339"/>
        <v>2019</v>
      </c>
      <c r="E3620" s="26" t="s">
        <v>333</v>
      </c>
      <c r="F3620">
        <f t="shared" si="340"/>
        <v>4</v>
      </c>
      <c r="G3620" t="s">
        <v>8</v>
      </c>
    </row>
    <row r="3621" spans="1:7">
      <c r="A3621" s="26">
        <v>43797</v>
      </c>
      <c r="B3621" s="39">
        <f t="shared" si="337"/>
        <v>43797</v>
      </c>
      <c r="C3621" s="39">
        <f t="shared" si="338"/>
        <v>11</v>
      </c>
      <c r="D3621" s="39">
        <f t="shared" si="339"/>
        <v>2019</v>
      </c>
      <c r="E3621" s="26" t="s">
        <v>333</v>
      </c>
      <c r="F3621">
        <f t="shared" si="340"/>
        <v>5</v>
      </c>
      <c r="G3621" t="s">
        <v>8</v>
      </c>
    </row>
    <row r="3622" spans="1:7">
      <c r="A3622" s="26">
        <v>43798</v>
      </c>
      <c r="B3622" s="39">
        <f t="shared" si="337"/>
        <v>43798</v>
      </c>
      <c r="C3622" s="39">
        <f t="shared" si="338"/>
        <v>11</v>
      </c>
      <c r="D3622" s="39">
        <f t="shared" si="339"/>
        <v>2019</v>
      </c>
      <c r="E3622" s="26" t="s">
        <v>333</v>
      </c>
      <c r="F3622">
        <f t="shared" si="340"/>
        <v>6</v>
      </c>
      <c r="G3622" t="s">
        <v>8</v>
      </c>
    </row>
    <row r="3623" spans="1:7">
      <c r="A3623" s="26">
        <v>43799</v>
      </c>
      <c r="B3623" s="39">
        <f t="shared" si="337"/>
        <v>43799</v>
      </c>
      <c r="C3623" s="39">
        <f t="shared" si="338"/>
        <v>11</v>
      </c>
      <c r="D3623" s="39">
        <f t="shared" si="339"/>
        <v>2019</v>
      </c>
      <c r="E3623" s="26" t="s">
        <v>333</v>
      </c>
      <c r="F3623">
        <f t="shared" si="340"/>
        <v>7</v>
      </c>
      <c r="G3623" t="s">
        <v>0</v>
      </c>
    </row>
    <row r="3624" spans="1:7">
      <c r="A3624" s="26">
        <v>43800</v>
      </c>
      <c r="B3624" s="39">
        <f t="shared" si="337"/>
        <v>43800</v>
      </c>
      <c r="C3624" s="39">
        <f t="shared" si="338"/>
        <v>12</v>
      </c>
      <c r="D3624" s="39">
        <f t="shared" si="339"/>
        <v>2019</v>
      </c>
      <c r="E3624" s="26" t="s">
        <v>333</v>
      </c>
      <c r="F3624">
        <f t="shared" si="340"/>
        <v>1</v>
      </c>
      <c r="G3624" t="s">
        <v>13</v>
      </c>
    </row>
    <row r="3625" spans="1:7">
      <c r="A3625" s="26">
        <v>43801</v>
      </c>
      <c r="B3625" s="39">
        <f t="shared" si="337"/>
        <v>43801</v>
      </c>
      <c r="C3625" s="39">
        <f t="shared" si="338"/>
        <v>12</v>
      </c>
      <c r="D3625" s="39">
        <f t="shared" si="339"/>
        <v>2019</v>
      </c>
      <c r="E3625" s="26" t="s">
        <v>333</v>
      </c>
      <c r="F3625">
        <f t="shared" si="340"/>
        <v>2</v>
      </c>
      <c r="G3625" t="s">
        <v>8</v>
      </c>
    </row>
    <row r="3626" spans="1:7">
      <c r="A3626" s="26">
        <v>43802</v>
      </c>
      <c r="B3626" s="39">
        <f t="shared" si="337"/>
        <v>43802</v>
      </c>
      <c r="C3626" s="39">
        <f t="shared" si="338"/>
        <v>12</v>
      </c>
      <c r="D3626" s="39">
        <f t="shared" si="339"/>
        <v>2019</v>
      </c>
      <c r="E3626" s="26" t="s">
        <v>333</v>
      </c>
      <c r="F3626">
        <f t="shared" si="340"/>
        <v>3</v>
      </c>
      <c r="G3626" t="s">
        <v>8</v>
      </c>
    </row>
    <row r="3627" spans="1:7">
      <c r="A3627" s="26">
        <v>43803</v>
      </c>
      <c r="B3627" s="39">
        <f t="shared" si="337"/>
        <v>43803</v>
      </c>
      <c r="C3627" s="39">
        <f t="shared" si="338"/>
        <v>12</v>
      </c>
      <c r="D3627" s="39">
        <f t="shared" si="339"/>
        <v>2019</v>
      </c>
      <c r="E3627" s="26" t="s">
        <v>333</v>
      </c>
      <c r="F3627">
        <f t="shared" si="340"/>
        <v>4</v>
      </c>
      <c r="G3627" t="s">
        <v>8</v>
      </c>
    </row>
    <row r="3628" spans="1:7">
      <c r="A3628" s="26">
        <v>43804</v>
      </c>
      <c r="B3628" s="39">
        <f t="shared" si="337"/>
        <v>43804</v>
      </c>
      <c r="C3628" s="39">
        <f t="shared" si="338"/>
        <v>12</v>
      </c>
      <c r="D3628" s="39">
        <f t="shared" si="339"/>
        <v>2019</v>
      </c>
      <c r="E3628" s="26" t="s">
        <v>333</v>
      </c>
      <c r="F3628">
        <f t="shared" si="340"/>
        <v>5</v>
      </c>
      <c r="G3628" t="s">
        <v>8</v>
      </c>
    </row>
    <row r="3629" spans="1:7">
      <c r="A3629" s="26">
        <v>43805</v>
      </c>
      <c r="B3629" s="39">
        <f t="shared" si="337"/>
        <v>43805</v>
      </c>
      <c r="C3629" s="39">
        <f t="shared" si="338"/>
        <v>12</v>
      </c>
      <c r="D3629" s="39">
        <f t="shared" si="339"/>
        <v>2019</v>
      </c>
      <c r="E3629" s="26" t="s">
        <v>333</v>
      </c>
      <c r="F3629">
        <f t="shared" si="340"/>
        <v>6</v>
      </c>
      <c r="G3629" t="s">
        <v>8</v>
      </c>
    </row>
    <row r="3630" spans="1:7">
      <c r="A3630" s="26">
        <v>43806</v>
      </c>
      <c r="B3630" s="39">
        <f t="shared" si="337"/>
        <v>43806</v>
      </c>
      <c r="C3630" s="39">
        <f t="shared" si="338"/>
        <v>12</v>
      </c>
      <c r="D3630" s="39">
        <f t="shared" si="339"/>
        <v>2019</v>
      </c>
      <c r="E3630" s="26" t="s">
        <v>333</v>
      </c>
      <c r="F3630">
        <f t="shared" si="340"/>
        <v>7</v>
      </c>
      <c r="G3630" t="s">
        <v>0</v>
      </c>
    </row>
    <row r="3631" spans="1:7">
      <c r="A3631" s="26">
        <v>43807</v>
      </c>
      <c r="B3631" s="39">
        <f t="shared" si="337"/>
        <v>43807</v>
      </c>
      <c r="C3631" s="39">
        <f t="shared" si="338"/>
        <v>12</v>
      </c>
      <c r="D3631" s="39">
        <f t="shared" si="339"/>
        <v>2019</v>
      </c>
      <c r="E3631" s="26" t="s">
        <v>333</v>
      </c>
      <c r="F3631">
        <f t="shared" si="340"/>
        <v>1</v>
      </c>
      <c r="G3631" t="s">
        <v>13</v>
      </c>
    </row>
    <row r="3632" spans="1:7">
      <c r="A3632" s="26">
        <v>43808</v>
      </c>
      <c r="B3632" s="39">
        <f t="shared" si="337"/>
        <v>43808</v>
      </c>
      <c r="C3632" s="39">
        <f t="shared" si="338"/>
        <v>12</v>
      </c>
      <c r="D3632" s="39">
        <f t="shared" si="339"/>
        <v>2019</v>
      </c>
      <c r="E3632" s="26" t="s">
        <v>333</v>
      </c>
      <c r="F3632">
        <f t="shared" si="340"/>
        <v>2</v>
      </c>
      <c r="G3632" t="s">
        <v>8</v>
      </c>
    </row>
    <row r="3633" spans="1:7">
      <c r="A3633" s="26">
        <v>43809</v>
      </c>
      <c r="B3633" s="39">
        <f t="shared" si="337"/>
        <v>43809</v>
      </c>
      <c r="C3633" s="39">
        <f t="shared" si="338"/>
        <v>12</v>
      </c>
      <c r="D3633" s="39">
        <f t="shared" si="339"/>
        <v>2019</v>
      </c>
      <c r="E3633" s="26" t="s">
        <v>333</v>
      </c>
      <c r="F3633">
        <f t="shared" si="340"/>
        <v>3</v>
      </c>
      <c r="G3633" t="s">
        <v>8</v>
      </c>
    </row>
    <row r="3634" spans="1:7">
      <c r="A3634" s="26">
        <v>43810</v>
      </c>
      <c r="B3634" s="39">
        <f t="shared" si="337"/>
        <v>43810</v>
      </c>
      <c r="C3634" s="39">
        <f t="shared" si="338"/>
        <v>12</v>
      </c>
      <c r="D3634" s="39">
        <f t="shared" si="339"/>
        <v>2019</v>
      </c>
      <c r="E3634" s="26" t="s">
        <v>333</v>
      </c>
      <c r="F3634">
        <f t="shared" si="340"/>
        <v>4</v>
      </c>
      <c r="G3634" t="s">
        <v>8</v>
      </c>
    </row>
    <row r="3635" spans="1:7">
      <c r="A3635" s="26">
        <v>43811</v>
      </c>
      <c r="B3635" s="39">
        <f t="shared" si="337"/>
        <v>43811</v>
      </c>
      <c r="C3635" s="39">
        <f t="shared" si="338"/>
        <v>12</v>
      </c>
      <c r="D3635" s="39">
        <f t="shared" si="339"/>
        <v>2019</v>
      </c>
      <c r="E3635" s="26" t="s">
        <v>333</v>
      </c>
      <c r="F3635">
        <f t="shared" si="340"/>
        <v>5</v>
      </c>
      <c r="G3635" t="s">
        <v>8</v>
      </c>
    </row>
    <row r="3636" spans="1:7">
      <c r="A3636" s="26">
        <v>43812</v>
      </c>
      <c r="B3636" s="39">
        <f t="shared" si="337"/>
        <v>43812</v>
      </c>
      <c r="C3636" s="39">
        <f t="shared" si="338"/>
        <v>12</v>
      </c>
      <c r="D3636" s="39">
        <f t="shared" si="339"/>
        <v>2019</v>
      </c>
      <c r="E3636" s="26" t="s">
        <v>333</v>
      </c>
      <c r="F3636">
        <f t="shared" si="340"/>
        <v>6</v>
      </c>
      <c r="G3636" t="s">
        <v>8</v>
      </c>
    </row>
    <row r="3637" spans="1:7">
      <c r="A3637" s="26">
        <v>43813</v>
      </c>
      <c r="B3637" s="39">
        <f t="shared" si="337"/>
        <v>43813</v>
      </c>
      <c r="C3637" s="39">
        <f t="shared" si="338"/>
        <v>12</v>
      </c>
      <c r="D3637" s="39">
        <f t="shared" si="339"/>
        <v>2019</v>
      </c>
      <c r="E3637" s="26" t="s">
        <v>333</v>
      </c>
      <c r="F3637">
        <f t="shared" si="340"/>
        <v>7</v>
      </c>
      <c r="G3637" t="s">
        <v>0</v>
      </c>
    </row>
    <row r="3638" spans="1:7">
      <c r="A3638" s="26">
        <v>43814</v>
      </c>
      <c r="B3638" s="39">
        <f t="shared" si="337"/>
        <v>43814</v>
      </c>
      <c r="C3638" s="39">
        <f t="shared" si="338"/>
        <v>12</v>
      </c>
      <c r="D3638" s="39">
        <f t="shared" si="339"/>
        <v>2019</v>
      </c>
      <c r="E3638" s="26" t="s">
        <v>333</v>
      </c>
      <c r="F3638">
        <f t="shared" si="340"/>
        <v>1</v>
      </c>
      <c r="G3638" t="s">
        <v>13</v>
      </c>
    </row>
    <row r="3639" spans="1:7">
      <c r="A3639" s="26">
        <v>43815</v>
      </c>
      <c r="B3639" s="39">
        <f t="shared" si="337"/>
        <v>43815</v>
      </c>
      <c r="C3639" s="39">
        <f t="shared" si="338"/>
        <v>12</v>
      </c>
      <c r="D3639" s="39">
        <f t="shared" si="339"/>
        <v>2019</v>
      </c>
      <c r="E3639" s="26" t="s">
        <v>333</v>
      </c>
      <c r="F3639">
        <f t="shared" si="340"/>
        <v>2</v>
      </c>
      <c r="G3639" t="s">
        <v>8</v>
      </c>
    </row>
    <row r="3640" spans="1:7">
      <c r="A3640" s="26">
        <v>43816</v>
      </c>
      <c r="B3640" s="39">
        <f t="shared" si="337"/>
        <v>43816</v>
      </c>
      <c r="C3640" s="39">
        <f t="shared" si="338"/>
        <v>12</v>
      </c>
      <c r="D3640" s="39">
        <f t="shared" si="339"/>
        <v>2019</v>
      </c>
      <c r="E3640" s="26" t="s">
        <v>333</v>
      </c>
      <c r="F3640">
        <f t="shared" si="340"/>
        <v>3</v>
      </c>
      <c r="G3640" t="s">
        <v>8</v>
      </c>
    </row>
    <row r="3641" spans="1:7">
      <c r="A3641" s="26">
        <v>43817</v>
      </c>
      <c r="B3641" s="39">
        <f t="shared" si="337"/>
        <v>43817</v>
      </c>
      <c r="C3641" s="39">
        <f t="shared" si="338"/>
        <v>12</v>
      </c>
      <c r="D3641" s="39">
        <f t="shared" si="339"/>
        <v>2019</v>
      </c>
      <c r="E3641" s="26" t="s">
        <v>333</v>
      </c>
      <c r="F3641">
        <f t="shared" si="340"/>
        <v>4</v>
      </c>
      <c r="G3641" t="s">
        <v>8</v>
      </c>
    </row>
    <row r="3642" spans="1:7">
      <c r="A3642" s="26">
        <v>43818</v>
      </c>
      <c r="B3642" s="39">
        <f t="shared" si="337"/>
        <v>43818</v>
      </c>
      <c r="C3642" s="39">
        <f t="shared" si="338"/>
        <v>12</v>
      </c>
      <c r="D3642" s="39">
        <f t="shared" si="339"/>
        <v>2019</v>
      </c>
      <c r="E3642" s="26" t="s">
        <v>333</v>
      </c>
      <c r="F3642">
        <f t="shared" si="340"/>
        <v>5</v>
      </c>
      <c r="G3642" t="s">
        <v>8</v>
      </c>
    </row>
    <row r="3643" spans="1:7">
      <c r="A3643" s="26">
        <v>43819</v>
      </c>
      <c r="B3643" s="39">
        <f t="shared" si="337"/>
        <v>43819</v>
      </c>
      <c r="C3643" s="39">
        <f t="shared" si="338"/>
        <v>12</v>
      </c>
      <c r="D3643" s="39">
        <f t="shared" si="339"/>
        <v>2019</v>
      </c>
      <c r="E3643" s="26" t="s">
        <v>333</v>
      </c>
      <c r="F3643">
        <f t="shared" si="340"/>
        <v>6</v>
      </c>
      <c r="G3643" t="s">
        <v>8</v>
      </c>
    </row>
    <row r="3644" spans="1:7">
      <c r="A3644" s="26">
        <v>43820</v>
      </c>
      <c r="B3644" s="39">
        <f t="shared" ref="B3644:B3654" si="341">A3644</f>
        <v>43820</v>
      </c>
      <c r="C3644" s="39">
        <f t="shared" ref="C3644:C3654" si="342">MONTH(A3644)</f>
        <v>12</v>
      </c>
      <c r="D3644" s="39">
        <f t="shared" ref="D3644:D3654" si="343">YEAR(A3644)</f>
        <v>2019</v>
      </c>
      <c r="E3644" s="26" t="s">
        <v>333</v>
      </c>
      <c r="F3644">
        <f t="shared" ref="F3644:F3654" si="344">WEEKDAY(A3644)</f>
        <v>7</v>
      </c>
      <c r="G3644" t="s">
        <v>0</v>
      </c>
    </row>
    <row r="3645" spans="1:7">
      <c r="A3645" s="26">
        <v>43821</v>
      </c>
      <c r="B3645" s="39">
        <f t="shared" si="341"/>
        <v>43821</v>
      </c>
      <c r="C3645" s="39">
        <f t="shared" si="342"/>
        <v>12</v>
      </c>
      <c r="D3645" s="39">
        <f t="shared" si="343"/>
        <v>2019</v>
      </c>
      <c r="E3645" s="26" t="s">
        <v>333</v>
      </c>
      <c r="F3645">
        <f t="shared" si="344"/>
        <v>1</v>
      </c>
      <c r="G3645" t="s">
        <v>13</v>
      </c>
    </row>
    <row r="3646" spans="1:7">
      <c r="A3646" s="26">
        <v>43822</v>
      </c>
      <c r="B3646" s="39">
        <f t="shared" si="341"/>
        <v>43822</v>
      </c>
      <c r="C3646" s="39">
        <f t="shared" si="342"/>
        <v>12</v>
      </c>
      <c r="D3646" s="39">
        <f t="shared" si="343"/>
        <v>2019</v>
      </c>
      <c r="E3646" s="26" t="s">
        <v>333</v>
      </c>
      <c r="F3646">
        <f t="shared" si="344"/>
        <v>2</v>
      </c>
      <c r="G3646" t="s">
        <v>8</v>
      </c>
    </row>
    <row r="3647" spans="1:7">
      <c r="A3647" s="26">
        <v>43823</v>
      </c>
      <c r="B3647" s="39">
        <f t="shared" si="341"/>
        <v>43823</v>
      </c>
      <c r="C3647" s="39">
        <f t="shared" si="342"/>
        <v>12</v>
      </c>
      <c r="D3647" s="39">
        <f t="shared" si="343"/>
        <v>2019</v>
      </c>
      <c r="E3647" s="26" t="s">
        <v>333</v>
      </c>
      <c r="F3647">
        <f t="shared" si="344"/>
        <v>3</v>
      </c>
      <c r="G3647" t="s">
        <v>8</v>
      </c>
    </row>
    <row r="3648" spans="1:7">
      <c r="A3648" s="26">
        <v>43824</v>
      </c>
      <c r="B3648" s="39">
        <f t="shared" si="341"/>
        <v>43824</v>
      </c>
      <c r="C3648" s="39">
        <f t="shared" si="342"/>
        <v>12</v>
      </c>
      <c r="D3648" s="39">
        <f t="shared" si="343"/>
        <v>2019</v>
      </c>
      <c r="E3648" s="26" t="s">
        <v>333</v>
      </c>
      <c r="F3648">
        <f t="shared" si="344"/>
        <v>4</v>
      </c>
      <c r="G3648" t="s">
        <v>8</v>
      </c>
    </row>
    <row r="3649" spans="1:7">
      <c r="A3649" s="26">
        <v>43825</v>
      </c>
      <c r="B3649" s="39">
        <f t="shared" si="341"/>
        <v>43825</v>
      </c>
      <c r="C3649" s="39">
        <f t="shared" si="342"/>
        <v>12</v>
      </c>
      <c r="D3649" s="39">
        <f t="shared" si="343"/>
        <v>2019</v>
      </c>
      <c r="E3649" s="26" t="s">
        <v>333</v>
      </c>
      <c r="F3649">
        <f t="shared" si="344"/>
        <v>5</v>
      </c>
      <c r="G3649" t="s">
        <v>8</v>
      </c>
    </row>
    <row r="3650" spans="1:7">
      <c r="A3650" s="26">
        <v>43826</v>
      </c>
      <c r="B3650" s="39">
        <f t="shared" si="341"/>
        <v>43826</v>
      </c>
      <c r="C3650" s="39">
        <f t="shared" si="342"/>
        <v>12</v>
      </c>
      <c r="D3650" s="39">
        <f t="shared" si="343"/>
        <v>2019</v>
      </c>
      <c r="E3650" s="26" t="s">
        <v>333</v>
      </c>
      <c r="F3650">
        <f t="shared" si="344"/>
        <v>6</v>
      </c>
      <c r="G3650" t="s">
        <v>8</v>
      </c>
    </row>
    <row r="3651" spans="1:7">
      <c r="A3651" s="26">
        <v>43827</v>
      </c>
      <c r="B3651" s="39">
        <f t="shared" si="341"/>
        <v>43827</v>
      </c>
      <c r="C3651" s="39">
        <f t="shared" si="342"/>
        <v>12</v>
      </c>
      <c r="D3651" s="39">
        <f t="shared" si="343"/>
        <v>2019</v>
      </c>
      <c r="E3651" s="26" t="s">
        <v>333</v>
      </c>
      <c r="F3651">
        <f t="shared" si="344"/>
        <v>7</v>
      </c>
      <c r="G3651" t="s">
        <v>0</v>
      </c>
    </row>
    <row r="3652" spans="1:7">
      <c r="A3652" s="26">
        <v>43828</v>
      </c>
      <c r="B3652" s="39">
        <f t="shared" si="341"/>
        <v>43828</v>
      </c>
      <c r="C3652" s="39">
        <f t="shared" si="342"/>
        <v>12</v>
      </c>
      <c r="D3652" s="39">
        <f t="shared" si="343"/>
        <v>2019</v>
      </c>
      <c r="E3652" s="26" t="s">
        <v>333</v>
      </c>
      <c r="F3652">
        <f t="shared" si="344"/>
        <v>1</v>
      </c>
      <c r="G3652" t="s">
        <v>13</v>
      </c>
    </row>
    <row r="3653" spans="1:7">
      <c r="A3653" s="26">
        <v>43829</v>
      </c>
      <c r="B3653" s="39">
        <f t="shared" si="341"/>
        <v>43829</v>
      </c>
      <c r="C3653" s="39">
        <f t="shared" si="342"/>
        <v>12</v>
      </c>
      <c r="D3653" s="39">
        <f t="shared" si="343"/>
        <v>2019</v>
      </c>
      <c r="E3653" s="26" t="s">
        <v>333</v>
      </c>
      <c r="F3653">
        <f t="shared" si="344"/>
        <v>2</v>
      </c>
      <c r="G3653" t="s">
        <v>8</v>
      </c>
    </row>
    <row r="3654" spans="1:7">
      <c r="A3654" s="26">
        <v>43830</v>
      </c>
      <c r="B3654" s="39">
        <f t="shared" si="341"/>
        <v>43830</v>
      </c>
      <c r="C3654" s="39">
        <f t="shared" si="342"/>
        <v>12</v>
      </c>
      <c r="D3654" s="39">
        <f t="shared" si="343"/>
        <v>2019</v>
      </c>
      <c r="E3654" s="26" t="s">
        <v>333</v>
      </c>
      <c r="F3654">
        <f t="shared" si="344"/>
        <v>3</v>
      </c>
      <c r="G3654" t="s">
        <v>8</v>
      </c>
    </row>
  </sheetData>
  <mergeCells count="2">
    <mergeCell ref="L2:N2"/>
    <mergeCell ref="I2:K2"/>
  </mergeCells>
  <phoneticPr fontId="4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C1730"/>
  <sheetViews>
    <sheetView zoomScale="130" zoomScaleNormal="130" workbookViewId="0">
      <pane ySplit="2" topLeftCell="A3" activePane="bottomLeft" state="frozen"/>
      <selection pane="bottomLeft" activeCell="A174" sqref="A174:XFD180"/>
    </sheetView>
  </sheetViews>
  <sheetFormatPr defaultColWidth="8.625" defaultRowHeight="12.75"/>
  <cols>
    <col min="1" max="1" width="3.625" customWidth="1"/>
    <col min="2" max="2" width="7.125" style="1" customWidth="1"/>
    <col min="3" max="3" width="4.5" style="1" bestFit="1" customWidth="1"/>
    <col min="4" max="4" width="6.125" style="1" bestFit="1" customWidth="1"/>
    <col min="5" max="5" width="6.125" style="1" customWidth="1"/>
    <col min="6" max="6" width="6.625" style="1" bestFit="1" customWidth="1"/>
    <col min="7" max="7" width="6.125" style="39" bestFit="1" customWidth="1"/>
    <col min="8" max="8" width="7.875" style="1" bestFit="1" customWidth="1"/>
    <col min="9" max="10" width="9.5" style="1" bestFit="1" customWidth="1"/>
    <col min="11" max="11" width="11.5" bestFit="1" customWidth="1"/>
    <col min="12" max="12" width="11.5" customWidth="1"/>
    <col min="13" max="13" width="8.625" style="45" customWidth="1"/>
    <col min="14" max="27" width="4.5" bestFit="1" customWidth="1"/>
    <col min="28" max="28" width="14.5" bestFit="1" customWidth="1"/>
    <col min="29" max="29" width="13.5" bestFit="1" customWidth="1"/>
    <col min="30" max="56" width="5.5" bestFit="1" customWidth="1"/>
  </cols>
  <sheetData>
    <row r="2" spans="2:13">
      <c r="B2" s="40" t="s">
        <v>4</v>
      </c>
      <c r="C2" s="40" t="s">
        <v>5</v>
      </c>
      <c r="D2" s="40" t="s">
        <v>6</v>
      </c>
      <c r="E2" s="40" t="s">
        <v>70</v>
      </c>
      <c r="F2" s="40" t="s">
        <v>83</v>
      </c>
      <c r="G2" s="41" t="s">
        <v>74</v>
      </c>
      <c r="H2" s="40" t="s">
        <v>7</v>
      </c>
      <c r="I2" s="40" t="s">
        <v>77</v>
      </c>
      <c r="J2" s="40" t="s">
        <v>76</v>
      </c>
      <c r="K2" s="40" t="s">
        <v>75</v>
      </c>
      <c r="L2" s="40" t="s">
        <v>78</v>
      </c>
      <c r="M2" s="46" t="s">
        <v>72</v>
      </c>
    </row>
    <row r="3" spans="2:13">
      <c r="B3" s="42">
        <v>0</v>
      </c>
      <c r="C3" s="43" t="s">
        <v>8</v>
      </c>
      <c r="D3" s="43" t="s">
        <v>2</v>
      </c>
      <c r="E3" s="43" t="s">
        <v>63</v>
      </c>
      <c r="F3" s="40" t="s">
        <v>14</v>
      </c>
      <c r="G3" s="44">
        <v>4</v>
      </c>
      <c r="H3" s="43" t="s">
        <v>3</v>
      </c>
      <c r="I3" s="40">
        <v>1.53</v>
      </c>
      <c r="J3" s="40"/>
      <c r="K3" s="43" t="s">
        <v>60</v>
      </c>
      <c r="L3" s="43" t="s">
        <v>79</v>
      </c>
      <c r="M3" s="47" t="s">
        <v>73</v>
      </c>
    </row>
    <row r="4" spans="2:13">
      <c r="B4" s="42">
        <v>2.0833333333333301E-2</v>
      </c>
      <c r="C4" s="43" t="s">
        <v>8</v>
      </c>
      <c r="D4" s="43" t="s">
        <v>2</v>
      </c>
      <c r="E4" s="43" t="s">
        <v>63</v>
      </c>
      <c r="F4" s="40" t="s">
        <v>14</v>
      </c>
      <c r="G4" s="44">
        <v>4</v>
      </c>
      <c r="H4" s="43" t="s">
        <v>3</v>
      </c>
      <c r="I4" s="40">
        <v>1.53</v>
      </c>
      <c r="J4" s="40"/>
      <c r="K4" s="43" t="s">
        <v>60</v>
      </c>
      <c r="L4" s="43" t="s">
        <v>79</v>
      </c>
      <c r="M4" s="47" t="s">
        <v>73</v>
      </c>
    </row>
    <row r="5" spans="2:13">
      <c r="B5" s="42">
        <v>4.1666666666666699E-2</v>
      </c>
      <c r="C5" s="43" t="s">
        <v>8</v>
      </c>
      <c r="D5" s="43" t="s">
        <v>2</v>
      </c>
      <c r="E5" s="43" t="s">
        <v>63</v>
      </c>
      <c r="F5" s="40" t="s">
        <v>14</v>
      </c>
      <c r="G5" s="44">
        <v>4</v>
      </c>
      <c r="H5" s="43" t="s">
        <v>3</v>
      </c>
      <c r="I5" s="40">
        <v>1.53</v>
      </c>
      <c r="J5" s="40"/>
      <c r="K5" s="43" t="s">
        <v>60</v>
      </c>
      <c r="L5" s="43" t="s">
        <v>79</v>
      </c>
      <c r="M5" s="47" t="s">
        <v>73</v>
      </c>
    </row>
    <row r="6" spans="2:13">
      <c r="B6" s="42">
        <v>6.25E-2</v>
      </c>
      <c r="C6" s="43" t="s">
        <v>8</v>
      </c>
      <c r="D6" s="43" t="s">
        <v>2</v>
      </c>
      <c r="E6" s="43" t="s">
        <v>63</v>
      </c>
      <c r="F6" s="40" t="s">
        <v>14</v>
      </c>
      <c r="G6" s="44">
        <v>4</v>
      </c>
      <c r="H6" s="43" t="s">
        <v>3</v>
      </c>
      <c r="I6" s="40">
        <v>1.53</v>
      </c>
      <c r="J6" s="40"/>
      <c r="K6" s="43" t="s">
        <v>60</v>
      </c>
      <c r="L6" s="43" t="s">
        <v>79</v>
      </c>
      <c r="M6" s="47" t="s">
        <v>73</v>
      </c>
    </row>
    <row r="7" spans="2:13">
      <c r="B7" s="42">
        <v>8.3333333333333301E-2</v>
      </c>
      <c r="C7" s="43" t="s">
        <v>8</v>
      </c>
      <c r="D7" s="43" t="s">
        <v>2</v>
      </c>
      <c r="E7" s="43" t="s">
        <v>63</v>
      </c>
      <c r="F7" s="40" t="s">
        <v>14</v>
      </c>
      <c r="G7" s="44">
        <v>4</v>
      </c>
      <c r="H7" s="43" t="s">
        <v>3</v>
      </c>
      <c r="I7" s="40">
        <v>1.53</v>
      </c>
      <c r="J7" s="40"/>
      <c r="K7" s="43" t="s">
        <v>60</v>
      </c>
      <c r="L7" s="43" t="s">
        <v>79</v>
      </c>
      <c r="M7" s="47" t="s">
        <v>73</v>
      </c>
    </row>
    <row r="8" spans="2:13">
      <c r="B8" s="42">
        <v>0.104166666666667</v>
      </c>
      <c r="C8" s="43" t="s">
        <v>8</v>
      </c>
      <c r="D8" s="43" t="s">
        <v>2</v>
      </c>
      <c r="E8" s="43" t="s">
        <v>63</v>
      </c>
      <c r="F8" s="40" t="s">
        <v>14</v>
      </c>
      <c r="G8" s="44">
        <v>4</v>
      </c>
      <c r="H8" s="43" t="s">
        <v>3</v>
      </c>
      <c r="I8" s="40">
        <v>1.53</v>
      </c>
      <c r="J8" s="40"/>
      <c r="K8" s="43" t="s">
        <v>60</v>
      </c>
      <c r="L8" s="43" t="s">
        <v>79</v>
      </c>
      <c r="M8" s="47" t="s">
        <v>73</v>
      </c>
    </row>
    <row r="9" spans="2:13">
      <c r="B9" s="42">
        <v>0.125</v>
      </c>
      <c r="C9" s="43" t="s">
        <v>8</v>
      </c>
      <c r="D9" s="43" t="s">
        <v>2</v>
      </c>
      <c r="E9" s="43" t="s">
        <v>63</v>
      </c>
      <c r="F9" s="40" t="s">
        <v>14</v>
      </c>
      <c r="G9" s="44">
        <v>4</v>
      </c>
      <c r="H9" s="43" t="s">
        <v>3</v>
      </c>
      <c r="I9" s="40">
        <v>1.53</v>
      </c>
      <c r="J9" s="40"/>
      <c r="K9" s="43" t="s">
        <v>60</v>
      </c>
      <c r="L9" s="43" t="s">
        <v>79</v>
      </c>
      <c r="M9" s="47" t="s">
        <v>73</v>
      </c>
    </row>
    <row r="10" spans="2:13">
      <c r="B10" s="42">
        <v>0.14583333333333301</v>
      </c>
      <c r="C10" s="43" t="s">
        <v>8</v>
      </c>
      <c r="D10" s="43" t="s">
        <v>2</v>
      </c>
      <c r="E10" s="43" t="s">
        <v>63</v>
      </c>
      <c r="F10" s="40" t="s">
        <v>14</v>
      </c>
      <c r="G10" s="44">
        <v>4</v>
      </c>
      <c r="H10" s="43" t="s">
        <v>3</v>
      </c>
      <c r="I10" s="40">
        <v>1.53</v>
      </c>
      <c r="J10" s="40"/>
      <c r="K10" s="43" t="s">
        <v>60</v>
      </c>
      <c r="L10" s="43" t="s">
        <v>79</v>
      </c>
      <c r="M10" s="47" t="s">
        <v>73</v>
      </c>
    </row>
    <row r="11" spans="2:13">
      <c r="B11" s="42">
        <v>0.16666666666666699</v>
      </c>
      <c r="C11" s="43" t="s">
        <v>8</v>
      </c>
      <c r="D11" s="43" t="s">
        <v>2</v>
      </c>
      <c r="E11" s="43" t="s">
        <v>63</v>
      </c>
      <c r="F11" s="40" t="s">
        <v>14</v>
      </c>
      <c r="G11" s="44">
        <v>4</v>
      </c>
      <c r="H11" s="43" t="s">
        <v>3</v>
      </c>
      <c r="I11" s="40">
        <v>1.53</v>
      </c>
      <c r="J11" s="40"/>
      <c r="K11" s="43" t="s">
        <v>60</v>
      </c>
      <c r="L11" s="43" t="s">
        <v>79</v>
      </c>
      <c r="M11" s="47" t="s">
        <v>73</v>
      </c>
    </row>
    <row r="12" spans="2:13">
      <c r="B12" s="42">
        <v>0.1875</v>
      </c>
      <c r="C12" s="43" t="s">
        <v>8</v>
      </c>
      <c r="D12" s="43" t="s">
        <v>2</v>
      </c>
      <c r="E12" s="43" t="s">
        <v>63</v>
      </c>
      <c r="F12" s="40" t="s">
        <v>14</v>
      </c>
      <c r="G12" s="44">
        <v>4</v>
      </c>
      <c r="H12" s="43" t="s">
        <v>3</v>
      </c>
      <c r="I12" s="40">
        <v>1.53</v>
      </c>
      <c r="J12" s="40"/>
      <c r="K12" s="43" t="s">
        <v>60</v>
      </c>
      <c r="L12" s="43" t="s">
        <v>79</v>
      </c>
      <c r="M12" s="47" t="s">
        <v>73</v>
      </c>
    </row>
    <row r="13" spans="2:13">
      <c r="B13" s="42">
        <v>0.20833333333333301</v>
      </c>
      <c r="C13" s="43" t="s">
        <v>8</v>
      </c>
      <c r="D13" s="43" t="s">
        <v>2</v>
      </c>
      <c r="E13" s="43" t="s">
        <v>63</v>
      </c>
      <c r="F13" s="40" t="s">
        <v>14</v>
      </c>
      <c r="G13" s="44">
        <v>4</v>
      </c>
      <c r="H13" s="43" t="s">
        <v>3</v>
      </c>
      <c r="I13" s="40">
        <v>1.53</v>
      </c>
      <c r="J13" s="40"/>
      <c r="K13" s="43" t="s">
        <v>60</v>
      </c>
      <c r="L13" s="43" t="s">
        <v>79</v>
      </c>
      <c r="M13" s="47" t="s">
        <v>73</v>
      </c>
    </row>
    <row r="14" spans="2:13">
      <c r="B14" s="42">
        <v>0.22916666666666699</v>
      </c>
      <c r="C14" s="43" t="s">
        <v>8</v>
      </c>
      <c r="D14" s="43" t="s">
        <v>2</v>
      </c>
      <c r="E14" s="43" t="s">
        <v>63</v>
      </c>
      <c r="F14" s="40" t="s">
        <v>14</v>
      </c>
      <c r="G14" s="44">
        <v>4</v>
      </c>
      <c r="H14" s="43" t="s">
        <v>3</v>
      </c>
      <c r="I14" s="40">
        <v>1.53</v>
      </c>
      <c r="J14" s="40"/>
      <c r="K14" s="43" t="s">
        <v>60</v>
      </c>
      <c r="L14" s="43" t="s">
        <v>79</v>
      </c>
      <c r="M14" s="47" t="s">
        <v>73</v>
      </c>
    </row>
    <row r="15" spans="2:13">
      <c r="B15" s="42">
        <v>0.25</v>
      </c>
      <c r="C15" s="43" t="s">
        <v>8</v>
      </c>
      <c r="D15" s="43" t="s">
        <v>2</v>
      </c>
      <c r="E15" s="43" t="s">
        <v>63</v>
      </c>
      <c r="F15" s="40" t="s">
        <v>14</v>
      </c>
      <c r="G15" s="44">
        <v>4</v>
      </c>
      <c r="H15" s="43" t="s">
        <v>3</v>
      </c>
      <c r="I15" s="40">
        <v>1.53</v>
      </c>
      <c r="J15" s="40"/>
      <c r="K15" s="43" t="s">
        <v>60</v>
      </c>
      <c r="L15" s="43" t="s">
        <v>79</v>
      </c>
      <c r="M15" s="47" t="s">
        <v>73</v>
      </c>
    </row>
    <row r="16" spans="2:13">
      <c r="B16" s="42">
        <v>0.27083333333333298</v>
      </c>
      <c r="C16" s="43" t="s">
        <v>8</v>
      </c>
      <c r="D16" s="43" t="s">
        <v>2</v>
      </c>
      <c r="E16" s="43" t="s">
        <v>63</v>
      </c>
      <c r="F16" s="40" t="s">
        <v>14</v>
      </c>
      <c r="G16" s="44">
        <v>4</v>
      </c>
      <c r="H16" s="43" t="s">
        <v>3</v>
      </c>
      <c r="I16" s="40">
        <v>1.53</v>
      </c>
      <c r="J16" s="40"/>
      <c r="K16" s="43" t="s">
        <v>60</v>
      </c>
      <c r="L16" s="43" t="s">
        <v>79</v>
      </c>
      <c r="M16" s="47" t="s">
        <v>73</v>
      </c>
    </row>
    <row r="17" spans="2:29">
      <c r="B17" s="42">
        <v>0.29166666666666702</v>
      </c>
      <c r="C17" s="43" t="s">
        <v>8</v>
      </c>
      <c r="D17" s="43" t="s">
        <v>2</v>
      </c>
      <c r="E17" s="43" t="s">
        <v>63</v>
      </c>
      <c r="F17" s="40" t="s">
        <v>14</v>
      </c>
      <c r="G17" s="44">
        <v>4</v>
      </c>
      <c r="H17" s="43" t="s">
        <v>3</v>
      </c>
      <c r="I17" s="40">
        <v>1.53</v>
      </c>
      <c r="J17" s="40"/>
      <c r="K17" s="43" t="s">
        <v>60</v>
      </c>
      <c r="L17" s="43" t="s">
        <v>79</v>
      </c>
      <c r="M17" s="47" t="s">
        <v>73</v>
      </c>
    </row>
    <row r="18" spans="2:29">
      <c r="B18" s="42">
        <v>0.3125</v>
      </c>
      <c r="C18" s="43" t="s">
        <v>8</v>
      </c>
      <c r="D18" s="43" t="s">
        <v>2</v>
      </c>
      <c r="E18" s="43" t="s">
        <v>63</v>
      </c>
      <c r="F18" s="40" t="s">
        <v>14</v>
      </c>
      <c r="G18" s="44">
        <v>2</v>
      </c>
      <c r="H18" s="43" t="s">
        <v>3</v>
      </c>
      <c r="I18" s="40">
        <v>2.97</v>
      </c>
      <c r="J18" s="40"/>
      <c r="K18" s="43" t="s">
        <v>61</v>
      </c>
      <c r="L18" s="43" t="s">
        <v>80</v>
      </c>
      <c r="M18" s="47" t="s">
        <v>73</v>
      </c>
    </row>
    <row r="19" spans="2:29">
      <c r="B19" s="42">
        <v>0.33333333333333298</v>
      </c>
      <c r="C19" s="43" t="s">
        <v>8</v>
      </c>
      <c r="D19" s="43" t="s">
        <v>2</v>
      </c>
      <c r="E19" s="43" t="s">
        <v>63</v>
      </c>
      <c r="F19" s="40" t="s">
        <v>14</v>
      </c>
      <c r="G19" s="44">
        <v>2</v>
      </c>
      <c r="H19" s="43" t="s">
        <v>3</v>
      </c>
      <c r="I19" s="40">
        <v>2.97</v>
      </c>
      <c r="J19" s="40"/>
      <c r="K19" s="43" t="s">
        <v>61</v>
      </c>
      <c r="L19" s="43" t="s">
        <v>80</v>
      </c>
      <c r="M19" s="47" t="s">
        <v>73</v>
      </c>
    </row>
    <row r="20" spans="2:29">
      <c r="B20" s="42">
        <v>0.35416666666666702</v>
      </c>
      <c r="C20" s="43" t="s">
        <v>8</v>
      </c>
      <c r="D20" s="43" t="s">
        <v>2</v>
      </c>
      <c r="E20" s="43" t="s">
        <v>63</v>
      </c>
      <c r="F20" s="40" t="s">
        <v>14</v>
      </c>
      <c r="G20" s="44">
        <v>2</v>
      </c>
      <c r="H20" s="43" t="s">
        <v>3</v>
      </c>
      <c r="I20" s="40">
        <v>2.97</v>
      </c>
      <c r="J20" s="40"/>
      <c r="K20" s="43" t="s">
        <v>61</v>
      </c>
      <c r="L20" s="43" t="s">
        <v>80</v>
      </c>
      <c r="M20" s="47" t="s">
        <v>73</v>
      </c>
    </row>
    <row r="21" spans="2:29">
      <c r="B21" s="42">
        <v>0.375</v>
      </c>
      <c r="C21" s="43" t="s">
        <v>8</v>
      </c>
      <c r="D21" s="43" t="s">
        <v>2</v>
      </c>
      <c r="E21" s="43" t="s">
        <v>63</v>
      </c>
      <c r="F21" s="40" t="s">
        <v>14</v>
      </c>
      <c r="G21" s="44">
        <v>2</v>
      </c>
      <c r="H21" s="43" t="s">
        <v>3</v>
      </c>
      <c r="I21" s="40">
        <v>2.97</v>
      </c>
      <c r="J21" s="40"/>
      <c r="K21" s="43" t="s">
        <v>61</v>
      </c>
      <c r="L21" s="43" t="s">
        <v>80</v>
      </c>
      <c r="M21" s="47" t="s">
        <v>73</v>
      </c>
    </row>
    <row r="22" spans="2:29">
      <c r="B22" s="42">
        <v>0.39583333333333298</v>
      </c>
      <c r="C22" s="43" t="s">
        <v>8</v>
      </c>
      <c r="D22" s="43" t="s">
        <v>2</v>
      </c>
      <c r="E22" s="43" t="s">
        <v>63</v>
      </c>
      <c r="F22" s="40" t="s">
        <v>14</v>
      </c>
      <c r="G22" s="44">
        <v>2</v>
      </c>
      <c r="H22" s="43" t="s">
        <v>3</v>
      </c>
      <c r="I22" s="40">
        <v>2.97</v>
      </c>
      <c r="J22" s="40"/>
      <c r="K22" s="43" t="s">
        <v>61</v>
      </c>
      <c r="L22" s="43" t="s">
        <v>80</v>
      </c>
      <c r="M22" s="47" t="s">
        <v>73</v>
      </c>
    </row>
    <row r="23" spans="2:29">
      <c r="B23" s="42">
        <v>0.41666666666666702</v>
      </c>
      <c r="C23" s="43" t="s">
        <v>8</v>
      </c>
      <c r="D23" s="43" t="s">
        <v>2</v>
      </c>
      <c r="E23" s="43" t="s">
        <v>63</v>
      </c>
      <c r="F23" s="40" t="s">
        <v>14</v>
      </c>
      <c r="G23" s="44">
        <v>2</v>
      </c>
      <c r="H23" s="43" t="s">
        <v>3</v>
      </c>
      <c r="I23" s="40">
        <v>2.97</v>
      </c>
      <c r="J23" s="40"/>
      <c r="K23" s="43" t="s">
        <v>61</v>
      </c>
      <c r="L23" s="43" t="s">
        <v>80</v>
      </c>
      <c r="M23" s="47" t="s">
        <v>73</v>
      </c>
    </row>
    <row r="24" spans="2:29">
      <c r="B24" s="42">
        <v>0.4375</v>
      </c>
      <c r="C24" s="43" t="s">
        <v>8</v>
      </c>
      <c r="D24" s="43" t="s">
        <v>2</v>
      </c>
      <c r="E24" s="43" t="s">
        <v>63</v>
      </c>
      <c r="F24" s="40" t="s">
        <v>14</v>
      </c>
      <c r="G24" s="44">
        <v>2</v>
      </c>
      <c r="H24" s="43" t="s">
        <v>3</v>
      </c>
      <c r="I24" s="40">
        <v>2.97</v>
      </c>
      <c r="J24" s="40"/>
      <c r="K24" s="43" t="s">
        <v>61</v>
      </c>
      <c r="L24" s="43" t="s">
        <v>80</v>
      </c>
      <c r="M24" s="47" t="s">
        <v>73</v>
      </c>
      <c r="AB24" s="2"/>
      <c r="AC24" s="3"/>
    </row>
    <row r="25" spans="2:29">
      <c r="B25" s="42">
        <v>0.45833333333333298</v>
      </c>
      <c r="C25" s="43" t="s">
        <v>8</v>
      </c>
      <c r="D25" s="43" t="s">
        <v>2</v>
      </c>
      <c r="E25" s="43" t="s">
        <v>63</v>
      </c>
      <c r="F25" s="40" t="s">
        <v>14</v>
      </c>
      <c r="G25" s="44">
        <v>2</v>
      </c>
      <c r="H25" s="43" t="s">
        <v>3</v>
      </c>
      <c r="I25" s="40">
        <v>2.97</v>
      </c>
      <c r="J25" s="40"/>
      <c r="K25" s="43" t="s">
        <v>61</v>
      </c>
      <c r="L25" s="43" t="s">
        <v>80</v>
      </c>
      <c r="M25" s="47" t="s">
        <v>73</v>
      </c>
    </row>
    <row r="26" spans="2:29">
      <c r="B26" s="42">
        <v>0.47916666666666702</v>
      </c>
      <c r="C26" s="43" t="s">
        <v>8</v>
      </c>
      <c r="D26" s="43" t="s">
        <v>2</v>
      </c>
      <c r="E26" s="43" t="s">
        <v>63</v>
      </c>
      <c r="F26" s="40" t="s">
        <v>14</v>
      </c>
      <c r="G26" s="44">
        <v>2</v>
      </c>
      <c r="H26" s="43" t="s">
        <v>3</v>
      </c>
      <c r="I26" s="40">
        <v>2.97</v>
      </c>
      <c r="J26" s="40"/>
      <c r="K26" s="43" t="s">
        <v>61</v>
      </c>
      <c r="L26" s="43" t="s">
        <v>80</v>
      </c>
      <c r="M26" s="47" t="s">
        <v>73</v>
      </c>
    </row>
    <row r="27" spans="2:29">
      <c r="B27" s="42">
        <v>0.5</v>
      </c>
      <c r="C27" s="43" t="s">
        <v>8</v>
      </c>
      <c r="D27" s="43" t="s">
        <v>2</v>
      </c>
      <c r="E27" s="43" t="s">
        <v>63</v>
      </c>
      <c r="F27" s="40" t="s">
        <v>14</v>
      </c>
      <c r="G27" s="44">
        <v>2</v>
      </c>
      <c r="H27" s="43" t="s">
        <v>3</v>
      </c>
      <c r="I27" s="40">
        <v>2.97</v>
      </c>
      <c r="J27" s="40"/>
      <c r="K27" s="43" t="s">
        <v>61</v>
      </c>
      <c r="L27" s="43" t="s">
        <v>80</v>
      </c>
      <c r="M27" s="47" t="s">
        <v>73</v>
      </c>
    </row>
    <row r="28" spans="2:29">
      <c r="B28" s="42">
        <v>0.52083333333333304</v>
      </c>
      <c r="C28" s="43" t="s">
        <v>8</v>
      </c>
      <c r="D28" s="43" t="s">
        <v>2</v>
      </c>
      <c r="E28" s="43" t="s">
        <v>63</v>
      </c>
      <c r="F28" s="40" t="s">
        <v>14</v>
      </c>
      <c r="G28" s="44">
        <v>2</v>
      </c>
      <c r="H28" s="43" t="s">
        <v>3</v>
      </c>
      <c r="I28" s="40">
        <v>2.97</v>
      </c>
      <c r="J28" s="40"/>
      <c r="K28" s="43" t="s">
        <v>61</v>
      </c>
      <c r="L28" s="43" t="s">
        <v>80</v>
      </c>
      <c r="M28" s="47" t="s">
        <v>73</v>
      </c>
    </row>
    <row r="29" spans="2:29">
      <c r="B29" s="42">
        <v>0.54166666666666696</v>
      </c>
      <c r="C29" s="43" t="s">
        <v>8</v>
      </c>
      <c r="D29" s="43" t="s">
        <v>2</v>
      </c>
      <c r="E29" s="43" t="s">
        <v>63</v>
      </c>
      <c r="F29" s="40" t="s">
        <v>14</v>
      </c>
      <c r="G29" s="44">
        <v>2</v>
      </c>
      <c r="H29" s="43" t="s">
        <v>3</v>
      </c>
      <c r="I29" s="40">
        <v>2.97</v>
      </c>
      <c r="J29" s="40"/>
      <c r="K29" s="43" t="s">
        <v>61</v>
      </c>
      <c r="L29" s="43" t="s">
        <v>80</v>
      </c>
      <c r="M29" s="47" t="s">
        <v>73</v>
      </c>
    </row>
    <row r="30" spans="2:29">
      <c r="B30" s="42">
        <v>0.5625</v>
      </c>
      <c r="C30" s="43" t="s">
        <v>8</v>
      </c>
      <c r="D30" s="43" t="s">
        <v>2</v>
      </c>
      <c r="E30" s="43" t="s">
        <v>63</v>
      </c>
      <c r="F30" s="40" t="s">
        <v>14</v>
      </c>
      <c r="G30" s="44">
        <v>2</v>
      </c>
      <c r="H30" s="43" t="s">
        <v>3</v>
      </c>
      <c r="I30" s="40">
        <v>2.97</v>
      </c>
      <c r="J30" s="40"/>
      <c r="K30" s="43" t="s">
        <v>61</v>
      </c>
      <c r="L30" s="43" t="s">
        <v>80</v>
      </c>
      <c r="M30" s="47" t="s">
        <v>73</v>
      </c>
    </row>
    <row r="31" spans="2:29">
      <c r="B31" s="42">
        <v>0.58333333333333304</v>
      </c>
      <c r="C31" s="43" t="s">
        <v>8</v>
      </c>
      <c r="D31" s="43" t="s">
        <v>2</v>
      </c>
      <c r="E31" s="43" t="s">
        <v>63</v>
      </c>
      <c r="F31" s="40" t="s">
        <v>14</v>
      </c>
      <c r="G31" s="44">
        <v>2</v>
      </c>
      <c r="H31" s="43" t="s">
        <v>3</v>
      </c>
      <c r="I31" s="40">
        <v>2.97</v>
      </c>
      <c r="J31" s="40"/>
      <c r="K31" s="43" t="s">
        <v>61</v>
      </c>
      <c r="L31" s="43" t="s">
        <v>80</v>
      </c>
      <c r="M31" s="47" t="s">
        <v>73</v>
      </c>
    </row>
    <row r="32" spans="2:29">
      <c r="B32" s="42">
        <v>0.60416666666666696</v>
      </c>
      <c r="C32" s="43" t="s">
        <v>8</v>
      </c>
      <c r="D32" s="43" t="s">
        <v>2</v>
      </c>
      <c r="E32" s="43" t="s">
        <v>63</v>
      </c>
      <c r="F32" s="40" t="s">
        <v>14</v>
      </c>
      <c r="G32" s="44">
        <v>2</v>
      </c>
      <c r="H32" s="43" t="s">
        <v>3</v>
      </c>
      <c r="I32" s="40">
        <v>2.97</v>
      </c>
      <c r="J32" s="40"/>
      <c r="K32" s="43" t="s">
        <v>61</v>
      </c>
      <c r="L32" s="43" t="s">
        <v>80</v>
      </c>
      <c r="M32" s="47" t="s">
        <v>73</v>
      </c>
    </row>
    <row r="33" spans="2:13">
      <c r="B33" s="42">
        <v>0.625</v>
      </c>
      <c r="C33" s="43" t="s">
        <v>8</v>
      </c>
      <c r="D33" s="43" t="s">
        <v>2</v>
      </c>
      <c r="E33" s="43" t="s">
        <v>63</v>
      </c>
      <c r="F33" s="40" t="s">
        <v>14</v>
      </c>
      <c r="G33" s="44">
        <v>2</v>
      </c>
      <c r="H33" s="43" t="s">
        <v>3</v>
      </c>
      <c r="I33" s="40">
        <v>2.97</v>
      </c>
      <c r="J33" s="40"/>
      <c r="K33" s="43" t="s">
        <v>61</v>
      </c>
      <c r="L33" s="43" t="s">
        <v>80</v>
      </c>
      <c r="M33" s="47" t="s">
        <v>73</v>
      </c>
    </row>
    <row r="34" spans="2:13">
      <c r="B34" s="42">
        <v>0.64583333333333304</v>
      </c>
      <c r="C34" s="43" t="s">
        <v>8</v>
      </c>
      <c r="D34" s="43" t="s">
        <v>2</v>
      </c>
      <c r="E34" s="43" t="s">
        <v>63</v>
      </c>
      <c r="F34" s="40" t="s">
        <v>14</v>
      </c>
      <c r="G34" s="44">
        <v>2</v>
      </c>
      <c r="H34" s="43" t="s">
        <v>3</v>
      </c>
      <c r="I34" s="40">
        <v>2.97</v>
      </c>
      <c r="J34" s="40"/>
      <c r="K34" s="43" t="s">
        <v>61</v>
      </c>
      <c r="L34" s="43" t="s">
        <v>80</v>
      </c>
      <c r="M34" s="47" t="s">
        <v>73</v>
      </c>
    </row>
    <row r="35" spans="2:13">
      <c r="B35" s="42">
        <v>0.66666666666666696</v>
      </c>
      <c r="C35" s="43" t="s">
        <v>8</v>
      </c>
      <c r="D35" s="43" t="s">
        <v>2</v>
      </c>
      <c r="E35" s="43" t="s">
        <v>63</v>
      </c>
      <c r="F35" s="40" t="s">
        <v>14</v>
      </c>
      <c r="G35" s="44">
        <v>2</v>
      </c>
      <c r="H35" s="43" t="s">
        <v>3</v>
      </c>
      <c r="I35" s="40">
        <v>2.97</v>
      </c>
      <c r="J35" s="40"/>
      <c r="K35" s="43" t="s">
        <v>61</v>
      </c>
      <c r="L35" s="43" t="s">
        <v>80</v>
      </c>
      <c r="M35" s="47" t="s">
        <v>73</v>
      </c>
    </row>
    <row r="36" spans="2:13">
      <c r="B36" s="42">
        <v>0.6875</v>
      </c>
      <c r="C36" s="43" t="s">
        <v>8</v>
      </c>
      <c r="D36" s="43" t="s">
        <v>2</v>
      </c>
      <c r="E36" s="43" t="s">
        <v>63</v>
      </c>
      <c r="F36" s="40" t="s">
        <v>14</v>
      </c>
      <c r="G36" s="44">
        <v>2</v>
      </c>
      <c r="H36" s="43" t="s">
        <v>3</v>
      </c>
      <c r="I36" s="40">
        <v>2.97</v>
      </c>
      <c r="J36" s="40"/>
      <c r="K36" s="43" t="s">
        <v>61</v>
      </c>
      <c r="L36" s="43" t="s">
        <v>80</v>
      </c>
      <c r="M36" s="47" t="s">
        <v>73</v>
      </c>
    </row>
    <row r="37" spans="2:13">
      <c r="B37" s="42">
        <v>0.70833333333333304</v>
      </c>
      <c r="C37" s="43" t="s">
        <v>8</v>
      </c>
      <c r="D37" s="43" t="s">
        <v>2</v>
      </c>
      <c r="E37" s="43" t="s">
        <v>63</v>
      </c>
      <c r="F37" s="40" t="s">
        <v>14</v>
      </c>
      <c r="G37" s="44">
        <v>2</v>
      </c>
      <c r="H37" s="43" t="s">
        <v>3</v>
      </c>
      <c r="I37" s="40">
        <v>2.97</v>
      </c>
      <c r="J37" s="40"/>
      <c r="K37" s="43" t="s">
        <v>61</v>
      </c>
      <c r="L37" s="43" t="s">
        <v>80</v>
      </c>
      <c r="M37" s="47" t="s">
        <v>73</v>
      </c>
    </row>
    <row r="38" spans="2:13">
      <c r="B38" s="42">
        <v>0.72916666666666696</v>
      </c>
      <c r="C38" s="43" t="s">
        <v>8</v>
      </c>
      <c r="D38" s="43" t="s">
        <v>2</v>
      </c>
      <c r="E38" s="43" t="s">
        <v>63</v>
      </c>
      <c r="F38" s="40" t="s">
        <v>14</v>
      </c>
      <c r="G38" s="44">
        <v>2</v>
      </c>
      <c r="H38" s="43" t="s">
        <v>3</v>
      </c>
      <c r="I38" s="40">
        <v>2.97</v>
      </c>
      <c r="J38" s="40"/>
      <c r="K38" s="43" t="s">
        <v>61</v>
      </c>
      <c r="L38" s="43" t="s">
        <v>80</v>
      </c>
      <c r="M38" s="47" t="s">
        <v>73</v>
      </c>
    </row>
    <row r="39" spans="2:13">
      <c r="B39" s="42">
        <v>0.75</v>
      </c>
      <c r="C39" s="43" t="s">
        <v>8</v>
      </c>
      <c r="D39" s="43" t="s">
        <v>2</v>
      </c>
      <c r="E39" s="43" t="s">
        <v>63</v>
      </c>
      <c r="F39" s="40" t="s">
        <v>14</v>
      </c>
      <c r="G39" s="44">
        <v>2</v>
      </c>
      <c r="H39" s="43" t="s">
        <v>3</v>
      </c>
      <c r="I39" s="40">
        <v>2.97</v>
      </c>
      <c r="J39" s="40"/>
      <c r="K39" s="43" t="s">
        <v>61</v>
      </c>
      <c r="L39" s="43" t="s">
        <v>80</v>
      </c>
      <c r="M39" s="47" t="s">
        <v>73</v>
      </c>
    </row>
    <row r="40" spans="2:13">
      <c r="B40" s="42">
        <v>0.77083333333333304</v>
      </c>
      <c r="C40" s="43" t="s">
        <v>8</v>
      </c>
      <c r="D40" s="43" t="s">
        <v>2</v>
      </c>
      <c r="E40" s="43" t="s">
        <v>63</v>
      </c>
      <c r="F40" s="40" t="s">
        <v>14</v>
      </c>
      <c r="G40" s="44">
        <v>2</v>
      </c>
      <c r="H40" s="43" t="s">
        <v>3</v>
      </c>
      <c r="I40" s="40">
        <v>2.97</v>
      </c>
      <c r="J40" s="40"/>
      <c r="K40" s="43" t="s">
        <v>61</v>
      </c>
      <c r="L40" s="43" t="s">
        <v>80</v>
      </c>
      <c r="M40" s="47" t="s">
        <v>73</v>
      </c>
    </row>
    <row r="41" spans="2:13">
      <c r="B41" s="42">
        <v>0.79166666666666696</v>
      </c>
      <c r="C41" s="43" t="s">
        <v>8</v>
      </c>
      <c r="D41" s="43" t="s">
        <v>2</v>
      </c>
      <c r="E41" s="43" t="s">
        <v>63</v>
      </c>
      <c r="F41" s="40" t="s">
        <v>14</v>
      </c>
      <c r="G41" s="44">
        <v>2</v>
      </c>
      <c r="H41" s="43" t="s">
        <v>3</v>
      </c>
      <c r="I41" s="40">
        <v>2.97</v>
      </c>
      <c r="J41" s="40"/>
      <c r="K41" s="43" t="s">
        <v>61</v>
      </c>
      <c r="L41" s="43" t="s">
        <v>80</v>
      </c>
      <c r="M41" s="47" t="s">
        <v>73</v>
      </c>
    </row>
    <row r="42" spans="2:13">
      <c r="B42" s="42">
        <v>0.8125</v>
      </c>
      <c r="C42" s="43" t="s">
        <v>8</v>
      </c>
      <c r="D42" s="43" t="s">
        <v>2</v>
      </c>
      <c r="E42" s="43" t="s">
        <v>63</v>
      </c>
      <c r="F42" s="40" t="s">
        <v>14</v>
      </c>
      <c r="G42" s="44">
        <v>2</v>
      </c>
      <c r="H42" s="43" t="s">
        <v>3</v>
      </c>
      <c r="I42" s="40">
        <v>2.97</v>
      </c>
      <c r="J42" s="40"/>
      <c r="K42" s="43" t="s">
        <v>61</v>
      </c>
      <c r="L42" s="43" t="s">
        <v>80</v>
      </c>
      <c r="M42" s="47" t="s">
        <v>73</v>
      </c>
    </row>
    <row r="43" spans="2:13">
      <c r="B43" s="42">
        <v>0.83333333333333304</v>
      </c>
      <c r="C43" s="43" t="s">
        <v>8</v>
      </c>
      <c r="D43" s="43" t="s">
        <v>2</v>
      </c>
      <c r="E43" s="43" t="s">
        <v>63</v>
      </c>
      <c r="F43" s="40" t="s">
        <v>14</v>
      </c>
      <c r="G43" s="44">
        <v>2</v>
      </c>
      <c r="H43" s="43" t="s">
        <v>3</v>
      </c>
      <c r="I43" s="40">
        <v>2.97</v>
      </c>
      <c r="J43" s="40"/>
      <c r="K43" s="43" t="s">
        <v>61</v>
      </c>
      <c r="L43" s="43" t="s">
        <v>80</v>
      </c>
      <c r="M43" s="47" t="s">
        <v>73</v>
      </c>
    </row>
    <row r="44" spans="2:13">
      <c r="B44" s="42">
        <v>0.85416666666666696</v>
      </c>
      <c r="C44" s="43" t="s">
        <v>8</v>
      </c>
      <c r="D44" s="43" t="s">
        <v>2</v>
      </c>
      <c r="E44" s="43" t="s">
        <v>63</v>
      </c>
      <c r="F44" s="40" t="s">
        <v>14</v>
      </c>
      <c r="G44" s="44">
        <v>2</v>
      </c>
      <c r="H44" s="43" t="s">
        <v>3</v>
      </c>
      <c r="I44" s="40">
        <v>2.97</v>
      </c>
      <c r="J44" s="40"/>
      <c r="K44" s="43" t="s">
        <v>61</v>
      </c>
      <c r="L44" s="43" t="s">
        <v>80</v>
      </c>
      <c r="M44" s="47" t="s">
        <v>73</v>
      </c>
    </row>
    <row r="45" spans="2:13">
      <c r="B45" s="42">
        <v>0.875</v>
      </c>
      <c r="C45" s="43" t="s">
        <v>8</v>
      </c>
      <c r="D45" s="43" t="s">
        <v>2</v>
      </c>
      <c r="E45" s="43" t="s">
        <v>63</v>
      </c>
      <c r="F45" s="40" t="s">
        <v>14</v>
      </c>
      <c r="G45" s="44">
        <v>2</v>
      </c>
      <c r="H45" s="43" t="s">
        <v>3</v>
      </c>
      <c r="I45" s="40">
        <v>2.97</v>
      </c>
      <c r="J45" s="40"/>
      <c r="K45" s="43" t="s">
        <v>61</v>
      </c>
      <c r="L45" s="43" t="s">
        <v>80</v>
      </c>
      <c r="M45" s="47" t="s">
        <v>73</v>
      </c>
    </row>
    <row r="46" spans="2:13">
      <c r="B46" s="42">
        <v>0.89583333333333304</v>
      </c>
      <c r="C46" s="43" t="s">
        <v>8</v>
      </c>
      <c r="D46" s="43" t="s">
        <v>2</v>
      </c>
      <c r="E46" s="43" t="s">
        <v>63</v>
      </c>
      <c r="F46" s="40" t="s">
        <v>14</v>
      </c>
      <c r="G46" s="44">
        <v>2</v>
      </c>
      <c r="H46" s="43" t="s">
        <v>3</v>
      </c>
      <c r="I46" s="40">
        <v>2.97</v>
      </c>
      <c r="J46" s="40"/>
      <c r="K46" s="43" t="s">
        <v>61</v>
      </c>
      <c r="L46" s="43" t="s">
        <v>80</v>
      </c>
      <c r="M46" s="47" t="s">
        <v>73</v>
      </c>
    </row>
    <row r="47" spans="2:13">
      <c r="B47" s="42">
        <v>0.91666666666666696</v>
      </c>
      <c r="C47" s="43" t="s">
        <v>8</v>
      </c>
      <c r="D47" s="43" t="s">
        <v>2</v>
      </c>
      <c r="E47" s="43" t="s">
        <v>63</v>
      </c>
      <c r="F47" s="40" t="s">
        <v>14</v>
      </c>
      <c r="G47" s="44">
        <v>2</v>
      </c>
      <c r="H47" s="43" t="s">
        <v>3</v>
      </c>
      <c r="I47" s="40">
        <v>2.97</v>
      </c>
      <c r="J47" s="40"/>
      <c r="K47" s="43" t="s">
        <v>61</v>
      </c>
      <c r="L47" s="43" t="s">
        <v>80</v>
      </c>
      <c r="M47" s="47" t="s">
        <v>73</v>
      </c>
    </row>
    <row r="48" spans="2:13">
      <c r="B48" s="42">
        <v>0.9375</v>
      </c>
      <c r="C48" s="43" t="s">
        <v>8</v>
      </c>
      <c r="D48" s="43" t="s">
        <v>2</v>
      </c>
      <c r="E48" s="43" t="s">
        <v>63</v>
      </c>
      <c r="F48" s="40" t="s">
        <v>14</v>
      </c>
      <c r="G48" s="44">
        <v>4</v>
      </c>
      <c r="H48" s="43" t="s">
        <v>3</v>
      </c>
      <c r="I48" s="40">
        <v>1.53</v>
      </c>
      <c r="J48" s="40"/>
      <c r="K48" s="43" t="s">
        <v>60</v>
      </c>
      <c r="L48" s="43" t="s">
        <v>79</v>
      </c>
      <c r="M48" s="47" t="s">
        <v>73</v>
      </c>
    </row>
    <row r="49" spans="2:13">
      <c r="B49" s="42">
        <v>0.95833333333333304</v>
      </c>
      <c r="C49" s="43" t="s">
        <v>8</v>
      </c>
      <c r="D49" s="43" t="s">
        <v>2</v>
      </c>
      <c r="E49" s="43" t="s">
        <v>63</v>
      </c>
      <c r="F49" s="40" t="s">
        <v>14</v>
      </c>
      <c r="G49" s="44">
        <v>4</v>
      </c>
      <c r="H49" s="43" t="s">
        <v>3</v>
      </c>
      <c r="I49" s="40">
        <v>1.53</v>
      </c>
      <c r="J49" s="40"/>
      <c r="K49" s="43" t="s">
        <v>60</v>
      </c>
      <c r="L49" s="43" t="s">
        <v>79</v>
      </c>
      <c r="M49" s="47" t="s">
        <v>73</v>
      </c>
    </row>
    <row r="50" spans="2:13">
      <c r="B50" s="42">
        <v>0.97916666666666696</v>
      </c>
      <c r="C50" s="43" t="s">
        <v>8</v>
      </c>
      <c r="D50" s="43" t="s">
        <v>2</v>
      </c>
      <c r="E50" s="43" t="s">
        <v>63</v>
      </c>
      <c r="F50" s="40" t="s">
        <v>14</v>
      </c>
      <c r="G50" s="44">
        <v>4</v>
      </c>
      <c r="H50" s="43" t="s">
        <v>3</v>
      </c>
      <c r="I50" s="40">
        <v>1.53</v>
      </c>
      <c r="J50" s="40"/>
      <c r="K50" s="43" t="s">
        <v>60</v>
      </c>
      <c r="L50" s="43" t="s">
        <v>79</v>
      </c>
      <c r="M50" s="47" t="s">
        <v>73</v>
      </c>
    </row>
    <row r="51" spans="2:13">
      <c r="B51" s="42">
        <v>0</v>
      </c>
      <c r="C51" s="43" t="s">
        <v>0</v>
      </c>
      <c r="D51" s="43" t="s">
        <v>2</v>
      </c>
      <c r="E51" s="43" t="s">
        <v>63</v>
      </c>
      <c r="F51" s="40" t="s">
        <v>14</v>
      </c>
      <c r="G51" s="44">
        <v>4</v>
      </c>
      <c r="H51" s="43" t="s">
        <v>3</v>
      </c>
      <c r="I51" s="40">
        <v>1.53</v>
      </c>
      <c r="J51" s="40"/>
      <c r="K51" s="43" t="s">
        <v>60</v>
      </c>
      <c r="L51" s="43" t="s">
        <v>79</v>
      </c>
      <c r="M51" s="47" t="s">
        <v>73</v>
      </c>
    </row>
    <row r="52" spans="2:13">
      <c r="B52" s="42">
        <v>2.0833333333333301E-2</v>
      </c>
      <c r="C52" s="43" t="s">
        <v>0</v>
      </c>
      <c r="D52" s="43" t="s">
        <v>2</v>
      </c>
      <c r="E52" s="43" t="s">
        <v>63</v>
      </c>
      <c r="F52" s="40" t="s">
        <v>14</v>
      </c>
      <c r="G52" s="44">
        <v>4</v>
      </c>
      <c r="H52" s="43" t="s">
        <v>3</v>
      </c>
      <c r="I52" s="40">
        <v>1.53</v>
      </c>
      <c r="J52" s="40"/>
      <c r="K52" s="43" t="s">
        <v>60</v>
      </c>
      <c r="L52" s="43" t="s">
        <v>79</v>
      </c>
      <c r="M52" s="47" t="s">
        <v>73</v>
      </c>
    </row>
    <row r="53" spans="2:13">
      <c r="B53" s="42">
        <v>4.1666666666666699E-2</v>
      </c>
      <c r="C53" s="43" t="s">
        <v>0</v>
      </c>
      <c r="D53" s="43" t="s">
        <v>2</v>
      </c>
      <c r="E53" s="43" t="s">
        <v>63</v>
      </c>
      <c r="F53" s="40" t="s">
        <v>14</v>
      </c>
      <c r="G53" s="44">
        <v>4</v>
      </c>
      <c r="H53" s="43" t="s">
        <v>3</v>
      </c>
      <c r="I53" s="40">
        <v>1.53</v>
      </c>
      <c r="J53" s="40"/>
      <c r="K53" s="43" t="s">
        <v>60</v>
      </c>
      <c r="L53" s="43" t="s">
        <v>79</v>
      </c>
      <c r="M53" s="47" t="s">
        <v>73</v>
      </c>
    </row>
    <row r="54" spans="2:13">
      <c r="B54" s="42">
        <v>6.25E-2</v>
      </c>
      <c r="C54" s="43" t="s">
        <v>0</v>
      </c>
      <c r="D54" s="43" t="s">
        <v>2</v>
      </c>
      <c r="E54" s="43" t="s">
        <v>63</v>
      </c>
      <c r="F54" s="40" t="s">
        <v>14</v>
      </c>
      <c r="G54" s="44">
        <v>4</v>
      </c>
      <c r="H54" s="43" t="s">
        <v>3</v>
      </c>
      <c r="I54" s="40">
        <v>1.53</v>
      </c>
      <c r="J54" s="40"/>
      <c r="K54" s="43" t="s">
        <v>60</v>
      </c>
      <c r="L54" s="43" t="s">
        <v>79</v>
      </c>
      <c r="M54" s="47" t="s">
        <v>73</v>
      </c>
    </row>
    <row r="55" spans="2:13">
      <c r="B55" s="42">
        <v>8.3333333333333301E-2</v>
      </c>
      <c r="C55" s="43" t="s">
        <v>0</v>
      </c>
      <c r="D55" s="43" t="s">
        <v>2</v>
      </c>
      <c r="E55" s="43" t="s">
        <v>63</v>
      </c>
      <c r="F55" s="40" t="s">
        <v>14</v>
      </c>
      <c r="G55" s="44">
        <v>4</v>
      </c>
      <c r="H55" s="43" t="s">
        <v>3</v>
      </c>
      <c r="I55" s="40">
        <v>1.53</v>
      </c>
      <c r="J55" s="40"/>
      <c r="K55" s="43" t="s">
        <v>60</v>
      </c>
      <c r="L55" s="43" t="s">
        <v>79</v>
      </c>
      <c r="M55" s="47" t="s">
        <v>73</v>
      </c>
    </row>
    <row r="56" spans="2:13">
      <c r="B56" s="42">
        <v>0.104166666666667</v>
      </c>
      <c r="C56" s="43" t="s">
        <v>0</v>
      </c>
      <c r="D56" s="43" t="s">
        <v>2</v>
      </c>
      <c r="E56" s="43" t="s">
        <v>63</v>
      </c>
      <c r="F56" s="40" t="s">
        <v>14</v>
      </c>
      <c r="G56" s="44">
        <v>4</v>
      </c>
      <c r="H56" s="43" t="s">
        <v>3</v>
      </c>
      <c r="I56" s="40">
        <v>1.53</v>
      </c>
      <c r="J56" s="40"/>
      <c r="K56" s="43" t="s">
        <v>60</v>
      </c>
      <c r="L56" s="43" t="s">
        <v>79</v>
      </c>
      <c r="M56" s="47" t="s">
        <v>73</v>
      </c>
    </row>
    <row r="57" spans="2:13">
      <c r="B57" s="42">
        <v>0.125</v>
      </c>
      <c r="C57" s="43" t="s">
        <v>0</v>
      </c>
      <c r="D57" s="43" t="s">
        <v>2</v>
      </c>
      <c r="E57" s="43" t="s">
        <v>63</v>
      </c>
      <c r="F57" s="40" t="s">
        <v>14</v>
      </c>
      <c r="G57" s="44">
        <v>4</v>
      </c>
      <c r="H57" s="43" t="s">
        <v>3</v>
      </c>
      <c r="I57" s="40">
        <v>1.53</v>
      </c>
      <c r="J57" s="40"/>
      <c r="K57" s="43" t="s">
        <v>60</v>
      </c>
      <c r="L57" s="43" t="s">
        <v>79</v>
      </c>
      <c r="M57" s="47" t="s">
        <v>73</v>
      </c>
    </row>
    <row r="58" spans="2:13">
      <c r="B58" s="42">
        <v>0.14583333333333301</v>
      </c>
      <c r="C58" s="43" t="s">
        <v>0</v>
      </c>
      <c r="D58" s="43" t="s">
        <v>2</v>
      </c>
      <c r="E58" s="43" t="s">
        <v>63</v>
      </c>
      <c r="F58" s="40" t="s">
        <v>14</v>
      </c>
      <c r="G58" s="44">
        <v>4</v>
      </c>
      <c r="H58" s="43" t="s">
        <v>3</v>
      </c>
      <c r="I58" s="40">
        <v>1.53</v>
      </c>
      <c r="J58" s="40"/>
      <c r="K58" s="43" t="s">
        <v>60</v>
      </c>
      <c r="L58" s="43" t="s">
        <v>79</v>
      </c>
      <c r="M58" s="47" t="s">
        <v>73</v>
      </c>
    </row>
    <row r="59" spans="2:13">
      <c r="B59" s="42">
        <v>0.16666666666666699</v>
      </c>
      <c r="C59" s="43" t="s">
        <v>0</v>
      </c>
      <c r="D59" s="43" t="s">
        <v>2</v>
      </c>
      <c r="E59" s="43" t="s">
        <v>63</v>
      </c>
      <c r="F59" s="40" t="s">
        <v>14</v>
      </c>
      <c r="G59" s="44">
        <v>4</v>
      </c>
      <c r="H59" s="43" t="s">
        <v>3</v>
      </c>
      <c r="I59" s="40">
        <v>1.53</v>
      </c>
      <c r="J59" s="40"/>
      <c r="K59" s="43" t="s">
        <v>60</v>
      </c>
      <c r="L59" s="43" t="s">
        <v>79</v>
      </c>
      <c r="M59" s="47" t="s">
        <v>73</v>
      </c>
    </row>
    <row r="60" spans="2:13">
      <c r="B60" s="42">
        <v>0.1875</v>
      </c>
      <c r="C60" s="43" t="s">
        <v>0</v>
      </c>
      <c r="D60" s="43" t="s">
        <v>2</v>
      </c>
      <c r="E60" s="43" t="s">
        <v>63</v>
      </c>
      <c r="F60" s="40" t="s">
        <v>14</v>
      </c>
      <c r="G60" s="44">
        <v>4</v>
      </c>
      <c r="H60" s="43" t="s">
        <v>3</v>
      </c>
      <c r="I60" s="40">
        <v>1.53</v>
      </c>
      <c r="J60" s="40"/>
      <c r="K60" s="43" t="s">
        <v>60</v>
      </c>
      <c r="L60" s="43" t="s">
        <v>79</v>
      </c>
      <c r="M60" s="47" t="s">
        <v>73</v>
      </c>
    </row>
    <row r="61" spans="2:13">
      <c r="B61" s="42">
        <v>0.20833333333333301</v>
      </c>
      <c r="C61" s="43" t="s">
        <v>0</v>
      </c>
      <c r="D61" s="43" t="s">
        <v>2</v>
      </c>
      <c r="E61" s="43" t="s">
        <v>63</v>
      </c>
      <c r="F61" s="40" t="s">
        <v>14</v>
      </c>
      <c r="G61" s="44">
        <v>4</v>
      </c>
      <c r="H61" s="43" t="s">
        <v>3</v>
      </c>
      <c r="I61" s="40">
        <v>1.53</v>
      </c>
      <c r="J61" s="40"/>
      <c r="K61" s="43" t="s">
        <v>60</v>
      </c>
      <c r="L61" s="43" t="s">
        <v>79</v>
      </c>
      <c r="M61" s="47" t="s">
        <v>73</v>
      </c>
    </row>
    <row r="62" spans="2:13">
      <c r="B62" s="42">
        <v>0.22916666666666699</v>
      </c>
      <c r="C62" s="43" t="s">
        <v>0</v>
      </c>
      <c r="D62" s="43" t="s">
        <v>2</v>
      </c>
      <c r="E62" s="43" t="s">
        <v>63</v>
      </c>
      <c r="F62" s="40" t="s">
        <v>14</v>
      </c>
      <c r="G62" s="44">
        <v>4</v>
      </c>
      <c r="H62" s="43" t="s">
        <v>3</v>
      </c>
      <c r="I62" s="40">
        <v>1.53</v>
      </c>
      <c r="J62" s="40"/>
      <c r="K62" s="43" t="s">
        <v>60</v>
      </c>
      <c r="L62" s="43" t="s">
        <v>79</v>
      </c>
      <c r="M62" s="47" t="s">
        <v>73</v>
      </c>
    </row>
    <row r="63" spans="2:13">
      <c r="B63" s="42">
        <v>0.25</v>
      </c>
      <c r="C63" s="43" t="s">
        <v>0</v>
      </c>
      <c r="D63" s="43" t="s">
        <v>2</v>
      </c>
      <c r="E63" s="43" t="s">
        <v>63</v>
      </c>
      <c r="F63" s="40" t="s">
        <v>14</v>
      </c>
      <c r="G63" s="44">
        <v>4</v>
      </c>
      <c r="H63" s="43" t="s">
        <v>3</v>
      </c>
      <c r="I63" s="40">
        <v>1.53</v>
      </c>
      <c r="J63" s="40"/>
      <c r="K63" s="43" t="s">
        <v>60</v>
      </c>
      <c r="L63" s="43" t="s">
        <v>79</v>
      </c>
      <c r="M63" s="47" t="s">
        <v>73</v>
      </c>
    </row>
    <row r="64" spans="2:13">
      <c r="B64" s="42">
        <v>0.27083333333333298</v>
      </c>
      <c r="C64" s="43" t="s">
        <v>0</v>
      </c>
      <c r="D64" s="43" t="s">
        <v>2</v>
      </c>
      <c r="E64" s="43" t="s">
        <v>63</v>
      </c>
      <c r="F64" s="40" t="s">
        <v>14</v>
      </c>
      <c r="G64" s="44">
        <v>4</v>
      </c>
      <c r="H64" s="43" t="s">
        <v>3</v>
      </c>
      <c r="I64" s="40">
        <v>1.53</v>
      </c>
      <c r="J64" s="40"/>
      <c r="K64" s="43" t="s">
        <v>60</v>
      </c>
      <c r="L64" s="43" t="s">
        <v>79</v>
      </c>
      <c r="M64" s="47" t="s">
        <v>73</v>
      </c>
    </row>
    <row r="65" spans="2:13">
      <c r="B65" s="42">
        <v>0.29166666666666702</v>
      </c>
      <c r="C65" s="43" t="s">
        <v>0</v>
      </c>
      <c r="D65" s="43" t="s">
        <v>2</v>
      </c>
      <c r="E65" s="43" t="s">
        <v>63</v>
      </c>
      <c r="F65" s="40" t="s">
        <v>14</v>
      </c>
      <c r="G65" s="44">
        <v>4</v>
      </c>
      <c r="H65" s="43" t="s">
        <v>3</v>
      </c>
      <c r="I65" s="40">
        <v>1.53</v>
      </c>
      <c r="J65" s="40"/>
      <c r="K65" s="43" t="s">
        <v>60</v>
      </c>
      <c r="L65" s="43" t="s">
        <v>79</v>
      </c>
      <c r="M65" s="47" t="s">
        <v>73</v>
      </c>
    </row>
    <row r="66" spans="2:13">
      <c r="B66" s="42">
        <v>0.3125</v>
      </c>
      <c r="C66" s="43" t="s">
        <v>0</v>
      </c>
      <c r="D66" s="43" t="s">
        <v>2</v>
      </c>
      <c r="E66" s="43" t="s">
        <v>63</v>
      </c>
      <c r="F66" s="40" t="s">
        <v>14</v>
      </c>
      <c r="G66" s="44">
        <v>3</v>
      </c>
      <c r="H66" s="43" t="s">
        <v>3</v>
      </c>
      <c r="I66" s="40">
        <v>2.0499999999999998</v>
      </c>
      <c r="J66" s="40"/>
      <c r="K66" s="43" t="s">
        <v>62</v>
      </c>
      <c r="L66" s="43" t="s">
        <v>82</v>
      </c>
      <c r="M66" s="47" t="s">
        <v>73</v>
      </c>
    </row>
    <row r="67" spans="2:13">
      <c r="B67" s="42">
        <v>0.33333333333333298</v>
      </c>
      <c r="C67" s="43" t="s">
        <v>0</v>
      </c>
      <c r="D67" s="43" t="s">
        <v>2</v>
      </c>
      <c r="E67" s="43" t="s">
        <v>63</v>
      </c>
      <c r="F67" s="40" t="s">
        <v>14</v>
      </c>
      <c r="G67" s="44">
        <v>3</v>
      </c>
      <c r="H67" s="43" t="s">
        <v>3</v>
      </c>
      <c r="I67" s="40">
        <v>2.0499999999999998</v>
      </c>
      <c r="J67" s="40"/>
      <c r="K67" s="43" t="s">
        <v>62</v>
      </c>
      <c r="L67" s="43" t="s">
        <v>82</v>
      </c>
      <c r="M67" s="47" t="s">
        <v>73</v>
      </c>
    </row>
    <row r="68" spans="2:13">
      <c r="B68" s="42">
        <v>0.35416666666666702</v>
      </c>
      <c r="C68" s="43" t="s">
        <v>0</v>
      </c>
      <c r="D68" s="43" t="s">
        <v>2</v>
      </c>
      <c r="E68" s="43" t="s">
        <v>63</v>
      </c>
      <c r="F68" s="40" t="s">
        <v>14</v>
      </c>
      <c r="G68" s="44">
        <v>3</v>
      </c>
      <c r="H68" s="43" t="s">
        <v>3</v>
      </c>
      <c r="I68" s="40">
        <v>2.0499999999999998</v>
      </c>
      <c r="J68" s="40"/>
      <c r="K68" s="43" t="s">
        <v>62</v>
      </c>
      <c r="L68" s="43" t="s">
        <v>82</v>
      </c>
      <c r="M68" s="47" t="s">
        <v>73</v>
      </c>
    </row>
    <row r="69" spans="2:13">
      <c r="B69" s="42">
        <v>0.375</v>
      </c>
      <c r="C69" s="43" t="s">
        <v>0</v>
      </c>
      <c r="D69" s="43" t="s">
        <v>2</v>
      </c>
      <c r="E69" s="43" t="s">
        <v>63</v>
      </c>
      <c r="F69" s="40" t="s">
        <v>14</v>
      </c>
      <c r="G69" s="44">
        <v>3</v>
      </c>
      <c r="H69" s="43" t="s">
        <v>3</v>
      </c>
      <c r="I69" s="40">
        <v>2.0499999999999998</v>
      </c>
      <c r="J69" s="40"/>
      <c r="K69" s="43" t="s">
        <v>62</v>
      </c>
      <c r="L69" s="43" t="s">
        <v>82</v>
      </c>
      <c r="M69" s="47" t="s">
        <v>73</v>
      </c>
    </row>
    <row r="70" spans="2:13">
      <c r="B70" s="42">
        <v>0.39583333333333298</v>
      </c>
      <c r="C70" s="43" t="s">
        <v>0</v>
      </c>
      <c r="D70" s="43" t="s">
        <v>2</v>
      </c>
      <c r="E70" s="43" t="s">
        <v>63</v>
      </c>
      <c r="F70" s="40" t="s">
        <v>14</v>
      </c>
      <c r="G70" s="44">
        <v>3</v>
      </c>
      <c r="H70" s="43" t="s">
        <v>3</v>
      </c>
      <c r="I70" s="40">
        <v>2.0499999999999998</v>
      </c>
      <c r="J70" s="40"/>
      <c r="K70" s="43" t="s">
        <v>62</v>
      </c>
      <c r="L70" s="43" t="s">
        <v>82</v>
      </c>
      <c r="M70" s="47" t="s">
        <v>73</v>
      </c>
    </row>
    <row r="71" spans="2:13">
      <c r="B71" s="42">
        <v>0.41666666666666702</v>
      </c>
      <c r="C71" s="43" t="s">
        <v>0</v>
      </c>
      <c r="D71" s="43" t="s">
        <v>2</v>
      </c>
      <c r="E71" s="43" t="s">
        <v>63</v>
      </c>
      <c r="F71" s="40" t="s">
        <v>14</v>
      </c>
      <c r="G71" s="44">
        <v>3</v>
      </c>
      <c r="H71" s="43" t="s">
        <v>3</v>
      </c>
      <c r="I71" s="40">
        <v>2.0499999999999998</v>
      </c>
      <c r="J71" s="40"/>
      <c r="K71" s="43" t="s">
        <v>62</v>
      </c>
      <c r="L71" s="43" t="s">
        <v>82</v>
      </c>
      <c r="M71" s="47" t="s">
        <v>73</v>
      </c>
    </row>
    <row r="72" spans="2:13">
      <c r="B72" s="42">
        <v>0.4375</v>
      </c>
      <c r="C72" s="43" t="s">
        <v>0</v>
      </c>
      <c r="D72" s="43" t="s">
        <v>2</v>
      </c>
      <c r="E72" s="43" t="s">
        <v>63</v>
      </c>
      <c r="F72" s="40" t="s">
        <v>14</v>
      </c>
      <c r="G72" s="44">
        <v>3</v>
      </c>
      <c r="H72" s="43" t="s">
        <v>3</v>
      </c>
      <c r="I72" s="40">
        <v>2.0499999999999998</v>
      </c>
      <c r="J72" s="40"/>
      <c r="K72" s="43" t="s">
        <v>62</v>
      </c>
      <c r="L72" s="43" t="s">
        <v>82</v>
      </c>
      <c r="M72" s="47" t="s">
        <v>73</v>
      </c>
    </row>
    <row r="73" spans="2:13">
      <c r="B73" s="42">
        <v>0.45833333333333298</v>
      </c>
      <c r="C73" s="43" t="s">
        <v>0</v>
      </c>
      <c r="D73" s="43" t="s">
        <v>2</v>
      </c>
      <c r="E73" s="43" t="s">
        <v>63</v>
      </c>
      <c r="F73" s="40" t="s">
        <v>14</v>
      </c>
      <c r="G73" s="44">
        <v>3</v>
      </c>
      <c r="H73" s="43" t="s">
        <v>3</v>
      </c>
      <c r="I73" s="40">
        <v>2.0499999999999998</v>
      </c>
      <c r="J73" s="40"/>
      <c r="K73" s="43" t="s">
        <v>62</v>
      </c>
      <c r="L73" s="43" t="s">
        <v>82</v>
      </c>
      <c r="M73" s="47" t="s">
        <v>73</v>
      </c>
    </row>
    <row r="74" spans="2:13">
      <c r="B74" s="42">
        <v>0.47916666666666702</v>
      </c>
      <c r="C74" s="43" t="s">
        <v>0</v>
      </c>
      <c r="D74" s="43" t="s">
        <v>2</v>
      </c>
      <c r="E74" s="43" t="s">
        <v>63</v>
      </c>
      <c r="F74" s="40" t="s">
        <v>14</v>
      </c>
      <c r="G74" s="44">
        <v>3</v>
      </c>
      <c r="H74" s="43" t="s">
        <v>3</v>
      </c>
      <c r="I74" s="40">
        <v>2.0499999999999998</v>
      </c>
      <c r="J74" s="40"/>
      <c r="K74" s="43" t="s">
        <v>62</v>
      </c>
      <c r="L74" s="43" t="s">
        <v>82</v>
      </c>
      <c r="M74" s="47" t="s">
        <v>73</v>
      </c>
    </row>
    <row r="75" spans="2:13">
      <c r="B75" s="42">
        <v>0.5</v>
      </c>
      <c r="C75" s="43" t="s">
        <v>0</v>
      </c>
      <c r="D75" s="43" t="s">
        <v>2</v>
      </c>
      <c r="E75" s="43" t="s">
        <v>63</v>
      </c>
      <c r="F75" s="40" t="s">
        <v>14</v>
      </c>
      <c r="G75" s="44">
        <v>3</v>
      </c>
      <c r="H75" s="43" t="s">
        <v>3</v>
      </c>
      <c r="I75" s="40">
        <v>2.0499999999999998</v>
      </c>
      <c r="J75" s="40"/>
      <c r="K75" s="43" t="s">
        <v>62</v>
      </c>
      <c r="L75" s="43" t="s">
        <v>82</v>
      </c>
      <c r="M75" s="47" t="s">
        <v>73</v>
      </c>
    </row>
    <row r="76" spans="2:13">
      <c r="B76" s="42">
        <v>0.52083333333333304</v>
      </c>
      <c r="C76" s="43" t="s">
        <v>0</v>
      </c>
      <c r="D76" s="43" t="s">
        <v>2</v>
      </c>
      <c r="E76" s="43" t="s">
        <v>63</v>
      </c>
      <c r="F76" s="40" t="s">
        <v>14</v>
      </c>
      <c r="G76" s="44">
        <v>3</v>
      </c>
      <c r="H76" s="43" t="s">
        <v>3</v>
      </c>
      <c r="I76" s="40">
        <v>2.0499999999999998</v>
      </c>
      <c r="J76" s="40"/>
      <c r="K76" s="43" t="s">
        <v>62</v>
      </c>
      <c r="L76" s="43" t="s">
        <v>82</v>
      </c>
      <c r="M76" s="47" t="s">
        <v>73</v>
      </c>
    </row>
    <row r="77" spans="2:13">
      <c r="B77" s="42">
        <v>0.54166666666666696</v>
      </c>
      <c r="C77" s="43" t="s">
        <v>0</v>
      </c>
      <c r="D77" s="43" t="s">
        <v>2</v>
      </c>
      <c r="E77" s="43" t="s">
        <v>63</v>
      </c>
      <c r="F77" s="40" t="s">
        <v>14</v>
      </c>
      <c r="G77" s="44">
        <v>3</v>
      </c>
      <c r="H77" s="43" t="s">
        <v>3</v>
      </c>
      <c r="I77" s="40">
        <v>2.0499999999999998</v>
      </c>
      <c r="J77" s="40"/>
      <c r="K77" s="43" t="s">
        <v>62</v>
      </c>
      <c r="L77" s="43" t="s">
        <v>82</v>
      </c>
      <c r="M77" s="47" t="s">
        <v>73</v>
      </c>
    </row>
    <row r="78" spans="2:13">
      <c r="B78" s="42">
        <v>0.5625</v>
      </c>
      <c r="C78" s="43" t="s">
        <v>0</v>
      </c>
      <c r="D78" s="43" t="s">
        <v>2</v>
      </c>
      <c r="E78" s="43" t="s">
        <v>63</v>
      </c>
      <c r="F78" s="40" t="s">
        <v>14</v>
      </c>
      <c r="G78" s="44">
        <v>3</v>
      </c>
      <c r="H78" s="43" t="s">
        <v>3</v>
      </c>
      <c r="I78" s="40">
        <v>2.0499999999999998</v>
      </c>
      <c r="J78" s="40"/>
      <c r="K78" s="43" t="s">
        <v>62</v>
      </c>
      <c r="L78" s="43" t="s">
        <v>82</v>
      </c>
      <c r="M78" s="47" t="s">
        <v>73</v>
      </c>
    </row>
    <row r="79" spans="2:13">
      <c r="B79" s="42">
        <v>0.58333333333333304</v>
      </c>
      <c r="C79" s="43" t="s">
        <v>0</v>
      </c>
      <c r="D79" s="43" t="s">
        <v>2</v>
      </c>
      <c r="E79" s="43" t="s">
        <v>63</v>
      </c>
      <c r="F79" s="40" t="s">
        <v>14</v>
      </c>
      <c r="G79" s="44">
        <v>3</v>
      </c>
      <c r="H79" s="43" t="s">
        <v>3</v>
      </c>
      <c r="I79" s="40">
        <v>2.0499999999999998</v>
      </c>
      <c r="J79" s="40"/>
      <c r="K79" s="43" t="s">
        <v>62</v>
      </c>
      <c r="L79" s="43" t="s">
        <v>82</v>
      </c>
      <c r="M79" s="47" t="s">
        <v>73</v>
      </c>
    </row>
    <row r="80" spans="2:13">
      <c r="B80" s="42">
        <v>0.60416666666666696</v>
      </c>
      <c r="C80" s="43" t="s">
        <v>0</v>
      </c>
      <c r="D80" s="43" t="s">
        <v>2</v>
      </c>
      <c r="E80" s="43" t="s">
        <v>63</v>
      </c>
      <c r="F80" s="40" t="s">
        <v>14</v>
      </c>
      <c r="G80" s="44">
        <v>3</v>
      </c>
      <c r="H80" s="43" t="s">
        <v>3</v>
      </c>
      <c r="I80" s="40">
        <v>2.0499999999999998</v>
      </c>
      <c r="J80" s="40"/>
      <c r="K80" s="43" t="s">
        <v>62</v>
      </c>
      <c r="L80" s="43" t="s">
        <v>82</v>
      </c>
      <c r="M80" s="47" t="s">
        <v>73</v>
      </c>
    </row>
    <row r="81" spans="2:13">
      <c r="B81" s="42">
        <v>0.625</v>
      </c>
      <c r="C81" s="43" t="s">
        <v>0</v>
      </c>
      <c r="D81" s="43" t="s">
        <v>2</v>
      </c>
      <c r="E81" s="43" t="s">
        <v>63</v>
      </c>
      <c r="F81" s="40" t="s">
        <v>14</v>
      </c>
      <c r="G81" s="44">
        <v>3</v>
      </c>
      <c r="H81" s="43" t="s">
        <v>3</v>
      </c>
      <c r="I81" s="40">
        <v>2.0499999999999998</v>
      </c>
      <c r="J81" s="40"/>
      <c r="K81" s="43" t="s">
        <v>62</v>
      </c>
      <c r="L81" s="43" t="s">
        <v>82</v>
      </c>
      <c r="M81" s="47" t="s">
        <v>73</v>
      </c>
    </row>
    <row r="82" spans="2:13">
      <c r="B82" s="42">
        <v>0.64583333333333304</v>
      </c>
      <c r="C82" s="43" t="s">
        <v>0</v>
      </c>
      <c r="D82" s="43" t="s">
        <v>2</v>
      </c>
      <c r="E82" s="43" t="s">
        <v>63</v>
      </c>
      <c r="F82" s="40" t="s">
        <v>14</v>
      </c>
      <c r="G82" s="44">
        <v>3</v>
      </c>
      <c r="H82" s="43" t="s">
        <v>3</v>
      </c>
      <c r="I82" s="40">
        <v>2.0499999999999998</v>
      </c>
      <c r="J82" s="40"/>
      <c r="K82" s="43" t="s">
        <v>62</v>
      </c>
      <c r="L82" s="43" t="s">
        <v>82</v>
      </c>
      <c r="M82" s="47" t="s">
        <v>73</v>
      </c>
    </row>
    <row r="83" spans="2:13">
      <c r="B83" s="42">
        <v>0.66666666666666696</v>
      </c>
      <c r="C83" s="43" t="s">
        <v>0</v>
      </c>
      <c r="D83" s="43" t="s">
        <v>2</v>
      </c>
      <c r="E83" s="43" t="s">
        <v>63</v>
      </c>
      <c r="F83" s="40" t="s">
        <v>14</v>
      </c>
      <c r="G83" s="44">
        <v>3</v>
      </c>
      <c r="H83" s="43" t="s">
        <v>3</v>
      </c>
      <c r="I83" s="40">
        <v>2.0499999999999998</v>
      </c>
      <c r="J83" s="40"/>
      <c r="K83" s="43" t="s">
        <v>62</v>
      </c>
      <c r="L83" s="43" t="s">
        <v>82</v>
      </c>
      <c r="M83" s="47" t="s">
        <v>73</v>
      </c>
    </row>
    <row r="84" spans="2:13">
      <c r="B84" s="42">
        <v>0.6875</v>
      </c>
      <c r="C84" s="43" t="s">
        <v>0</v>
      </c>
      <c r="D84" s="43" t="s">
        <v>2</v>
      </c>
      <c r="E84" s="43" t="s">
        <v>63</v>
      </c>
      <c r="F84" s="40" t="s">
        <v>14</v>
      </c>
      <c r="G84" s="44">
        <v>3</v>
      </c>
      <c r="H84" s="43" t="s">
        <v>3</v>
      </c>
      <c r="I84" s="40">
        <v>2.0499999999999998</v>
      </c>
      <c r="J84" s="40"/>
      <c r="K84" s="43" t="s">
        <v>62</v>
      </c>
      <c r="L84" s="43" t="s">
        <v>82</v>
      </c>
      <c r="M84" s="47" t="s">
        <v>73</v>
      </c>
    </row>
    <row r="85" spans="2:13">
      <c r="B85" s="42">
        <v>0.70833333333333304</v>
      </c>
      <c r="C85" s="43" t="s">
        <v>0</v>
      </c>
      <c r="D85" s="43" t="s">
        <v>2</v>
      </c>
      <c r="E85" s="43" t="s">
        <v>63</v>
      </c>
      <c r="F85" s="40" t="s">
        <v>14</v>
      </c>
      <c r="G85" s="44">
        <v>3</v>
      </c>
      <c r="H85" s="43" t="s">
        <v>3</v>
      </c>
      <c r="I85" s="40">
        <v>2.0499999999999998</v>
      </c>
      <c r="J85" s="40"/>
      <c r="K85" s="43" t="s">
        <v>62</v>
      </c>
      <c r="L85" s="43" t="s">
        <v>82</v>
      </c>
      <c r="M85" s="47" t="s">
        <v>73</v>
      </c>
    </row>
    <row r="86" spans="2:13">
      <c r="B86" s="42">
        <v>0.72916666666666696</v>
      </c>
      <c r="C86" s="43" t="s">
        <v>0</v>
      </c>
      <c r="D86" s="43" t="s">
        <v>2</v>
      </c>
      <c r="E86" s="43" t="s">
        <v>63</v>
      </c>
      <c r="F86" s="40" t="s">
        <v>14</v>
      </c>
      <c r="G86" s="44">
        <v>3</v>
      </c>
      <c r="H86" s="43" t="s">
        <v>3</v>
      </c>
      <c r="I86" s="40">
        <v>2.0499999999999998</v>
      </c>
      <c r="J86" s="40"/>
      <c r="K86" s="43" t="s">
        <v>62</v>
      </c>
      <c r="L86" s="43" t="s">
        <v>82</v>
      </c>
      <c r="M86" s="47" t="s">
        <v>73</v>
      </c>
    </row>
    <row r="87" spans="2:13">
      <c r="B87" s="42">
        <v>0.75</v>
      </c>
      <c r="C87" s="43" t="s">
        <v>0</v>
      </c>
      <c r="D87" s="43" t="s">
        <v>2</v>
      </c>
      <c r="E87" s="43" t="s">
        <v>63</v>
      </c>
      <c r="F87" s="40" t="s">
        <v>14</v>
      </c>
      <c r="G87" s="44">
        <v>3</v>
      </c>
      <c r="H87" s="43" t="s">
        <v>3</v>
      </c>
      <c r="I87" s="40">
        <v>2.0499999999999998</v>
      </c>
      <c r="J87" s="40"/>
      <c r="K87" s="43" t="s">
        <v>62</v>
      </c>
      <c r="L87" s="43" t="s">
        <v>82</v>
      </c>
      <c r="M87" s="47" t="s">
        <v>73</v>
      </c>
    </row>
    <row r="88" spans="2:13">
      <c r="B88" s="42">
        <v>0.77083333333333304</v>
      </c>
      <c r="C88" s="43" t="s">
        <v>0</v>
      </c>
      <c r="D88" s="43" t="s">
        <v>2</v>
      </c>
      <c r="E88" s="43" t="s">
        <v>63</v>
      </c>
      <c r="F88" s="40" t="s">
        <v>14</v>
      </c>
      <c r="G88" s="44">
        <v>3</v>
      </c>
      <c r="H88" s="43" t="s">
        <v>3</v>
      </c>
      <c r="I88" s="40">
        <v>2.0499999999999998</v>
      </c>
      <c r="J88" s="40"/>
      <c r="K88" s="43" t="s">
        <v>62</v>
      </c>
      <c r="L88" s="43" t="s">
        <v>82</v>
      </c>
      <c r="M88" s="47" t="s">
        <v>73</v>
      </c>
    </row>
    <row r="89" spans="2:13">
      <c r="B89" s="42">
        <v>0.79166666666666696</v>
      </c>
      <c r="C89" s="43" t="s">
        <v>0</v>
      </c>
      <c r="D89" s="43" t="s">
        <v>2</v>
      </c>
      <c r="E89" s="43" t="s">
        <v>63</v>
      </c>
      <c r="F89" s="40" t="s">
        <v>14</v>
      </c>
      <c r="G89" s="44">
        <v>3</v>
      </c>
      <c r="H89" s="43" t="s">
        <v>3</v>
      </c>
      <c r="I89" s="40">
        <v>2.0499999999999998</v>
      </c>
      <c r="J89" s="40"/>
      <c r="K89" s="43" t="s">
        <v>62</v>
      </c>
      <c r="L89" s="43" t="s">
        <v>82</v>
      </c>
      <c r="M89" s="47" t="s">
        <v>73</v>
      </c>
    </row>
    <row r="90" spans="2:13">
      <c r="B90" s="42">
        <v>0.8125</v>
      </c>
      <c r="C90" s="43" t="s">
        <v>0</v>
      </c>
      <c r="D90" s="43" t="s">
        <v>2</v>
      </c>
      <c r="E90" s="43" t="s">
        <v>63</v>
      </c>
      <c r="F90" s="40" t="s">
        <v>14</v>
      </c>
      <c r="G90" s="44">
        <v>3</v>
      </c>
      <c r="H90" s="43" t="s">
        <v>3</v>
      </c>
      <c r="I90" s="40">
        <v>2.0499999999999998</v>
      </c>
      <c r="J90" s="40"/>
      <c r="K90" s="43" t="s">
        <v>62</v>
      </c>
      <c r="L90" s="43" t="s">
        <v>82</v>
      </c>
      <c r="M90" s="47" t="s">
        <v>73</v>
      </c>
    </row>
    <row r="91" spans="2:13">
      <c r="B91" s="42">
        <v>0.83333333333333304</v>
      </c>
      <c r="C91" s="43" t="s">
        <v>0</v>
      </c>
      <c r="D91" s="43" t="s">
        <v>2</v>
      </c>
      <c r="E91" s="43" t="s">
        <v>63</v>
      </c>
      <c r="F91" s="40" t="s">
        <v>14</v>
      </c>
      <c r="G91" s="44">
        <v>3</v>
      </c>
      <c r="H91" s="43" t="s">
        <v>3</v>
      </c>
      <c r="I91" s="40">
        <v>2.0499999999999998</v>
      </c>
      <c r="J91" s="40"/>
      <c r="K91" s="43" t="s">
        <v>62</v>
      </c>
      <c r="L91" s="43" t="s">
        <v>82</v>
      </c>
      <c r="M91" s="47" t="s">
        <v>73</v>
      </c>
    </row>
    <row r="92" spans="2:13">
      <c r="B92" s="42">
        <v>0.85416666666666696</v>
      </c>
      <c r="C92" s="43" t="s">
        <v>0</v>
      </c>
      <c r="D92" s="43" t="s">
        <v>2</v>
      </c>
      <c r="E92" s="43" t="s">
        <v>63</v>
      </c>
      <c r="F92" s="40" t="s">
        <v>14</v>
      </c>
      <c r="G92" s="44">
        <v>3</v>
      </c>
      <c r="H92" s="43" t="s">
        <v>3</v>
      </c>
      <c r="I92" s="40">
        <v>2.0499999999999998</v>
      </c>
      <c r="J92" s="40"/>
      <c r="K92" s="43" t="s">
        <v>62</v>
      </c>
      <c r="L92" s="43" t="s">
        <v>82</v>
      </c>
      <c r="M92" s="47" t="s">
        <v>73</v>
      </c>
    </row>
    <row r="93" spans="2:13">
      <c r="B93" s="42">
        <v>0.875</v>
      </c>
      <c r="C93" s="43" t="s">
        <v>0</v>
      </c>
      <c r="D93" s="43" t="s">
        <v>2</v>
      </c>
      <c r="E93" s="43" t="s">
        <v>63</v>
      </c>
      <c r="F93" s="40" t="s">
        <v>14</v>
      </c>
      <c r="G93" s="44">
        <v>3</v>
      </c>
      <c r="H93" s="43" t="s">
        <v>3</v>
      </c>
      <c r="I93" s="40">
        <v>2.0499999999999998</v>
      </c>
      <c r="J93" s="40"/>
      <c r="K93" s="43" t="s">
        <v>62</v>
      </c>
      <c r="L93" s="43" t="s">
        <v>82</v>
      </c>
      <c r="M93" s="47" t="s">
        <v>73</v>
      </c>
    </row>
    <row r="94" spans="2:13">
      <c r="B94" s="42">
        <v>0.89583333333333304</v>
      </c>
      <c r="C94" s="43" t="s">
        <v>0</v>
      </c>
      <c r="D94" s="43" t="s">
        <v>2</v>
      </c>
      <c r="E94" s="43" t="s">
        <v>63</v>
      </c>
      <c r="F94" s="40" t="s">
        <v>14</v>
      </c>
      <c r="G94" s="44">
        <v>3</v>
      </c>
      <c r="H94" s="43" t="s">
        <v>3</v>
      </c>
      <c r="I94" s="40">
        <v>2.0499999999999998</v>
      </c>
      <c r="J94" s="40"/>
      <c r="K94" s="43" t="s">
        <v>62</v>
      </c>
      <c r="L94" s="43" t="s">
        <v>82</v>
      </c>
      <c r="M94" s="47" t="s">
        <v>73</v>
      </c>
    </row>
    <row r="95" spans="2:13">
      <c r="B95" s="42">
        <v>0.91666666666666696</v>
      </c>
      <c r="C95" s="43" t="s">
        <v>0</v>
      </c>
      <c r="D95" s="43" t="s">
        <v>2</v>
      </c>
      <c r="E95" s="43" t="s">
        <v>63</v>
      </c>
      <c r="F95" s="40" t="s">
        <v>14</v>
      </c>
      <c r="G95" s="44">
        <v>3</v>
      </c>
      <c r="H95" s="43" t="s">
        <v>3</v>
      </c>
      <c r="I95" s="40">
        <v>2.0499999999999998</v>
      </c>
      <c r="J95" s="40"/>
      <c r="K95" s="43" t="s">
        <v>62</v>
      </c>
      <c r="L95" s="43" t="s">
        <v>82</v>
      </c>
      <c r="M95" s="47" t="s">
        <v>73</v>
      </c>
    </row>
    <row r="96" spans="2:13">
      <c r="B96" s="42">
        <v>0.9375</v>
      </c>
      <c r="C96" s="43" t="s">
        <v>0</v>
      </c>
      <c r="D96" s="43" t="s">
        <v>2</v>
      </c>
      <c r="E96" s="43" t="s">
        <v>63</v>
      </c>
      <c r="F96" s="40" t="s">
        <v>14</v>
      </c>
      <c r="G96" s="44">
        <v>4</v>
      </c>
      <c r="H96" s="43" t="s">
        <v>3</v>
      </c>
      <c r="I96" s="40">
        <v>1.53</v>
      </c>
      <c r="J96" s="40"/>
      <c r="K96" s="43" t="s">
        <v>60</v>
      </c>
      <c r="L96" s="43" t="s">
        <v>79</v>
      </c>
      <c r="M96" s="47" t="s">
        <v>73</v>
      </c>
    </row>
    <row r="97" spans="2:13">
      <c r="B97" s="42">
        <v>0.95833333333333304</v>
      </c>
      <c r="C97" s="43" t="s">
        <v>0</v>
      </c>
      <c r="D97" s="43" t="s">
        <v>2</v>
      </c>
      <c r="E97" s="43" t="s">
        <v>63</v>
      </c>
      <c r="F97" s="40" t="s">
        <v>14</v>
      </c>
      <c r="G97" s="44">
        <v>4</v>
      </c>
      <c r="H97" s="43" t="s">
        <v>3</v>
      </c>
      <c r="I97" s="40">
        <v>1.53</v>
      </c>
      <c r="J97" s="40"/>
      <c r="K97" s="43" t="s">
        <v>60</v>
      </c>
      <c r="L97" s="43" t="s">
        <v>79</v>
      </c>
      <c r="M97" s="47" t="s">
        <v>73</v>
      </c>
    </row>
    <row r="98" spans="2:13">
      <c r="B98" s="42">
        <v>0.97916666666666696</v>
      </c>
      <c r="C98" s="43" t="s">
        <v>0</v>
      </c>
      <c r="D98" s="43" t="s">
        <v>2</v>
      </c>
      <c r="E98" s="43" t="s">
        <v>63</v>
      </c>
      <c r="F98" s="40" t="s">
        <v>14</v>
      </c>
      <c r="G98" s="44">
        <v>4</v>
      </c>
      <c r="H98" s="43" t="s">
        <v>3</v>
      </c>
      <c r="I98" s="40">
        <v>1.53</v>
      </c>
      <c r="J98" s="40"/>
      <c r="K98" s="43" t="s">
        <v>60</v>
      </c>
      <c r="L98" s="43" t="s">
        <v>79</v>
      </c>
      <c r="M98" s="47" t="s">
        <v>73</v>
      </c>
    </row>
    <row r="99" spans="2:13">
      <c r="B99" s="42">
        <v>0</v>
      </c>
      <c r="C99" s="43" t="s">
        <v>13</v>
      </c>
      <c r="D99" s="43" t="s">
        <v>2</v>
      </c>
      <c r="E99" s="43" t="s">
        <v>63</v>
      </c>
      <c r="F99" s="40" t="s">
        <v>14</v>
      </c>
      <c r="G99" s="44">
        <v>4</v>
      </c>
      <c r="H99" s="43" t="s">
        <v>3</v>
      </c>
      <c r="I99" s="40">
        <v>1.53</v>
      </c>
      <c r="J99" s="40"/>
      <c r="K99" s="43" t="s">
        <v>60</v>
      </c>
      <c r="L99" s="43" t="s">
        <v>79</v>
      </c>
      <c r="M99" s="47" t="s">
        <v>73</v>
      </c>
    </row>
    <row r="100" spans="2:13">
      <c r="B100" s="42">
        <v>2.0833333333333301E-2</v>
      </c>
      <c r="C100" s="43" t="s">
        <v>13</v>
      </c>
      <c r="D100" s="43" t="s">
        <v>2</v>
      </c>
      <c r="E100" s="43" t="s">
        <v>63</v>
      </c>
      <c r="F100" s="40" t="s">
        <v>14</v>
      </c>
      <c r="G100" s="44">
        <v>4</v>
      </c>
      <c r="H100" s="43" t="s">
        <v>3</v>
      </c>
      <c r="I100" s="40">
        <v>1.53</v>
      </c>
      <c r="J100" s="40"/>
      <c r="K100" s="43" t="s">
        <v>60</v>
      </c>
      <c r="L100" s="43" t="s">
        <v>79</v>
      </c>
      <c r="M100" s="47" t="s">
        <v>73</v>
      </c>
    </row>
    <row r="101" spans="2:13">
      <c r="B101" s="42">
        <v>4.1666666666666699E-2</v>
      </c>
      <c r="C101" s="43" t="s">
        <v>13</v>
      </c>
      <c r="D101" s="43" t="s">
        <v>2</v>
      </c>
      <c r="E101" s="43" t="s">
        <v>63</v>
      </c>
      <c r="F101" s="40" t="s">
        <v>14</v>
      </c>
      <c r="G101" s="44">
        <v>4</v>
      </c>
      <c r="H101" s="43" t="s">
        <v>3</v>
      </c>
      <c r="I101" s="40">
        <v>1.53</v>
      </c>
      <c r="J101" s="40"/>
      <c r="K101" s="43" t="s">
        <v>60</v>
      </c>
      <c r="L101" s="43" t="s">
        <v>79</v>
      </c>
      <c r="M101" s="47" t="s">
        <v>73</v>
      </c>
    </row>
    <row r="102" spans="2:13">
      <c r="B102" s="42">
        <v>6.25E-2</v>
      </c>
      <c r="C102" s="43" t="s">
        <v>13</v>
      </c>
      <c r="D102" s="43" t="s">
        <v>2</v>
      </c>
      <c r="E102" s="43" t="s">
        <v>63</v>
      </c>
      <c r="F102" s="40" t="s">
        <v>14</v>
      </c>
      <c r="G102" s="44">
        <v>4</v>
      </c>
      <c r="H102" s="43" t="s">
        <v>3</v>
      </c>
      <c r="I102" s="40">
        <v>1.53</v>
      </c>
      <c r="J102" s="40"/>
      <c r="K102" s="43" t="s">
        <v>60</v>
      </c>
      <c r="L102" s="43" t="s">
        <v>79</v>
      </c>
      <c r="M102" s="47" t="s">
        <v>73</v>
      </c>
    </row>
    <row r="103" spans="2:13">
      <c r="B103" s="42">
        <v>8.3333333333333301E-2</v>
      </c>
      <c r="C103" s="43" t="s">
        <v>13</v>
      </c>
      <c r="D103" s="43" t="s">
        <v>2</v>
      </c>
      <c r="E103" s="43" t="s">
        <v>63</v>
      </c>
      <c r="F103" s="40" t="s">
        <v>14</v>
      </c>
      <c r="G103" s="44">
        <v>4</v>
      </c>
      <c r="H103" s="43" t="s">
        <v>3</v>
      </c>
      <c r="I103" s="40">
        <v>1.53</v>
      </c>
      <c r="J103" s="40"/>
      <c r="K103" s="43" t="s">
        <v>60</v>
      </c>
      <c r="L103" s="43" t="s">
        <v>79</v>
      </c>
      <c r="M103" s="47" t="s">
        <v>73</v>
      </c>
    </row>
    <row r="104" spans="2:13">
      <c r="B104" s="42">
        <v>0.104166666666667</v>
      </c>
      <c r="C104" s="43" t="s">
        <v>13</v>
      </c>
      <c r="D104" s="43" t="s">
        <v>2</v>
      </c>
      <c r="E104" s="43" t="s">
        <v>63</v>
      </c>
      <c r="F104" s="40" t="s">
        <v>14</v>
      </c>
      <c r="G104" s="44">
        <v>4</v>
      </c>
      <c r="H104" s="43" t="s">
        <v>3</v>
      </c>
      <c r="I104" s="40">
        <v>1.53</v>
      </c>
      <c r="J104" s="40"/>
      <c r="K104" s="43" t="s">
        <v>60</v>
      </c>
      <c r="L104" s="43" t="s">
        <v>79</v>
      </c>
      <c r="M104" s="47" t="s">
        <v>73</v>
      </c>
    </row>
    <row r="105" spans="2:13">
      <c r="B105" s="42">
        <v>0.125</v>
      </c>
      <c r="C105" s="43" t="s">
        <v>13</v>
      </c>
      <c r="D105" s="43" t="s">
        <v>2</v>
      </c>
      <c r="E105" s="43" t="s">
        <v>63</v>
      </c>
      <c r="F105" s="40" t="s">
        <v>14</v>
      </c>
      <c r="G105" s="44">
        <v>4</v>
      </c>
      <c r="H105" s="43" t="s">
        <v>3</v>
      </c>
      <c r="I105" s="40">
        <v>1.53</v>
      </c>
      <c r="J105" s="40"/>
      <c r="K105" s="43" t="s">
        <v>60</v>
      </c>
      <c r="L105" s="43" t="s">
        <v>79</v>
      </c>
      <c r="M105" s="47" t="s">
        <v>73</v>
      </c>
    </row>
    <row r="106" spans="2:13">
      <c r="B106" s="42">
        <v>0.14583333333333301</v>
      </c>
      <c r="C106" s="43" t="s">
        <v>13</v>
      </c>
      <c r="D106" s="43" t="s">
        <v>2</v>
      </c>
      <c r="E106" s="43" t="s">
        <v>63</v>
      </c>
      <c r="F106" s="40" t="s">
        <v>14</v>
      </c>
      <c r="G106" s="44">
        <v>4</v>
      </c>
      <c r="H106" s="43" t="s">
        <v>3</v>
      </c>
      <c r="I106" s="40">
        <v>1.53</v>
      </c>
      <c r="J106" s="40"/>
      <c r="K106" s="43" t="s">
        <v>60</v>
      </c>
      <c r="L106" s="43" t="s">
        <v>79</v>
      </c>
      <c r="M106" s="47" t="s">
        <v>73</v>
      </c>
    </row>
    <row r="107" spans="2:13">
      <c r="B107" s="42">
        <v>0.16666666666666699</v>
      </c>
      <c r="C107" s="43" t="s">
        <v>13</v>
      </c>
      <c r="D107" s="43" t="s">
        <v>2</v>
      </c>
      <c r="E107" s="43" t="s">
        <v>63</v>
      </c>
      <c r="F107" s="40" t="s">
        <v>14</v>
      </c>
      <c r="G107" s="44">
        <v>4</v>
      </c>
      <c r="H107" s="43" t="s">
        <v>3</v>
      </c>
      <c r="I107" s="40">
        <v>1.53</v>
      </c>
      <c r="J107" s="40"/>
      <c r="K107" s="43" t="s">
        <v>60</v>
      </c>
      <c r="L107" s="43" t="s">
        <v>79</v>
      </c>
      <c r="M107" s="47" t="s">
        <v>73</v>
      </c>
    </row>
    <row r="108" spans="2:13">
      <c r="B108" s="42">
        <v>0.1875</v>
      </c>
      <c r="C108" s="43" t="s">
        <v>13</v>
      </c>
      <c r="D108" s="43" t="s">
        <v>2</v>
      </c>
      <c r="E108" s="43" t="s">
        <v>63</v>
      </c>
      <c r="F108" s="40" t="s">
        <v>14</v>
      </c>
      <c r="G108" s="44">
        <v>4</v>
      </c>
      <c r="H108" s="43" t="s">
        <v>3</v>
      </c>
      <c r="I108" s="40">
        <v>1.53</v>
      </c>
      <c r="J108" s="40"/>
      <c r="K108" s="43" t="s">
        <v>60</v>
      </c>
      <c r="L108" s="43" t="s">
        <v>79</v>
      </c>
      <c r="M108" s="47" t="s">
        <v>73</v>
      </c>
    </row>
    <row r="109" spans="2:13">
      <c r="B109" s="42">
        <v>0.20833333333333301</v>
      </c>
      <c r="C109" s="43" t="s">
        <v>13</v>
      </c>
      <c r="D109" s="43" t="s">
        <v>2</v>
      </c>
      <c r="E109" s="43" t="s">
        <v>63</v>
      </c>
      <c r="F109" s="40" t="s">
        <v>14</v>
      </c>
      <c r="G109" s="44">
        <v>4</v>
      </c>
      <c r="H109" s="43" t="s">
        <v>3</v>
      </c>
      <c r="I109" s="40">
        <v>1.53</v>
      </c>
      <c r="J109" s="40"/>
      <c r="K109" s="43" t="s">
        <v>60</v>
      </c>
      <c r="L109" s="43" t="s">
        <v>79</v>
      </c>
      <c r="M109" s="47" t="s">
        <v>73</v>
      </c>
    </row>
    <row r="110" spans="2:13">
      <c r="B110" s="42">
        <v>0.22916666666666699</v>
      </c>
      <c r="C110" s="43" t="s">
        <v>13</v>
      </c>
      <c r="D110" s="43" t="s">
        <v>2</v>
      </c>
      <c r="E110" s="43" t="s">
        <v>63</v>
      </c>
      <c r="F110" s="40" t="s">
        <v>14</v>
      </c>
      <c r="G110" s="44">
        <v>4</v>
      </c>
      <c r="H110" s="43" t="s">
        <v>3</v>
      </c>
      <c r="I110" s="40">
        <v>1.53</v>
      </c>
      <c r="J110" s="40"/>
      <c r="K110" s="43" t="s">
        <v>60</v>
      </c>
      <c r="L110" s="43" t="s">
        <v>79</v>
      </c>
      <c r="M110" s="47" t="s">
        <v>73</v>
      </c>
    </row>
    <row r="111" spans="2:13">
      <c r="B111" s="42">
        <v>0.25</v>
      </c>
      <c r="C111" s="43" t="s">
        <v>13</v>
      </c>
      <c r="D111" s="43" t="s">
        <v>2</v>
      </c>
      <c r="E111" s="43" t="s">
        <v>63</v>
      </c>
      <c r="F111" s="40" t="s">
        <v>14</v>
      </c>
      <c r="G111" s="44">
        <v>4</v>
      </c>
      <c r="H111" s="43" t="s">
        <v>3</v>
      </c>
      <c r="I111" s="40">
        <v>1.53</v>
      </c>
      <c r="J111" s="40"/>
      <c r="K111" s="43" t="s">
        <v>60</v>
      </c>
      <c r="L111" s="43" t="s">
        <v>79</v>
      </c>
      <c r="M111" s="47" t="s">
        <v>73</v>
      </c>
    </row>
    <row r="112" spans="2:13">
      <c r="B112" s="42">
        <v>0.27083333333333298</v>
      </c>
      <c r="C112" s="43" t="s">
        <v>13</v>
      </c>
      <c r="D112" s="43" t="s">
        <v>2</v>
      </c>
      <c r="E112" s="43" t="s">
        <v>63</v>
      </c>
      <c r="F112" s="40" t="s">
        <v>14</v>
      </c>
      <c r="G112" s="44">
        <v>4</v>
      </c>
      <c r="H112" s="43" t="s">
        <v>3</v>
      </c>
      <c r="I112" s="40">
        <v>1.53</v>
      </c>
      <c r="J112" s="40"/>
      <c r="K112" s="43" t="s">
        <v>60</v>
      </c>
      <c r="L112" s="43" t="s">
        <v>79</v>
      </c>
      <c r="M112" s="47" t="s">
        <v>73</v>
      </c>
    </row>
    <row r="113" spans="2:13">
      <c r="B113" s="42">
        <v>0.29166666666666702</v>
      </c>
      <c r="C113" s="43" t="s">
        <v>13</v>
      </c>
      <c r="D113" s="43" t="s">
        <v>2</v>
      </c>
      <c r="E113" s="43" t="s">
        <v>63</v>
      </c>
      <c r="F113" s="40" t="s">
        <v>14</v>
      </c>
      <c r="G113" s="44">
        <v>4</v>
      </c>
      <c r="H113" s="43" t="s">
        <v>3</v>
      </c>
      <c r="I113" s="40">
        <v>1.53</v>
      </c>
      <c r="J113" s="40"/>
      <c r="K113" s="43" t="s">
        <v>60</v>
      </c>
      <c r="L113" s="43" t="s">
        <v>79</v>
      </c>
      <c r="M113" s="47" t="s">
        <v>73</v>
      </c>
    </row>
    <row r="114" spans="2:13">
      <c r="B114" s="42">
        <v>0.3125</v>
      </c>
      <c r="C114" s="43" t="s">
        <v>13</v>
      </c>
      <c r="D114" s="43" t="s">
        <v>2</v>
      </c>
      <c r="E114" s="43" t="s">
        <v>63</v>
      </c>
      <c r="F114" s="40" t="s">
        <v>14</v>
      </c>
      <c r="G114" s="44">
        <v>4</v>
      </c>
      <c r="H114" s="43" t="s">
        <v>3</v>
      </c>
      <c r="I114" s="40">
        <v>1.53</v>
      </c>
      <c r="J114" s="40"/>
      <c r="K114" s="43" t="s">
        <v>60</v>
      </c>
      <c r="L114" s="43" t="s">
        <v>79</v>
      </c>
      <c r="M114" s="47" t="s">
        <v>73</v>
      </c>
    </row>
    <row r="115" spans="2:13">
      <c r="B115" s="42">
        <v>0.33333333333333298</v>
      </c>
      <c r="C115" s="43" t="s">
        <v>13</v>
      </c>
      <c r="D115" s="43" t="s">
        <v>2</v>
      </c>
      <c r="E115" s="43" t="s">
        <v>63</v>
      </c>
      <c r="F115" s="40" t="s">
        <v>14</v>
      </c>
      <c r="G115" s="44">
        <v>4</v>
      </c>
      <c r="H115" s="43" t="s">
        <v>3</v>
      </c>
      <c r="I115" s="40">
        <v>1.53</v>
      </c>
      <c r="J115" s="40"/>
      <c r="K115" s="43" t="s">
        <v>60</v>
      </c>
      <c r="L115" s="43" t="s">
        <v>79</v>
      </c>
      <c r="M115" s="47" t="s">
        <v>73</v>
      </c>
    </row>
    <row r="116" spans="2:13">
      <c r="B116" s="42">
        <v>0.35416666666666702</v>
      </c>
      <c r="C116" s="43" t="s">
        <v>13</v>
      </c>
      <c r="D116" s="43" t="s">
        <v>2</v>
      </c>
      <c r="E116" s="43" t="s">
        <v>63</v>
      </c>
      <c r="F116" s="40" t="s">
        <v>14</v>
      </c>
      <c r="G116" s="44">
        <v>4</v>
      </c>
      <c r="H116" s="43" t="s">
        <v>3</v>
      </c>
      <c r="I116" s="40">
        <v>1.53</v>
      </c>
      <c r="J116" s="40"/>
      <c r="K116" s="43" t="s">
        <v>60</v>
      </c>
      <c r="L116" s="43" t="s">
        <v>79</v>
      </c>
      <c r="M116" s="47" t="s">
        <v>73</v>
      </c>
    </row>
    <row r="117" spans="2:13">
      <c r="B117" s="42">
        <v>0.375</v>
      </c>
      <c r="C117" s="43" t="s">
        <v>13</v>
      </c>
      <c r="D117" s="43" t="s">
        <v>2</v>
      </c>
      <c r="E117" s="43" t="s">
        <v>63</v>
      </c>
      <c r="F117" s="40" t="s">
        <v>14</v>
      </c>
      <c r="G117" s="44">
        <v>4</v>
      </c>
      <c r="H117" s="43" t="s">
        <v>3</v>
      </c>
      <c r="I117" s="40">
        <v>1.53</v>
      </c>
      <c r="J117" s="40"/>
      <c r="K117" s="43" t="s">
        <v>60</v>
      </c>
      <c r="L117" s="43" t="s">
        <v>79</v>
      </c>
      <c r="M117" s="47" t="s">
        <v>73</v>
      </c>
    </row>
    <row r="118" spans="2:13">
      <c r="B118" s="42">
        <v>0.39583333333333298</v>
      </c>
      <c r="C118" s="43" t="s">
        <v>13</v>
      </c>
      <c r="D118" s="43" t="s">
        <v>2</v>
      </c>
      <c r="E118" s="43" t="s">
        <v>63</v>
      </c>
      <c r="F118" s="40" t="s">
        <v>14</v>
      </c>
      <c r="G118" s="44">
        <v>4</v>
      </c>
      <c r="H118" s="43" t="s">
        <v>3</v>
      </c>
      <c r="I118" s="40">
        <v>1.53</v>
      </c>
      <c r="J118" s="40"/>
      <c r="K118" s="43" t="s">
        <v>60</v>
      </c>
      <c r="L118" s="43" t="s">
        <v>79</v>
      </c>
      <c r="M118" s="47" t="s">
        <v>73</v>
      </c>
    </row>
    <row r="119" spans="2:13">
      <c r="B119" s="42">
        <v>0.41666666666666702</v>
      </c>
      <c r="C119" s="43" t="s">
        <v>13</v>
      </c>
      <c r="D119" s="43" t="s">
        <v>2</v>
      </c>
      <c r="E119" s="43" t="s">
        <v>63</v>
      </c>
      <c r="F119" s="40" t="s">
        <v>14</v>
      </c>
      <c r="G119" s="44">
        <v>4</v>
      </c>
      <c r="H119" s="43" t="s">
        <v>3</v>
      </c>
      <c r="I119" s="40">
        <v>1.53</v>
      </c>
      <c r="J119" s="40"/>
      <c r="K119" s="43" t="s">
        <v>60</v>
      </c>
      <c r="L119" s="43" t="s">
        <v>79</v>
      </c>
      <c r="M119" s="47" t="s">
        <v>73</v>
      </c>
    </row>
    <row r="120" spans="2:13">
      <c r="B120" s="42">
        <v>0.4375</v>
      </c>
      <c r="C120" s="43" t="s">
        <v>13</v>
      </c>
      <c r="D120" s="43" t="s">
        <v>2</v>
      </c>
      <c r="E120" s="43" t="s">
        <v>63</v>
      </c>
      <c r="F120" s="40" t="s">
        <v>14</v>
      </c>
      <c r="G120" s="44">
        <v>4</v>
      </c>
      <c r="H120" s="43" t="s">
        <v>3</v>
      </c>
      <c r="I120" s="40">
        <v>1.53</v>
      </c>
      <c r="J120" s="40"/>
      <c r="K120" s="43" t="s">
        <v>60</v>
      </c>
      <c r="L120" s="43" t="s">
        <v>79</v>
      </c>
      <c r="M120" s="47" t="s">
        <v>73</v>
      </c>
    </row>
    <row r="121" spans="2:13">
      <c r="B121" s="42">
        <v>0.45833333333333298</v>
      </c>
      <c r="C121" s="43" t="s">
        <v>13</v>
      </c>
      <c r="D121" s="43" t="s">
        <v>2</v>
      </c>
      <c r="E121" s="43" t="s">
        <v>63</v>
      </c>
      <c r="F121" s="40" t="s">
        <v>14</v>
      </c>
      <c r="G121" s="44">
        <v>4</v>
      </c>
      <c r="H121" s="43" t="s">
        <v>3</v>
      </c>
      <c r="I121" s="40">
        <v>1.53</v>
      </c>
      <c r="J121" s="40"/>
      <c r="K121" s="43" t="s">
        <v>60</v>
      </c>
      <c r="L121" s="43" t="s">
        <v>79</v>
      </c>
      <c r="M121" s="47" t="s">
        <v>73</v>
      </c>
    </row>
    <row r="122" spans="2:13">
      <c r="B122" s="42">
        <v>0.47916666666666702</v>
      </c>
      <c r="C122" s="43" t="s">
        <v>13</v>
      </c>
      <c r="D122" s="43" t="s">
        <v>2</v>
      </c>
      <c r="E122" s="43" t="s">
        <v>63</v>
      </c>
      <c r="F122" s="40" t="s">
        <v>14</v>
      </c>
      <c r="G122" s="44">
        <v>4</v>
      </c>
      <c r="H122" s="43" t="s">
        <v>3</v>
      </c>
      <c r="I122" s="40">
        <v>1.53</v>
      </c>
      <c r="J122" s="40"/>
      <c r="K122" s="43" t="s">
        <v>60</v>
      </c>
      <c r="L122" s="43" t="s">
        <v>79</v>
      </c>
      <c r="M122" s="47" t="s">
        <v>73</v>
      </c>
    </row>
    <row r="123" spans="2:13">
      <c r="B123" s="42">
        <v>0.5</v>
      </c>
      <c r="C123" s="43" t="s">
        <v>13</v>
      </c>
      <c r="D123" s="43" t="s">
        <v>2</v>
      </c>
      <c r="E123" s="43" t="s">
        <v>63</v>
      </c>
      <c r="F123" s="40" t="s">
        <v>14</v>
      </c>
      <c r="G123" s="44">
        <v>4</v>
      </c>
      <c r="H123" s="43" t="s">
        <v>3</v>
      </c>
      <c r="I123" s="40">
        <v>1.53</v>
      </c>
      <c r="J123" s="40"/>
      <c r="K123" s="43" t="s">
        <v>60</v>
      </c>
      <c r="L123" s="43" t="s">
        <v>79</v>
      </c>
      <c r="M123" s="47" t="s">
        <v>73</v>
      </c>
    </row>
    <row r="124" spans="2:13">
      <c r="B124" s="42">
        <v>0.52083333333333304</v>
      </c>
      <c r="C124" s="43" t="s">
        <v>13</v>
      </c>
      <c r="D124" s="43" t="s">
        <v>2</v>
      </c>
      <c r="E124" s="43" t="s">
        <v>63</v>
      </c>
      <c r="F124" s="40" t="s">
        <v>14</v>
      </c>
      <c r="G124" s="44">
        <v>4</v>
      </c>
      <c r="H124" s="43" t="s">
        <v>3</v>
      </c>
      <c r="I124" s="40">
        <v>1.53</v>
      </c>
      <c r="J124" s="40"/>
      <c r="K124" s="43" t="s">
        <v>60</v>
      </c>
      <c r="L124" s="43" t="s">
        <v>79</v>
      </c>
      <c r="M124" s="47" t="s">
        <v>73</v>
      </c>
    </row>
    <row r="125" spans="2:13">
      <c r="B125" s="42">
        <v>0.54166666666666696</v>
      </c>
      <c r="C125" s="43" t="s">
        <v>13</v>
      </c>
      <c r="D125" s="43" t="s">
        <v>2</v>
      </c>
      <c r="E125" s="43" t="s">
        <v>63</v>
      </c>
      <c r="F125" s="40" t="s">
        <v>14</v>
      </c>
      <c r="G125" s="44">
        <v>4</v>
      </c>
      <c r="H125" s="43" t="s">
        <v>3</v>
      </c>
      <c r="I125" s="40">
        <v>1.53</v>
      </c>
      <c r="J125" s="40"/>
      <c r="K125" s="43" t="s">
        <v>60</v>
      </c>
      <c r="L125" s="43" t="s">
        <v>79</v>
      </c>
      <c r="M125" s="47" t="s">
        <v>73</v>
      </c>
    </row>
    <row r="126" spans="2:13">
      <c r="B126" s="42">
        <v>0.5625</v>
      </c>
      <c r="C126" s="43" t="s">
        <v>13</v>
      </c>
      <c r="D126" s="43" t="s">
        <v>2</v>
      </c>
      <c r="E126" s="43" t="s">
        <v>63</v>
      </c>
      <c r="F126" s="40" t="s">
        <v>14</v>
      </c>
      <c r="G126" s="44">
        <v>4</v>
      </c>
      <c r="H126" s="43" t="s">
        <v>3</v>
      </c>
      <c r="I126" s="40">
        <v>1.53</v>
      </c>
      <c r="J126" s="40"/>
      <c r="K126" s="43" t="s">
        <v>60</v>
      </c>
      <c r="L126" s="43" t="s">
        <v>79</v>
      </c>
      <c r="M126" s="47" t="s">
        <v>73</v>
      </c>
    </row>
    <row r="127" spans="2:13">
      <c r="B127" s="42">
        <v>0.58333333333333304</v>
      </c>
      <c r="C127" s="43" t="s">
        <v>13</v>
      </c>
      <c r="D127" s="43" t="s">
        <v>2</v>
      </c>
      <c r="E127" s="43" t="s">
        <v>63</v>
      </c>
      <c r="F127" s="40" t="s">
        <v>14</v>
      </c>
      <c r="G127" s="44">
        <v>4</v>
      </c>
      <c r="H127" s="43" t="s">
        <v>3</v>
      </c>
      <c r="I127" s="40">
        <v>1.53</v>
      </c>
      <c r="J127" s="40"/>
      <c r="K127" s="43" t="s">
        <v>60</v>
      </c>
      <c r="L127" s="43" t="s">
        <v>79</v>
      </c>
      <c r="M127" s="47" t="s">
        <v>73</v>
      </c>
    </row>
    <row r="128" spans="2:13">
      <c r="B128" s="42">
        <v>0.60416666666666696</v>
      </c>
      <c r="C128" s="43" t="s">
        <v>13</v>
      </c>
      <c r="D128" s="43" t="s">
        <v>2</v>
      </c>
      <c r="E128" s="43" t="s">
        <v>63</v>
      </c>
      <c r="F128" s="40" t="s">
        <v>14</v>
      </c>
      <c r="G128" s="44">
        <v>4</v>
      </c>
      <c r="H128" s="43" t="s">
        <v>3</v>
      </c>
      <c r="I128" s="40">
        <v>1.53</v>
      </c>
      <c r="J128" s="40"/>
      <c r="K128" s="43" t="s">
        <v>60</v>
      </c>
      <c r="L128" s="43" t="s">
        <v>79</v>
      </c>
      <c r="M128" s="47" t="s">
        <v>73</v>
      </c>
    </row>
    <row r="129" spans="2:13">
      <c r="B129" s="42">
        <v>0.625</v>
      </c>
      <c r="C129" s="43" t="s">
        <v>13</v>
      </c>
      <c r="D129" s="43" t="s">
        <v>2</v>
      </c>
      <c r="E129" s="43" t="s">
        <v>63</v>
      </c>
      <c r="F129" s="40" t="s">
        <v>14</v>
      </c>
      <c r="G129" s="44">
        <v>4</v>
      </c>
      <c r="H129" s="43" t="s">
        <v>3</v>
      </c>
      <c r="I129" s="40">
        <v>1.53</v>
      </c>
      <c r="J129" s="40"/>
      <c r="K129" s="43" t="s">
        <v>60</v>
      </c>
      <c r="L129" s="43" t="s">
        <v>79</v>
      </c>
      <c r="M129" s="47" t="s">
        <v>73</v>
      </c>
    </row>
    <row r="130" spans="2:13">
      <c r="B130" s="42">
        <v>0.64583333333333304</v>
      </c>
      <c r="C130" s="43" t="s">
        <v>13</v>
      </c>
      <c r="D130" s="43" t="s">
        <v>2</v>
      </c>
      <c r="E130" s="43" t="s">
        <v>63</v>
      </c>
      <c r="F130" s="40" t="s">
        <v>14</v>
      </c>
      <c r="G130" s="44">
        <v>4</v>
      </c>
      <c r="H130" s="43" t="s">
        <v>3</v>
      </c>
      <c r="I130" s="40">
        <v>1.53</v>
      </c>
      <c r="J130" s="40"/>
      <c r="K130" s="43" t="s">
        <v>60</v>
      </c>
      <c r="L130" s="43" t="s">
        <v>79</v>
      </c>
      <c r="M130" s="47" t="s">
        <v>73</v>
      </c>
    </row>
    <row r="131" spans="2:13">
      <c r="B131" s="42">
        <v>0.66666666666666696</v>
      </c>
      <c r="C131" s="43" t="s">
        <v>13</v>
      </c>
      <c r="D131" s="43" t="s">
        <v>2</v>
      </c>
      <c r="E131" s="43" t="s">
        <v>63</v>
      </c>
      <c r="F131" s="40" t="s">
        <v>14</v>
      </c>
      <c r="G131" s="44">
        <v>4</v>
      </c>
      <c r="H131" s="43" t="s">
        <v>3</v>
      </c>
      <c r="I131" s="40">
        <v>1.53</v>
      </c>
      <c r="J131" s="40"/>
      <c r="K131" s="43" t="s">
        <v>60</v>
      </c>
      <c r="L131" s="43" t="s">
        <v>79</v>
      </c>
      <c r="M131" s="47" t="s">
        <v>73</v>
      </c>
    </row>
    <row r="132" spans="2:13">
      <c r="B132" s="42">
        <v>0.6875</v>
      </c>
      <c r="C132" s="43" t="s">
        <v>13</v>
      </c>
      <c r="D132" s="43" t="s">
        <v>2</v>
      </c>
      <c r="E132" s="43" t="s">
        <v>63</v>
      </c>
      <c r="F132" s="40" t="s">
        <v>14</v>
      </c>
      <c r="G132" s="44">
        <v>4</v>
      </c>
      <c r="H132" s="43" t="s">
        <v>3</v>
      </c>
      <c r="I132" s="40">
        <v>1.53</v>
      </c>
      <c r="J132" s="40"/>
      <c r="K132" s="43" t="s">
        <v>60</v>
      </c>
      <c r="L132" s="43" t="s">
        <v>79</v>
      </c>
      <c r="M132" s="47" t="s">
        <v>73</v>
      </c>
    </row>
    <row r="133" spans="2:13">
      <c r="B133" s="42">
        <v>0.70833333333333304</v>
      </c>
      <c r="C133" s="43" t="s">
        <v>13</v>
      </c>
      <c r="D133" s="43" t="s">
        <v>2</v>
      </c>
      <c r="E133" s="43" t="s">
        <v>63</v>
      </c>
      <c r="F133" s="40" t="s">
        <v>14</v>
      </c>
      <c r="G133" s="44">
        <v>4</v>
      </c>
      <c r="H133" s="43" t="s">
        <v>3</v>
      </c>
      <c r="I133" s="40">
        <v>1.53</v>
      </c>
      <c r="J133" s="40"/>
      <c r="K133" s="43" t="s">
        <v>60</v>
      </c>
      <c r="L133" s="43" t="s">
        <v>79</v>
      </c>
      <c r="M133" s="47" t="s">
        <v>73</v>
      </c>
    </row>
    <row r="134" spans="2:13">
      <c r="B134" s="42">
        <v>0.72916666666666696</v>
      </c>
      <c r="C134" s="43" t="s">
        <v>13</v>
      </c>
      <c r="D134" s="43" t="s">
        <v>2</v>
      </c>
      <c r="E134" s="43" t="s">
        <v>63</v>
      </c>
      <c r="F134" s="40" t="s">
        <v>14</v>
      </c>
      <c r="G134" s="44">
        <v>4</v>
      </c>
      <c r="H134" s="43" t="s">
        <v>3</v>
      </c>
      <c r="I134" s="40">
        <v>1.53</v>
      </c>
      <c r="J134" s="40"/>
      <c r="K134" s="43" t="s">
        <v>60</v>
      </c>
      <c r="L134" s="43" t="s">
        <v>79</v>
      </c>
      <c r="M134" s="47" t="s">
        <v>73</v>
      </c>
    </row>
    <row r="135" spans="2:13">
      <c r="B135" s="42">
        <v>0.75</v>
      </c>
      <c r="C135" s="43" t="s">
        <v>13</v>
      </c>
      <c r="D135" s="43" t="s">
        <v>2</v>
      </c>
      <c r="E135" s="43" t="s">
        <v>63</v>
      </c>
      <c r="F135" s="40" t="s">
        <v>14</v>
      </c>
      <c r="G135" s="44">
        <v>4</v>
      </c>
      <c r="H135" s="43" t="s">
        <v>3</v>
      </c>
      <c r="I135" s="40">
        <v>1.53</v>
      </c>
      <c r="J135" s="40"/>
      <c r="K135" s="43" t="s">
        <v>60</v>
      </c>
      <c r="L135" s="43" t="s">
        <v>79</v>
      </c>
      <c r="M135" s="47" t="s">
        <v>73</v>
      </c>
    </row>
    <row r="136" spans="2:13">
      <c r="B136" s="42">
        <v>0.77083333333333304</v>
      </c>
      <c r="C136" s="43" t="s">
        <v>13</v>
      </c>
      <c r="D136" s="43" t="s">
        <v>2</v>
      </c>
      <c r="E136" s="43" t="s">
        <v>63</v>
      </c>
      <c r="F136" s="40" t="s">
        <v>14</v>
      </c>
      <c r="G136" s="44">
        <v>4</v>
      </c>
      <c r="H136" s="43" t="s">
        <v>3</v>
      </c>
      <c r="I136" s="40">
        <v>1.53</v>
      </c>
      <c r="J136" s="40"/>
      <c r="K136" s="43" t="s">
        <v>60</v>
      </c>
      <c r="L136" s="43" t="s">
        <v>79</v>
      </c>
      <c r="M136" s="47" t="s">
        <v>73</v>
      </c>
    </row>
    <row r="137" spans="2:13">
      <c r="B137" s="42">
        <v>0.79166666666666696</v>
      </c>
      <c r="C137" s="43" t="s">
        <v>13</v>
      </c>
      <c r="D137" s="43" t="s">
        <v>2</v>
      </c>
      <c r="E137" s="43" t="s">
        <v>63</v>
      </c>
      <c r="F137" s="40" t="s">
        <v>14</v>
      </c>
      <c r="G137" s="44">
        <v>4</v>
      </c>
      <c r="H137" s="43" t="s">
        <v>3</v>
      </c>
      <c r="I137" s="40">
        <v>1.53</v>
      </c>
      <c r="J137" s="40"/>
      <c r="K137" s="43" t="s">
        <v>60</v>
      </c>
      <c r="L137" s="43" t="s">
        <v>79</v>
      </c>
      <c r="M137" s="47" t="s">
        <v>73</v>
      </c>
    </row>
    <row r="138" spans="2:13">
      <c r="B138" s="42">
        <v>0.8125</v>
      </c>
      <c r="C138" s="43" t="s">
        <v>13</v>
      </c>
      <c r="D138" s="43" t="s">
        <v>2</v>
      </c>
      <c r="E138" s="43" t="s">
        <v>63</v>
      </c>
      <c r="F138" s="40" t="s">
        <v>14</v>
      </c>
      <c r="G138" s="44">
        <v>4</v>
      </c>
      <c r="H138" s="43" t="s">
        <v>3</v>
      </c>
      <c r="I138" s="40">
        <v>1.53</v>
      </c>
      <c r="J138" s="40"/>
      <c r="K138" s="43" t="s">
        <v>60</v>
      </c>
      <c r="L138" s="43" t="s">
        <v>79</v>
      </c>
      <c r="M138" s="47" t="s">
        <v>73</v>
      </c>
    </row>
    <row r="139" spans="2:13">
      <c r="B139" s="42">
        <v>0.83333333333333304</v>
      </c>
      <c r="C139" s="43" t="s">
        <v>13</v>
      </c>
      <c r="D139" s="43" t="s">
        <v>2</v>
      </c>
      <c r="E139" s="43" t="s">
        <v>63</v>
      </c>
      <c r="F139" s="40" t="s">
        <v>14</v>
      </c>
      <c r="G139" s="44">
        <v>4</v>
      </c>
      <c r="H139" s="43" t="s">
        <v>3</v>
      </c>
      <c r="I139" s="40">
        <v>1.53</v>
      </c>
      <c r="J139" s="40"/>
      <c r="K139" s="43" t="s">
        <v>60</v>
      </c>
      <c r="L139" s="43" t="s">
        <v>79</v>
      </c>
      <c r="M139" s="47" t="s">
        <v>73</v>
      </c>
    </row>
    <row r="140" spans="2:13">
      <c r="B140" s="42">
        <v>0.85416666666666696</v>
      </c>
      <c r="C140" s="43" t="s">
        <v>13</v>
      </c>
      <c r="D140" s="43" t="s">
        <v>2</v>
      </c>
      <c r="E140" s="43" t="s">
        <v>63</v>
      </c>
      <c r="F140" s="40" t="s">
        <v>14</v>
      </c>
      <c r="G140" s="44">
        <v>4</v>
      </c>
      <c r="H140" s="43" t="s">
        <v>3</v>
      </c>
      <c r="I140" s="40">
        <v>1.53</v>
      </c>
      <c r="J140" s="40"/>
      <c r="K140" s="43" t="s">
        <v>60</v>
      </c>
      <c r="L140" s="43" t="s">
        <v>79</v>
      </c>
      <c r="M140" s="47" t="s">
        <v>73</v>
      </c>
    </row>
    <row r="141" spans="2:13">
      <c r="B141" s="42">
        <v>0.875</v>
      </c>
      <c r="C141" s="43" t="s">
        <v>13</v>
      </c>
      <c r="D141" s="43" t="s">
        <v>2</v>
      </c>
      <c r="E141" s="43" t="s">
        <v>63</v>
      </c>
      <c r="F141" s="40" t="s">
        <v>14</v>
      </c>
      <c r="G141" s="44">
        <v>4</v>
      </c>
      <c r="H141" s="43" t="s">
        <v>3</v>
      </c>
      <c r="I141" s="40">
        <v>1.53</v>
      </c>
      <c r="J141" s="40"/>
      <c r="K141" s="43" t="s">
        <v>60</v>
      </c>
      <c r="L141" s="43" t="s">
        <v>79</v>
      </c>
      <c r="M141" s="47" t="s">
        <v>73</v>
      </c>
    </row>
    <row r="142" spans="2:13">
      <c r="B142" s="42">
        <v>0.89583333333333304</v>
      </c>
      <c r="C142" s="43" t="s">
        <v>13</v>
      </c>
      <c r="D142" s="43" t="s">
        <v>2</v>
      </c>
      <c r="E142" s="43" t="s">
        <v>63</v>
      </c>
      <c r="F142" s="40" t="s">
        <v>14</v>
      </c>
      <c r="G142" s="44">
        <v>4</v>
      </c>
      <c r="H142" s="43" t="s">
        <v>3</v>
      </c>
      <c r="I142" s="40">
        <v>1.53</v>
      </c>
      <c r="J142" s="40"/>
      <c r="K142" s="43" t="s">
        <v>60</v>
      </c>
      <c r="L142" s="43" t="s">
        <v>79</v>
      </c>
      <c r="M142" s="47" t="s">
        <v>73</v>
      </c>
    </row>
    <row r="143" spans="2:13">
      <c r="B143" s="42">
        <v>0.91666666666666696</v>
      </c>
      <c r="C143" s="43" t="s">
        <v>13</v>
      </c>
      <c r="D143" s="43" t="s">
        <v>2</v>
      </c>
      <c r="E143" s="43" t="s">
        <v>63</v>
      </c>
      <c r="F143" s="40" t="s">
        <v>14</v>
      </c>
      <c r="G143" s="44">
        <v>4</v>
      </c>
      <c r="H143" s="43" t="s">
        <v>3</v>
      </c>
      <c r="I143" s="40">
        <v>1.53</v>
      </c>
      <c r="J143" s="40"/>
      <c r="K143" s="43" t="s">
        <v>60</v>
      </c>
      <c r="L143" s="43" t="s">
        <v>79</v>
      </c>
      <c r="M143" s="47" t="s">
        <v>73</v>
      </c>
    </row>
    <row r="144" spans="2:13">
      <c r="B144" s="42">
        <v>0.9375</v>
      </c>
      <c r="C144" s="43" t="s">
        <v>13</v>
      </c>
      <c r="D144" s="43" t="s">
        <v>2</v>
      </c>
      <c r="E144" s="43" t="s">
        <v>63</v>
      </c>
      <c r="F144" s="40" t="s">
        <v>14</v>
      </c>
      <c r="G144" s="44">
        <v>4</v>
      </c>
      <c r="H144" s="43" t="s">
        <v>3</v>
      </c>
      <c r="I144" s="40">
        <v>1.53</v>
      </c>
      <c r="J144" s="40"/>
      <c r="K144" s="43" t="s">
        <v>60</v>
      </c>
      <c r="L144" s="43" t="s">
        <v>79</v>
      </c>
      <c r="M144" s="47" t="s">
        <v>73</v>
      </c>
    </row>
    <row r="145" spans="2:13">
      <c r="B145" s="42">
        <v>0.95833333333333304</v>
      </c>
      <c r="C145" s="43" t="s">
        <v>13</v>
      </c>
      <c r="D145" s="43" t="s">
        <v>2</v>
      </c>
      <c r="E145" s="43" t="s">
        <v>63</v>
      </c>
      <c r="F145" s="40" t="s">
        <v>14</v>
      </c>
      <c r="G145" s="44">
        <v>4</v>
      </c>
      <c r="H145" s="43" t="s">
        <v>3</v>
      </c>
      <c r="I145" s="40">
        <v>1.53</v>
      </c>
      <c r="J145" s="40"/>
      <c r="K145" s="43" t="s">
        <v>60</v>
      </c>
      <c r="L145" s="43" t="s">
        <v>79</v>
      </c>
      <c r="M145" s="47" t="s">
        <v>73</v>
      </c>
    </row>
    <row r="146" spans="2:13">
      <c r="B146" s="42">
        <v>0.97916666666666696</v>
      </c>
      <c r="C146" s="43" t="s">
        <v>13</v>
      </c>
      <c r="D146" s="43" t="s">
        <v>2</v>
      </c>
      <c r="E146" s="43" t="s">
        <v>63</v>
      </c>
      <c r="F146" s="40" t="s">
        <v>14</v>
      </c>
      <c r="G146" s="44">
        <v>4</v>
      </c>
      <c r="H146" s="43" t="s">
        <v>3</v>
      </c>
      <c r="I146" s="40">
        <v>1.53</v>
      </c>
      <c r="J146" s="40"/>
      <c r="K146" s="43" t="s">
        <v>60</v>
      </c>
      <c r="L146" s="43" t="s">
        <v>79</v>
      </c>
      <c r="M146" s="47" t="s">
        <v>73</v>
      </c>
    </row>
    <row r="147" spans="2:13">
      <c r="B147" s="42">
        <v>0</v>
      </c>
      <c r="C147" s="43" t="s">
        <v>8</v>
      </c>
      <c r="D147" s="43" t="s">
        <v>1</v>
      </c>
      <c r="E147" s="43" t="s">
        <v>63</v>
      </c>
      <c r="F147" s="40" t="s">
        <v>14</v>
      </c>
      <c r="G147" s="44">
        <v>4</v>
      </c>
      <c r="H147" s="43" t="s">
        <v>3</v>
      </c>
      <c r="I147" s="40">
        <v>1.53</v>
      </c>
      <c r="J147" s="40"/>
      <c r="K147" s="43" t="s">
        <v>60</v>
      </c>
      <c r="L147" s="43" t="s">
        <v>79</v>
      </c>
      <c r="M147" s="47" t="s">
        <v>73</v>
      </c>
    </row>
    <row r="148" spans="2:13">
      <c r="B148" s="42">
        <v>2.0833333333333301E-2</v>
      </c>
      <c r="C148" s="43" t="s">
        <v>8</v>
      </c>
      <c r="D148" s="43" t="s">
        <v>1</v>
      </c>
      <c r="E148" s="43" t="s">
        <v>63</v>
      </c>
      <c r="F148" s="40" t="s">
        <v>14</v>
      </c>
      <c r="G148" s="44">
        <v>4</v>
      </c>
      <c r="H148" s="43" t="s">
        <v>3</v>
      </c>
      <c r="I148" s="40">
        <v>1.53</v>
      </c>
      <c r="J148" s="40"/>
      <c r="K148" s="43" t="s">
        <v>60</v>
      </c>
      <c r="L148" s="43" t="s">
        <v>79</v>
      </c>
      <c r="M148" s="47" t="s">
        <v>73</v>
      </c>
    </row>
    <row r="149" spans="2:13">
      <c r="B149" s="42">
        <v>4.1666666666666699E-2</v>
      </c>
      <c r="C149" s="43" t="s">
        <v>8</v>
      </c>
      <c r="D149" s="43" t="s">
        <v>1</v>
      </c>
      <c r="E149" s="43" t="s">
        <v>63</v>
      </c>
      <c r="F149" s="40" t="s">
        <v>14</v>
      </c>
      <c r="G149" s="44">
        <v>4</v>
      </c>
      <c r="H149" s="43" t="s">
        <v>3</v>
      </c>
      <c r="I149" s="40">
        <v>1.53</v>
      </c>
      <c r="J149" s="40"/>
      <c r="K149" s="43" t="s">
        <v>60</v>
      </c>
      <c r="L149" s="43" t="s">
        <v>79</v>
      </c>
      <c r="M149" s="47" t="s">
        <v>73</v>
      </c>
    </row>
    <row r="150" spans="2:13">
      <c r="B150" s="42">
        <v>6.25E-2</v>
      </c>
      <c r="C150" s="43" t="s">
        <v>8</v>
      </c>
      <c r="D150" s="43" t="s">
        <v>1</v>
      </c>
      <c r="E150" s="43" t="s">
        <v>63</v>
      </c>
      <c r="F150" s="40" t="s">
        <v>14</v>
      </c>
      <c r="G150" s="44">
        <v>4</v>
      </c>
      <c r="H150" s="43" t="s">
        <v>3</v>
      </c>
      <c r="I150" s="40">
        <v>1.53</v>
      </c>
      <c r="J150" s="40"/>
      <c r="K150" s="43" t="s">
        <v>60</v>
      </c>
      <c r="L150" s="43" t="s">
        <v>79</v>
      </c>
      <c r="M150" s="47" t="s">
        <v>73</v>
      </c>
    </row>
    <row r="151" spans="2:13">
      <c r="B151" s="42">
        <v>8.3333333333333301E-2</v>
      </c>
      <c r="C151" s="43" t="s">
        <v>8</v>
      </c>
      <c r="D151" s="43" t="s">
        <v>1</v>
      </c>
      <c r="E151" s="43" t="s">
        <v>63</v>
      </c>
      <c r="F151" s="40" t="s">
        <v>14</v>
      </c>
      <c r="G151" s="44">
        <v>4</v>
      </c>
      <c r="H151" s="43" t="s">
        <v>3</v>
      </c>
      <c r="I151" s="40">
        <v>1.53</v>
      </c>
      <c r="J151" s="40"/>
      <c r="K151" s="43" t="s">
        <v>60</v>
      </c>
      <c r="L151" s="43" t="s">
        <v>79</v>
      </c>
      <c r="M151" s="47" t="s">
        <v>73</v>
      </c>
    </row>
    <row r="152" spans="2:13">
      <c r="B152" s="42">
        <v>0.104166666666667</v>
      </c>
      <c r="C152" s="43" t="s">
        <v>8</v>
      </c>
      <c r="D152" s="43" t="s">
        <v>1</v>
      </c>
      <c r="E152" s="43" t="s">
        <v>63</v>
      </c>
      <c r="F152" s="40" t="s">
        <v>14</v>
      </c>
      <c r="G152" s="44">
        <v>4</v>
      </c>
      <c r="H152" s="43" t="s">
        <v>3</v>
      </c>
      <c r="I152" s="40">
        <v>1.53</v>
      </c>
      <c r="J152" s="40"/>
      <c r="K152" s="43" t="s">
        <v>60</v>
      </c>
      <c r="L152" s="43" t="s">
        <v>79</v>
      </c>
      <c r="M152" s="47" t="s">
        <v>73</v>
      </c>
    </row>
    <row r="153" spans="2:13">
      <c r="B153" s="42">
        <v>0.125</v>
      </c>
      <c r="C153" s="43" t="s">
        <v>8</v>
      </c>
      <c r="D153" s="43" t="s">
        <v>1</v>
      </c>
      <c r="E153" s="43" t="s">
        <v>63</v>
      </c>
      <c r="F153" s="40" t="s">
        <v>14</v>
      </c>
      <c r="G153" s="44">
        <v>4</v>
      </c>
      <c r="H153" s="43" t="s">
        <v>3</v>
      </c>
      <c r="I153" s="40">
        <v>1.53</v>
      </c>
      <c r="J153" s="40"/>
      <c r="K153" s="43" t="s">
        <v>60</v>
      </c>
      <c r="L153" s="43" t="s">
        <v>79</v>
      </c>
      <c r="M153" s="47" t="s">
        <v>73</v>
      </c>
    </row>
    <row r="154" spans="2:13">
      <c r="B154" s="42">
        <v>0.14583333333333301</v>
      </c>
      <c r="C154" s="43" t="s">
        <v>8</v>
      </c>
      <c r="D154" s="43" t="s">
        <v>1</v>
      </c>
      <c r="E154" s="43" t="s">
        <v>63</v>
      </c>
      <c r="F154" s="40" t="s">
        <v>14</v>
      </c>
      <c r="G154" s="44">
        <v>4</v>
      </c>
      <c r="H154" s="43" t="s">
        <v>3</v>
      </c>
      <c r="I154" s="40">
        <v>1.53</v>
      </c>
      <c r="J154" s="40"/>
      <c r="K154" s="43" t="s">
        <v>60</v>
      </c>
      <c r="L154" s="43" t="s">
        <v>79</v>
      </c>
      <c r="M154" s="47" t="s">
        <v>73</v>
      </c>
    </row>
    <row r="155" spans="2:13">
      <c r="B155" s="42">
        <v>0.16666666666666699</v>
      </c>
      <c r="C155" s="43" t="s">
        <v>8</v>
      </c>
      <c r="D155" s="43" t="s">
        <v>1</v>
      </c>
      <c r="E155" s="43" t="s">
        <v>63</v>
      </c>
      <c r="F155" s="40" t="s">
        <v>14</v>
      </c>
      <c r="G155" s="44">
        <v>4</v>
      </c>
      <c r="H155" s="43" t="s">
        <v>3</v>
      </c>
      <c r="I155" s="40">
        <v>1.53</v>
      </c>
      <c r="J155" s="40"/>
      <c r="K155" s="43" t="s">
        <v>60</v>
      </c>
      <c r="L155" s="43" t="s">
        <v>79</v>
      </c>
      <c r="M155" s="47" t="s">
        <v>73</v>
      </c>
    </row>
    <row r="156" spans="2:13">
      <c r="B156" s="42">
        <v>0.1875</v>
      </c>
      <c r="C156" s="43" t="s">
        <v>8</v>
      </c>
      <c r="D156" s="43" t="s">
        <v>1</v>
      </c>
      <c r="E156" s="43" t="s">
        <v>63</v>
      </c>
      <c r="F156" s="40" t="s">
        <v>14</v>
      </c>
      <c r="G156" s="44">
        <v>4</v>
      </c>
      <c r="H156" s="43" t="s">
        <v>3</v>
      </c>
      <c r="I156" s="40">
        <v>1.53</v>
      </c>
      <c r="J156" s="40"/>
      <c r="K156" s="43" t="s">
        <v>60</v>
      </c>
      <c r="L156" s="43" t="s">
        <v>79</v>
      </c>
      <c r="M156" s="47" t="s">
        <v>73</v>
      </c>
    </row>
    <row r="157" spans="2:13">
      <c r="B157" s="42">
        <v>0.20833333333333301</v>
      </c>
      <c r="C157" s="43" t="s">
        <v>8</v>
      </c>
      <c r="D157" s="43" t="s">
        <v>1</v>
      </c>
      <c r="E157" s="43" t="s">
        <v>63</v>
      </c>
      <c r="F157" s="40" t="s">
        <v>14</v>
      </c>
      <c r="G157" s="44">
        <v>4</v>
      </c>
      <c r="H157" s="43" t="s">
        <v>3</v>
      </c>
      <c r="I157" s="40">
        <v>1.53</v>
      </c>
      <c r="J157" s="40"/>
      <c r="K157" s="43" t="s">
        <v>60</v>
      </c>
      <c r="L157" s="43" t="s">
        <v>79</v>
      </c>
      <c r="M157" s="47" t="s">
        <v>73</v>
      </c>
    </row>
    <row r="158" spans="2:13">
      <c r="B158" s="42">
        <v>0.22916666666666699</v>
      </c>
      <c r="C158" s="43" t="s">
        <v>8</v>
      </c>
      <c r="D158" s="43" t="s">
        <v>1</v>
      </c>
      <c r="E158" s="43" t="s">
        <v>63</v>
      </c>
      <c r="F158" s="40" t="s">
        <v>14</v>
      </c>
      <c r="G158" s="44">
        <v>4</v>
      </c>
      <c r="H158" s="43" t="s">
        <v>3</v>
      </c>
      <c r="I158" s="40">
        <v>1.53</v>
      </c>
      <c r="J158" s="40"/>
      <c r="K158" s="43" t="s">
        <v>60</v>
      </c>
      <c r="L158" s="43" t="s">
        <v>79</v>
      </c>
      <c r="M158" s="47" t="s">
        <v>73</v>
      </c>
    </row>
    <row r="159" spans="2:13">
      <c r="B159" s="42">
        <v>0.25</v>
      </c>
      <c r="C159" s="43" t="s">
        <v>8</v>
      </c>
      <c r="D159" s="43" t="s">
        <v>1</v>
      </c>
      <c r="E159" s="43" t="s">
        <v>63</v>
      </c>
      <c r="F159" s="40" t="s">
        <v>14</v>
      </c>
      <c r="G159" s="44">
        <v>4</v>
      </c>
      <c r="H159" s="43" t="s">
        <v>3</v>
      </c>
      <c r="I159" s="40">
        <v>1.53</v>
      </c>
      <c r="J159" s="40"/>
      <c r="K159" s="43" t="s">
        <v>60</v>
      </c>
      <c r="L159" s="43" t="s">
        <v>79</v>
      </c>
      <c r="M159" s="47" t="s">
        <v>73</v>
      </c>
    </row>
    <row r="160" spans="2:13">
      <c r="B160" s="42">
        <v>0.27083333333333298</v>
      </c>
      <c r="C160" s="43" t="s">
        <v>8</v>
      </c>
      <c r="D160" s="43" t="s">
        <v>1</v>
      </c>
      <c r="E160" s="43" t="s">
        <v>63</v>
      </c>
      <c r="F160" s="40" t="s">
        <v>14</v>
      </c>
      <c r="G160" s="44">
        <v>4</v>
      </c>
      <c r="H160" s="43" t="s">
        <v>3</v>
      </c>
      <c r="I160" s="40">
        <v>1.53</v>
      </c>
      <c r="J160" s="40"/>
      <c r="K160" s="43" t="s">
        <v>60</v>
      </c>
      <c r="L160" s="43" t="s">
        <v>79</v>
      </c>
      <c r="M160" s="47" t="s">
        <v>73</v>
      </c>
    </row>
    <row r="161" spans="2:13">
      <c r="B161" s="42">
        <v>0.29166666666666702</v>
      </c>
      <c r="C161" s="43" t="s">
        <v>8</v>
      </c>
      <c r="D161" s="43" t="s">
        <v>1</v>
      </c>
      <c r="E161" s="43" t="s">
        <v>63</v>
      </c>
      <c r="F161" s="40" t="s">
        <v>14</v>
      </c>
      <c r="G161" s="44">
        <v>4</v>
      </c>
      <c r="H161" s="43" t="s">
        <v>3</v>
      </c>
      <c r="I161" s="40">
        <v>1.53</v>
      </c>
      <c r="J161" s="40"/>
      <c r="K161" s="43" t="s">
        <v>60</v>
      </c>
      <c r="L161" s="43" t="s">
        <v>79</v>
      </c>
      <c r="M161" s="47" t="s">
        <v>73</v>
      </c>
    </row>
    <row r="162" spans="2:13">
      <c r="B162" s="42">
        <v>0.3125</v>
      </c>
      <c r="C162" s="43" t="s">
        <v>8</v>
      </c>
      <c r="D162" s="43" t="s">
        <v>1</v>
      </c>
      <c r="E162" s="43" t="s">
        <v>63</v>
      </c>
      <c r="F162" s="40" t="s">
        <v>14</v>
      </c>
      <c r="G162" s="44">
        <v>2</v>
      </c>
      <c r="H162" s="43" t="s">
        <v>3</v>
      </c>
      <c r="I162" s="40">
        <v>2.97</v>
      </c>
      <c r="J162" s="40"/>
      <c r="K162" s="43" t="s">
        <v>61</v>
      </c>
      <c r="L162" s="43" t="s">
        <v>80</v>
      </c>
      <c r="M162" s="47" t="s">
        <v>73</v>
      </c>
    </row>
    <row r="163" spans="2:13">
      <c r="B163" s="42">
        <v>0.33333333333333298</v>
      </c>
      <c r="C163" s="43" t="s">
        <v>8</v>
      </c>
      <c r="D163" s="43" t="s">
        <v>1</v>
      </c>
      <c r="E163" s="43" t="s">
        <v>63</v>
      </c>
      <c r="F163" s="40" t="s">
        <v>14</v>
      </c>
      <c r="G163" s="44">
        <v>2</v>
      </c>
      <c r="H163" s="43" t="s">
        <v>3</v>
      </c>
      <c r="I163" s="40">
        <v>2.97</v>
      </c>
      <c r="J163" s="40"/>
      <c r="K163" s="43" t="s">
        <v>61</v>
      </c>
      <c r="L163" s="43" t="s">
        <v>80</v>
      </c>
      <c r="M163" s="47" t="s">
        <v>73</v>
      </c>
    </row>
    <row r="164" spans="2:13">
      <c r="B164" s="42">
        <v>0.35416666666666702</v>
      </c>
      <c r="C164" s="43" t="s">
        <v>8</v>
      </c>
      <c r="D164" s="43" t="s">
        <v>1</v>
      </c>
      <c r="E164" s="43" t="s">
        <v>63</v>
      </c>
      <c r="F164" s="40" t="s">
        <v>14</v>
      </c>
      <c r="G164" s="44">
        <v>2</v>
      </c>
      <c r="H164" s="43" t="s">
        <v>3</v>
      </c>
      <c r="I164" s="40">
        <v>2.97</v>
      </c>
      <c r="J164" s="40"/>
      <c r="K164" s="43" t="s">
        <v>61</v>
      </c>
      <c r="L164" s="43" t="s">
        <v>80</v>
      </c>
      <c r="M164" s="47" t="s">
        <v>73</v>
      </c>
    </row>
    <row r="165" spans="2:13">
      <c r="B165" s="42">
        <v>0.375</v>
      </c>
      <c r="C165" s="43" t="s">
        <v>8</v>
      </c>
      <c r="D165" s="43" t="s">
        <v>1</v>
      </c>
      <c r="E165" s="43" t="s">
        <v>63</v>
      </c>
      <c r="F165" s="40" t="s">
        <v>14</v>
      </c>
      <c r="G165" s="44">
        <v>2</v>
      </c>
      <c r="H165" s="43" t="s">
        <v>3</v>
      </c>
      <c r="I165" s="40">
        <v>2.97</v>
      </c>
      <c r="J165" s="40"/>
      <c r="K165" s="43" t="s">
        <v>61</v>
      </c>
      <c r="L165" s="43" t="s">
        <v>80</v>
      </c>
      <c r="M165" s="47" t="s">
        <v>73</v>
      </c>
    </row>
    <row r="166" spans="2:13">
      <c r="B166" s="42">
        <v>0.39583333333333298</v>
      </c>
      <c r="C166" s="43" t="s">
        <v>8</v>
      </c>
      <c r="D166" s="43" t="s">
        <v>1</v>
      </c>
      <c r="E166" s="43" t="s">
        <v>63</v>
      </c>
      <c r="F166" s="40" t="s">
        <v>14</v>
      </c>
      <c r="G166" s="44">
        <v>2</v>
      </c>
      <c r="H166" s="43" t="s">
        <v>3</v>
      </c>
      <c r="I166" s="40">
        <v>2.97</v>
      </c>
      <c r="J166" s="40"/>
      <c r="K166" s="43" t="s">
        <v>61</v>
      </c>
      <c r="L166" s="43" t="s">
        <v>80</v>
      </c>
      <c r="M166" s="47" t="s">
        <v>73</v>
      </c>
    </row>
    <row r="167" spans="2:13">
      <c r="B167" s="42">
        <v>0.41666666666666702</v>
      </c>
      <c r="C167" s="43" t="s">
        <v>8</v>
      </c>
      <c r="D167" s="43" t="s">
        <v>1</v>
      </c>
      <c r="E167" s="43" t="s">
        <v>63</v>
      </c>
      <c r="F167" s="40" t="s">
        <v>14</v>
      </c>
      <c r="G167" s="44">
        <v>1</v>
      </c>
      <c r="H167" s="43" t="s">
        <v>3</v>
      </c>
      <c r="I167" s="40">
        <v>2.97</v>
      </c>
      <c r="J167" s="40"/>
      <c r="K167" s="43" t="s">
        <v>69</v>
      </c>
      <c r="L167" s="43" t="s">
        <v>81</v>
      </c>
      <c r="M167" s="47" t="s">
        <v>73</v>
      </c>
    </row>
    <row r="168" spans="2:13">
      <c r="B168" s="42">
        <v>0.4375</v>
      </c>
      <c r="C168" s="43" t="s">
        <v>8</v>
      </c>
      <c r="D168" s="43" t="s">
        <v>1</v>
      </c>
      <c r="E168" s="43" t="s">
        <v>63</v>
      </c>
      <c r="F168" s="40" t="s">
        <v>14</v>
      </c>
      <c r="G168" s="44">
        <v>1</v>
      </c>
      <c r="H168" s="43" t="s">
        <v>3</v>
      </c>
      <c r="I168" s="40">
        <v>2.97</v>
      </c>
      <c r="J168" s="40"/>
      <c r="K168" s="43" t="s">
        <v>69</v>
      </c>
      <c r="L168" s="43" t="s">
        <v>81</v>
      </c>
      <c r="M168" s="47" t="s">
        <v>73</v>
      </c>
    </row>
    <row r="169" spans="2:13">
      <c r="B169" s="42">
        <v>0.45833333333333298</v>
      </c>
      <c r="C169" s="43" t="s">
        <v>8</v>
      </c>
      <c r="D169" s="43" t="s">
        <v>1</v>
      </c>
      <c r="E169" s="43" t="s">
        <v>63</v>
      </c>
      <c r="F169" s="40" t="s">
        <v>14</v>
      </c>
      <c r="G169" s="44">
        <v>1</v>
      </c>
      <c r="H169" s="43" t="s">
        <v>3</v>
      </c>
      <c r="I169" s="40">
        <v>2.97</v>
      </c>
      <c r="J169" s="40"/>
      <c r="K169" s="43" t="s">
        <v>69</v>
      </c>
      <c r="L169" s="43" t="s">
        <v>81</v>
      </c>
      <c r="M169" s="47" t="s">
        <v>73</v>
      </c>
    </row>
    <row r="170" spans="2:13">
      <c r="B170" s="42">
        <v>0.47916666666666702</v>
      </c>
      <c r="C170" s="43" t="s">
        <v>8</v>
      </c>
      <c r="D170" s="43" t="s">
        <v>1</v>
      </c>
      <c r="E170" s="43" t="s">
        <v>63</v>
      </c>
      <c r="F170" s="40" t="s">
        <v>14</v>
      </c>
      <c r="G170" s="44">
        <v>1</v>
      </c>
      <c r="H170" s="43" t="s">
        <v>3</v>
      </c>
      <c r="I170" s="40">
        <v>2.97</v>
      </c>
      <c r="J170" s="40"/>
      <c r="K170" s="43" t="s">
        <v>69</v>
      </c>
      <c r="L170" s="43" t="s">
        <v>81</v>
      </c>
      <c r="M170" s="47" t="s">
        <v>73</v>
      </c>
    </row>
    <row r="171" spans="2:13">
      <c r="B171" s="42">
        <v>0.5</v>
      </c>
      <c r="C171" s="43" t="s">
        <v>8</v>
      </c>
      <c r="D171" s="43" t="s">
        <v>1</v>
      </c>
      <c r="E171" s="43" t="s">
        <v>63</v>
      </c>
      <c r="F171" s="40" t="s">
        <v>14</v>
      </c>
      <c r="G171" s="44">
        <v>2</v>
      </c>
      <c r="H171" s="43" t="s">
        <v>3</v>
      </c>
      <c r="I171" s="40">
        <v>2.97</v>
      </c>
      <c r="J171" s="40"/>
      <c r="K171" s="43" t="s">
        <v>61</v>
      </c>
      <c r="L171" s="43" t="s">
        <v>80</v>
      </c>
      <c r="M171" s="47" t="s">
        <v>73</v>
      </c>
    </row>
    <row r="172" spans="2:13">
      <c r="B172" s="42">
        <v>0.52083333333333304</v>
      </c>
      <c r="C172" s="43" t="s">
        <v>8</v>
      </c>
      <c r="D172" s="43" t="s">
        <v>1</v>
      </c>
      <c r="E172" s="43" t="s">
        <v>63</v>
      </c>
      <c r="F172" s="40" t="s">
        <v>14</v>
      </c>
      <c r="G172" s="44">
        <v>2</v>
      </c>
      <c r="H172" s="43" t="s">
        <v>3</v>
      </c>
      <c r="I172" s="40">
        <v>2.97</v>
      </c>
      <c r="J172" s="40"/>
      <c r="K172" s="43" t="s">
        <v>61</v>
      </c>
      <c r="L172" s="43" t="s">
        <v>80</v>
      </c>
      <c r="M172" s="47" t="s">
        <v>73</v>
      </c>
    </row>
    <row r="173" spans="2:13">
      <c r="B173" s="42">
        <v>0.54166666666666696</v>
      </c>
      <c r="C173" s="43" t="s">
        <v>8</v>
      </c>
      <c r="D173" s="43" t="s">
        <v>1</v>
      </c>
      <c r="E173" s="43" t="s">
        <v>63</v>
      </c>
      <c r="F173" s="40" t="s">
        <v>14</v>
      </c>
      <c r="G173" s="44">
        <v>1</v>
      </c>
      <c r="H173" s="43" t="s">
        <v>3</v>
      </c>
      <c r="I173" s="40">
        <v>2.97</v>
      </c>
      <c r="J173" s="40"/>
      <c r="K173" s="43" t="s">
        <v>61</v>
      </c>
      <c r="L173" s="43" t="s">
        <v>80</v>
      </c>
      <c r="M173" s="47" t="s">
        <v>73</v>
      </c>
    </row>
    <row r="174" spans="2:13">
      <c r="B174" s="42">
        <v>0.5625</v>
      </c>
      <c r="C174" s="43" t="s">
        <v>8</v>
      </c>
      <c r="D174" s="43" t="s">
        <v>1</v>
      </c>
      <c r="E174" s="43" t="s">
        <v>63</v>
      </c>
      <c r="F174" s="40" t="s">
        <v>14</v>
      </c>
      <c r="G174" s="44">
        <v>1</v>
      </c>
      <c r="H174" s="43" t="s">
        <v>3</v>
      </c>
      <c r="I174" s="40">
        <v>2.97</v>
      </c>
      <c r="J174" s="40"/>
      <c r="K174" s="43" t="s">
        <v>69</v>
      </c>
      <c r="L174" s="43" t="s">
        <v>81</v>
      </c>
      <c r="M174" s="47" t="s">
        <v>73</v>
      </c>
    </row>
    <row r="175" spans="2:13">
      <c r="B175" s="42">
        <v>0.58333333333333304</v>
      </c>
      <c r="C175" s="43" t="s">
        <v>8</v>
      </c>
      <c r="D175" s="43" t="s">
        <v>1</v>
      </c>
      <c r="E175" s="43" t="s">
        <v>63</v>
      </c>
      <c r="F175" s="40" t="s">
        <v>14</v>
      </c>
      <c r="G175" s="44">
        <v>1</v>
      </c>
      <c r="H175" s="43" t="s">
        <v>3</v>
      </c>
      <c r="I175" s="40">
        <v>2.97</v>
      </c>
      <c r="J175" s="40"/>
      <c r="K175" s="43" t="s">
        <v>69</v>
      </c>
      <c r="L175" s="43" t="s">
        <v>81</v>
      </c>
      <c r="M175" s="47" t="s">
        <v>73</v>
      </c>
    </row>
    <row r="176" spans="2:13">
      <c r="B176" s="42">
        <v>0.60416666666666696</v>
      </c>
      <c r="C176" s="43" t="s">
        <v>8</v>
      </c>
      <c r="D176" s="43" t="s">
        <v>1</v>
      </c>
      <c r="E176" s="43" t="s">
        <v>63</v>
      </c>
      <c r="F176" s="40" t="s">
        <v>14</v>
      </c>
      <c r="G176" s="44">
        <v>1</v>
      </c>
      <c r="H176" s="43" t="s">
        <v>3</v>
      </c>
      <c r="I176" s="40">
        <v>2.97</v>
      </c>
      <c r="J176" s="40"/>
      <c r="K176" s="43" t="s">
        <v>69</v>
      </c>
      <c r="L176" s="43" t="s">
        <v>81</v>
      </c>
      <c r="M176" s="47" t="s">
        <v>73</v>
      </c>
    </row>
    <row r="177" spans="2:13">
      <c r="B177" s="42">
        <v>0.625</v>
      </c>
      <c r="C177" s="43" t="s">
        <v>8</v>
      </c>
      <c r="D177" s="43" t="s">
        <v>1</v>
      </c>
      <c r="E177" s="43" t="s">
        <v>63</v>
      </c>
      <c r="F177" s="40" t="s">
        <v>14</v>
      </c>
      <c r="G177" s="44">
        <v>1</v>
      </c>
      <c r="H177" s="43" t="s">
        <v>3</v>
      </c>
      <c r="I177" s="40">
        <v>2.97</v>
      </c>
      <c r="J177" s="40"/>
      <c r="K177" s="43" t="s">
        <v>69</v>
      </c>
      <c r="L177" s="43" t="s">
        <v>81</v>
      </c>
      <c r="M177" s="47" t="s">
        <v>73</v>
      </c>
    </row>
    <row r="178" spans="2:13">
      <c r="B178" s="42">
        <v>0.64583333333333304</v>
      </c>
      <c r="C178" s="43" t="s">
        <v>8</v>
      </c>
      <c r="D178" s="43" t="s">
        <v>1</v>
      </c>
      <c r="E178" s="43" t="s">
        <v>63</v>
      </c>
      <c r="F178" s="40" t="s">
        <v>14</v>
      </c>
      <c r="G178" s="44">
        <v>1</v>
      </c>
      <c r="H178" s="43" t="s">
        <v>3</v>
      </c>
      <c r="I178" s="40">
        <v>2.97</v>
      </c>
      <c r="J178" s="40"/>
      <c r="K178" s="43" t="s">
        <v>69</v>
      </c>
      <c r="L178" s="43" t="s">
        <v>81</v>
      </c>
      <c r="M178" s="47" t="s">
        <v>73</v>
      </c>
    </row>
    <row r="179" spans="2:13">
      <c r="B179" s="42">
        <v>0.66666666666666696</v>
      </c>
      <c r="C179" s="43" t="s">
        <v>8</v>
      </c>
      <c r="D179" s="43" t="s">
        <v>1</v>
      </c>
      <c r="E179" s="43" t="s">
        <v>63</v>
      </c>
      <c r="F179" s="40" t="s">
        <v>14</v>
      </c>
      <c r="G179" s="44">
        <v>1</v>
      </c>
      <c r="H179" s="43" t="s">
        <v>3</v>
      </c>
      <c r="I179" s="40">
        <v>2.97</v>
      </c>
      <c r="J179" s="40"/>
      <c r="K179" s="43" t="s">
        <v>69</v>
      </c>
      <c r="L179" s="43" t="s">
        <v>81</v>
      </c>
      <c r="M179" s="47" t="s">
        <v>73</v>
      </c>
    </row>
    <row r="180" spans="2:13">
      <c r="B180" s="42">
        <v>0.6875</v>
      </c>
      <c r="C180" s="43" t="s">
        <v>8</v>
      </c>
      <c r="D180" s="43" t="s">
        <v>1</v>
      </c>
      <c r="E180" s="43" t="s">
        <v>63</v>
      </c>
      <c r="F180" s="40" t="s">
        <v>14</v>
      </c>
      <c r="G180" s="44">
        <v>1</v>
      </c>
      <c r="H180" s="43" t="s">
        <v>3</v>
      </c>
      <c r="I180" s="40">
        <v>2.97</v>
      </c>
      <c r="J180" s="40"/>
      <c r="K180" s="43" t="s">
        <v>69</v>
      </c>
      <c r="L180" s="43" t="s">
        <v>81</v>
      </c>
      <c r="M180" s="47" t="s">
        <v>73</v>
      </c>
    </row>
    <row r="181" spans="2:13">
      <c r="B181" s="42">
        <v>0.70833333333333304</v>
      </c>
      <c r="C181" s="43" t="s">
        <v>8</v>
      </c>
      <c r="D181" s="43" t="s">
        <v>1</v>
      </c>
      <c r="E181" s="43" t="s">
        <v>63</v>
      </c>
      <c r="F181" s="40" t="s">
        <v>14</v>
      </c>
      <c r="G181" s="44">
        <v>2</v>
      </c>
      <c r="H181" s="43" t="s">
        <v>3</v>
      </c>
      <c r="I181" s="40">
        <v>2.97</v>
      </c>
      <c r="J181" s="40"/>
      <c r="K181" s="43" t="s">
        <v>61</v>
      </c>
      <c r="L181" s="43" t="s">
        <v>80</v>
      </c>
      <c r="M181" s="47" t="s">
        <v>73</v>
      </c>
    </row>
    <row r="182" spans="2:13">
      <c r="B182" s="42">
        <v>0.72916666666666696</v>
      </c>
      <c r="C182" s="43" t="s">
        <v>8</v>
      </c>
      <c r="D182" s="43" t="s">
        <v>1</v>
      </c>
      <c r="E182" s="43" t="s">
        <v>63</v>
      </c>
      <c r="F182" s="40" t="s">
        <v>14</v>
      </c>
      <c r="G182" s="44">
        <v>2</v>
      </c>
      <c r="H182" s="43" t="s">
        <v>3</v>
      </c>
      <c r="I182" s="40">
        <v>2.97</v>
      </c>
      <c r="J182" s="40"/>
      <c r="K182" s="43" t="s">
        <v>61</v>
      </c>
      <c r="L182" s="43" t="s">
        <v>80</v>
      </c>
      <c r="M182" s="47" t="s">
        <v>73</v>
      </c>
    </row>
    <row r="183" spans="2:13">
      <c r="B183" s="42">
        <v>0.75</v>
      </c>
      <c r="C183" s="43" t="s">
        <v>8</v>
      </c>
      <c r="D183" s="43" t="s">
        <v>1</v>
      </c>
      <c r="E183" s="43" t="s">
        <v>63</v>
      </c>
      <c r="F183" s="40" t="s">
        <v>14</v>
      </c>
      <c r="G183" s="44">
        <v>2</v>
      </c>
      <c r="H183" s="43" t="s">
        <v>3</v>
      </c>
      <c r="I183" s="40">
        <v>2.97</v>
      </c>
      <c r="J183" s="40"/>
      <c r="K183" s="43" t="s">
        <v>61</v>
      </c>
      <c r="L183" s="43" t="s">
        <v>80</v>
      </c>
      <c r="M183" s="47" t="s">
        <v>73</v>
      </c>
    </row>
    <row r="184" spans="2:13">
      <c r="B184" s="42">
        <v>0.77083333333333304</v>
      </c>
      <c r="C184" s="43" t="s">
        <v>8</v>
      </c>
      <c r="D184" s="43" t="s">
        <v>1</v>
      </c>
      <c r="E184" s="43" t="s">
        <v>63</v>
      </c>
      <c r="F184" s="40" t="s">
        <v>14</v>
      </c>
      <c r="G184" s="44">
        <v>2</v>
      </c>
      <c r="H184" s="43" t="s">
        <v>3</v>
      </c>
      <c r="I184" s="40">
        <v>2.97</v>
      </c>
      <c r="J184" s="40"/>
      <c r="K184" s="43" t="s">
        <v>61</v>
      </c>
      <c r="L184" s="43" t="s">
        <v>80</v>
      </c>
      <c r="M184" s="47" t="s">
        <v>73</v>
      </c>
    </row>
    <row r="185" spans="2:13">
      <c r="B185" s="42">
        <v>0.79166666666666696</v>
      </c>
      <c r="C185" s="43" t="s">
        <v>8</v>
      </c>
      <c r="D185" s="43" t="s">
        <v>1</v>
      </c>
      <c r="E185" s="43" t="s">
        <v>63</v>
      </c>
      <c r="F185" s="40" t="s">
        <v>14</v>
      </c>
      <c r="G185" s="44">
        <v>2</v>
      </c>
      <c r="H185" s="43" t="s">
        <v>3</v>
      </c>
      <c r="I185" s="40">
        <v>2.97</v>
      </c>
      <c r="J185" s="40"/>
      <c r="K185" s="43" t="s">
        <v>61</v>
      </c>
      <c r="L185" s="43" t="s">
        <v>80</v>
      </c>
      <c r="M185" s="47" t="s">
        <v>73</v>
      </c>
    </row>
    <row r="186" spans="2:13">
      <c r="B186" s="42">
        <v>0.8125</v>
      </c>
      <c r="C186" s="43" t="s">
        <v>8</v>
      </c>
      <c r="D186" s="43" t="s">
        <v>1</v>
      </c>
      <c r="E186" s="43" t="s">
        <v>63</v>
      </c>
      <c r="F186" s="40" t="s">
        <v>14</v>
      </c>
      <c r="G186" s="44">
        <v>2</v>
      </c>
      <c r="H186" s="43" t="s">
        <v>3</v>
      </c>
      <c r="I186" s="40">
        <v>2.97</v>
      </c>
      <c r="J186" s="40"/>
      <c r="K186" s="43" t="s">
        <v>61</v>
      </c>
      <c r="L186" s="43" t="s">
        <v>80</v>
      </c>
      <c r="M186" s="47" t="s">
        <v>73</v>
      </c>
    </row>
    <row r="187" spans="2:13">
      <c r="B187" s="42">
        <v>0.83333333333333304</v>
      </c>
      <c r="C187" s="43" t="s">
        <v>8</v>
      </c>
      <c r="D187" s="43" t="s">
        <v>1</v>
      </c>
      <c r="E187" s="43" t="s">
        <v>63</v>
      </c>
      <c r="F187" s="40" t="s">
        <v>14</v>
      </c>
      <c r="G187" s="44">
        <v>2</v>
      </c>
      <c r="H187" s="43" t="s">
        <v>3</v>
      </c>
      <c r="I187" s="40">
        <v>2.97</v>
      </c>
      <c r="J187" s="40"/>
      <c r="K187" s="43" t="s">
        <v>61</v>
      </c>
      <c r="L187" s="43" t="s">
        <v>80</v>
      </c>
      <c r="M187" s="47" t="s">
        <v>73</v>
      </c>
    </row>
    <row r="188" spans="2:13">
      <c r="B188" s="42">
        <v>0.85416666666666696</v>
      </c>
      <c r="C188" s="43" t="s">
        <v>8</v>
      </c>
      <c r="D188" s="43" t="s">
        <v>1</v>
      </c>
      <c r="E188" s="43" t="s">
        <v>63</v>
      </c>
      <c r="F188" s="40" t="s">
        <v>14</v>
      </c>
      <c r="G188" s="44">
        <v>2</v>
      </c>
      <c r="H188" s="43" t="s">
        <v>3</v>
      </c>
      <c r="I188" s="40">
        <v>2.97</v>
      </c>
      <c r="J188" s="40"/>
      <c r="K188" s="43" t="s">
        <v>61</v>
      </c>
      <c r="L188" s="43" t="s">
        <v>80</v>
      </c>
      <c r="M188" s="47" t="s">
        <v>73</v>
      </c>
    </row>
    <row r="189" spans="2:13">
      <c r="B189" s="42">
        <v>0.875</v>
      </c>
      <c r="C189" s="43" t="s">
        <v>8</v>
      </c>
      <c r="D189" s="43" t="s">
        <v>1</v>
      </c>
      <c r="E189" s="43" t="s">
        <v>63</v>
      </c>
      <c r="F189" s="40" t="s">
        <v>14</v>
      </c>
      <c r="G189" s="44">
        <v>2</v>
      </c>
      <c r="H189" s="43" t="s">
        <v>3</v>
      </c>
      <c r="I189" s="40">
        <v>2.97</v>
      </c>
      <c r="J189" s="40"/>
      <c r="K189" s="43" t="s">
        <v>61</v>
      </c>
      <c r="L189" s="43" t="s">
        <v>80</v>
      </c>
      <c r="M189" s="47" t="s">
        <v>73</v>
      </c>
    </row>
    <row r="190" spans="2:13">
      <c r="B190" s="42">
        <v>0.89583333333333304</v>
      </c>
      <c r="C190" s="43" t="s">
        <v>8</v>
      </c>
      <c r="D190" s="43" t="s">
        <v>1</v>
      </c>
      <c r="E190" s="43" t="s">
        <v>63</v>
      </c>
      <c r="F190" s="40" t="s">
        <v>14</v>
      </c>
      <c r="G190" s="44">
        <v>2</v>
      </c>
      <c r="H190" s="43" t="s">
        <v>3</v>
      </c>
      <c r="I190" s="40">
        <v>2.97</v>
      </c>
      <c r="J190" s="40"/>
      <c r="K190" s="43" t="s">
        <v>61</v>
      </c>
      <c r="L190" s="43" t="s">
        <v>80</v>
      </c>
      <c r="M190" s="47" t="s">
        <v>73</v>
      </c>
    </row>
    <row r="191" spans="2:13">
      <c r="B191" s="42">
        <v>0.91666666666666696</v>
      </c>
      <c r="C191" s="43" t="s">
        <v>8</v>
      </c>
      <c r="D191" s="43" t="s">
        <v>1</v>
      </c>
      <c r="E191" s="43" t="s">
        <v>63</v>
      </c>
      <c r="F191" s="40" t="s">
        <v>14</v>
      </c>
      <c r="G191" s="44">
        <v>2</v>
      </c>
      <c r="H191" s="43" t="s">
        <v>3</v>
      </c>
      <c r="I191" s="40">
        <v>2.97</v>
      </c>
      <c r="J191" s="40"/>
      <c r="K191" s="43" t="s">
        <v>61</v>
      </c>
      <c r="L191" s="43" t="s">
        <v>80</v>
      </c>
      <c r="M191" s="47" t="s">
        <v>73</v>
      </c>
    </row>
    <row r="192" spans="2:13">
      <c r="B192" s="42">
        <v>0.9375</v>
      </c>
      <c r="C192" s="43" t="s">
        <v>8</v>
      </c>
      <c r="D192" s="43" t="s">
        <v>1</v>
      </c>
      <c r="E192" s="43" t="s">
        <v>63</v>
      </c>
      <c r="F192" s="40" t="s">
        <v>14</v>
      </c>
      <c r="G192" s="44">
        <v>4</v>
      </c>
      <c r="H192" s="43" t="s">
        <v>3</v>
      </c>
      <c r="I192" s="40">
        <v>1.53</v>
      </c>
      <c r="J192" s="40"/>
      <c r="K192" s="43" t="s">
        <v>60</v>
      </c>
      <c r="L192" s="43" t="s">
        <v>79</v>
      </c>
      <c r="M192" s="47" t="s">
        <v>73</v>
      </c>
    </row>
    <row r="193" spans="2:13">
      <c r="B193" s="42">
        <v>0.95833333333333304</v>
      </c>
      <c r="C193" s="43" t="s">
        <v>8</v>
      </c>
      <c r="D193" s="43" t="s">
        <v>1</v>
      </c>
      <c r="E193" s="43" t="s">
        <v>63</v>
      </c>
      <c r="F193" s="40" t="s">
        <v>14</v>
      </c>
      <c r="G193" s="44">
        <v>4</v>
      </c>
      <c r="H193" s="43" t="s">
        <v>3</v>
      </c>
      <c r="I193" s="40">
        <v>1.53</v>
      </c>
      <c r="J193" s="40"/>
      <c r="K193" s="43" t="s">
        <v>60</v>
      </c>
      <c r="L193" s="43" t="s">
        <v>79</v>
      </c>
      <c r="M193" s="47" t="s">
        <v>73</v>
      </c>
    </row>
    <row r="194" spans="2:13">
      <c r="B194" s="42">
        <v>0.97916666666666696</v>
      </c>
      <c r="C194" s="43" t="s">
        <v>8</v>
      </c>
      <c r="D194" s="43" t="s">
        <v>1</v>
      </c>
      <c r="E194" s="43" t="s">
        <v>63</v>
      </c>
      <c r="F194" s="40" t="s">
        <v>14</v>
      </c>
      <c r="G194" s="44">
        <v>4</v>
      </c>
      <c r="H194" s="43" t="s">
        <v>3</v>
      </c>
      <c r="I194" s="40">
        <v>1.53</v>
      </c>
      <c r="J194" s="40"/>
      <c r="K194" s="43" t="s">
        <v>60</v>
      </c>
      <c r="L194" s="43" t="s">
        <v>79</v>
      </c>
      <c r="M194" s="47" t="s">
        <v>73</v>
      </c>
    </row>
    <row r="195" spans="2:13">
      <c r="B195" s="42">
        <v>0</v>
      </c>
      <c r="C195" s="43" t="s">
        <v>0</v>
      </c>
      <c r="D195" s="43" t="s">
        <v>1</v>
      </c>
      <c r="E195" s="43" t="s">
        <v>63</v>
      </c>
      <c r="F195" s="40" t="s">
        <v>14</v>
      </c>
      <c r="G195" s="44">
        <v>4</v>
      </c>
      <c r="H195" s="43" t="s">
        <v>3</v>
      </c>
      <c r="I195" s="40">
        <v>1.53</v>
      </c>
      <c r="J195" s="40"/>
      <c r="K195" s="43" t="s">
        <v>60</v>
      </c>
      <c r="L195" s="43" t="s">
        <v>79</v>
      </c>
      <c r="M195" s="47" t="s">
        <v>73</v>
      </c>
    </row>
    <row r="196" spans="2:13">
      <c r="B196" s="42">
        <v>2.0833333333333301E-2</v>
      </c>
      <c r="C196" s="43" t="s">
        <v>0</v>
      </c>
      <c r="D196" s="43" t="s">
        <v>1</v>
      </c>
      <c r="E196" s="43" t="s">
        <v>63</v>
      </c>
      <c r="F196" s="40" t="s">
        <v>14</v>
      </c>
      <c r="G196" s="44">
        <v>4</v>
      </c>
      <c r="H196" s="43" t="s">
        <v>3</v>
      </c>
      <c r="I196" s="40">
        <v>1.53</v>
      </c>
      <c r="J196" s="40"/>
      <c r="K196" s="43" t="s">
        <v>60</v>
      </c>
      <c r="L196" s="43" t="s">
        <v>79</v>
      </c>
      <c r="M196" s="47" t="s">
        <v>73</v>
      </c>
    </row>
    <row r="197" spans="2:13">
      <c r="B197" s="42">
        <v>4.1666666666666699E-2</v>
      </c>
      <c r="C197" s="43" t="s">
        <v>0</v>
      </c>
      <c r="D197" s="43" t="s">
        <v>1</v>
      </c>
      <c r="E197" s="43" t="s">
        <v>63</v>
      </c>
      <c r="F197" s="40" t="s">
        <v>14</v>
      </c>
      <c r="G197" s="44">
        <v>4</v>
      </c>
      <c r="H197" s="43" t="s">
        <v>3</v>
      </c>
      <c r="I197" s="40">
        <v>1.53</v>
      </c>
      <c r="J197" s="40"/>
      <c r="K197" s="43" t="s">
        <v>60</v>
      </c>
      <c r="L197" s="43" t="s">
        <v>79</v>
      </c>
      <c r="M197" s="47" t="s">
        <v>73</v>
      </c>
    </row>
    <row r="198" spans="2:13">
      <c r="B198" s="42">
        <v>6.25E-2</v>
      </c>
      <c r="C198" s="43" t="s">
        <v>0</v>
      </c>
      <c r="D198" s="43" t="s">
        <v>1</v>
      </c>
      <c r="E198" s="43" t="s">
        <v>63</v>
      </c>
      <c r="F198" s="40" t="s">
        <v>14</v>
      </c>
      <c r="G198" s="44">
        <v>4</v>
      </c>
      <c r="H198" s="43" t="s">
        <v>3</v>
      </c>
      <c r="I198" s="40">
        <v>1.53</v>
      </c>
      <c r="J198" s="40"/>
      <c r="K198" s="43" t="s">
        <v>60</v>
      </c>
      <c r="L198" s="43" t="s">
        <v>79</v>
      </c>
      <c r="M198" s="47" t="s">
        <v>73</v>
      </c>
    </row>
    <row r="199" spans="2:13">
      <c r="B199" s="42">
        <v>8.3333333333333301E-2</v>
      </c>
      <c r="C199" s="43" t="s">
        <v>0</v>
      </c>
      <c r="D199" s="43" t="s">
        <v>1</v>
      </c>
      <c r="E199" s="43" t="s">
        <v>63</v>
      </c>
      <c r="F199" s="40" t="s">
        <v>14</v>
      </c>
      <c r="G199" s="44">
        <v>4</v>
      </c>
      <c r="H199" s="43" t="s">
        <v>3</v>
      </c>
      <c r="I199" s="40">
        <v>1.53</v>
      </c>
      <c r="J199" s="40"/>
      <c r="K199" s="43" t="s">
        <v>60</v>
      </c>
      <c r="L199" s="43" t="s">
        <v>79</v>
      </c>
      <c r="M199" s="47" t="s">
        <v>73</v>
      </c>
    </row>
    <row r="200" spans="2:13">
      <c r="B200" s="42">
        <v>0.104166666666667</v>
      </c>
      <c r="C200" s="43" t="s">
        <v>0</v>
      </c>
      <c r="D200" s="43" t="s">
        <v>1</v>
      </c>
      <c r="E200" s="43" t="s">
        <v>63</v>
      </c>
      <c r="F200" s="40" t="s">
        <v>14</v>
      </c>
      <c r="G200" s="44">
        <v>4</v>
      </c>
      <c r="H200" s="43" t="s">
        <v>3</v>
      </c>
      <c r="I200" s="40">
        <v>1.53</v>
      </c>
      <c r="J200" s="40"/>
      <c r="K200" s="43" t="s">
        <v>60</v>
      </c>
      <c r="L200" s="43" t="s">
        <v>79</v>
      </c>
      <c r="M200" s="47" t="s">
        <v>73</v>
      </c>
    </row>
    <row r="201" spans="2:13">
      <c r="B201" s="42">
        <v>0.125</v>
      </c>
      <c r="C201" s="43" t="s">
        <v>0</v>
      </c>
      <c r="D201" s="43" t="s">
        <v>1</v>
      </c>
      <c r="E201" s="43" t="s">
        <v>63</v>
      </c>
      <c r="F201" s="40" t="s">
        <v>14</v>
      </c>
      <c r="G201" s="44">
        <v>4</v>
      </c>
      <c r="H201" s="43" t="s">
        <v>3</v>
      </c>
      <c r="I201" s="40">
        <v>1.53</v>
      </c>
      <c r="J201" s="40"/>
      <c r="K201" s="43" t="s">
        <v>60</v>
      </c>
      <c r="L201" s="43" t="s">
        <v>79</v>
      </c>
      <c r="M201" s="47" t="s">
        <v>73</v>
      </c>
    </row>
    <row r="202" spans="2:13">
      <c r="B202" s="42">
        <v>0.14583333333333301</v>
      </c>
      <c r="C202" s="43" t="s">
        <v>0</v>
      </c>
      <c r="D202" s="43" t="s">
        <v>1</v>
      </c>
      <c r="E202" s="43" t="s">
        <v>63</v>
      </c>
      <c r="F202" s="40" t="s">
        <v>14</v>
      </c>
      <c r="G202" s="44">
        <v>4</v>
      </c>
      <c r="H202" s="43" t="s">
        <v>3</v>
      </c>
      <c r="I202" s="40">
        <v>1.53</v>
      </c>
      <c r="J202" s="40"/>
      <c r="K202" s="43" t="s">
        <v>60</v>
      </c>
      <c r="L202" s="43" t="s">
        <v>79</v>
      </c>
      <c r="M202" s="47" t="s">
        <v>73</v>
      </c>
    </row>
    <row r="203" spans="2:13">
      <c r="B203" s="42">
        <v>0.16666666666666699</v>
      </c>
      <c r="C203" s="43" t="s">
        <v>0</v>
      </c>
      <c r="D203" s="43" t="s">
        <v>1</v>
      </c>
      <c r="E203" s="43" t="s">
        <v>63</v>
      </c>
      <c r="F203" s="40" t="s">
        <v>14</v>
      </c>
      <c r="G203" s="44">
        <v>4</v>
      </c>
      <c r="H203" s="43" t="s">
        <v>3</v>
      </c>
      <c r="I203" s="40">
        <v>1.53</v>
      </c>
      <c r="J203" s="40"/>
      <c r="K203" s="43" t="s">
        <v>60</v>
      </c>
      <c r="L203" s="43" t="s">
        <v>79</v>
      </c>
      <c r="M203" s="47" t="s">
        <v>73</v>
      </c>
    </row>
    <row r="204" spans="2:13">
      <c r="B204" s="42">
        <v>0.1875</v>
      </c>
      <c r="C204" s="43" t="s">
        <v>0</v>
      </c>
      <c r="D204" s="43" t="s">
        <v>1</v>
      </c>
      <c r="E204" s="43" t="s">
        <v>63</v>
      </c>
      <c r="F204" s="40" t="s">
        <v>14</v>
      </c>
      <c r="G204" s="44">
        <v>4</v>
      </c>
      <c r="H204" s="43" t="s">
        <v>3</v>
      </c>
      <c r="I204" s="40">
        <v>1.53</v>
      </c>
      <c r="J204" s="40"/>
      <c r="K204" s="43" t="s">
        <v>60</v>
      </c>
      <c r="L204" s="43" t="s">
        <v>79</v>
      </c>
      <c r="M204" s="47" t="s">
        <v>73</v>
      </c>
    </row>
    <row r="205" spans="2:13">
      <c r="B205" s="42">
        <v>0.20833333333333301</v>
      </c>
      <c r="C205" s="43" t="s">
        <v>0</v>
      </c>
      <c r="D205" s="43" t="s">
        <v>1</v>
      </c>
      <c r="E205" s="43" t="s">
        <v>63</v>
      </c>
      <c r="F205" s="40" t="s">
        <v>14</v>
      </c>
      <c r="G205" s="44">
        <v>4</v>
      </c>
      <c r="H205" s="43" t="s">
        <v>3</v>
      </c>
      <c r="I205" s="40">
        <v>1.53</v>
      </c>
      <c r="J205" s="40"/>
      <c r="K205" s="43" t="s">
        <v>60</v>
      </c>
      <c r="L205" s="43" t="s">
        <v>79</v>
      </c>
      <c r="M205" s="47" t="s">
        <v>73</v>
      </c>
    </row>
    <row r="206" spans="2:13">
      <c r="B206" s="42">
        <v>0.22916666666666699</v>
      </c>
      <c r="C206" s="43" t="s">
        <v>0</v>
      </c>
      <c r="D206" s="43" t="s">
        <v>1</v>
      </c>
      <c r="E206" s="43" t="s">
        <v>63</v>
      </c>
      <c r="F206" s="40" t="s">
        <v>14</v>
      </c>
      <c r="G206" s="44">
        <v>4</v>
      </c>
      <c r="H206" s="43" t="s">
        <v>3</v>
      </c>
      <c r="I206" s="40">
        <v>1.53</v>
      </c>
      <c r="J206" s="40"/>
      <c r="K206" s="43" t="s">
        <v>60</v>
      </c>
      <c r="L206" s="43" t="s">
        <v>79</v>
      </c>
      <c r="M206" s="47" t="s">
        <v>73</v>
      </c>
    </row>
    <row r="207" spans="2:13">
      <c r="B207" s="42">
        <v>0.25</v>
      </c>
      <c r="C207" s="43" t="s">
        <v>0</v>
      </c>
      <c r="D207" s="43" t="s">
        <v>1</v>
      </c>
      <c r="E207" s="43" t="s">
        <v>63</v>
      </c>
      <c r="F207" s="40" t="s">
        <v>14</v>
      </c>
      <c r="G207" s="44">
        <v>4</v>
      </c>
      <c r="H207" s="43" t="s">
        <v>3</v>
      </c>
      <c r="I207" s="40">
        <v>1.53</v>
      </c>
      <c r="J207" s="40"/>
      <c r="K207" s="43" t="s">
        <v>60</v>
      </c>
      <c r="L207" s="43" t="s">
        <v>79</v>
      </c>
      <c r="M207" s="47" t="s">
        <v>73</v>
      </c>
    </row>
    <row r="208" spans="2:13">
      <c r="B208" s="42">
        <v>0.27083333333333298</v>
      </c>
      <c r="C208" s="43" t="s">
        <v>0</v>
      </c>
      <c r="D208" s="43" t="s">
        <v>1</v>
      </c>
      <c r="E208" s="43" t="s">
        <v>63</v>
      </c>
      <c r="F208" s="40" t="s">
        <v>14</v>
      </c>
      <c r="G208" s="44">
        <v>4</v>
      </c>
      <c r="H208" s="43" t="s">
        <v>3</v>
      </c>
      <c r="I208" s="40">
        <v>1.53</v>
      </c>
      <c r="J208" s="40"/>
      <c r="K208" s="43" t="s">
        <v>60</v>
      </c>
      <c r="L208" s="43" t="s">
        <v>79</v>
      </c>
      <c r="M208" s="47" t="s">
        <v>73</v>
      </c>
    </row>
    <row r="209" spans="2:13">
      <c r="B209" s="42">
        <v>0.29166666666666702</v>
      </c>
      <c r="C209" s="43" t="s">
        <v>0</v>
      </c>
      <c r="D209" s="43" t="s">
        <v>1</v>
      </c>
      <c r="E209" s="43" t="s">
        <v>63</v>
      </c>
      <c r="F209" s="40" t="s">
        <v>14</v>
      </c>
      <c r="G209" s="44">
        <v>4</v>
      </c>
      <c r="H209" s="43" t="s">
        <v>3</v>
      </c>
      <c r="I209" s="40">
        <v>1.53</v>
      </c>
      <c r="J209" s="40"/>
      <c r="K209" s="43" t="s">
        <v>60</v>
      </c>
      <c r="L209" s="43" t="s">
        <v>79</v>
      </c>
      <c r="M209" s="47" t="s">
        <v>73</v>
      </c>
    </row>
    <row r="210" spans="2:13">
      <c r="B210" s="42">
        <v>0.3125</v>
      </c>
      <c r="C210" s="43" t="s">
        <v>0</v>
      </c>
      <c r="D210" s="43" t="s">
        <v>1</v>
      </c>
      <c r="E210" s="43" t="s">
        <v>63</v>
      </c>
      <c r="F210" s="40" t="s">
        <v>14</v>
      </c>
      <c r="G210" s="44">
        <v>3</v>
      </c>
      <c r="H210" s="43" t="s">
        <v>3</v>
      </c>
      <c r="I210" s="40">
        <v>2.0499999999999998</v>
      </c>
      <c r="J210" s="40"/>
      <c r="K210" s="43" t="s">
        <v>62</v>
      </c>
      <c r="L210" s="43" t="s">
        <v>82</v>
      </c>
      <c r="M210" s="47" t="s">
        <v>73</v>
      </c>
    </row>
    <row r="211" spans="2:13">
      <c r="B211" s="42">
        <v>0.33333333333333298</v>
      </c>
      <c r="C211" s="43" t="s">
        <v>0</v>
      </c>
      <c r="D211" s="43" t="s">
        <v>1</v>
      </c>
      <c r="E211" s="43" t="s">
        <v>63</v>
      </c>
      <c r="F211" s="40" t="s">
        <v>14</v>
      </c>
      <c r="G211" s="44">
        <v>3</v>
      </c>
      <c r="H211" s="43" t="s">
        <v>3</v>
      </c>
      <c r="I211" s="40">
        <v>2.0499999999999998</v>
      </c>
      <c r="J211" s="40"/>
      <c r="K211" s="43" t="s">
        <v>62</v>
      </c>
      <c r="L211" s="43" t="s">
        <v>82</v>
      </c>
      <c r="M211" s="47" t="s">
        <v>73</v>
      </c>
    </row>
    <row r="212" spans="2:13">
      <c r="B212" s="42">
        <v>0.35416666666666702</v>
      </c>
      <c r="C212" s="43" t="s">
        <v>0</v>
      </c>
      <c r="D212" s="43" t="s">
        <v>1</v>
      </c>
      <c r="E212" s="43" t="s">
        <v>63</v>
      </c>
      <c r="F212" s="40" t="s">
        <v>14</v>
      </c>
      <c r="G212" s="44">
        <v>3</v>
      </c>
      <c r="H212" s="43" t="s">
        <v>3</v>
      </c>
      <c r="I212" s="40">
        <v>2.0499999999999998</v>
      </c>
      <c r="J212" s="40"/>
      <c r="K212" s="43" t="s">
        <v>62</v>
      </c>
      <c r="L212" s="43" t="s">
        <v>82</v>
      </c>
      <c r="M212" s="47" t="s">
        <v>73</v>
      </c>
    </row>
    <row r="213" spans="2:13">
      <c r="B213" s="42">
        <v>0.375</v>
      </c>
      <c r="C213" s="43" t="s">
        <v>0</v>
      </c>
      <c r="D213" s="43" t="s">
        <v>1</v>
      </c>
      <c r="E213" s="43" t="s">
        <v>63</v>
      </c>
      <c r="F213" s="40" t="s">
        <v>14</v>
      </c>
      <c r="G213" s="44">
        <v>3</v>
      </c>
      <c r="H213" s="43" t="s">
        <v>3</v>
      </c>
      <c r="I213" s="40">
        <v>2.0499999999999998</v>
      </c>
      <c r="J213" s="40"/>
      <c r="K213" s="43" t="s">
        <v>62</v>
      </c>
      <c r="L213" s="43" t="s">
        <v>82</v>
      </c>
      <c r="M213" s="47" t="s">
        <v>73</v>
      </c>
    </row>
    <row r="214" spans="2:13">
      <c r="B214" s="42">
        <v>0.39583333333333298</v>
      </c>
      <c r="C214" s="43" t="s">
        <v>0</v>
      </c>
      <c r="D214" s="43" t="s">
        <v>1</v>
      </c>
      <c r="E214" s="43" t="s">
        <v>63</v>
      </c>
      <c r="F214" s="40" t="s">
        <v>14</v>
      </c>
      <c r="G214" s="44">
        <v>3</v>
      </c>
      <c r="H214" s="43" t="s">
        <v>3</v>
      </c>
      <c r="I214" s="40">
        <v>2.0499999999999998</v>
      </c>
      <c r="J214" s="40"/>
      <c r="K214" s="43" t="s">
        <v>62</v>
      </c>
      <c r="L214" s="43" t="s">
        <v>82</v>
      </c>
      <c r="M214" s="47" t="s">
        <v>73</v>
      </c>
    </row>
    <row r="215" spans="2:13">
      <c r="B215" s="42">
        <v>0.41666666666666702</v>
      </c>
      <c r="C215" s="43" t="s">
        <v>0</v>
      </c>
      <c r="D215" s="43" t="s">
        <v>1</v>
      </c>
      <c r="E215" s="43" t="s">
        <v>63</v>
      </c>
      <c r="F215" s="40" t="s">
        <v>14</v>
      </c>
      <c r="G215" s="44">
        <v>3</v>
      </c>
      <c r="H215" s="43" t="s">
        <v>3</v>
      </c>
      <c r="I215" s="40">
        <v>2.0499999999999998</v>
      </c>
      <c r="J215" s="40"/>
      <c r="K215" s="43" t="s">
        <v>62</v>
      </c>
      <c r="L215" s="43" t="s">
        <v>82</v>
      </c>
      <c r="M215" s="47" t="s">
        <v>73</v>
      </c>
    </row>
    <row r="216" spans="2:13">
      <c r="B216" s="42">
        <v>0.4375</v>
      </c>
      <c r="C216" s="43" t="s">
        <v>0</v>
      </c>
      <c r="D216" s="43" t="s">
        <v>1</v>
      </c>
      <c r="E216" s="43" t="s">
        <v>63</v>
      </c>
      <c r="F216" s="40" t="s">
        <v>14</v>
      </c>
      <c r="G216" s="44">
        <v>3</v>
      </c>
      <c r="H216" s="43" t="s">
        <v>3</v>
      </c>
      <c r="I216" s="40">
        <v>2.0499999999999998</v>
      </c>
      <c r="J216" s="40"/>
      <c r="K216" s="43" t="s">
        <v>62</v>
      </c>
      <c r="L216" s="43" t="s">
        <v>82</v>
      </c>
      <c r="M216" s="47" t="s">
        <v>73</v>
      </c>
    </row>
    <row r="217" spans="2:13">
      <c r="B217" s="42">
        <v>0.45833333333333298</v>
      </c>
      <c r="C217" s="43" t="s">
        <v>0</v>
      </c>
      <c r="D217" s="43" t="s">
        <v>1</v>
      </c>
      <c r="E217" s="43" t="s">
        <v>63</v>
      </c>
      <c r="F217" s="40" t="s">
        <v>14</v>
      </c>
      <c r="G217" s="44">
        <v>3</v>
      </c>
      <c r="H217" s="43" t="s">
        <v>3</v>
      </c>
      <c r="I217" s="40">
        <v>2.0499999999999998</v>
      </c>
      <c r="J217" s="40"/>
      <c r="K217" s="43" t="s">
        <v>62</v>
      </c>
      <c r="L217" s="43" t="s">
        <v>82</v>
      </c>
      <c r="M217" s="47" t="s">
        <v>73</v>
      </c>
    </row>
    <row r="218" spans="2:13">
      <c r="B218" s="42">
        <v>0.47916666666666702</v>
      </c>
      <c r="C218" s="43" t="s">
        <v>0</v>
      </c>
      <c r="D218" s="43" t="s">
        <v>1</v>
      </c>
      <c r="E218" s="43" t="s">
        <v>63</v>
      </c>
      <c r="F218" s="40" t="s">
        <v>14</v>
      </c>
      <c r="G218" s="44">
        <v>3</v>
      </c>
      <c r="H218" s="43" t="s">
        <v>3</v>
      </c>
      <c r="I218" s="40">
        <v>2.0499999999999998</v>
      </c>
      <c r="J218" s="40"/>
      <c r="K218" s="43" t="s">
        <v>62</v>
      </c>
      <c r="L218" s="43" t="s">
        <v>82</v>
      </c>
      <c r="M218" s="47" t="s">
        <v>73</v>
      </c>
    </row>
    <row r="219" spans="2:13">
      <c r="B219" s="42">
        <v>0.5</v>
      </c>
      <c r="C219" s="43" t="s">
        <v>0</v>
      </c>
      <c r="D219" s="43" t="s">
        <v>1</v>
      </c>
      <c r="E219" s="43" t="s">
        <v>63</v>
      </c>
      <c r="F219" s="40" t="s">
        <v>14</v>
      </c>
      <c r="G219" s="44">
        <v>3</v>
      </c>
      <c r="H219" s="43" t="s">
        <v>3</v>
      </c>
      <c r="I219" s="40">
        <v>2.0499999999999998</v>
      </c>
      <c r="J219" s="40"/>
      <c r="K219" s="43" t="s">
        <v>62</v>
      </c>
      <c r="L219" s="43" t="s">
        <v>82</v>
      </c>
      <c r="M219" s="47" t="s">
        <v>73</v>
      </c>
    </row>
    <row r="220" spans="2:13">
      <c r="B220" s="42">
        <v>0.52083333333333304</v>
      </c>
      <c r="C220" s="43" t="s">
        <v>0</v>
      </c>
      <c r="D220" s="43" t="s">
        <v>1</v>
      </c>
      <c r="E220" s="43" t="s">
        <v>63</v>
      </c>
      <c r="F220" s="40" t="s">
        <v>14</v>
      </c>
      <c r="G220" s="44">
        <v>3</v>
      </c>
      <c r="H220" s="43" t="s">
        <v>3</v>
      </c>
      <c r="I220" s="40">
        <v>2.0499999999999998</v>
      </c>
      <c r="J220" s="40"/>
      <c r="K220" s="43" t="s">
        <v>62</v>
      </c>
      <c r="L220" s="43" t="s">
        <v>82</v>
      </c>
      <c r="M220" s="47" t="s">
        <v>73</v>
      </c>
    </row>
    <row r="221" spans="2:13">
      <c r="B221" s="42">
        <v>0.54166666666666696</v>
      </c>
      <c r="C221" s="43" t="s">
        <v>0</v>
      </c>
      <c r="D221" s="43" t="s">
        <v>1</v>
      </c>
      <c r="E221" s="43" t="s">
        <v>63</v>
      </c>
      <c r="F221" s="40" t="s">
        <v>14</v>
      </c>
      <c r="G221" s="44">
        <v>3</v>
      </c>
      <c r="H221" s="43" t="s">
        <v>3</v>
      </c>
      <c r="I221" s="40">
        <v>2.0499999999999998</v>
      </c>
      <c r="J221" s="40"/>
      <c r="K221" s="43" t="s">
        <v>62</v>
      </c>
      <c r="L221" s="43" t="s">
        <v>82</v>
      </c>
      <c r="M221" s="47" t="s">
        <v>73</v>
      </c>
    </row>
    <row r="222" spans="2:13">
      <c r="B222" s="42">
        <v>0.5625</v>
      </c>
      <c r="C222" s="43" t="s">
        <v>0</v>
      </c>
      <c r="D222" s="43" t="s">
        <v>1</v>
      </c>
      <c r="E222" s="43" t="s">
        <v>63</v>
      </c>
      <c r="F222" s="40" t="s">
        <v>14</v>
      </c>
      <c r="G222" s="44">
        <v>3</v>
      </c>
      <c r="H222" s="43" t="s">
        <v>3</v>
      </c>
      <c r="I222" s="40">
        <v>2.0499999999999998</v>
      </c>
      <c r="J222" s="40"/>
      <c r="K222" s="43" t="s">
        <v>62</v>
      </c>
      <c r="L222" s="43" t="s">
        <v>82</v>
      </c>
      <c r="M222" s="47" t="s">
        <v>73</v>
      </c>
    </row>
    <row r="223" spans="2:13">
      <c r="B223" s="42">
        <v>0.58333333333333304</v>
      </c>
      <c r="C223" s="43" t="s">
        <v>0</v>
      </c>
      <c r="D223" s="43" t="s">
        <v>1</v>
      </c>
      <c r="E223" s="43" t="s">
        <v>63</v>
      </c>
      <c r="F223" s="40" t="s">
        <v>14</v>
      </c>
      <c r="G223" s="44">
        <v>3</v>
      </c>
      <c r="H223" s="43" t="s">
        <v>3</v>
      </c>
      <c r="I223" s="40">
        <v>2.0499999999999998</v>
      </c>
      <c r="J223" s="40"/>
      <c r="K223" s="43" t="s">
        <v>62</v>
      </c>
      <c r="L223" s="43" t="s">
        <v>82</v>
      </c>
      <c r="M223" s="47" t="s">
        <v>73</v>
      </c>
    </row>
    <row r="224" spans="2:13">
      <c r="B224" s="42">
        <v>0.60416666666666696</v>
      </c>
      <c r="C224" s="43" t="s">
        <v>0</v>
      </c>
      <c r="D224" s="43" t="s">
        <v>1</v>
      </c>
      <c r="E224" s="43" t="s">
        <v>63</v>
      </c>
      <c r="F224" s="40" t="s">
        <v>14</v>
      </c>
      <c r="G224" s="44">
        <v>3</v>
      </c>
      <c r="H224" s="43" t="s">
        <v>3</v>
      </c>
      <c r="I224" s="40">
        <v>2.0499999999999998</v>
      </c>
      <c r="J224" s="40"/>
      <c r="K224" s="43" t="s">
        <v>62</v>
      </c>
      <c r="L224" s="43" t="s">
        <v>82</v>
      </c>
      <c r="M224" s="47" t="s">
        <v>73</v>
      </c>
    </row>
    <row r="225" spans="2:13">
      <c r="B225" s="42">
        <v>0.625</v>
      </c>
      <c r="C225" s="43" t="s">
        <v>0</v>
      </c>
      <c r="D225" s="43" t="s">
        <v>1</v>
      </c>
      <c r="E225" s="43" t="s">
        <v>63</v>
      </c>
      <c r="F225" s="40" t="s">
        <v>14</v>
      </c>
      <c r="G225" s="44">
        <v>3</v>
      </c>
      <c r="H225" s="43" t="s">
        <v>3</v>
      </c>
      <c r="I225" s="40">
        <v>2.0499999999999998</v>
      </c>
      <c r="J225" s="40"/>
      <c r="K225" s="43" t="s">
        <v>62</v>
      </c>
      <c r="L225" s="43" t="s">
        <v>82</v>
      </c>
      <c r="M225" s="47" t="s">
        <v>73</v>
      </c>
    </row>
    <row r="226" spans="2:13">
      <c r="B226" s="42">
        <v>0.64583333333333304</v>
      </c>
      <c r="C226" s="43" t="s">
        <v>0</v>
      </c>
      <c r="D226" s="43" t="s">
        <v>1</v>
      </c>
      <c r="E226" s="43" t="s">
        <v>63</v>
      </c>
      <c r="F226" s="40" t="s">
        <v>14</v>
      </c>
      <c r="G226" s="44">
        <v>3</v>
      </c>
      <c r="H226" s="43" t="s">
        <v>3</v>
      </c>
      <c r="I226" s="40">
        <v>2.0499999999999998</v>
      </c>
      <c r="J226" s="40"/>
      <c r="K226" s="43" t="s">
        <v>62</v>
      </c>
      <c r="L226" s="43" t="s">
        <v>82</v>
      </c>
      <c r="M226" s="47" t="s">
        <v>73</v>
      </c>
    </row>
    <row r="227" spans="2:13">
      <c r="B227" s="42">
        <v>0.66666666666666696</v>
      </c>
      <c r="C227" s="43" t="s">
        <v>0</v>
      </c>
      <c r="D227" s="43" t="s">
        <v>1</v>
      </c>
      <c r="E227" s="43" t="s">
        <v>63</v>
      </c>
      <c r="F227" s="40" t="s">
        <v>14</v>
      </c>
      <c r="G227" s="44">
        <v>3</v>
      </c>
      <c r="H227" s="43" t="s">
        <v>3</v>
      </c>
      <c r="I227" s="40">
        <v>2.0499999999999998</v>
      </c>
      <c r="J227" s="40"/>
      <c r="K227" s="43" t="s">
        <v>62</v>
      </c>
      <c r="L227" s="43" t="s">
        <v>82</v>
      </c>
      <c r="M227" s="47" t="s">
        <v>73</v>
      </c>
    </row>
    <row r="228" spans="2:13">
      <c r="B228" s="42">
        <v>0.6875</v>
      </c>
      <c r="C228" s="43" t="s">
        <v>0</v>
      </c>
      <c r="D228" s="43" t="s">
        <v>1</v>
      </c>
      <c r="E228" s="43" t="s">
        <v>63</v>
      </c>
      <c r="F228" s="40" t="s">
        <v>14</v>
      </c>
      <c r="G228" s="44">
        <v>3</v>
      </c>
      <c r="H228" s="43" t="s">
        <v>3</v>
      </c>
      <c r="I228" s="40">
        <v>2.0499999999999998</v>
      </c>
      <c r="J228" s="40"/>
      <c r="K228" s="43" t="s">
        <v>62</v>
      </c>
      <c r="L228" s="43" t="s">
        <v>82</v>
      </c>
      <c r="M228" s="47" t="s">
        <v>73</v>
      </c>
    </row>
    <row r="229" spans="2:13">
      <c r="B229" s="42">
        <v>0.70833333333333304</v>
      </c>
      <c r="C229" s="43" t="s">
        <v>0</v>
      </c>
      <c r="D229" s="43" t="s">
        <v>1</v>
      </c>
      <c r="E229" s="43" t="s">
        <v>63</v>
      </c>
      <c r="F229" s="40" t="s">
        <v>14</v>
      </c>
      <c r="G229" s="44">
        <v>3</v>
      </c>
      <c r="H229" s="43" t="s">
        <v>3</v>
      </c>
      <c r="I229" s="40">
        <v>2.0499999999999998</v>
      </c>
      <c r="J229" s="40"/>
      <c r="K229" s="43" t="s">
        <v>62</v>
      </c>
      <c r="L229" s="43" t="s">
        <v>82</v>
      </c>
      <c r="M229" s="47" t="s">
        <v>73</v>
      </c>
    </row>
    <row r="230" spans="2:13">
      <c r="B230" s="42">
        <v>0.72916666666666696</v>
      </c>
      <c r="C230" s="43" t="s">
        <v>0</v>
      </c>
      <c r="D230" s="43" t="s">
        <v>1</v>
      </c>
      <c r="E230" s="43" t="s">
        <v>63</v>
      </c>
      <c r="F230" s="40" t="s">
        <v>14</v>
      </c>
      <c r="G230" s="44">
        <v>3</v>
      </c>
      <c r="H230" s="43" t="s">
        <v>3</v>
      </c>
      <c r="I230" s="40">
        <v>2.0499999999999998</v>
      </c>
      <c r="J230" s="40"/>
      <c r="K230" s="43" t="s">
        <v>62</v>
      </c>
      <c r="L230" s="43" t="s">
        <v>82</v>
      </c>
      <c r="M230" s="47" t="s">
        <v>73</v>
      </c>
    </row>
    <row r="231" spans="2:13">
      <c r="B231" s="42">
        <v>0.75</v>
      </c>
      <c r="C231" s="43" t="s">
        <v>0</v>
      </c>
      <c r="D231" s="43" t="s">
        <v>1</v>
      </c>
      <c r="E231" s="43" t="s">
        <v>63</v>
      </c>
      <c r="F231" s="40" t="s">
        <v>14</v>
      </c>
      <c r="G231" s="44">
        <v>3</v>
      </c>
      <c r="H231" s="43" t="s">
        <v>3</v>
      </c>
      <c r="I231" s="40">
        <v>2.0499999999999998</v>
      </c>
      <c r="J231" s="40"/>
      <c r="K231" s="43" t="s">
        <v>62</v>
      </c>
      <c r="L231" s="43" t="s">
        <v>82</v>
      </c>
      <c r="M231" s="47" t="s">
        <v>73</v>
      </c>
    </row>
    <row r="232" spans="2:13">
      <c r="B232" s="42">
        <v>0.77083333333333304</v>
      </c>
      <c r="C232" s="43" t="s">
        <v>0</v>
      </c>
      <c r="D232" s="43" t="s">
        <v>1</v>
      </c>
      <c r="E232" s="43" t="s">
        <v>63</v>
      </c>
      <c r="F232" s="40" t="s">
        <v>14</v>
      </c>
      <c r="G232" s="44">
        <v>3</v>
      </c>
      <c r="H232" s="43" t="s">
        <v>3</v>
      </c>
      <c r="I232" s="40">
        <v>2.0499999999999998</v>
      </c>
      <c r="J232" s="40"/>
      <c r="K232" s="43" t="s">
        <v>62</v>
      </c>
      <c r="L232" s="43" t="s">
        <v>82</v>
      </c>
      <c r="M232" s="47" t="s">
        <v>73</v>
      </c>
    </row>
    <row r="233" spans="2:13">
      <c r="B233" s="42">
        <v>0.79166666666666696</v>
      </c>
      <c r="C233" s="43" t="s">
        <v>0</v>
      </c>
      <c r="D233" s="43" t="s">
        <v>1</v>
      </c>
      <c r="E233" s="43" t="s">
        <v>63</v>
      </c>
      <c r="F233" s="40" t="s">
        <v>14</v>
      </c>
      <c r="G233" s="44">
        <v>3</v>
      </c>
      <c r="H233" s="43" t="s">
        <v>3</v>
      </c>
      <c r="I233" s="40">
        <v>2.0499999999999998</v>
      </c>
      <c r="J233" s="40"/>
      <c r="K233" s="43" t="s">
        <v>62</v>
      </c>
      <c r="L233" s="43" t="s">
        <v>82</v>
      </c>
      <c r="M233" s="47" t="s">
        <v>73</v>
      </c>
    </row>
    <row r="234" spans="2:13">
      <c r="B234" s="42">
        <v>0.8125</v>
      </c>
      <c r="C234" s="43" t="s">
        <v>0</v>
      </c>
      <c r="D234" s="43" t="s">
        <v>1</v>
      </c>
      <c r="E234" s="43" t="s">
        <v>63</v>
      </c>
      <c r="F234" s="40" t="s">
        <v>14</v>
      </c>
      <c r="G234" s="44">
        <v>3</v>
      </c>
      <c r="H234" s="43" t="s">
        <v>3</v>
      </c>
      <c r="I234" s="40">
        <v>2.0499999999999998</v>
      </c>
      <c r="J234" s="40"/>
      <c r="K234" s="43" t="s">
        <v>62</v>
      </c>
      <c r="L234" s="43" t="s">
        <v>82</v>
      </c>
      <c r="M234" s="47" t="s">
        <v>73</v>
      </c>
    </row>
    <row r="235" spans="2:13">
      <c r="B235" s="42">
        <v>0.83333333333333304</v>
      </c>
      <c r="C235" s="43" t="s">
        <v>0</v>
      </c>
      <c r="D235" s="43" t="s">
        <v>1</v>
      </c>
      <c r="E235" s="43" t="s">
        <v>63</v>
      </c>
      <c r="F235" s="40" t="s">
        <v>14</v>
      </c>
      <c r="G235" s="44">
        <v>3</v>
      </c>
      <c r="H235" s="43" t="s">
        <v>3</v>
      </c>
      <c r="I235" s="40">
        <v>2.0499999999999998</v>
      </c>
      <c r="J235" s="40"/>
      <c r="K235" s="43" t="s">
        <v>62</v>
      </c>
      <c r="L235" s="43" t="s">
        <v>82</v>
      </c>
      <c r="M235" s="47" t="s">
        <v>73</v>
      </c>
    </row>
    <row r="236" spans="2:13">
      <c r="B236" s="42">
        <v>0.85416666666666696</v>
      </c>
      <c r="C236" s="43" t="s">
        <v>0</v>
      </c>
      <c r="D236" s="43" t="s">
        <v>1</v>
      </c>
      <c r="E236" s="43" t="s">
        <v>63</v>
      </c>
      <c r="F236" s="40" t="s">
        <v>14</v>
      </c>
      <c r="G236" s="44">
        <v>3</v>
      </c>
      <c r="H236" s="43" t="s">
        <v>3</v>
      </c>
      <c r="I236" s="40">
        <v>2.0499999999999998</v>
      </c>
      <c r="J236" s="40"/>
      <c r="K236" s="43" t="s">
        <v>62</v>
      </c>
      <c r="L236" s="43" t="s">
        <v>82</v>
      </c>
      <c r="M236" s="47" t="s">
        <v>73</v>
      </c>
    </row>
    <row r="237" spans="2:13">
      <c r="B237" s="42">
        <v>0.875</v>
      </c>
      <c r="C237" s="43" t="s">
        <v>0</v>
      </c>
      <c r="D237" s="43" t="s">
        <v>1</v>
      </c>
      <c r="E237" s="43" t="s">
        <v>63</v>
      </c>
      <c r="F237" s="40" t="s">
        <v>14</v>
      </c>
      <c r="G237" s="44">
        <v>3</v>
      </c>
      <c r="H237" s="43" t="s">
        <v>3</v>
      </c>
      <c r="I237" s="40">
        <v>2.0499999999999998</v>
      </c>
      <c r="J237" s="40"/>
      <c r="K237" s="43" t="s">
        <v>62</v>
      </c>
      <c r="L237" s="43" t="s">
        <v>82</v>
      </c>
      <c r="M237" s="47" t="s">
        <v>73</v>
      </c>
    </row>
    <row r="238" spans="2:13">
      <c r="B238" s="42">
        <v>0.89583333333333304</v>
      </c>
      <c r="C238" s="43" t="s">
        <v>0</v>
      </c>
      <c r="D238" s="43" t="s">
        <v>1</v>
      </c>
      <c r="E238" s="43" t="s">
        <v>63</v>
      </c>
      <c r="F238" s="40" t="s">
        <v>14</v>
      </c>
      <c r="G238" s="44">
        <v>3</v>
      </c>
      <c r="H238" s="43" t="s">
        <v>3</v>
      </c>
      <c r="I238" s="40">
        <v>2.0499999999999998</v>
      </c>
      <c r="J238" s="40"/>
      <c r="K238" s="43" t="s">
        <v>62</v>
      </c>
      <c r="L238" s="43" t="s">
        <v>82</v>
      </c>
      <c r="M238" s="47" t="s">
        <v>73</v>
      </c>
    </row>
    <row r="239" spans="2:13">
      <c r="B239" s="42">
        <v>0.91666666666666696</v>
      </c>
      <c r="C239" s="43" t="s">
        <v>0</v>
      </c>
      <c r="D239" s="43" t="s">
        <v>1</v>
      </c>
      <c r="E239" s="43" t="s">
        <v>63</v>
      </c>
      <c r="F239" s="40" t="s">
        <v>14</v>
      </c>
      <c r="G239" s="44">
        <v>3</v>
      </c>
      <c r="H239" s="43" t="s">
        <v>3</v>
      </c>
      <c r="I239" s="40">
        <v>2.0499999999999998</v>
      </c>
      <c r="J239" s="40"/>
      <c r="K239" s="43" t="s">
        <v>62</v>
      </c>
      <c r="L239" s="43" t="s">
        <v>82</v>
      </c>
      <c r="M239" s="47" t="s">
        <v>73</v>
      </c>
    </row>
    <row r="240" spans="2:13">
      <c r="B240" s="42">
        <v>0.9375</v>
      </c>
      <c r="C240" s="43" t="s">
        <v>0</v>
      </c>
      <c r="D240" s="43" t="s">
        <v>1</v>
      </c>
      <c r="E240" s="43" t="s">
        <v>63</v>
      </c>
      <c r="F240" s="40" t="s">
        <v>14</v>
      </c>
      <c r="G240" s="44">
        <v>4</v>
      </c>
      <c r="H240" s="43" t="s">
        <v>3</v>
      </c>
      <c r="I240" s="40">
        <v>1.53</v>
      </c>
      <c r="J240" s="40"/>
      <c r="K240" s="43" t="s">
        <v>60</v>
      </c>
      <c r="L240" s="43" t="s">
        <v>79</v>
      </c>
      <c r="M240" s="47" t="s">
        <v>73</v>
      </c>
    </row>
    <row r="241" spans="2:13">
      <c r="B241" s="42">
        <v>0.95833333333333304</v>
      </c>
      <c r="C241" s="43" t="s">
        <v>0</v>
      </c>
      <c r="D241" s="43" t="s">
        <v>1</v>
      </c>
      <c r="E241" s="43" t="s">
        <v>63</v>
      </c>
      <c r="F241" s="40" t="s">
        <v>14</v>
      </c>
      <c r="G241" s="44">
        <v>4</v>
      </c>
      <c r="H241" s="43" t="s">
        <v>3</v>
      </c>
      <c r="I241" s="40">
        <v>1.53</v>
      </c>
      <c r="J241" s="40"/>
      <c r="K241" s="43" t="s">
        <v>60</v>
      </c>
      <c r="L241" s="43" t="s">
        <v>79</v>
      </c>
      <c r="M241" s="47" t="s">
        <v>73</v>
      </c>
    </row>
    <row r="242" spans="2:13">
      <c r="B242" s="42">
        <v>0.97916666666666696</v>
      </c>
      <c r="C242" s="43" t="s">
        <v>0</v>
      </c>
      <c r="D242" s="43" t="s">
        <v>1</v>
      </c>
      <c r="E242" s="43" t="s">
        <v>63</v>
      </c>
      <c r="F242" s="40" t="s">
        <v>14</v>
      </c>
      <c r="G242" s="44">
        <v>4</v>
      </c>
      <c r="H242" s="43" t="s">
        <v>3</v>
      </c>
      <c r="I242" s="40">
        <v>1.53</v>
      </c>
      <c r="J242" s="40"/>
      <c r="K242" s="43" t="s">
        <v>60</v>
      </c>
      <c r="L242" s="43" t="s">
        <v>79</v>
      </c>
      <c r="M242" s="47" t="s">
        <v>73</v>
      </c>
    </row>
    <row r="243" spans="2:13">
      <c r="B243" s="42">
        <v>0</v>
      </c>
      <c r="C243" s="43" t="s">
        <v>13</v>
      </c>
      <c r="D243" s="43" t="s">
        <v>1</v>
      </c>
      <c r="E243" s="43" t="s">
        <v>63</v>
      </c>
      <c r="F243" s="40" t="s">
        <v>14</v>
      </c>
      <c r="G243" s="44">
        <v>4</v>
      </c>
      <c r="H243" s="43" t="s">
        <v>3</v>
      </c>
      <c r="I243" s="40">
        <v>1.53</v>
      </c>
      <c r="J243" s="40"/>
      <c r="K243" s="43" t="s">
        <v>60</v>
      </c>
      <c r="L243" s="43" t="s">
        <v>79</v>
      </c>
      <c r="M243" s="47" t="s">
        <v>73</v>
      </c>
    </row>
    <row r="244" spans="2:13">
      <c r="B244" s="42">
        <v>2.0833333333333301E-2</v>
      </c>
      <c r="C244" s="43" t="s">
        <v>13</v>
      </c>
      <c r="D244" s="43" t="s">
        <v>1</v>
      </c>
      <c r="E244" s="43" t="s">
        <v>63</v>
      </c>
      <c r="F244" s="40" t="s">
        <v>14</v>
      </c>
      <c r="G244" s="44">
        <v>4</v>
      </c>
      <c r="H244" s="43" t="s">
        <v>3</v>
      </c>
      <c r="I244" s="40">
        <v>1.53</v>
      </c>
      <c r="J244" s="40"/>
      <c r="K244" s="43" t="s">
        <v>60</v>
      </c>
      <c r="L244" s="43" t="s">
        <v>79</v>
      </c>
      <c r="M244" s="47" t="s">
        <v>73</v>
      </c>
    </row>
    <row r="245" spans="2:13">
      <c r="B245" s="42">
        <v>4.1666666666666699E-2</v>
      </c>
      <c r="C245" s="43" t="s">
        <v>13</v>
      </c>
      <c r="D245" s="43" t="s">
        <v>1</v>
      </c>
      <c r="E245" s="43" t="s">
        <v>63</v>
      </c>
      <c r="F245" s="40" t="s">
        <v>14</v>
      </c>
      <c r="G245" s="44">
        <v>4</v>
      </c>
      <c r="H245" s="43" t="s">
        <v>3</v>
      </c>
      <c r="I245" s="40">
        <v>1.53</v>
      </c>
      <c r="J245" s="40"/>
      <c r="K245" s="43" t="s">
        <v>60</v>
      </c>
      <c r="L245" s="43" t="s">
        <v>79</v>
      </c>
      <c r="M245" s="47" t="s">
        <v>73</v>
      </c>
    </row>
    <row r="246" spans="2:13">
      <c r="B246" s="42">
        <v>6.25E-2</v>
      </c>
      <c r="C246" s="43" t="s">
        <v>13</v>
      </c>
      <c r="D246" s="43" t="s">
        <v>1</v>
      </c>
      <c r="E246" s="43" t="s">
        <v>63</v>
      </c>
      <c r="F246" s="40" t="s">
        <v>14</v>
      </c>
      <c r="G246" s="44">
        <v>4</v>
      </c>
      <c r="H246" s="43" t="s">
        <v>3</v>
      </c>
      <c r="I246" s="40">
        <v>1.53</v>
      </c>
      <c r="J246" s="40"/>
      <c r="K246" s="43" t="s">
        <v>60</v>
      </c>
      <c r="L246" s="43" t="s">
        <v>79</v>
      </c>
      <c r="M246" s="47" t="s">
        <v>73</v>
      </c>
    </row>
    <row r="247" spans="2:13">
      <c r="B247" s="42">
        <v>8.3333333333333301E-2</v>
      </c>
      <c r="C247" s="43" t="s">
        <v>13</v>
      </c>
      <c r="D247" s="43" t="s">
        <v>1</v>
      </c>
      <c r="E247" s="43" t="s">
        <v>63</v>
      </c>
      <c r="F247" s="40" t="s">
        <v>14</v>
      </c>
      <c r="G247" s="44">
        <v>4</v>
      </c>
      <c r="H247" s="43" t="s">
        <v>3</v>
      </c>
      <c r="I247" s="40">
        <v>1.53</v>
      </c>
      <c r="J247" s="40"/>
      <c r="K247" s="43" t="s">
        <v>60</v>
      </c>
      <c r="L247" s="43" t="s">
        <v>79</v>
      </c>
      <c r="M247" s="47" t="s">
        <v>73</v>
      </c>
    </row>
    <row r="248" spans="2:13">
      <c r="B248" s="42">
        <v>0.104166666666667</v>
      </c>
      <c r="C248" s="43" t="s">
        <v>13</v>
      </c>
      <c r="D248" s="43" t="s">
        <v>1</v>
      </c>
      <c r="E248" s="43" t="s">
        <v>63</v>
      </c>
      <c r="F248" s="40" t="s">
        <v>14</v>
      </c>
      <c r="G248" s="44">
        <v>4</v>
      </c>
      <c r="H248" s="43" t="s">
        <v>3</v>
      </c>
      <c r="I248" s="40">
        <v>1.53</v>
      </c>
      <c r="J248" s="40"/>
      <c r="K248" s="43" t="s">
        <v>60</v>
      </c>
      <c r="L248" s="43" t="s">
        <v>79</v>
      </c>
      <c r="M248" s="47" t="s">
        <v>73</v>
      </c>
    </row>
    <row r="249" spans="2:13">
      <c r="B249" s="42">
        <v>0.125</v>
      </c>
      <c r="C249" s="43" t="s">
        <v>13</v>
      </c>
      <c r="D249" s="43" t="s">
        <v>1</v>
      </c>
      <c r="E249" s="43" t="s">
        <v>63</v>
      </c>
      <c r="F249" s="40" t="s">
        <v>14</v>
      </c>
      <c r="G249" s="44">
        <v>4</v>
      </c>
      <c r="H249" s="43" t="s">
        <v>3</v>
      </c>
      <c r="I249" s="40">
        <v>1.53</v>
      </c>
      <c r="J249" s="40"/>
      <c r="K249" s="43" t="s">
        <v>60</v>
      </c>
      <c r="L249" s="43" t="s">
        <v>79</v>
      </c>
      <c r="M249" s="47" t="s">
        <v>73</v>
      </c>
    </row>
    <row r="250" spans="2:13">
      <c r="B250" s="42">
        <v>0.14583333333333301</v>
      </c>
      <c r="C250" s="43" t="s">
        <v>13</v>
      </c>
      <c r="D250" s="43" t="s">
        <v>1</v>
      </c>
      <c r="E250" s="43" t="s">
        <v>63</v>
      </c>
      <c r="F250" s="40" t="s">
        <v>14</v>
      </c>
      <c r="G250" s="44">
        <v>4</v>
      </c>
      <c r="H250" s="43" t="s">
        <v>3</v>
      </c>
      <c r="I250" s="40">
        <v>1.53</v>
      </c>
      <c r="J250" s="40"/>
      <c r="K250" s="43" t="s">
        <v>60</v>
      </c>
      <c r="L250" s="43" t="s">
        <v>79</v>
      </c>
      <c r="M250" s="47" t="s">
        <v>73</v>
      </c>
    </row>
    <row r="251" spans="2:13">
      <c r="B251" s="42">
        <v>0.16666666666666699</v>
      </c>
      <c r="C251" s="43" t="s">
        <v>13</v>
      </c>
      <c r="D251" s="43" t="s">
        <v>1</v>
      </c>
      <c r="E251" s="43" t="s">
        <v>63</v>
      </c>
      <c r="F251" s="40" t="s">
        <v>14</v>
      </c>
      <c r="G251" s="44">
        <v>4</v>
      </c>
      <c r="H251" s="43" t="s">
        <v>3</v>
      </c>
      <c r="I251" s="40">
        <v>1.53</v>
      </c>
      <c r="J251" s="40"/>
      <c r="K251" s="43" t="s">
        <v>60</v>
      </c>
      <c r="L251" s="43" t="s">
        <v>79</v>
      </c>
      <c r="M251" s="47" t="s">
        <v>73</v>
      </c>
    </row>
    <row r="252" spans="2:13">
      <c r="B252" s="42">
        <v>0.1875</v>
      </c>
      <c r="C252" s="43" t="s">
        <v>13</v>
      </c>
      <c r="D252" s="43" t="s">
        <v>1</v>
      </c>
      <c r="E252" s="43" t="s">
        <v>63</v>
      </c>
      <c r="F252" s="40" t="s">
        <v>14</v>
      </c>
      <c r="G252" s="44">
        <v>4</v>
      </c>
      <c r="H252" s="43" t="s">
        <v>3</v>
      </c>
      <c r="I252" s="40">
        <v>1.53</v>
      </c>
      <c r="J252" s="40"/>
      <c r="K252" s="43" t="s">
        <v>60</v>
      </c>
      <c r="L252" s="43" t="s">
        <v>79</v>
      </c>
      <c r="M252" s="47" t="s">
        <v>73</v>
      </c>
    </row>
    <row r="253" spans="2:13">
      <c r="B253" s="42">
        <v>0.20833333333333301</v>
      </c>
      <c r="C253" s="43" t="s">
        <v>13</v>
      </c>
      <c r="D253" s="43" t="s">
        <v>1</v>
      </c>
      <c r="E253" s="43" t="s">
        <v>63</v>
      </c>
      <c r="F253" s="40" t="s">
        <v>14</v>
      </c>
      <c r="G253" s="44">
        <v>4</v>
      </c>
      <c r="H253" s="43" t="s">
        <v>3</v>
      </c>
      <c r="I253" s="40">
        <v>1.53</v>
      </c>
      <c r="J253" s="40"/>
      <c r="K253" s="43" t="s">
        <v>60</v>
      </c>
      <c r="L253" s="43" t="s">
        <v>79</v>
      </c>
      <c r="M253" s="47" t="s">
        <v>73</v>
      </c>
    </row>
    <row r="254" spans="2:13">
      <c r="B254" s="42">
        <v>0.22916666666666699</v>
      </c>
      <c r="C254" s="43" t="s">
        <v>13</v>
      </c>
      <c r="D254" s="43" t="s">
        <v>1</v>
      </c>
      <c r="E254" s="43" t="s">
        <v>63</v>
      </c>
      <c r="F254" s="40" t="s">
        <v>14</v>
      </c>
      <c r="G254" s="44">
        <v>4</v>
      </c>
      <c r="H254" s="43" t="s">
        <v>3</v>
      </c>
      <c r="I254" s="40">
        <v>1.53</v>
      </c>
      <c r="J254" s="40"/>
      <c r="K254" s="43" t="s">
        <v>60</v>
      </c>
      <c r="L254" s="43" t="s">
        <v>79</v>
      </c>
      <c r="M254" s="47" t="s">
        <v>73</v>
      </c>
    </row>
    <row r="255" spans="2:13">
      <c r="B255" s="42">
        <v>0.25</v>
      </c>
      <c r="C255" s="43" t="s">
        <v>13</v>
      </c>
      <c r="D255" s="43" t="s">
        <v>1</v>
      </c>
      <c r="E255" s="43" t="s">
        <v>63</v>
      </c>
      <c r="F255" s="40" t="s">
        <v>14</v>
      </c>
      <c r="G255" s="44">
        <v>4</v>
      </c>
      <c r="H255" s="43" t="s">
        <v>3</v>
      </c>
      <c r="I255" s="40">
        <v>1.53</v>
      </c>
      <c r="J255" s="40"/>
      <c r="K255" s="43" t="s">
        <v>60</v>
      </c>
      <c r="L255" s="43" t="s">
        <v>79</v>
      </c>
      <c r="M255" s="47" t="s">
        <v>73</v>
      </c>
    </row>
    <row r="256" spans="2:13">
      <c r="B256" s="42">
        <v>0.27083333333333298</v>
      </c>
      <c r="C256" s="43" t="s">
        <v>13</v>
      </c>
      <c r="D256" s="43" t="s">
        <v>1</v>
      </c>
      <c r="E256" s="43" t="s">
        <v>63</v>
      </c>
      <c r="F256" s="40" t="s">
        <v>14</v>
      </c>
      <c r="G256" s="44">
        <v>4</v>
      </c>
      <c r="H256" s="43" t="s">
        <v>3</v>
      </c>
      <c r="I256" s="40">
        <v>1.53</v>
      </c>
      <c r="J256" s="40"/>
      <c r="K256" s="43" t="s">
        <v>60</v>
      </c>
      <c r="L256" s="43" t="s">
        <v>79</v>
      </c>
      <c r="M256" s="47" t="s">
        <v>73</v>
      </c>
    </row>
    <row r="257" spans="2:13">
      <c r="B257" s="42">
        <v>0.29166666666666702</v>
      </c>
      <c r="C257" s="43" t="s">
        <v>13</v>
      </c>
      <c r="D257" s="43" t="s">
        <v>1</v>
      </c>
      <c r="E257" s="43" t="s">
        <v>63</v>
      </c>
      <c r="F257" s="40" t="s">
        <v>14</v>
      </c>
      <c r="G257" s="44">
        <v>4</v>
      </c>
      <c r="H257" s="43" t="s">
        <v>3</v>
      </c>
      <c r="I257" s="40">
        <v>1.53</v>
      </c>
      <c r="J257" s="40"/>
      <c r="K257" s="43" t="s">
        <v>60</v>
      </c>
      <c r="L257" s="43" t="s">
        <v>79</v>
      </c>
      <c r="M257" s="47" t="s">
        <v>73</v>
      </c>
    </row>
    <row r="258" spans="2:13">
      <c r="B258" s="42">
        <v>0.3125</v>
      </c>
      <c r="C258" s="43" t="s">
        <v>13</v>
      </c>
      <c r="D258" s="43" t="s">
        <v>1</v>
      </c>
      <c r="E258" s="43" t="s">
        <v>63</v>
      </c>
      <c r="F258" s="40" t="s">
        <v>14</v>
      </c>
      <c r="G258" s="44">
        <v>4</v>
      </c>
      <c r="H258" s="43" t="s">
        <v>3</v>
      </c>
      <c r="I258" s="40">
        <v>1.53</v>
      </c>
      <c r="J258" s="40"/>
      <c r="K258" s="43" t="s">
        <v>60</v>
      </c>
      <c r="L258" s="43" t="s">
        <v>79</v>
      </c>
      <c r="M258" s="47" t="s">
        <v>73</v>
      </c>
    </row>
    <row r="259" spans="2:13">
      <c r="B259" s="42">
        <v>0.33333333333333298</v>
      </c>
      <c r="C259" s="43" t="s">
        <v>13</v>
      </c>
      <c r="D259" s="43" t="s">
        <v>1</v>
      </c>
      <c r="E259" s="43" t="s">
        <v>63</v>
      </c>
      <c r="F259" s="40" t="s">
        <v>14</v>
      </c>
      <c r="G259" s="44">
        <v>4</v>
      </c>
      <c r="H259" s="43" t="s">
        <v>3</v>
      </c>
      <c r="I259" s="40">
        <v>1.53</v>
      </c>
      <c r="J259" s="40"/>
      <c r="K259" s="43" t="s">
        <v>60</v>
      </c>
      <c r="L259" s="43" t="s">
        <v>79</v>
      </c>
      <c r="M259" s="47" t="s">
        <v>73</v>
      </c>
    </row>
    <row r="260" spans="2:13">
      <c r="B260" s="42">
        <v>0.35416666666666702</v>
      </c>
      <c r="C260" s="43" t="s">
        <v>13</v>
      </c>
      <c r="D260" s="43" t="s">
        <v>1</v>
      </c>
      <c r="E260" s="43" t="s">
        <v>63</v>
      </c>
      <c r="F260" s="40" t="s">
        <v>14</v>
      </c>
      <c r="G260" s="44">
        <v>4</v>
      </c>
      <c r="H260" s="43" t="s">
        <v>3</v>
      </c>
      <c r="I260" s="40">
        <v>1.53</v>
      </c>
      <c r="J260" s="40"/>
      <c r="K260" s="43" t="s">
        <v>60</v>
      </c>
      <c r="L260" s="43" t="s">
        <v>79</v>
      </c>
      <c r="M260" s="47" t="s">
        <v>73</v>
      </c>
    </row>
    <row r="261" spans="2:13">
      <c r="B261" s="42">
        <v>0.375</v>
      </c>
      <c r="C261" s="43" t="s">
        <v>13</v>
      </c>
      <c r="D261" s="43" t="s">
        <v>1</v>
      </c>
      <c r="E261" s="43" t="s">
        <v>63</v>
      </c>
      <c r="F261" s="40" t="s">
        <v>14</v>
      </c>
      <c r="G261" s="44">
        <v>4</v>
      </c>
      <c r="H261" s="43" t="s">
        <v>3</v>
      </c>
      <c r="I261" s="40">
        <v>1.53</v>
      </c>
      <c r="J261" s="40"/>
      <c r="K261" s="43" t="s">
        <v>60</v>
      </c>
      <c r="L261" s="43" t="s">
        <v>79</v>
      </c>
      <c r="M261" s="47" t="s">
        <v>73</v>
      </c>
    </row>
    <row r="262" spans="2:13">
      <c r="B262" s="42">
        <v>0.39583333333333298</v>
      </c>
      <c r="C262" s="43" t="s">
        <v>13</v>
      </c>
      <c r="D262" s="43" t="s">
        <v>1</v>
      </c>
      <c r="E262" s="43" t="s">
        <v>63</v>
      </c>
      <c r="F262" s="40" t="s">
        <v>14</v>
      </c>
      <c r="G262" s="44">
        <v>4</v>
      </c>
      <c r="H262" s="43" t="s">
        <v>3</v>
      </c>
      <c r="I262" s="40">
        <v>1.53</v>
      </c>
      <c r="J262" s="40"/>
      <c r="K262" s="43" t="s">
        <v>60</v>
      </c>
      <c r="L262" s="43" t="s">
        <v>79</v>
      </c>
      <c r="M262" s="47" t="s">
        <v>73</v>
      </c>
    </row>
    <row r="263" spans="2:13">
      <c r="B263" s="42">
        <v>0.41666666666666702</v>
      </c>
      <c r="C263" s="43" t="s">
        <v>13</v>
      </c>
      <c r="D263" s="43" t="s">
        <v>1</v>
      </c>
      <c r="E263" s="43" t="s">
        <v>63</v>
      </c>
      <c r="F263" s="40" t="s">
        <v>14</v>
      </c>
      <c r="G263" s="44">
        <v>4</v>
      </c>
      <c r="H263" s="43" t="s">
        <v>3</v>
      </c>
      <c r="I263" s="40">
        <v>1.53</v>
      </c>
      <c r="J263" s="40"/>
      <c r="K263" s="43" t="s">
        <v>60</v>
      </c>
      <c r="L263" s="43" t="s">
        <v>79</v>
      </c>
      <c r="M263" s="47" t="s">
        <v>73</v>
      </c>
    </row>
    <row r="264" spans="2:13">
      <c r="B264" s="42">
        <v>0.4375</v>
      </c>
      <c r="C264" s="43" t="s">
        <v>13</v>
      </c>
      <c r="D264" s="43" t="s">
        <v>1</v>
      </c>
      <c r="E264" s="43" t="s">
        <v>63</v>
      </c>
      <c r="F264" s="40" t="s">
        <v>14</v>
      </c>
      <c r="G264" s="44">
        <v>4</v>
      </c>
      <c r="H264" s="43" t="s">
        <v>3</v>
      </c>
      <c r="I264" s="40">
        <v>1.53</v>
      </c>
      <c r="J264" s="40"/>
      <c r="K264" s="43" t="s">
        <v>60</v>
      </c>
      <c r="L264" s="43" t="s">
        <v>79</v>
      </c>
      <c r="M264" s="47" t="s">
        <v>73</v>
      </c>
    </row>
    <row r="265" spans="2:13">
      <c r="B265" s="42">
        <v>0.45833333333333298</v>
      </c>
      <c r="C265" s="43" t="s">
        <v>13</v>
      </c>
      <c r="D265" s="43" t="s">
        <v>1</v>
      </c>
      <c r="E265" s="43" t="s">
        <v>63</v>
      </c>
      <c r="F265" s="40" t="s">
        <v>14</v>
      </c>
      <c r="G265" s="44">
        <v>4</v>
      </c>
      <c r="H265" s="43" t="s">
        <v>3</v>
      </c>
      <c r="I265" s="40">
        <v>1.53</v>
      </c>
      <c r="J265" s="40"/>
      <c r="K265" s="43" t="s">
        <v>60</v>
      </c>
      <c r="L265" s="43" t="s">
        <v>79</v>
      </c>
      <c r="M265" s="47" t="s">
        <v>73</v>
      </c>
    </row>
    <row r="266" spans="2:13">
      <c r="B266" s="42">
        <v>0.47916666666666702</v>
      </c>
      <c r="C266" s="43" t="s">
        <v>13</v>
      </c>
      <c r="D266" s="43" t="s">
        <v>1</v>
      </c>
      <c r="E266" s="43" t="s">
        <v>63</v>
      </c>
      <c r="F266" s="40" t="s">
        <v>14</v>
      </c>
      <c r="G266" s="44">
        <v>4</v>
      </c>
      <c r="H266" s="43" t="s">
        <v>3</v>
      </c>
      <c r="I266" s="40">
        <v>1.53</v>
      </c>
      <c r="J266" s="40"/>
      <c r="K266" s="43" t="s">
        <v>60</v>
      </c>
      <c r="L266" s="43" t="s">
        <v>79</v>
      </c>
      <c r="M266" s="47" t="s">
        <v>73</v>
      </c>
    </row>
    <row r="267" spans="2:13">
      <c r="B267" s="42">
        <v>0.5</v>
      </c>
      <c r="C267" s="43" t="s">
        <v>13</v>
      </c>
      <c r="D267" s="43" t="s">
        <v>1</v>
      </c>
      <c r="E267" s="43" t="s">
        <v>63</v>
      </c>
      <c r="F267" s="40" t="s">
        <v>14</v>
      </c>
      <c r="G267" s="44">
        <v>4</v>
      </c>
      <c r="H267" s="43" t="s">
        <v>3</v>
      </c>
      <c r="I267" s="40">
        <v>1.53</v>
      </c>
      <c r="J267" s="40"/>
      <c r="K267" s="43" t="s">
        <v>60</v>
      </c>
      <c r="L267" s="43" t="s">
        <v>79</v>
      </c>
      <c r="M267" s="47" t="s">
        <v>73</v>
      </c>
    </row>
    <row r="268" spans="2:13">
      <c r="B268" s="42">
        <v>0.52083333333333304</v>
      </c>
      <c r="C268" s="43" t="s">
        <v>13</v>
      </c>
      <c r="D268" s="43" t="s">
        <v>1</v>
      </c>
      <c r="E268" s="43" t="s">
        <v>63</v>
      </c>
      <c r="F268" s="40" t="s">
        <v>14</v>
      </c>
      <c r="G268" s="44">
        <v>4</v>
      </c>
      <c r="H268" s="43" t="s">
        <v>3</v>
      </c>
      <c r="I268" s="40">
        <v>1.53</v>
      </c>
      <c r="J268" s="40"/>
      <c r="K268" s="43" t="s">
        <v>60</v>
      </c>
      <c r="L268" s="43" t="s">
        <v>79</v>
      </c>
      <c r="M268" s="47" t="s">
        <v>73</v>
      </c>
    </row>
    <row r="269" spans="2:13">
      <c r="B269" s="42">
        <v>0.54166666666666696</v>
      </c>
      <c r="C269" s="43" t="s">
        <v>13</v>
      </c>
      <c r="D269" s="43" t="s">
        <v>1</v>
      </c>
      <c r="E269" s="43" t="s">
        <v>63</v>
      </c>
      <c r="F269" s="40" t="s">
        <v>14</v>
      </c>
      <c r="G269" s="44">
        <v>4</v>
      </c>
      <c r="H269" s="43" t="s">
        <v>3</v>
      </c>
      <c r="I269" s="40">
        <v>1.53</v>
      </c>
      <c r="J269" s="40"/>
      <c r="K269" s="43" t="s">
        <v>60</v>
      </c>
      <c r="L269" s="43" t="s">
        <v>79</v>
      </c>
      <c r="M269" s="47" t="s">
        <v>73</v>
      </c>
    </row>
    <row r="270" spans="2:13">
      <c r="B270" s="42">
        <v>0.5625</v>
      </c>
      <c r="C270" s="43" t="s">
        <v>13</v>
      </c>
      <c r="D270" s="43" t="s">
        <v>1</v>
      </c>
      <c r="E270" s="43" t="s">
        <v>63</v>
      </c>
      <c r="F270" s="40" t="s">
        <v>14</v>
      </c>
      <c r="G270" s="44">
        <v>4</v>
      </c>
      <c r="H270" s="43" t="s">
        <v>3</v>
      </c>
      <c r="I270" s="40">
        <v>1.53</v>
      </c>
      <c r="J270" s="40"/>
      <c r="K270" s="43" t="s">
        <v>60</v>
      </c>
      <c r="L270" s="43" t="s">
        <v>79</v>
      </c>
      <c r="M270" s="47" t="s">
        <v>73</v>
      </c>
    </row>
    <row r="271" spans="2:13">
      <c r="B271" s="42">
        <v>0.58333333333333304</v>
      </c>
      <c r="C271" s="43" t="s">
        <v>13</v>
      </c>
      <c r="D271" s="43" t="s">
        <v>1</v>
      </c>
      <c r="E271" s="43" t="s">
        <v>63</v>
      </c>
      <c r="F271" s="40" t="s">
        <v>14</v>
      </c>
      <c r="G271" s="44">
        <v>4</v>
      </c>
      <c r="H271" s="43" t="s">
        <v>3</v>
      </c>
      <c r="I271" s="40">
        <v>1.53</v>
      </c>
      <c r="J271" s="40"/>
      <c r="K271" s="43" t="s">
        <v>60</v>
      </c>
      <c r="L271" s="43" t="s">
        <v>79</v>
      </c>
      <c r="M271" s="47" t="s">
        <v>73</v>
      </c>
    </row>
    <row r="272" spans="2:13">
      <c r="B272" s="42">
        <v>0.60416666666666696</v>
      </c>
      <c r="C272" s="43" t="s">
        <v>13</v>
      </c>
      <c r="D272" s="43" t="s">
        <v>1</v>
      </c>
      <c r="E272" s="43" t="s">
        <v>63</v>
      </c>
      <c r="F272" s="40" t="s">
        <v>14</v>
      </c>
      <c r="G272" s="44">
        <v>4</v>
      </c>
      <c r="H272" s="43" t="s">
        <v>3</v>
      </c>
      <c r="I272" s="40">
        <v>1.53</v>
      </c>
      <c r="J272" s="40"/>
      <c r="K272" s="43" t="s">
        <v>60</v>
      </c>
      <c r="L272" s="43" t="s">
        <v>79</v>
      </c>
      <c r="M272" s="47" t="s">
        <v>73</v>
      </c>
    </row>
    <row r="273" spans="2:13">
      <c r="B273" s="42">
        <v>0.625</v>
      </c>
      <c r="C273" s="43" t="s">
        <v>13</v>
      </c>
      <c r="D273" s="43" t="s">
        <v>1</v>
      </c>
      <c r="E273" s="43" t="s">
        <v>63</v>
      </c>
      <c r="F273" s="40" t="s">
        <v>14</v>
      </c>
      <c r="G273" s="44">
        <v>4</v>
      </c>
      <c r="H273" s="43" t="s">
        <v>3</v>
      </c>
      <c r="I273" s="40">
        <v>1.53</v>
      </c>
      <c r="J273" s="40"/>
      <c r="K273" s="43" t="s">
        <v>60</v>
      </c>
      <c r="L273" s="43" t="s">
        <v>79</v>
      </c>
      <c r="M273" s="47" t="s">
        <v>73</v>
      </c>
    </row>
    <row r="274" spans="2:13">
      <c r="B274" s="42">
        <v>0.64583333333333304</v>
      </c>
      <c r="C274" s="43" t="s">
        <v>13</v>
      </c>
      <c r="D274" s="43" t="s">
        <v>1</v>
      </c>
      <c r="E274" s="43" t="s">
        <v>63</v>
      </c>
      <c r="F274" s="40" t="s">
        <v>14</v>
      </c>
      <c r="G274" s="44">
        <v>4</v>
      </c>
      <c r="H274" s="43" t="s">
        <v>3</v>
      </c>
      <c r="I274" s="40">
        <v>1.53</v>
      </c>
      <c r="J274" s="40"/>
      <c r="K274" s="43" t="s">
        <v>60</v>
      </c>
      <c r="L274" s="43" t="s">
        <v>79</v>
      </c>
      <c r="M274" s="47" t="s">
        <v>73</v>
      </c>
    </row>
    <row r="275" spans="2:13">
      <c r="B275" s="42">
        <v>0.66666666666666696</v>
      </c>
      <c r="C275" s="43" t="s">
        <v>13</v>
      </c>
      <c r="D275" s="43" t="s">
        <v>1</v>
      </c>
      <c r="E275" s="43" t="s">
        <v>63</v>
      </c>
      <c r="F275" s="40" t="s">
        <v>14</v>
      </c>
      <c r="G275" s="44">
        <v>4</v>
      </c>
      <c r="H275" s="43" t="s">
        <v>3</v>
      </c>
      <c r="I275" s="40">
        <v>1.53</v>
      </c>
      <c r="J275" s="40"/>
      <c r="K275" s="43" t="s">
        <v>60</v>
      </c>
      <c r="L275" s="43" t="s">
        <v>79</v>
      </c>
      <c r="M275" s="47" t="s">
        <v>73</v>
      </c>
    </row>
    <row r="276" spans="2:13">
      <c r="B276" s="42">
        <v>0.6875</v>
      </c>
      <c r="C276" s="43" t="s">
        <v>13</v>
      </c>
      <c r="D276" s="43" t="s">
        <v>1</v>
      </c>
      <c r="E276" s="43" t="s">
        <v>63</v>
      </c>
      <c r="F276" s="40" t="s">
        <v>14</v>
      </c>
      <c r="G276" s="44">
        <v>4</v>
      </c>
      <c r="H276" s="43" t="s">
        <v>3</v>
      </c>
      <c r="I276" s="40">
        <v>1.53</v>
      </c>
      <c r="J276" s="40"/>
      <c r="K276" s="43" t="s">
        <v>60</v>
      </c>
      <c r="L276" s="43" t="s">
        <v>79</v>
      </c>
      <c r="M276" s="47" t="s">
        <v>73</v>
      </c>
    </row>
    <row r="277" spans="2:13">
      <c r="B277" s="42">
        <v>0.70833333333333304</v>
      </c>
      <c r="C277" s="43" t="s">
        <v>13</v>
      </c>
      <c r="D277" s="43" t="s">
        <v>1</v>
      </c>
      <c r="E277" s="43" t="s">
        <v>63</v>
      </c>
      <c r="F277" s="40" t="s">
        <v>14</v>
      </c>
      <c r="G277" s="44">
        <v>4</v>
      </c>
      <c r="H277" s="43" t="s">
        <v>3</v>
      </c>
      <c r="I277" s="40">
        <v>1.53</v>
      </c>
      <c r="J277" s="40"/>
      <c r="K277" s="43" t="s">
        <v>60</v>
      </c>
      <c r="L277" s="43" t="s">
        <v>79</v>
      </c>
      <c r="M277" s="47" t="s">
        <v>73</v>
      </c>
    </row>
    <row r="278" spans="2:13">
      <c r="B278" s="42">
        <v>0.72916666666666696</v>
      </c>
      <c r="C278" s="43" t="s">
        <v>13</v>
      </c>
      <c r="D278" s="43" t="s">
        <v>1</v>
      </c>
      <c r="E278" s="43" t="s">
        <v>63</v>
      </c>
      <c r="F278" s="40" t="s">
        <v>14</v>
      </c>
      <c r="G278" s="44">
        <v>4</v>
      </c>
      <c r="H278" s="43" t="s">
        <v>3</v>
      </c>
      <c r="I278" s="40">
        <v>1.53</v>
      </c>
      <c r="J278" s="40"/>
      <c r="K278" s="43" t="s">
        <v>60</v>
      </c>
      <c r="L278" s="43" t="s">
        <v>79</v>
      </c>
      <c r="M278" s="47" t="s">
        <v>73</v>
      </c>
    </row>
    <row r="279" spans="2:13">
      <c r="B279" s="42">
        <v>0.75</v>
      </c>
      <c r="C279" s="43" t="s">
        <v>13</v>
      </c>
      <c r="D279" s="43" t="s">
        <v>1</v>
      </c>
      <c r="E279" s="43" t="s">
        <v>63</v>
      </c>
      <c r="F279" s="40" t="s">
        <v>14</v>
      </c>
      <c r="G279" s="44">
        <v>4</v>
      </c>
      <c r="H279" s="43" t="s">
        <v>3</v>
      </c>
      <c r="I279" s="40">
        <v>1.53</v>
      </c>
      <c r="J279" s="40"/>
      <c r="K279" s="43" t="s">
        <v>60</v>
      </c>
      <c r="L279" s="43" t="s">
        <v>79</v>
      </c>
      <c r="M279" s="47" t="s">
        <v>73</v>
      </c>
    </row>
    <row r="280" spans="2:13">
      <c r="B280" s="42">
        <v>0.77083333333333304</v>
      </c>
      <c r="C280" s="43" t="s">
        <v>13</v>
      </c>
      <c r="D280" s="43" t="s">
        <v>1</v>
      </c>
      <c r="E280" s="43" t="s">
        <v>63</v>
      </c>
      <c r="F280" s="40" t="s">
        <v>14</v>
      </c>
      <c r="G280" s="44">
        <v>4</v>
      </c>
      <c r="H280" s="43" t="s">
        <v>3</v>
      </c>
      <c r="I280" s="40">
        <v>1.53</v>
      </c>
      <c r="J280" s="40"/>
      <c r="K280" s="43" t="s">
        <v>60</v>
      </c>
      <c r="L280" s="43" t="s">
        <v>79</v>
      </c>
      <c r="M280" s="47" t="s">
        <v>73</v>
      </c>
    </row>
    <row r="281" spans="2:13">
      <c r="B281" s="42">
        <v>0.79166666666666696</v>
      </c>
      <c r="C281" s="43" t="s">
        <v>13</v>
      </c>
      <c r="D281" s="43" t="s">
        <v>1</v>
      </c>
      <c r="E281" s="43" t="s">
        <v>63</v>
      </c>
      <c r="F281" s="40" t="s">
        <v>14</v>
      </c>
      <c r="G281" s="44">
        <v>4</v>
      </c>
      <c r="H281" s="43" t="s">
        <v>3</v>
      </c>
      <c r="I281" s="40">
        <v>1.53</v>
      </c>
      <c r="J281" s="40"/>
      <c r="K281" s="43" t="s">
        <v>60</v>
      </c>
      <c r="L281" s="43" t="s">
        <v>79</v>
      </c>
      <c r="M281" s="47" t="s">
        <v>73</v>
      </c>
    </row>
    <row r="282" spans="2:13">
      <c r="B282" s="42">
        <v>0.8125</v>
      </c>
      <c r="C282" s="43" t="s">
        <v>13</v>
      </c>
      <c r="D282" s="43" t="s">
        <v>1</v>
      </c>
      <c r="E282" s="43" t="s">
        <v>63</v>
      </c>
      <c r="F282" s="40" t="s">
        <v>14</v>
      </c>
      <c r="G282" s="44">
        <v>4</v>
      </c>
      <c r="H282" s="43" t="s">
        <v>3</v>
      </c>
      <c r="I282" s="40">
        <v>1.53</v>
      </c>
      <c r="J282" s="40"/>
      <c r="K282" s="43" t="s">
        <v>60</v>
      </c>
      <c r="L282" s="43" t="s">
        <v>79</v>
      </c>
      <c r="M282" s="47" t="s">
        <v>73</v>
      </c>
    </row>
    <row r="283" spans="2:13">
      <c r="B283" s="42">
        <v>0.83333333333333304</v>
      </c>
      <c r="C283" s="43" t="s">
        <v>13</v>
      </c>
      <c r="D283" s="43" t="s">
        <v>1</v>
      </c>
      <c r="E283" s="43" t="s">
        <v>63</v>
      </c>
      <c r="F283" s="40" t="s">
        <v>14</v>
      </c>
      <c r="G283" s="44">
        <v>4</v>
      </c>
      <c r="H283" s="43" t="s">
        <v>3</v>
      </c>
      <c r="I283" s="40">
        <v>1.53</v>
      </c>
      <c r="J283" s="40"/>
      <c r="K283" s="43" t="s">
        <v>60</v>
      </c>
      <c r="L283" s="43" t="s">
        <v>79</v>
      </c>
      <c r="M283" s="47" t="s">
        <v>73</v>
      </c>
    </row>
    <row r="284" spans="2:13">
      <c r="B284" s="42">
        <v>0.85416666666666696</v>
      </c>
      <c r="C284" s="43" t="s">
        <v>13</v>
      </c>
      <c r="D284" s="43" t="s">
        <v>1</v>
      </c>
      <c r="E284" s="43" t="s">
        <v>63</v>
      </c>
      <c r="F284" s="40" t="s">
        <v>14</v>
      </c>
      <c r="G284" s="44">
        <v>4</v>
      </c>
      <c r="H284" s="43" t="s">
        <v>3</v>
      </c>
      <c r="I284" s="40">
        <v>1.53</v>
      </c>
      <c r="J284" s="40"/>
      <c r="K284" s="43" t="s">
        <v>60</v>
      </c>
      <c r="L284" s="43" t="s">
        <v>79</v>
      </c>
      <c r="M284" s="47" t="s">
        <v>73</v>
      </c>
    </row>
    <row r="285" spans="2:13">
      <c r="B285" s="42">
        <v>0.875</v>
      </c>
      <c r="C285" s="43" t="s">
        <v>13</v>
      </c>
      <c r="D285" s="43" t="s">
        <v>1</v>
      </c>
      <c r="E285" s="43" t="s">
        <v>63</v>
      </c>
      <c r="F285" s="40" t="s">
        <v>14</v>
      </c>
      <c r="G285" s="44">
        <v>4</v>
      </c>
      <c r="H285" s="43" t="s">
        <v>3</v>
      </c>
      <c r="I285" s="40">
        <v>1.53</v>
      </c>
      <c r="J285" s="40"/>
      <c r="K285" s="43" t="s">
        <v>60</v>
      </c>
      <c r="L285" s="43" t="s">
        <v>79</v>
      </c>
      <c r="M285" s="47" t="s">
        <v>73</v>
      </c>
    </row>
    <row r="286" spans="2:13">
      <c r="B286" s="42">
        <v>0.89583333333333304</v>
      </c>
      <c r="C286" s="43" t="s">
        <v>13</v>
      </c>
      <c r="D286" s="43" t="s">
        <v>1</v>
      </c>
      <c r="E286" s="43" t="s">
        <v>63</v>
      </c>
      <c r="F286" s="40" t="s">
        <v>14</v>
      </c>
      <c r="G286" s="44">
        <v>4</v>
      </c>
      <c r="H286" s="43" t="s">
        <v>3</v>
      </c>
      <c r="I286" s="40">
        <v>1.53</v>
      </c>
      <c r="J286" s="40"/>
      <c r="K286" s="43" t="s">
        <v>60</v>
      </c>
      <c r="L286" s="43" t="s">
        <v>79</v>
      </c>
      <c r="M286" s="47" t="s">
        <v>73</v>
      </c>
    </row>
    <row r="287" spans="2:13">
      <c r="B287" s="42">
        <v>0.91666666666666696</v>
      </c>
      <c r="C287" s="43" t="s">
        <v>13</v>
      </c>
      <c r="D287" s="43" t="s">
        <v>1</v>
      </c>
      <c r="E287" s="43" t="s">
        <v>63</v>
      </c>
      <c r="F287" s="40" t="s">
        <v>14</v>
      </c>
      <c r="G287" s="44">
        <v>4</v>
      </c>
      <c r="H287" s="43" t="s">
        <v>3</v>
      </c>
      <c r="I287" s="40">
        <v>1.53</v>
      </c>
      <c r="J287" s="40"/>
      <c r="K287" s="43" t="s">
        <v>60</v>
      </c>
      <c r="L287" s="43" t="s">
        <v>79</v>
      </c>
      <c r="M287" s="47" t="s">
        <v>73</v>
      </c>
    </row>
    <row r="288" spans="2:13">
      <c r="B288" s="42">
        <v>0.9375</v>
      </c>
      <c r="C288" s="43" t="s">
        <v>13</v>
      </c>
      <c r="D288" s="43" t="s">
        <v>1</v>
      </c>
      <c r="E288" s="43" t="s">
        <v>63</v>
      </c>
      <c r="F288" s="40" t="s">
        <v>14</v>
      </c>
      <c r="G288" s="44">
        <v>4</v>
      </c>
      <c r="H288" s="43" t="s">
        <v>3</v>
      </c>
      <c r="I288" s="40">
        <v>1.53</v>
      </c>
      <c r="J288" s="40"/>
      <c r="K288" s="43" t="s">
        <v>60</v>
      </c>
      <c r="L288" s="43" t="s">
        <v>79</v>
      </c>
      <c r="M288" s="47" t="s">
        <v>73</v>
      </c>
    </row>
    <row r="289" spans="2:13">
      <c r="B289" s="42">
        <v>0.95833333333333304</v>
      </c>
      <c r="C289" s="43" t="s">
        <v>13</v>
      </c>
      <c r="D289" s="43" t="s">
        <v>1</v>
      </c>
      <c r="E289" s="43" t="s">
        <v>63</v>
      </c>
      <c r="F289" s="40" t="s">
        <v>14</v>
      </c>
      <c r="G289" s="44">
        <v>4</v>
      </c>
      <c r="H289" s="43" t="s">
        <v>3</v>
      </c>
      <c r="I289" s="40">
        <v>1.53</v>
      </c>
      <c r="J289" s="40"/>
      <c r="K289" s="43" t="s">
        <v>60</v>
      </c>
      <c r="L289" s="43" t="s">
        <v>79</v>
      </c>
      <c r="M289" s="47" t="s">
        <v>73</v>
      </c>
    </row>
    <row r="290" spans="2:13">
      <c r="B290" s="42">
        <v>0.97916666666666696</v>
      </c>
      <c r="C290" s="43" t="s">
        <v>13</v>
      </c>
      <c r="D290" s="43" t="s">
        <v>1</v>
      </c>
      <c r="E290" s="43" t="s">
        <v>63</v>
      </c>
      <c r="F290" s="40" t="s">
        <v>14</v>
      </c>
      <c r="G290" s="44">
        <v>4</v>
      </c>
      <c r="H290" s="43" t="s">
        <v>3</v>
      </c>
      <c r="I290" s="40">
        <v>1.53</v>
      </c>
      <c r="J290" s="40"/>
      <c r="K290" s="43" t="s">
        <v>60</v>
      </c>
      <c r="L290" s="43" t="s">
        <v>79</v>
      </c>
      <c r="M290" s="47" t="s">
        <v>73</v>
      </c>
    </row>
    <row r="291" spans="2:13">
      <c r="B291" s="42">
        <v>0</v>
      </c>
      <c r="C291" s="43" t="s">
        <v>8</v>
      </c>
      <c r="D291" s="43" t="s">
        <v>2</v>
      </c>
      <c r="E291" s="43" t="s">
        <v>64</v>
      </c>
      <c r="F291" s="40" t="s">
        <v>14</v>
      </c>
      <c r="G291" s="44">
        <v>4</v>
      </c>
      <c r="H291" s="43" t="s">
        <v>3</v>
      </c>
      <c r="I291" s="40">
        <v>1.53</v>
      </c>
      <c r="J291" s="40"/>
      <c r="K291" s="43" t="s">
        <v>60</v>
      </c>
      <c r="L291" s="43" t="s">
        <v>79</v>
      </c>
      <c r="M291" s="47" t="s">
        <v>73</v>
      </c>
    </row>
    <row r="292" spans="2:13">
      <c r="B292" s="42">
        <v>2.0833333333333301E-2</v>
      </c>
      <c r="C292" s="43" t="s">
        <v>8</v>
      </c>
      <c r="D292" s="43" t="s">
        <v>2</v>
      </c>
      <c r="E292" s="43" t="s">
        <v>64</v>
      </c>
      <c r="F292" s="40" t="s">
        <v>14</v>
      </c>
      <c r="G292" s="44">
        <v>4</v>
      </c>
      <c r="H292" s="43" t="s">
        <v>3</v>
      </c>
      <c r="I292" s="40">
        <v>1.53</v>
      </c>
      <c r="J292" s="40"/>
      <c r="K292" s="43" t="s">
        <v>60</v>
      </c>
      <c r="L292" s="43" t="s">
        <v>79</v>
      </c>
      <c r="M292" s="47" t="s">
        <v>73</v>
      </c>
    </row>
    <row r="293" spans="2:13">
      <c r="B293" s="42">
        <v>4.1666666666666699E-2</v>
      </c>
      <c r="C293" s="43" t="s">
        <v>8</v>
      </c>
      <c r="D293" s="43" t="s">
        <v>2</v>
      </c>
      <c r="E293" s="43" t="s">
        <v>64</v>
      </c>
      <c r="F293" s="40" t="s">
        <v>14</v>
      </c>
      <c r="G293" s="44">
        <v>4</v>
      </c>
      <c r="H293" s="43" t="s">
        <v>3</v>
      </c>
      <c r="I293" s="40">
        <v>1.53</v>
      </c>
      <c r="J293" s="40"/>
      <c r="K293" s="43" t="s">
        <v>60</v>
      </c>
      <c r="L293" s="43" t="s">
        <v>79</v>
      </c>
      <c r="M293" s="47" t="s">
        <v>73</v>
      </c>
    </row>
    <row r="294" spans="2:13">
      <c r="B294" s="42">
        <v>6.25E-2</v>
      </c>
      <c r="C294" s="43" t="s">
        <v>8</v>
      </c>
      <c r="D294" s="43" t="s">
        <v>2</v>
      </c>
      <c r="E294" s="43" t="s">
        <v>64</v>
      </c>
      <c r="F294" s="40" t="s">
        <v>14</v>
      </c>
      <c r="G294" s="44">
        <v>4</v>
      </c>
      <c r="H294" s="43" t="s">
        <v>3</v>
      </c>
      <c r="I294" s="40">
        <v>1.53</v>
      </c>
      <c r="J294" s="40"/>
      <c r="K294" s="43" t="s">
        <v>60</v>
      </c>
      <c r="L294" s="43" t="s">
        <v>79</v>
      </c>
      <c r="M294" s="47" t="s">
        <v>73</v>
      </c>
    </row>
    <row r="295" spans="2:13">
      <c r="B295" s="42">
        <v>8.3333333333333301E-2</v>
      </c>
      <c r="C295" s="43" t="s">
        <v>8</v>
      </c>
      <c r="D295" s="43" t="s">
        <v>2</v>
      </c>
      <c r="E295" s="43" t="s">
        <v>64</v>
      </c>
      <c r="F295" s="40" t="s">
        <v>14</v>
      </c>
      <c r="G295" s="44">
        <v>4</v>
      </c>
      <c r="H295" s="43" t="s">
        <v>3</v>
      </c>
      <c r="I295" s="40">
        <v>1.53</v>
      </c>
      <c r="J295" s="40"/>
      <c r="K295" s="43" t="s">
        <v>60</v>
      </c>
      <c r="L295" s="43" t="s">
        <v>79</v>
      </c>
      <c r="M295" s="47" t="s">
        <v>73</v>
      </c>
    </row>
    <row r="296" spans="2:13">
      <c r="B296" s="42">
        <v>0.104166666666667</v>
      </c>
      <c r="C296" s="43" t="s">
        <v>8</v>
      </c>
      <c r="D296" s="43" t="s">
        <v>2</v>
      </c>
      <c r="E296" s="43" t="s">
        <v>64</v>
      </c>
      <c r="F296" s="40" t="s">
        <v>14</v>
      </c>
      <c r="G296" s="44">
        <v>4</v>
      </c>
      <c r="H296" s="43" t="s">
        <v>3</v>
      </c>
      <c r="I296" s="40">
        <v>1.53</v>
      </c>
      <c r="J296" s="40"/>
      <c r="K296" s="43" t="s">
        <v>60</v>
      </c>
      <c r="L296" s="43" t="s">
        <v>79</v>
      </c>
      <c r="M296" s="47" t="s">
        <v>73</v>
      </c>
    </row>
    <row r="297" spans="2:13">
      <c r="B297" s="42">
        <v>0.125</v>
      </c>
      <c r="C297" s="43" t="s">
        <v>8</v>
      </c>
      <c r="D297" s="43" t="s">
        <v>2</v>
      </c>
      <c r="E297" s="43" t="s">
        <v>64</v>
      </c>
      <c r="F297" s="40" t="s">
        <v>14</v>
      </c>
      <c r="G297" s="44">
        <v>4</v>
      </c>
      <c r="H297" s="43" t="s">
        <v>3</v>
      </c>
      <c r="I297" s="40">
        <v>1.53</v>
      </c>
      <c r="J297" s="40"/>
      <c r="K297" s="43" t="s">
        <v>60</v>
      </c>
      <c r="L297" s="43" t="s">
        <v>79</v>
      </c>
      <c r="M297" s="47" t="s">
        <v>73</v>
      </c>
    </row>
    <row r="298" spans="2:13">
      <c r="B298" s="42">
        <v>0.14583333333333301</v>
      </c>
      <c r="C298" s="43" t="s">
        <v>8</v>
      </c>
      <c r="D298" s="43" t="s">
        <v>2</v>
      </c>
      <c r="E298" s="43" t="s">
        <v>64</v>
      </c>
      <c r="F298" s="40" t="s">
        <v>14</v>
      </c>
      <c r="G298" s="44">
        <v>4</v>
      </c>
      <c r="H298" s="43" t="s">
        <v>3</v>
      </c>
      <c r="I298" s="40">
        <v>1.53</v>
      </c>
      <c r="J298" s="40"/>
      <c r="K298" s="43" t="s">
        <v>60</v>
      </c>
      <c r="L298" s="43" t="s">
        <v>79</v>
      </c>
      <c r="M298" s="47" t="s">
        <v>73</v>
      </c>
    </row>
    <row r="299" spans="2:13">
      <c r="B299" s="42">
        <v>0.16666666666666699</v>
      </c>
      <c r="C299" s="43" t="s">
        <v>8</v>
      </c>
      <c r="D299" s="43" t="s">
        <v>2</v>
      </c>
      <c r="E299" s="43" t="s">
        <v>64</v>
      </c>
      <c r="F299" s="40" t="s">
        <v>14</v>
      </c>
      <c r="G299" s="44">
        <v>4</v>
      </c>
      <c r="H299" s="43" t="s">
        <v>3</v>
      </c>
      <c r="I299" s="40">
        <v>1.53</v>
      </c>
      <c r="J299" s="40"/>
      <c r="K299" s="43" t="s">
        <v>60</v>
      </c>
      <c r="L299" s="43" t="s">
        <v>79</v>
      </c>
      <c r="M299" s="47" t="s">
        <v>73</v>
      </c>
    </row>
    <row r="300" spans="2:13">
      <c r="B300" s="42">
        <v>0.1875</v>
      </c>
      <c r="C300" s="43" t="s">
        <v>8</v>
      </c>
      <c r="D300" s="43" t="s">
        <v>2</v>
      </c>
      <c r="E300" s="43" t="s">
        <v>64</v>
      </c>
      <c r="F300" s="40" t="s">
        <v>14</v>
      </c>
      <c r="G300" s="44">
        <v>4</v>
      </c>
      <c r="H300" s="43" t="s">
        <v>3</v>
      </c>
      <c r="I300" s="40">
        <v>1.53</v>
      </c>
      <c r="J300" s="40"/>
      <c r="K300" s="43" t="s">
        <v>60</v>
      </c>
      <c r="L300" s="43" t="s">
        <v>79</v>
      </c>
      <c r="M300" s="47" t="s">
        <v>73</v>
      </c>
    </row>
    <row r="301" spans="2:13">
      <c r="B301" s="42">
        <v>0.20833333333333301</v>
      </c>
      <c r="C301" s="43" t="s">
        <v>8</v>
      </c>
      <c r="D301" s="43" t="s">
        <v>2</v>
      </c>
      <c r="E301" s="43" t="s">
        <v>64</v>
      </c>
      <c r="F301" s="40" t="s">
        <v>14</v>
      </c>
      <c r="G301" s="44">
        <v>4</v>
      </c>
      <c r="H301" s="43" t="s">
        <v>3</v>
      </c>
      <c r="I301" s="40">
        <v>1.53</v>
      </c>
      <c r="J301" s="40"/>
      <c r="K301" s="43" t="s">
        <v>60</v>
      </c>
      <c r="L301" s="43" t="s">
        <v>79</v>
      </c>
      <c r="M301" s="47" t="s">
        <v>73</v>
      </c>
    </row>
    <row r="302" spans="2:13">
      <c r="B302" s="42">
        <v>0.22916666666666699</v>
      </c>
      <c r="C302" s="43" t="s">
        <v>8</v>
      </c>
      <c r="D302" s="43" t="s">
        <v>2</v>
      </c>
      <c r="E302" s="43" t="s">
        <v>64</v>
      </c>
      <c r="F302" s="40" t="s">
        <v>14</v>
      </c>
      <c r="G302" s="44">
        <v>4</v>
      </c>
      <c r="H302" s="43" t="s">
        <v>3</v>
      </c>
      <c r="I302" s="40">
        <v>1.53</v>
      </c>
      <c r="J302" s="40"/>
      <c r="K302" s="43" t="s">
        <v>60</v>
      </c>
      <c r="L302" s="43" t="s">
        <v>79</v>
      </c>
      <c r="M302" s="47" t="s">
        <v>73</v>
      </c>
    </row>
    <row r="303" spans="2:13">
      <c r="B303" s="42">
        <v>0.25</v>
      </c>
      <c r="C303" s="43" t="s">
        <v>8</v>
      </c>
      <c r="D303" s="43" t="s">
        <v>2</v>
      </c>
      <c r="E303" s="43" t="s">
        <v>64</v>
      </c>
      <c r="F303" s="40" t="s">
        <v>14</v>
      </c>
      <c r="G303" s="44">
        <v>4</v>
      </c>
      <c r="H303" s="43" t="s">
        <v>3</v>
      </c>
      <c r="I303" s="40">
        <v>1.53</v>
      </c>
      <c r="J303" s="40"/>
      <c r="K303" s="43" t="s">
        <v>60</v>
      </c>
      <c r="L303" s="43" t="s">
        <v>79</v>
      </c>
      <c r="M303" s="47" t="s">
        <v>73</v>
      </c>
    </row>
    <row r="304" spans="2:13">
      <c r="B304" s="42">
        <v>0.27083333333333298</v>
      </c>
      <c r="C304" s="43" t="s">
        <v>8</v>
      </c>
      <c r="D304" s="43" t="s">
        <v>2</v>
      </c>
      <c r="E304" s="43" t="s">
        <v>64</v>
      </c>
      <c r="F304" s="40" t="s">
        <v>14</v>
      </c>
      <c r="G304" s="44">
        <v>4</v>
      </c>
      <c r="H304" s="43" t="s">
        <v>3</v>
      </c>
      <c r="I304" s="40">
        <v>1.53</v>
      </c>
      <c r="J304" s="40"/>
      <c r="K304" s="43" t="s">
        <v>60</v>
      </c>
      <c r="L304" s="43" t="s">
        <v>79</v>
      </c>
      <c r="M304" s="47" t="s">
        <v>73</v>
      </c>
    </row>
    <row r="305" spans="2:13">
      <c r="B305" s="42">
        <v>0.29166666666666702</v>
      </c>
      <c r="C305" s="43" t="s">
        <v>8</v>
      </c>
      <c r="D305" s="43" t="s">
        <v>2</v>
      </c>
      <c r="E305" s="43" t="s">
        <v>64</v>
      </c>
      <c r="F305" s="40" t="s">
        <v>14</v>
      </c>
      <c r="G305" s="44">
        <v>4</v>
      </c>
      <c r="H305" s="43" t="s">
        <v>3</v>
      </c>
      <c r="I305" s="40">
        <v>1.53</v>
      </c>
      <c r="J305" s="40"/>
      <c r="K305" s="43" t="s">
        <v>60</v>
      </c>
      <c r="L305" s="43" t="s">
        <v>79</v>
      </c>
      <c r="M305" s="47" t="s">
        <v>73</v>
      </c>
    </row>
    <row r="306" spans="2:13">
      <c r="B306" s="42">
        <v>0.3125</v>
      </c>
      <c r="C306" s="43" t="s">
        <v>8</v>
      </c>
      <c r="D306" s="43" t="s">
        <v>2</v>
      </c>
      <c r="E306" s="43" t="s">
        <v>64</v>
      </c>
      <c r="F306" s="40" t="s">
        <v>14</v>
      </c>
      <c r="G306" s="44">
        <v>2</v>
      </c>
      <c r="H306" s="43" t="s">
        <v>3</v>
      </c>
      <c r="I306" s="40">
        <v>2.97</v>
      </c>
      <c r="J306" s="40"/>
      <c r="K306" s="43" t="s">
        <v>61</v>
      </c>
      <c r="L306" s="43" t="s">
        <v>80</v>
      </c>
      <c r="M306" s="47" t="s">
        <v>73</v>
      </c>
    </row>
    <row r="307" spans="2:13">
      <c r="B307" s="42">
        <v>0.33333333333333298</v>
      </c>
      <c r="C307" s="43" t="s">
        <v>8</v>
      </c>
      <c r="D307" s="43" t="s">
        <v>2</v>
      </c>
      <c r="E307" s="43" t="s">
        <v>64</v>
      </c>
      <c r="F307" s="40" t="s">
        <v>14</v>
      </c>
      <c r="G307" s="44">
        <v>2</v>
      </c>
      <c r="H307" s="43" t="s">
        <v>3</v>
      </c>
      <c r="I307" s="40">
        <v>2.97</v>
      </c>
      <c r="J307" s="40"/>
      <c r="K307" s="43" t="s">
        <v>61</v>
      </c>
      <c r="L307" s="43" t="s">
        <v>80</v>
      </c>
      <c r="M307" s="47" t="s">
        <v>73</v>
      </c>
    </row>
    <row r="308" spans="2:13">
      <c r="B308" s="42">
        <v>0.35416666666666702</v>
      </c>
      <c r="C308" s="43" t="s">
        <v>8</v>
      </c>
      <c r="D308" s="43" t="s">
        <v>2</v>
      </c>
      <c r="E308" s="43" t="s">
        <v>64</v>
      </c>
      <c r="F308" s="40" t="s">
        <v>14</v>
      </c>
      <c r="G308" s="44">
        <v>2</v>
      </c>
      <c r="H308" s="43" t="s">
        <v>3</v>
      </c>
      <c r="I308" s="40">
        <v>2.97</v>
      </c>
      <c r="J308" s="40"/>
      <c r="K308" s="43" t="s">
        <v>61</v>
      </c>
      <c r="L308" s="43" t="s">
        <v>80</v>
      </c>
      <c r="M308" s="47" t="s">
        <v>73</v>
      </c>
    </row>
    <row r="309" spans="2:13">
      <c r="B309" s="42">
        <v>0.375</v>
      </c>
      <c r="C309" s="43" t="s">
        <v>8</v>
      </c>
      <c r="D309" s="43" t="s">
        <v>2</v>
      </c>
      <c r="E309" s="43" t="s">
        <v>64</v>
      </c>
      <c r="F309" s="40" t="s">
        <v>14</v>
      </c>
      <c r="G309" s="44">
        <v>2</v>
      </c>
      <c r="H309" s="43" t="s">
        <v>3</v>
      </c>
      <c r="I309" s="40">
        <v>2.97</v>
      </c>
      <c r="J309" s="40"/>
      <c r="K309" s="43" t="s">
        <v>61</v>
      </c>
      <c r="L309" s="43" t="s">
        <v>80</v>
      </c>
      <c r="M309" s="47" t="s">
        <v>73</v>
      </c>
    </row>
    <row r="310" spans="2:13">
      <c r="B310" s="42">
        <v>0.39583333333333298</v>
      </c>
      <c r="C310" s="43" t="s">
        <v>8</v>
      </c>
      <c r="D310" s="43" t="s">
        <v>2</v>
      </c>
      <c r="E310" s="43" t="s">
        <v>64</v>
      </c>
      <c r="F310" s="40" t="s">
        <v>14</v>
      </c>
      <c r="G310" s="44">
        <v>2</v>
      </c>
      <c r="H310" s="43" t="s">
        <v>3</v>
      </c>
      <c r="I310" s="40">
        <v>2.97</v>
      </c>
      <c r="J310" s="40"/>
      <c r="K310" s="43" t="s">
        <v>61</v>
      </c>
      <c r="L310" s="43" t="s">
        <v>80</v>
      </c>
      <c r="M310" s="47" t="s">
        <v>73</v>
      </c>
    </row>
    <row r="311" spans="2:13">
      <c r="B311" s="42">
        <v>0.41666666666666702</v>
      </c>
      <c r="C311" s="43" t="s">
        <v>8</v>
      </c>
      <c r="D311" s="43" t="s">
        <v>2</v>
      </c>
      <c r="E311" s="43" t="s">
        <v>64</v>
      </c>
      <c r="F311" s="40" t="s">
        <v>14</v>
      </c>
      <c r="G311" s="44">
        <v>2</v>
      </c>
      <c r="H311" s="43" t="s">
        <v>3</v>
      </c>
      <c r="I311" s="40">
        <v>2.97</v>
      </c>
      <c r="J311" s="40"/>
      <c r="K311" s="43" t="s">
        <v>61</v>
      </c>
      <c r="L311" s="43" t="s">
        <v>80</v>
      </c>
      <c r="M311" s="47" t="s">
        <v>73</v>
      </c>
    </row>
    <row r="312" spans="2:13">
      <c r="B312" s="42">
        <v>0.4375</v>
      </c>
      <c r="C312" s="43" t="s">
        <v>8</v>
      </c>
      <c r="D312" s="43" t="s">
        <v>2</v>
      </c>
      <c r="E312" s="43" t="s">
        <v>64</v>
      </c>
      <c r="F312" s="40" t="s">
        <v>14</v>
      </c>
      <c r="G312" s="44">
        <v>2</v>
      </c>
      <c r="H312" s="43" t="s">
        <v>3</v>
      </c>
      <c r="I312" s="40">
        <v>2.97</v>
      </c>
      <c r="J312" s="40"/>
      <c r="K312" s="43" t="s">
        <v>61</v>
      </c>
      <c r="L312" s="43" t="s">
        <v>80</v>
      </c>
      <c r="M312" s="47" t="s">
        <v>73</v>
      </c>
    </row>
    <row r="313" spans="2:13">
      <c r="B313" s="42">
        <v>0.45833333333333298</v>
      </c>
      <c r="C313" s="43" t="s">
        <v>8</v>
      </c>
      <c r="D313" s="43" t="s">
        <v>2</v>
      </c>
      <c r="E313" s="43" t="s">
        <v>64</v>
      </c>
      <c r="F313" s="40" t="s">
        <v>14</v>
      </c>
      <c r="G313" s="44">
        <v>2</v>
      </c>
      <c r="H313" s="43" t="s">
        <v>3</v>
      </c>
      <c r="I313" s="40">
        <v>2.97</v>
      </c>
      <c r="J313" s="40"/>
      <c r="K313" s="43" t="s">
        <v>61</v>
      </c>
      <c r="L313" s="43" t="s">
        <v>80</v>
      </c>
      <c r="M313" s="47" t="s">
        <v>73</v>
      </c>
    </row>
    <row r="314" spans="2:13">
      <c r="B314" s="42">
        <v>0.47916666666666702</v>
      </c>
      <c r="C314" s="43" t="s">
        <v>8</v>
      </c>
      <c r="D314" s="43" t="s">
        <v>2</v>
      </c>
      <c r="E314" s="43" t="s">
        <v>64</v>
      </c>
      <c r="F314" s="40" t="s">
        <v>14</v>
      </c>
      <c r="G314" s="44">
        <v>2</v>
      </c>
      <c r="H314" s="43" t="s">
        <v>3</v>
      </c>
      <c r="I314" s="40">
        <v>2.97</v>
      </c>
      <c r="J314" s="40"/>
      <c r="K314" s="43" t="s">
        <v>61</v>
      </c>
      <c r="L314" s="43" t="s">
        <v>80</v>
      </c>
      <c r="M314" s="47" t="s">
        <v>73</v>
      </c>
    </row>
    <row r="315" spans="2:13">
      <c r="B315" s="42">
        <v>0.5</v>
      </c>
      <c r="C315" s="43" t="s">
        <v>8</v>
      </c>
      <c r="D315" s="43" t="s">
        <v>2</v>
      </c>
      <c r="E315" s="43" t="s">
        <v>64</v>
      </c>
      <c r="F315" s="40" t="s">
        <v>14</v>
      </c>
      <c r="G315" s="44">
        <v>2</v>
      </c>
      <c r="H315" s="43" t="s">
        <v>3</v>
      </c>
      <c r="I315" s="40">
        <v>2.97</v>
      </c>
      <c r="J315" s="40"/>
      <c r="K315" s="43" t="s">
        <v>61</v>
      </c>
      <c r="L315" s="43" t="s">
        <v>80</v>
      </c>
      <c r="M315" s="47" t="s">
        <v>73</v>
      </c>
    </row>
    <row r="316" spans="2:13">
      <c r="B316" s="42">
        <v>0.52083333333333304</v>
      </c>
      <c r="C316" s="43" t="s">
        <v>8</v>
      </c>
      <c r="D316" s="43" t="s">
        <v>2</v>
      </c>
      <c r="E316" s="43" t="s">
        <v>64</v>
      </c>
      <c r="F316" s="40" t="s">
        <v>14</v>
      </c>
      <c r="G316" s="44">
        <v>2</v>
      </c>
      <c r="H316" s="43" t="s">
        <v>3</v>
      </c>
      <c r="I316" s="40">
        <v>2.97</v>
      </c>
      <c r="J316" s="40"/>
      <c r="K316" s="43" t="s">
        <v>61</v>
      </c>
      <c r="L316" s="43" t="s">
        <v>80</v>
      </c>
      <c r="M316" s="47" t="s">
        <v>73</v>
      </c>
    </row>
    <row r="317" spans="2:13">
      <c r="B317" s="42">
        <v>0.54166666666666696</v>
      </c>
      <c r="C317" s="43" t="s">
        <v>8</v>
      </c>
      <c r="D317" s="43" t="s">
        <v>2</v>
      </c>
      <c r="E317" s="43" t="s">
        <v>64</v>
      </c>
      <c r="F317" s="40" t="s">
        <v>14</v>
      </c>
      <c r="G317" s="44">
        <v>2</v>
      </c>
      <c r="H317" s="43" t="s">
        <v>3</v>
      </c>
      <c r="I317" s="40">
        <v>2.97</v>
      </c>
      <c r="J317" s="40"/>
      <c r="K317" s="43" t="s">
        <v>61</v>
      </c>
      <c r="L317" s="43" t="s">
        <v>80</v>
      </c>
      <c r="M317" s="47" t="s">
        <v>73</v>
      </c>
    </row>
    <row r="318" spans="2:13">
      <c r="B318" s="42">
        <v>0.5625</v>
      </c>
      <c r="C318" s="43" t="s">
        <v>8</v>
      </c>
      <c r="D318" s="43" t="s">
        <v>2</v>
      </c>
      <c r="E318" s="43" t="s">
        <v>64</v>
      </c>
      <c r="F318" s="40" t="s">
        <v>14</v>
      </c>
      <c r="G318" s="44">
        <v>2</v>
      </c>
      <c r="H318" s="43" t="s">
        <v>3</v>
      </c>
      <c r="I318" s="40">
        <v>2.97</v>
      </c>
      <c r="J318" s="40"/>
      <c r="K318" s="43" t="s">
        <v>61</v>
      </c>
      <c r="L318" s="43" t="s">
        <v>80</v>
      </c>
      <c r="M318" s="47" t="s">
        <v>73</v>
      </c>
    </row>
    <row r="319" spans="2:13">
      <c r="B319" s="42">
        <v>0.58333333333333304</v>
      </c>
      <c r="C319" s="43" t="s">
        <v>8</v>
      </c>
      <c r="D319" s="43" t="s">
        <v>2</v>
      </c>
      <c r="E319" s="43" t="s">
        <v>64</v>
      </c>
      <c r="F319" s="40" t="s">
        <v>14</v>
      </c>
      <c r="G319" s="44">
        <v>2</v>
      </c>
      <c r="H319" s="43" t="s">
        <v>3</v>
      </c>
      <c r="I319" s="40">
        <v>2.97</v>
      </c>
      <c r="J319" s="40"/>
      <c r="K319" s="43" t="s">
        <v>61</v>
      </c>
      <c r="L319" s="43" t="s">
        <v>80</v>
      </c>
      <c r="M319" s="47" t="s">
        <v>73</v>
      </c>
    </row>
    <row r="320" spans="2:13">
      <c r="B320" s="42">
        <v>0.60416666666666696</v>
      </c>
      <c r="C320" s="43" t="s">
        <v>8</v>
      </c>
      <c r="D320" s="43" t="s">
        <v>2</v>
      </c>
      <c r="E320" s="43" t="s">
        <v>64</v>
      </c>
      <c r="F320" s="40" t="s">
        <v>14</v>
      </c>
      <c r="G320" s="44">
        <v>2</v>
      </c>
      <c r="H320" s="43" t="s">
        <v>3</v>
      </c>
      <c r="I320" s="40">
        <v>2.97</v>
      </c>
      <c r="J320" s="40"/>
      <c r="K320" s="43" t="s">
        <v>61</v>
      </c>
      <c r="L320" s="43" t="s">
        <v>80</v>
      </c>
      <c r="M320" s="47" t="s">
        <v>73</v>
      </c>
    </row>
    <row r="321" spans="2:13">
      <c r="B321" s="42">
        <v>0.625</v>
      </c>
      <c r="C321" s="43" t="s">
        <v>8</v>
      </c>
      <c r="D321" s="43" t="s">
        <v>2</v>
      </c>
      <c r="E321" s="43" t="s">
        <v>64</v>
      </c>
      <c r="F321" s="40" t="s">
        <v>14</v>
      </c>
      <c r="G321" s="44">
        <v>2</v>
      </c>
      <c r="H321" s="43" t="s">
        <v>3</v>
      </c>
      <c r="I321" s="40">
        <v>2.97</v>
      </c>
      <c r="J321" s="40"/>
      <c r="K321" s="43" t="s">
        <v>61</v>
      </c>
      <c r="L321" s="43" t="s">
        <v>80</v>
      </c>
      <c r="M321" s="47" t="s">
        <v>73</v>
      </c>
    </row>
    <row r="322" spans="2:13">
      <c r="B322" s="42">
        <v>0.64583333333333304</v>
      </c>
      <c r="C322" s="43" t="s">
        <v>8</v>
      </c>
      <c r="D322" s="43" t="s">
        <v>2</v>
      </c>
      <c r="E322" s="43" t="s">
        <v>64</v>
      </c>
      <c r="F322" s="40" t="s">
        <v>14</v>
      </c>
      <c r="G322" s="44">
        <v>2</v>
      </c>
      <c r="H322" s="43" t="s">
        <v>3</v>
      </c>
      <c r="I322" s="40">
        <v>2.97</v>
      </c>
      <c r="J322" s="40"/>
      <c r="K322" s="43" t="s">
        <v>61</v>
      </c>
      <c r="L322" s="43" t="s">
        <v>80</v>
      </c>
      <c r="M322" s="47" t="s">
        <v>73</v>
      </c>
    </row>
    <row r="323" spans="2:13">
      <c r="B323" s="42">
        <v>0.66666666666666696</v>
      </c>
      <c r="C323" s="43" t="s">
        <v>8</v>
      </c>
      <c r="D323" s="43" t="s">
        <v>2</v>
      </c>
      <c r="E323" s="43" t="s">
        <v>64</v>
      </c>
      <c r="F323" s="40" t="s">
        <v>14</v>
      </c>
      <c r="G323" s="44">
        <v>2</v>
      </c>
      <c r="H323" s="43" t="s">
        <v>3</v>
      </c>
      <c r="I323" s="40">
        <v>2.97</v>
      </c>
      <c r="J323" s="40"/>
      <c r="K323" s="43" t="s">
        <v>61</v>
      </c>
      <c r="L323" s="43" t="s">
        <v>80</v>
      </c>
      <c r="M323" s="47" t="s">
        <v>73</v>
      </c>
    </row>
    <row r="324" spans="2:13">
      <c r="B324" s="42">
        <v>0.6875</v>
      </c>
      <c r="C324" s="43" t="s">
        <v>8</v>
      </c>
      <c r="D324" s="43" t="s">
        <v>2</v>
      </c>
      <c r="E324" s="43" t="s">
        <v>64</v>
      </c>
      <c r="F324" s="40" t="s">
        <v>14</v>
      </c>
      <c r="G324" s="44">
        <v>2</v>
      </c>
      <c r="H324" s="43" t="s">
        <v>3</v>
      </c>
      <c r="I324" s="40">
        <v>2.97</v>
      </c>
      <c r="J324" s="40"/>
      <c r="K324" s="43" t="s">
        <v>61</v>
      </c>
      <c r="L324" s="43" t="s">
        <v>80</v>
      </c>
      <c r="M324" s="47" t="s">
        <v>73</v>
      </c>
    </row>
    <row r="325" spans="2:13">
      <c r="B325" s="42">
        <v>0.70833333333333304</v>
      </c>
      <c r="C325" s="43" t="s">
        <v>8</v>
      </c>
      <c r="D325" s="43" t="s">
        <v>2</v>
      </c>
      <c r="E325" s="43" t="s">
        <v>64</v>
      </c>
      <c r="F325" s="40" t="s">
        <v>14</v>
      </c>
      <c r="G325" s="44">
        <v>2</v>
      </c>
      <c r="H325" s="43" t="s">
        <v>3</v>
      </c>
      <c r="I325" s="40">
        <v>2.97</v>
      </c>
      <c r="J325" s="40"/>
      <c r="K325" s="43" t="s">
        <v>61</v>
      </c>
      <c r="L325" s="43" t="s">
        <v>80</v>
      </c>
      <c r="M325" s="47" t="s">
        <v>73</v>
      </c>
    </row>
    <row r="326" spans="2:13">
      <c r="B326" s="42">
        <v>0.72916666666666696</v>
      </c>
      <c r="C326" s="43" t="s">
        <v>8</v>
      </c>
      <c r="D326" s="43" t="s">
        <v>2</v>
      </c>
      <c r="E326" s="43" t="s">
        <v>64</v>
      </c>
      <c r="F326" s="40" t="s">
        <v>14</v>
      </c>
      <c r="G326" s="44">
        <v>2</v>
      </c>
      <c r="H326" s="43" t="s">
        <v>3</v>
      </c>
      <c r="I326" s="40">
        <v>2.97</v>
      </c>
      <c r="J326" s="40"/>
      <c r="K326" s="43" t="s">
        <v>61</v>
      </c>
      <c r="L326" s="43" t="s">
        <v>80</v>
      </c>
      <c r="M326" s="47" t="s">
        <v>73</v>
      </c>
    </row>
    <row r="327" spans="2:13">
      <c r="B327" s="42">
        <v>0.75</v>
      </c>
      <c r="C327" s="43" t="s">
        <v>8</v>
      </c>
      <c r="D327" s="43" t="s">
        <v>2</v>
      </c>
      <c r="E327" s="43" t="s">
        <v>64</v>
      </c>
      <c r="F327" s="40" t="s">
        <v>14</v>
      </c>
      <c r="G327" s="44">
        <v>2</v>
      </c>
      <c r="H327" s="43" t="s">
        <v>3</v>
      </c>
      <c r="I327" s="40">
        <v>2.97</v>
      </c>
      <c r="J327" s="40"/>
      <c r="K327" s="43" t="s">
        <v>61</v>
      </c>
      <c r="L327" s="43" t="s">
        <v>80</v>
      </c>
      <c r="M327" s="47" t="s">
        <v>73</v>
      </c>
    </row>
    <row r="328" spans="2:13">
      <c r="B328" s="42">
        <v>0.77083333333333304</v>
      </c>
      <c r="C328" s="43" t="s">
        <v>8</v>
      </c>
      <c r="D328" s="43" t="s">
        <v>2</v>
      </c>
      <c r="E328" s="43" t="s">
        <v>64</v>
      </c>
      <c r="F328" s="40" t="s">
        <v>14</v>
      </c>
      <c r="G328" s="44">
        <v>2</v>
      </c>
      <c r="H328" s="43" t="s">
        <v>3</v>
      </c>
      <c r="I328" s="40">
        <v>2.97</v>
      </c>
      <c r="J328" s="40"/>
      <c r="K328" s="43" t="s">
        <v>61</v>
      </c>
      <c r="L328" s="43" t="s">
        <v>80</v>
      </c>
      <c r="M328" s="47" t="s">
        <v>73</v>
      </c>
    </row>
    <row r="329" spans="2:13">
      <c r="B329" s="42">
        <v>0.79166666666666696</v>
      </c>
      <c r="C329" s="43" t="s">
        <v>8</v>
      </c>
      <c r="D329" s="43" t="s">
        <v>2</v>
      </c>
      <c r="E329" s="43" t="s">
        <v>64</v>
      </c>
      <c r="F329" s="40" t="s">
        <v>14</v>
      </c>
      <c r="G329" s="44">
        <v>2</v>
      </c>
      <c r="H329" s="43" t="s">
        <v>3</v>
      </c>
      <c r="I329" s="40">
        <v>2.97</v>
      </c>
      <c r="J329" s="40"/>
      <c r="K329" s="43" t="s">
        <v>61</v>
      </c>
      <c r="L329" s="43" t="s">
        <v>80</v>
      </c>
      <c r="M329" s="47" t="s">
        <v>73</v>
      </c>
    </row>
    <row r="330" spans="2:13">
      <c r="B330" s="42">
        <v>0.8125</v>
      </c>
      <c r="C330" s="43" t="s">
        <v>8</v>
      </c>
      <c r="D330" s="43" t="s">
        <v>2</v>
      </c>
      <c r="E330" s="43" t="s">
        <v>64</v>
      </c>
      <c r="F330" s="40" t="s">
        <v>14</v>
      </c>
      <c r="G330" s="44">
        <v>2</v>
      </c>
      <c r="H330" s="43" t="s">
        <v>3</v>
      </c>
      <c r="I330" s="40">
        <v>2.97</v>
      </c>
      <c r="J330" s="40"/>
      <c r="K330" s="43" t="s">
        <v>61</v>
      </c>
      <c r="L330" s="43" t="s">
        <v>80</v>
      </c>
      <c r="M330" s="47" t="s">
        <v>73</v>
      </c>
    </row>
    <row r="331" spans="2:13">
      <c r="B331" s="42">
        <v>0.83333333333333304</v>
      </c>
      <c r="C331" s="43" t="s">
        <v>8</v>
      </c>
      <c r="D331" s="43" t="s">
        <v>2</v>
      </c>
      <c r="E331" s="43" t="s">
        <v>64</v>
      </c>
      <c r="F331" s="40" t="s">
        <v>14</v>
      </c>
      <c r="G331" s="44">
        <v>2</v>
      </c>
      <c r="H331" s="43" t="s">
        <v>3</v>
      </c>
      <c r="I331" s="40">
        <v>2.97</v>
      </c>
      <c r="J331" s="40"/>
      <c r="K331" s="43" t="s">
        <v>61</v>
      </c>
      <c r="L331" s="43" t="s">
        <v>80</v>
      </c>
      <c r="M331" s="47" t="s">
        <v>73</v>
      </c>
    </row>
    <row r="332" spans="2:13">
      <c r="B332" s="42">
        <v>0.85416666666666696</v>
      </c>
      <c r="C332" s="43" t="s">
        <v>8</v>
      </c>
      <c r="D332" s="43" t="s">
        <v>2</v>
      </c>
      <c r="E332" s="43" t="s">
        <v>64</v>
      </c>
      <c r="F332" s="40" t="s">
        <v>14</v>
      </c>
      <c r="G332" s="44">
        <v>2</v>
      </c>
      <c r="H332" s="43" t="s">
        <v>3</v>
      </c>
      <c r="I332" s="40">
        <v>2.97</v>
      </c>
      <c r="J332" s="40"/>
      <c r="K332" s="43" t="s">
        <v>61</v>
      </c>
      <c r="L332" s="43" t="s">
        <v>80</v>
      </c>
      <c r="M332" s="47" t="s">
        <v>73</v>
      </c>
    </row>
    <row r="333" spans="2:13">
      <c r="B333" s="42">
        <v>0.875</v>
      </c>
      <c r="C333" s="43" t="s">
        <v>8</v>
      </c>
      <c r="D333" s="43" t="s">
        <v>2</v>
      </c>
      <c r="E333" s="43" t="s">
        <v>64</v>
      </c>
      <c r="F333" s="40" t="s">
        <v>14</v>
      </c>
      <c r="G333" s="44">
        <v>2</v>
      </c>
      <c r="H333" s="43" t="s">
        <v>3</v>
      </c>
      <c r="I333" s="40">
        <v>2.97</v>
      </c>
      <c r="J333" s="40"/>
      <c r="K333" s="43" t="s">
        <v>61</v>
      </c>
      <c r="L333" s="43" t="s">
        <v>80</v>
      </c>
      <c r="M333" s="47" t="s">
        <v>73</v>
      </c>
    </row>
    <row r="334" spans="2:13">
      <c r="B334" s="42">
        <v>0.89583333333333304</v>
      </c>
      <c r="C334" s="43" t="s">
        <v>8</v>
      </c>
      <c r="D334" s="43" t="s">
        <v>2</v>
      </c>
      <c r="E334" s="43" t="s">
        <v>64</v>
      </c>
      <c r="F334" s="40" t="s">
        <v>14</v>
      </c>
      <c r="G334" s="44">
        <v>2</v>
      </c>
      <c r="H334" s="43" t="s">
        <v>3</v>
      </c>
      <c r="I334" s="40">
        <v>2.97</v>
      </c>
      <c r="J334" s="40"/>
      <c r="K334" s="43" t="s">
        <v>61</v>
      </c>
      <c r="L334" s="43" t="s">
        <v>80</v>
      </c>
      <c r="M334" s="47" t="s">
        <v>73</v>
      </c>
    </row>
    <row r="335" spans="2:13">
      <c r="B335" s="42">
        <v>0.91666666666666696</v>
      </c>
      <c r="C335" s="43" t="s">
        <v>8</v>
      </c>
      <c r="D335" s="43" t="s">
        <v>2</v>
      </c>
      <c r="E335" s="43" t="s">
        <v>64</v>
      </c>
      <c r="F335" s="40" t="s">
        <v>14</v>
      </c>
      <c r="G335" s="44">
        <v>2</v>
      </c>
      <c r="H335" s="43" t="s">
        <v>3</v>
      </c>
      <c r="I335" s="40">
        <v>2.97</v>
      </c>
      <c r="J335" s="40"/>
      <c r="K335" s="43" t="s">
        <v>61</v>
      </c>
      <c r="L335" s="43" t="s">
        <v>80</v>
      </c>
      <c r="M335" s="47" t="s">
        <v>73</v>
      </c>
    </row>
    <row r="336" spans="2:13">
      <c r="B336" s="42">
        <v>0.9375</v>
      </c>
      <c r="C336" s="43" t="s">
        <v>8</v>
      </c>
      <c r="D336" s="43" t="s">
        <v>2</v>
      </c>
      <c r="E336" s="43" t="s">
        <v>64</v>
      </c>
      <c r="F336" s="40" t="s">
        <v>14</v>
      </c>
      <c r="G336" s="44">
        <v>4</v>
      </c>
      <c r="H336" s="43" t="s">
        <v>3</v>
      </c>
      <c r="I336" s="40">
        <v>1.53</v>
      </c>
      <c r="J336" s="40"/>
      <c r="K336" s="43" t="s">
        <v>60</v>
      </c>
      <c r="L336" s="43" t="s">
        <v>79</v>
      </c>
      <c r="M336" s="47" t="s">
        <v>73</v>
      </c>
    </row>
    <row r="337" spans="2:13">
      <c r="B337" s="42">
        <v>0.95833333333333304</v>
      </c>
      <c r="C337" s="43" t="s">
        <v>8</v>
      </c>
      <c r="D337" s="43" t="s">
        <v>2</v>
      </c>
      <c r="E337" s="43" t="s">
        <v>64</v>
      </c>
      <c r="F337" s="40" t="s">
        <v>14</v>
      </c>
      <c r="G337" s="44">
        <v>4</v>
      </c>
      <c r="H337" s="43" t="s">
        <v>3</v>
      </c>
      <c r="I337" s="40">
        <v>1.53</v>
      </c>
      <c r="J337" s="40"/>
      <c r="K337" s="43" t="s">
        <v>60</v>
      </c>
      <c r="L337" s="43" t="s">
        <v>79</v>
      </c>
      <c r="M337" s="47" t="s">
        <v>73</v>
      </c>
    </row>
    <row r="338" spans="2:13">
      <c r="B338" s="42">
        <v>0.97916666666666696</v>
      </c>
      <c r="C338" s="43" t="s">
        <v>8</v>
      </c>
      <c r="D338" s="43" t="s">
        <v>2</v>
      </c>
      <c r="E338" s="43" t="s">
        <v>64</v>
      </c>
      <c r="F338" s="40" t="s">
        <v>14</v>
      </c>
      <c r="G338" s="44">
        <v>4</v>
      </c>
      <c r="H338" s="43" t="s">
        <v>3</v>
      </c>
      <c r="I338" s="40">
        <v>1.53</v>
      </c>
      <c r="J338" s="40"/>
      <c r="K338" s="43" t="s">
        <v>60</v>
      </c>
      <c r="L338" s="43" t="s">
        <v>79</v>
      </c>
      <c r="M338" s="47" t="s">
        <v>73</v>
      </c>
    </row>
    <row r="339" spans="2:13">
      <c r="B339" s="42">
        <v>0</v>
      </c>
      <c r="C339" s="43" t="s">
        <v>0</v>
      </c>
      <c r="D339" s="43" t="s">
        <v>2</v>
      </c>
      <c r="E339" s="43" t="s">
        <v>64</v>
      </c>
      <c r="F339" s="40" t="s">
        <v>14</v>
      </c>
      <c r="G339" s="44">
        <v>4</v>
      </c>
      <c r="H339" s="43" t="s">
        <v>3</v>
      </c>
      <c r="I339" s="40">
        <v>1.53</v>
      </c>
      <c r="J339" s="40"/>
      <c r="K339" s="43" t="s">
        <v>60</v>
      </c>
      <c r="L339" s="43" t="s">
        <v>79</v>
      </c>
      <c r="M339" s="47" t="s">
        <v>73</v>
      </c>
    </row>
    <row r="340" spans="2:13">
      <c r="B340" s="42">
        <v>2.0833333333333301E-2</v>
      </c>
      <c r="C340" s="43" t="s">
        <v>0</v>
      </c>
      <c r="D340" s="43" t="s">
        <v>2</v>
      </c>
      <c r="E340" s="43" t="s">
        <v>64</v>
      </c>
      <c r="F340" s="40" t="s">
        <v>14</v>
      </c>
      <c r="G340" s="44">
        <v>4</v>
      </c>
      <c r="H340" s="43" t="s">
        <v>3</v>
      </c>
      <c r="I340" s="40">
        <v>1.53</v>
      </c>
      <c r="J340" s="40"/>
      <c r="K340" s="43" t="s">
        <v>60</v>
      </c>
      <c r="L340" s="43" t="s">
        <v>79</v>
      </c>
      <c r="M340" s="47" t="s">
        <v>73</v>
      </c>
    </row>
    <row r="341" spans="2:13">
      <c r="B341" s="42">
        <v>4.1666666666666699E-2</v>
      </c>
      <c r="C341" s="43" t="s">
        <v>0</v>
      </c>
      <c r="D341" s="43" t="s">
        <v>2</v>
      </c>
      <c r="E341" s="43" t="s">
        <v>64</v>
      </c>
      <c r="F341" s="40" t="s">
        <v>14</v>
      </c>
      <c r="G341" s="44">
        <v>4</v>
      </c>
      <c r="H341" s="43" t="s">
        <v>3</v>
      </c>
      <c r="I341" s="40">
        <v>1.53</v>
      </c>
      <c r="J341" s="40"/>
      <c r="K341" s="43" t="s">
        <v>60</v>
      </c>
      <c r="L341" s="43" t="s">
        <v>79</v>
      </c>
      <c r="M341" s="47" t="s">
        <v>73</v>
      </c>
    </row>
    <row r="342" spans="2:13">
      <c r="B342" s="42">
        <v>6.25E-2</v>
      </c>
      <c r="C342" s="43" t="s">
        <v>0</v>
      </c>
      <c r="D342" s="43" t="s">
        <v>2</v>
      </c>
      <c r="E342" s="43" t="s">
        <v>64</v>
      </c>
      <c r="F342" s="40" t="s">
        <v>14</v>
      </c>
      <c r="G342" s="44">
        <v>4</v>
      </c>
      <c r="H342" s="43" t="s">
        <v>3</v>
      </c>
      <c r="I342" s="40">
        <v>1.53</v>
      </c>
      <c r="J342" s="40"/>
      <c r="K342" s="43" t="s">
        <v>60</v>
      </c>
      <c r="L342" s="43" t="s">
        <v>79</v>
      </c>
      <c r="M342" s="47" t="s">
        <v>73</v>
      </c>
    </row>
    <row r="343" spans="2:13">
      <c r="B343" s="42">
        <v>8.3333333333333301E-2</v>
      </c>
      <c r="C343" s="43" t="s">
        <v>0</v>
      </c>
      <c r="D343" s="43" t="s">
        <v>2</v>
      </c>
      <c r="E343" s="43" t="s">
        <v>64</v>
      </c>
      <c r="F343" s="40" t="s">
        <v>14</v>
      </c>
      <c r="G343" s="44">
        <v>4</v>
      </c>
      <c r="H343" s="43" t="s">
        <v>3</v>
      </c>
      <c r="I343" s="40">
        <v>1.53</v>
      </c>
      <c r="J343" s="40"/>
      <c r="K343" s="43" t="s">
        <v>60</v>
      </c>
      <c r="L343" s="43" t="s">
        <v>79</v>
      </c>
      <c r="M343" s="47" t="s">
        <v>73</v>
      </c>
    </row>
    <row r="344" spans="2:13">
      <c r="B344" s="42">
        <v>0.104166666666667</v>
      </c>
      <c r="C344" s="43" t="s">
        <v>0</v>
      </c>
      <c r="D344" s="43" t="s">
        <v>2</v>
      </c>
      <c r="E344" s="43" t="s">
        <v>64</v>
      </c>
      <c r="F344" s="40" t="s">
        <v>14</v>
      </c>
      <c r="G344" s="44">
        <v>4</v>
      </c>
      <c r="H344" s="43" t="s">
        <v>3</v>
      </c>
      <c r="I344" s="40">
        <v>1.53</v>
      </c>
      <c r="J344" s="40"/>
      <c r="K344" s="43" t="s">
        <v>60</v>
      </c>
      <c r="L344" s="43" t="s">
        <v>79</v>
      </c>
      <c r="M344" s="47" t="s">
        <v>73</v>
      </c>
    </row>
    <row r="345" spans="2:13">
      <c r="B345" s="42">
        <v>0.125</v>
      </c>
      <c r="C345" s="43" t="s">
        <v>0</v>
      </c>
      <c r="D345" s="43" t="s">
        <v>2</v>
      </c>
      <c r="E345" s="43" t="s">
        <v>64</v>
      </c>
      <c r="F345" s="40" t="s">
        <v>14</v>
      </c>
      <c r="G345" s="44">
        <v>4</v>
      </c>
      <c r="H345" s="43" t="s">
        <v>3</v>
      </c>
      <c r="I345" s="40">
        <v>1.53</v>
      </c>
      <c r="J345" s="40"/>
      <c r="K345" s="43" t="s">
        <v>60</v>
      </c>
      <c r="L345" s="43" t="s">
        <v>79</v>
      </c>
      <c r="M345" s="47" t="s">
        <v>73</v>
      </c>
    </row>
    <row r="346" spans="2:13">
      <c r="B346" s="42">
        <v>0.14583333333333301</v>
      </c>
      <c r="C346" s="43" t="s">
        <v>0</v>
      </c>
      <c r="D346" s="43" t="s">
        <v>2</v>
      </c>
      <c r="E346" s="43" t="s">
        <v>64</v>
      </c>
      <c r="F346" s="40" t="s">
        <v>14</v>
      </c>
      <c r="G346" s="44">
        <v>4</v>
      </c>
      <c r="H346" s="43" t="s">
        <v>3</v>
      </c>
      <c r="I346" s="40">
        <v>1.53</v>
      </c>
      <c r="J346" s="40"/>
      <c r="K346" s="43" t="s">
        <v>60</v>
      </c>
      <c r="L346" s="43" t="s">
        <v>79</v>
      </c>
      <c r="M346" s="47" t="s">
        <v>73</v>
      </c>
    </row>
    <row r="347" spans="2:13">
      <c r="B347" s="42">
        <v>0.16666666666666699</v>
      </c>
      <c r="C347" s="43" t="s">
        <v>0</v>
      </c>
      <c r="D347" s="43" t="s">
        <v>2</v>
      </c>
      <c r="E347" s="43" t="s">
        <v>64</v>
      </c>
      <c r="F347" s="40" t="s">
        <v>14</v>
      </c>
      <c r="G347" s="44">
        <v>4</v>
      </c>
      <c r="H347" s="43" t="s">
        <v>3</v>
      </c>
      <c r="I347" s="40">
        <v>1.53</v>
      </c>
      <c r="J347" s="40"/>
      <c r="K347" s="43" t="s">
        <v>60</v>
      </c>
      <c r="L347" s="43" t="s">
        <v>79</v>
      </c>
      <c r="M347" s="47" t="s">
        <v>73</v>
      </c>
    </row>
    <row r="348" spans="2:13">
      <c r="B348" s="42">
        <v>0.1875</v>
      </c>
      <c r="C348" s="43" t="s">
        <v>0</v>
      </c>
      <c r="D348" s="43" t="s">
        <v>2</v>
      </c>
      <c r="E348" s="43" t="s">
        <v>64</v>
      </c>
      <c r="F348" s="40" t="s">
        <v>14</v>
      </c>
      <c r="G348" s="44">
        <v>4</v>
      </c>
      <c r="H348" s="43" t="s">
        <v>3</v>
      </c>
      <c r="I348" s="40">
        <v>1.53</v>
      </c>
      <c r="J348" s="40"/>
      <c r="K348" s="43" t="s">
        <v>60</v>
      </c>
      <c r="L348" s="43" t="s">
        <v>79</v>
      </c>
      <c r="M348" s="47" t="s">
        <v>73</v>
      </c>
    </row>
    <row r="349" spans="2:13">
      <c r="B349" s="42">
        <v>0.20833333333333301</v>
      </c>
      <c r="C349" s="43" t="s">
        <v>0</v>
      </c>
      <c r="D349" s="43" t="s">
        <v>2</v>
      </c>
      <c r="E349" s="43" t="s">
        <v>64</v>
      </c>
      <c r="F349" s="40" t="s">
        <v>14</v>
      </c>
      <c r="G349" s="44">
        <v>4</v>
      </c>
      <c r="H349" s="43" t="s">
        <v>3</v>
      </c>
      <c r="I349" s="40">
        <v>1.53</v>
      </c>
      <c r="J349" s="40"/>
      <c r="K349" s="43" t="s">
        <v>60</v>
      </c>
      <c r="L349" s="43" t="s">
        <v>79</v>
      </c>
      <c r="M349" s="47" t="s">
        <v>73</v>
      </c>
    </row>
    <row r="350" spans="2:13">
      <c r="B350" s="42">
        <v>0.22916666666666699</v>
      </c>
      <c r="C350" s="43" t="s">
        <v>0</v>
      </c>
      <c r="D350" s="43" t="s">
        <v>2</v>
      </c>
      <c r="E350" s="43" t="s">
        <v>64</v>
      </c>
      <c r="F350" s="40" t="s">
        <v>14</v>
      </c>
      <c r="G350" s="44">
        <v>4</v>
      </c>
      <c r="H350" s="43" t="s">
        <v>3</v>
      </c>
      <c r="I350" s="40">
        <v>1.53</v>
      </c>
      <c r="J350" s="40"/>
      <c r="K350" s="43" t="s">
        <v>60</v>
      </c>
      <c r="L350" s="43" t="s">
        <v>79</v>
      </c>
      <c r="M350" s="47" t="s">
        <v>73</v>
      </c>
    </row>
    <row r="351" spans="2:13">
      <c r="B351" s="42">
        <v>0.25</v>
      </c>
      <c r="C351" s="43" t="s">
        <v>0</v>
      </c>
      <c r="D351" s="43" t="s">
        <v>2</v>
      </c>
      <c r="E351" s="43" t="s">
        <v>64</v>
      </c>
      <c r="F351" s="40" t="s">
        <v>14</v>
      </c>
      <c r="G351" s="44">
        <v>4</v>
      </c>
      <c r="H351" s="43" t="s">
        <v>3</v>
      </c>
      <c r="I351" s="40">
        <v>1.53</v>
      </c>
      <c r="J351" s="40"/>
      <c r="K351" s="43" t="s">
        <v>60</v>
      </c>
      <c r="L351" s="43" t="s">
        <v>79</v>
      </c>
      <c r="M351" s="47" t="s">
        <v>73</v>
      </c>
    </row>
    <row r="352" spans="2:13">
      <c r="B352" s="42">
        <v>0.27083333333333298</v>
      </c>
      <c r="C352" s="43" t="s">
        <v>0</v>
      </c>
      <c r="D352" s="43" t="s">
        <v>2</v>
      </c>
      <c r="E352" s="43" t="s">
        <v>64</v>
      </c>
      <c r="F352" s="40" t="s">
        <v>14</v>
      </c>
      <c r="G352" s="44">
        <v>4</v>
      </c>
      <c r="H352" s="43" t="s">
        <v>3</v>
      </c>
      <c r="I352" s="40">
        <v>1.53</v>
      </c>
      <c r="J352" s="40"/>
      <c r="K352" s="43" t="s">
        <v>60</v>
      </c>
      <c r="L352" s="43" t="s">
        <v>79</v>
      </c>
      <c r="M352" s="47" t="s">
        <v>73</v>
      </c>
    </row>
    <row r="353" spans="2:13">
      <c r="B353" s="42">
        <v>0.29166666666666702</v>
      </c>
      <c r="C353" s="43" t="s">
        <v>0</v>
      </c>
      <c r="D353" s="43" t="s">
        <v>2</v>
      </c>
      <c r="E353" s="43" t="s">
        <v>64</v>
      </c>
      <c r="F353" s="40" t="s">
        <v>14</v>
      </c>
      <c r="G353" s="44">
        <v>4</v>
      </c>
      <c r="H353" s="43" t="s">
        <v>3</v>
      </c>
      <c r="I353" s="40">
        <v>1.53</v>
      </c>
      <c r="J353" s="40"/>
      <c r="K353" s="43" t="s">
        <v>60</v>
      </c>
      <c r="L353" s="43" t="s">
        <v>79</v>
      </c>
      <c r="M353" s="47" t="s">
        <v>73</v>
      </c>
    </row>
    <row r="354" spans="2:13">
      <c r="B354" s="42">
        <v>0.3125</v>
      </c>
      <c r="C354" s="43" t="s">
        <v>0</v>
      </c>
      <c r="D354" s="43" t="s">
        <v>2</v>
      </c>
      <c r="E354" s="43" t="s">
        <v>64</v>
      </c>
      <c r="F354" s="40" t="s">
        <v>14</v>
      </c>
      <c r="G354" s="44">
        <v>3</v>
      </c>
      <c r="H354" s="43" t="s">
        <v>3</v>
      </c>
      <c r="I354" s="40">
        <v>2.0499999999999998</v>
      </c>
      <c r="J354" s="40"/>
      <c r="K354" s="43" t="s">
        <v>62</v>
      </c>
      <c r="L354" s="43" t="s">
        <v>82</v>
      </c>
      <c r="M354" s="47" t="s">
        <v>73</v>
      </c>
    </row>
    <row r="355" spans="2:13">
      <c r="B355" s="42">
        <v>0.33333333333333298</v>
      </c>
      <c r="C355" s="43" t="s">
        <v>0</v>
      </c>
      <c r="D355" s="43" t="s">
        <v>2</v>
      </c>
      <c r="E355" s="43" t="s">
        <v>64</v>
      </c>
      <c r="F355" s="40" t="s">
        <v>14</v>
      </c>
      <c r="G355" s="44">
        <v>3</v>
      </c>
      <c r="H355" s="43" t="s">
        <v>3</v>
      </c>
      <c r="I355" s="40">
        <v>2.0499999999999998</v>
      </c>
      <c r="J355" s="40"/>
      <c r="K355" s="43" t="s">
        <v>62</v>
      </c>
      <c r="L355" s="43" t="s">
        <v>82</v>
      </c>
      <c r="M355" s="47" t="s">
        <v>73</v>
      </c>
    </row>
    <row r="356" spans="2:13">
      <c r="B356" s="42">
        <v>0.35416666666666702</v>
      </c>
      <c r="C356" s="43" t="s">
        <v>0</v>
      </c>
      <c r="D356" s="43" t="s">
        <v>2</v>
      </c>
      <c r="E356" s="43" t="s">
        <v>64</v>
      </c>
      <c r="F356" s="40" t="s">
        <v>14</v>
      </c>
      <c r="G356" s="44">
        <v>3</v>
      </c>
      <c r="H356" s="43" t="s">
        <v>3</v>
      </c>
      <c r="I356" s="40">
        <v>2.0499999999999998</v>
      </c>
      <c r="J356" s="40"/>
      <c r="K356" s="43" t="s">
        <v>62</v>
      </c>
      <c r="L356" s="43" t="s">
        <v>82</v>
      </c>
      <c r="M356" s="47" t="s">
        <v>73</v>
      </c>
    </row>
    <row r="357" spans="2:13">
      <c r="B357" s="42">
        <v>0.375</v>
      </c>
      <c r="C357" s="43" t="s">
        <v>0</v>
      </c>
      <c r="D357" s="43" t="s">
        <v>2</v>
      </c>
      <c r="E357" s="43" t="s">
        <v>64</v>
      </c>
      <c r="F357" s="40" t="s">
        <v>14</v>
      </c>
      <c r="G357" s="44">
        <v>3</v>
      </c>
      <c r="H357" s="43" t="s">
        <v>3</v>
      </c>
      <c r="I357" s="40">
        <v>2.0499999999999998</v>
      </c>
      <c r="J357" s="40"/>
      <c r="K357" s="43" t="s">
        <v>62</v>
      </c>
      <c r="L357" s="43" t="s">
        <v>82</v>
      </c>
      <c r="M357" s="47" t="s">
        <v>73</v>
      </c>
    </row>
    <row r="358" spans="2:13">
      <c r="B358" s="42">
        <v>0.39583333333333298</v>
      </c>
      <c r="C358" s="43" t="s">
        <v>0</v>
      </c>
      <c r="D358" s="43" t="s">
        <v>2</v>
      </c>
      <c r="E358" s="43" t="s">
        <v>64</v>
      </c>
      <c r="F358" s="40" t="s">
        <v>14</v>
      </c>
      <c r="G358" s="44">
        <v>3</v>
      </c>
      <c r="H358" s="43" t="s">
        <v>3</v>
      </c>
      <c r="I358" s="40">
        <v>2.0499999999999998</v>
      </c>
      <c r="J358" s="40"/>
      <c r="K358" s="43" t="s">
        <v>62</v>
      </c>
      <c r="L358" s="43" t="s">
        <v>82</v>
      </c>
      <c r="M358" s="47" t="s">
        <v>73</v>
      </c>
    </row>
    <row r="359" spans="2:13">
      <c r="B359" s="42">
        <v>0.41666666666666702</v>
      </c>
      <c r="C359" s="43" t="s">
        <v>0</v>
      </c>
      <c r="D359" s="43" t="s">
        <v>2</v>
      </c>
      <c r="E359" s="43" t="s">
        <v>64</v>
      </c>
      <c r="F359" s="40" t="s">
        <v>14</v>
      </c>
      <c r="G359" s="44">
        <v>3</v>
      </c>
      <c r="H359" s="43" t="s">
        <v>3</v>
      </c>
      <c r="I359" s="40">
        <v>2.0499999999999998</v>
      </c>
      <c r="J359" s="40"/>
      <c r="K359" s="43" t="s">
        <v>62</v>
      </c>
      <c r="L359" s="43" t="s">
        <v>82</v>
      </c>
      <c r="M359" s="47" t="s">
        <v>73</v>
      </c>
    </row>
    <row r="360" spans="2:13">
      <c r="B360" s="42">
        <v>0.4375</v>
      </c>
      <c r="C360" s="43" t="s">
        <v>0</v>
      </c>
      <c r="D360" s="43" t="s">
        <v>2</v>
      </c>
      <c r="E360" s="43" t="s">
        <v>64</v>
      </c>
      <c r="F360" s="40" t="s">
        <v>14</v>
      </c>
      <c r="G360" s="44">
        <v>3</v>
      </c>
      <c r="H360" s="43" t="s">
        <v>3</v>
      </c>
      <c r="I360" s="40">
        <v>2.0499999999999998</v>
      </c>
      <c r="J360" s="40"/>
      <c r="K360" s="43" t="s">
        <v>62</v>
      </c>
      <c r="L360" s="43" t="s">
        <v>82</v>
      </c>
      <c r="M360" s="47" t="s">
        <v>73</v>
      </c>
    </row>
    <row r="361" spans="2:13">
      <c r="B361" s="42">
        <v>0.45833333333333298</v>
      </c>
      <c r="C361" s="43" t="s">
        <v>0</v>
      </c>
      <c r="D361" s="43" t="s">
        <v>2</v>
      </c>
      <c r="E361" s="43" t="s">
        <v>64</v>
      </c>
      <c r="F361" s="40" t="s">
        <v>14</v>
      </c>
      <c r="G361" s="44">
        <v>3</v>
      </c>
      <c r="H361" s="43" t="s">
        <v>3</v>
      </c>
      <c r="I361" s="40">
        <v>2.0499999999999998</v>
      </c>
      <c r="J361" s="40"/>
      <c r="K361" s="43" t="s">
        <v>62</v>
      </c>
      <c r="L361" s="43" t="s">
        <v>82</v>
      </c>
      <c r="M361" s="47" t="s">
        <v>73</v>
      </c>
    </row>
    <row r="362" spans="2:13">
      <c r="B362" s="42">
        <v>0.47916666666666702</v>
      </c>
      <c r="C362" s="43" t="s">
        <v>0</v>
      </c>
      <c r="D362" s="43" t="s">
        <v>2</v>
      </c>
      <c r="E362" s="43" t="s">
        <v>64</v>
      </c>
      <c r="F362" s="40" t="s">
        <v>14</v>
      </c>
      <c r="G362" s="44">
        <v>3</v>
      </c>
      <c r="H362" s="43" t="s">
        <v>3</v>
      </c>
      <c r="I362" s="40">
        <v>2.0499999999999998</v>
      </c>
      <c r="J362" s="40"/>
      <c r="K362" s="43" t="s">
        <v>62</v>
      </c>
      <c r="L362" s="43" t="s">
        <v>82</v>
      </c>
      <c r="M362" s="47" t="s">
        <v>73</v>
      </c>
    </row>
    <row r="363" spans="2:13">
      <c r="B363" s="42">
        <v>0.5</v>
      </c>
      <c r="C363" s="43" t="s">
        <v>0</v>
      </c>
      <c r="D363" s="43" t="s">
        <v>2</v>
      </c>
      <c r="E363" s="43" t="s">
        <v>64</v>
      </c>
      <c r="F363" s="40" t="s">
        <v>14</v>
      </c>
      <c r="G363" s="44">
        <v>3</v>
      </c>
      <c r="H363" s="43" t="s">
        <v>3</v>
      </c>
      <c r="I363" s="40">
        <v>2.0499999999999998</v>
      </c>
      <c r="J363" s="40"/>
      <c r="K363" s="43" t="s">
        <v>62</v>
      </c>
      <c r="L363" s="43" t="s">
        <v>82</v>
      </c>
      <c r="M363" s="47" t="s">
        <v>73</v>
      </c>
    </row>
    <row r="364" spans="2:13">
      <c r="B364" s="42">
        <v>0.52083333333333304</v>
      </c>
      <c r="C364" s="43" t="s">
        <v>0</v>
      </c>
      <c r="D364" s="43" t="s">
        <v>2</v>
      </c>
      <c r="E364" s="43" t="s">
        <v>64</v>
      </c>
      <c r="F364" s="40" t="s">
        <v>14</v>
      </c>
      <c r="G364" s="44">
        <v>3</v>
      </c>
      <c r="H364" s="43" t="s">
        <v>3</v>
      </c>
      <c r="I364" s="40">
        <v>2.0499999999999998</v>
      </c>
      <c r="J364" s="40"/>
      <c r="K364" s="43" t="s">
        <v>62</v>
      </c>
      <c r="L364" s="43" t="s">
        <v>82</v>
      </c>
      <c r="M364" s="47" t="s">
        <v>73</v>
      </c>
    </row>
    <row r="365" spans="2:13">
      <c r="B365" s="42">
        <v>0.54166666666666696</v>
      </c>
      <c r="C365" s="43" t="s">
        <v>0</v>
      </c>
      <c r="D365" s="43" t="s">
        <v>2</v>
      </c>
      <c r="E365" s="43" t="s">
        <v>64</v>
      </c>
      <c r="F365" s="40" t="s">
        <v>14</v>
      </c>
      <c r="G365" s="44">
        <v>3</v>
      </c>
      <c r="H365" s="43" t="s">
        <v>3</v>
      </c>
      <c r="I365" s="40">
        <v>2.0499999999999998</v>
      </c>
      <c r="J365" s="40"/>
      <c r="K365" s="43" t="s">
        <v>62</v>
      </c>
      <c r="L365" s="43" t="s">
        <v>82</v>
      </c>
      <c r="M365" s="47" t="s">
        <v>73</v>
      </c>
    </row>
    <row r="366" spans="2:13">
      <c r="B366" s="42">
        <v>0.5625</v>
      </c>
      <c r="C366" s="43" t="s">
        <v>0</v>
      </c>
      <c r="D366" s="43" t="s">
        <v>2</v>
      </c>
      <c r="E366" s="43" t="s">
        <v>64</v>
      </c>
      <c r="F366" s="40" t="s">
        <v>14</v>
      </c>
      <c r="G366" s="44">
        <v>3</v>
      </c>
      <c r="H366" s="43" t="s">
        <v>3</v>
      </c>
      <c r="I366" s="40">
        <v>2.0499999999999998</v>
      </c>
      <c r="J366" s="40"/>
      <c r="K366" s="43" t="s">
        <v>62</v>
      </c>
      <c r="L366" s="43" t="s">
        <v>82</v>
      </c>
      <c r="M366" s="47" t="s">
        <v>73</v>
      </c>
    </row>
    <row r="367" spans="2:13">
      <c r="B367" s="42">
        <v>0.58333333333333304</v>
      </c>
      <c r="C367" s="43" t="s">
        <v>0</v>
      </c>
      <c r="D367" s="43" t="s">
        <v>2</v>
      </c>
      <c r="E367" s="43" t="s">
        <v>64</v>
      </c>
      <c r="F367" s="40" t="s">
        <v>14</v>
      </c>
      <c r="G367" s="44">
        <v>3</v>
      </c>
      <c r="H367" s="43" t="s">
        <v>3</v>
      </c>
      <c r="I367" s="40">
        <v>2.0499999999999998</v>
      </c>
      <c r="J367" s="40"/>
      <c r="K367" s="43" t="s">
        <v>62</v>
      </c>
      <c r="L367" s="43" t="s">
        <v>82</v>
      </c>
      <c r="M367" s="47" t="s">
        <v>73</v>
      </c>
    </row>
    <row r="368" spans="2:13">
      <c r="B368" s="42">
        <v>0.60416666666666696</v>
      </c>
      <c r="C368" s="43" t="s">
        <v>0</v>
      </c>
      <c r="D368" s="43" t="s">
        <v>2</v>
      </c>
      <c r="E368" s="43" t="s">
        <v>64</v>
      </c>
      <c r="F368" s="40" t="s">
        <v>14</v>
      </c>
      <c r="G368" s="44">
        <v>3</v>
      </c>
      <c r="H368" s="43" t="s">
        <v>3</v>
      </c>
      <c r="I368" s="40">
        <v>2.0499999999999998</v>
      </c>
      <c r="J368" s="40"/>
      <c r="K368" s="43" t="s">
        <v>62</v>
      </c>
      <c r="L368" s="43" t="s">
        <v>82</v>
      </c>
      <c r="M368" s="47" t="s">
        <v>73</v>
      </c>
    </row>
    <row r="369" spans="2:13">
      <c r="B369" s="42">
        <v>0.625</v>
      </c>
      <c r="C369" s="43" t="s">
        <v>0</v>
      </c>
      <c r="D369" s="43" t="s">
        <v>2</v>
      </c>
      <c r="E369" s="43" t="s">
        <v>64</v>
      </c>
      <c r="F369" s="40" t="s">
        <v>14</v>
      </c>
      <c r="G369" s="44">
        <v>3</v>
      </c>
      <c r="H369" s="43" t="s">
        <v>3</v>
      </c>
      <c r="I369" s="40">
        <v>2.0499999999999998</v>
      </c>
      <c r="J369" s="40"/>
      <c r="K369" s="43" t="s">
        <v>62</v>
      </c>
      <c r="L369" s="43" t="s">
        <v>82</v>
      </c>
      <c r="M369" s="47" t="s">
        <v>73</v>
      </c>
    </row>
    <row r="370" spans="2:13">
      <c r="B370" s="42">
        <v>0.64583333333333304</v>
      </c>
      <c r="C370" s="43" t="s">
        <v>0</v>
      </c>
      <c r="D370" s="43" t="s">
        <v>2</v>
      </c>
      <c r="E370" s="43" t="s">
        <v>64</v>
      </c>
      <c r="F370" s="40" t="s">
        <v>14</v>
      </c>
      <c r="G370" s="44">
        <v>3</v>
      </c>
      <c r="H370" s="43" t="s">
        <v>3</v>
      </c>
      <c r="I370" s="40">
        <v>2.0499999999999998</v>
      </c>
      <c r="J370" s="40"/>
      <c r="K370" s="43" t="s">
        <v>62</v>
      </c>
      <c r="L370" s="43" t="s">
        <v>82</v>
      </c>
      <c r="M370" s="47" t="s">
        <v>73</v>
      </c>
    </row>
    <row r="371" spans="2:13">
      <c r="B371" s="42">
        <v>0.66666666666666696</v>
      </c>
      <c r="C371" s="43" t="s">
        <v>0</v>
      </c>
      <c r="D371" s="43" t="s">
        <v>2</v>
      </c>
      <c r="E371" s="43" t="s">
        <v>64</v>
      </c>
      <c r="F371" s="40" t="s">
        <v>14</v>
      </c>
      <c r="G371" s="44">
        <v>3</v>
      </c>
      <c r="H371" s="43" t="s">
        <v>3</v>
      </c>
      <c r="I371" s="40">
        <v>2.0499999999999998</v>
      </c>
      <c r="J371" s="40"/>
      <c r="K371" s="43" t="s">
        <v>62</v>
      </c>
      <c r="L371" s="43" t="s">
        <v>82</v>
      </c>
      <c r="M371" s="47" t="s">
        <v>73</v>
      </c>
    </row>
    <row r="372" spans="2:13">
      <c r="B372" s="42">
        <v>0.6875</v>
      </c>
      <c r="C372" s="43" t="s">
        <v>0</v>
      </c>
      <c r="D372" s="43" t="s">
        <v>2</v>
      </c>
      <c r="E372" s="43" t="s">
        <v>64</v>
      </c>
      <c r="F372" s="40" t="s">
        <v>14</v>
      </c>
      <c r="G372" s="44">
        <v>3</v>
      </c>
      <c r="H372" s="43" t="s">
        <v>3</v>
      </c>
      <c r="I372" s="40">
        <v>2.0499999999999998</v>
      </c>
      <c r="J372" s="40"/>
      <c r="K372" s="43" t="s">
        <v>62</v>
      </c>
      <c r="L372" s="43" t="s">
        <v>82</v>
      </c>
      <c r="M372" s="47" t="s">
        <v>73</v>
      </c>
    </row>
    <row r="373" spans="2:13">
      <c r="B373" s="42">
        <v>0.70833333333333304</v>
      </c>
      <c r="C373" s="43" t="s">
        <v>0</v>
      </c>
      <c r="D373" s="43" t="s">
        <v>2</v>
      </c>
      <c r="E373" s="43" t="s">
        <v>64</v>
      </c>
      <c r="F373" s="40" t="s">
        <v>14</v>
      </c>
      <c r="G373" s="44">
        <v>3</v>
      </c>
      <c r="H373" s="43" t="s">
        <v>3</v>
      </c>
      <c r="I373" s="40">
        <v>2.0499999999999998</v>
      </c>
      <c r="J373" s="40"/>
      <c r="K373" s="43" t="s">
        <v>62</v>
      </c>
      <c r="L373" s="43" t="s">
        <v>82</v>
      </c>
      <c r="M373" s="47" t="s">
        <v>73</v>
      </c>
    </row>
    <row r="374" spans="2:13">
      <c r="B374" s="42">
        <v>0.72916666666666696</v>
      </c>
      <c r="C374" s="43" t="s">
        <v>0</v>
      </c>
      <c r="D374" s="43" t="s">
        <v>2</v>
      </c>
      <c r="E374" s="43" t="s">
        <v>64</v>
      </c>
      <c r="F374" s="40" t="s">
        <v>14</v>
      </c>
      <c r="G374" s="44">
        <v>3</v>
      </c>
      <c r="H374" s="43" t="s">
        <v>3</v>
      </c>
      <c r="I374" s="40">
        <v>2.0499999999999998</v>
      </c>
      <c r="J374" s="40"/>
      <c r="K374" s="43" t="s">
        <v>62</v>
      </c>
      <c r="L374" s="43" t="s">
        <v>82</v>
      </c>
      <c r="M374" s="47" t="s">
        <v>73</v>
      </c>
    </row>
    <row r="375" spans="2:13">
      <c r="B375" s="42">
        <v>0.75</v>
      </c>
      <c r="C375" s="43" t="s">
        <v>0</v>
      </c>
      <c r="D375" s="43" t="s">
        <v>2</v>
      </c>
      <c r="E375" s="43" t="s">
        <v>64</v>
      </c>
      <c r="F375" s="40" t="s">
        <v>14</v>
      </c>
      <c r="G375" s="44">
        <v>3</v>
      </c>
      <c r="H375" s="43" t="s">
        <v>3</v>
      </c>
      <c r="I375" s="40">
        <v>2.0499999999999998</v>
      </c>
      <c r="J375" s="40"/>
      <c r="K375" s="43" t="s">
        <v>62</v>
      </c>
      <c r="L375" s="43" t="s">
        <v>82</v>
      </c>
      <c r="M375" s="47" t="s">
        <v>73</v>
      </c>
    </row>
    <row r="376" spans="2:13">
      <c r="B376" s="42">
        <v>0.77083333333333304</v>
      </c>
      <c r="C376" s="43" t="s">
        <v>0</v>
      </c>
      <c r="D376" s="43" t="s">
        <v>2</v>
      </c>
      <c r="E376" s="43" t="s">
        <v>64</v>
      </c>
      <c r="F376" s="40" t="s">
        <v>14</v>
      </c>
      <c r="G376" s="44">
        <v>3</v>
      </c>
      <c r="H376" s="43" t="s">
        <v>3</v>
      </c>
      <c r="I376" s="40">
        <v>2.0499999999999998</v>
      </c>
      <c r="J376" s="40"/>
      <c r="K376" s="43" t="s">
        <v>62</v>
      </c>
      <c r="L376" s="43" t="s">
        <v>82</v>
      </c>
      <c r="M376" s="47" t="s">
        <v>73</v>
      </c>
    </row>
    <row r="377" spans="2:13">
      <c r="B377" s="42">
        <v>0.79166666666666696</v>
      </c>
      <c r="C377" s="43" t="s">
        <v>0</v>
      </c>
      <c r="D377" s="43" t="s">
        <v>2</v>
      </c>
      <c r="E377" s="43" t="s">
        <v>64</v>
      </c>
      <c r="F377" s="40" t="s">
        <v>14</v>
      </c>
      <c r="G377" s="44">
        <v>3</v>
      </c>
      <c r="H377" s="43" t="s">
        <v>3</v>
      </c>
      <c r="I377" s="40">
        <v>2.0499999999999998</v>
      </c>
      <c r="J377" s="40"/>
      <c r="K377" s="43" t="s">
        <v>62</v>
      </c>
      <c r="L377" s="43" t="s">
        <v>82</v>
      </c>
      <c r="M377" s="47" t="s">
        <v>73</v>
      </c>
    </row>
    <row r="378" spans="2:13">
      <c r="B378" s="42">
        <v>0.8125</v>
      </c>
      <c r="C378" s="43" t="s">
        <v>0</v>
      </c>
      <c r="D378" s="43" t="s">
        <v>2</v>
      </c>
      <c r="E378" s="43" t="s">
        <v>64</v>
      </c>
      <c r="F378" s="40" t="s">
        <v>14</v>
      </c>
      <c r="G378" s="44">
        <v>3</v>
      </c>
      <c r="H378" s="43" t="s">
        <v>3</v>
      </c>
      <c r="I378" s="40">
        <v>2.0499999999999998</v>
      </c>
      <c r="J378" s="40"/>
      <c r="K378" s="43" t="s">
        <v>62</v>
      </c>
      <c r="L378" s="43" t="s">
        <v>82</v>
      </c>
      <c r="M378" s="47" t="s">
        <v>73</v>
      </c>
    </row>
    <row r="379" spans="2:13">
      <c r="B379" s="42">
        <v>0.83333333333333304</v>
      </c>
      <c r="C379" s="43" t="s">
        <v>0</v>
      </c>
      <c r="D379" s="43" t="s">
        <v>2</v>
      </c>
      <c r="E379" s="43" t="s">
        <v>64</v>
      </c>
      <c r="F379" s="40" t="s">
        <v>14</v>
      </c>
      <c r="G379" s="44">
        <v>3</v>
      </c>
      <c r="H379" s="43" t="s">
        <v>3</v>
      </c>
      <c r="I379" s="40">
        <v>2.0499999999999998</v>
      </c>
      <c r="J379" s="40"/>
      <c r="K379" s="43" t="s">
        <v>62</v>
      </c>
      <c r="L379" s="43" t="s">
        <v>82</v>
      </c>
      <c r="M379" s="47" t="s">
        <v>73</v>
      </c>
    </row>
    <row r="380" spans="2:13">
      <c r="B380" s="42">
        <v>0.85416666666666696</v>
      </c>
      <c r="C380" s="43" t="s">
        <v>0</v>
      </c>
      <c r="D380" s="43" t="s">
        <v>2</v>
      </c>
      <c r="E380" s="43" t="s">
        <v>64</v>
      </c>
      <c r="F380" s="40" t="s">
        <v>14</v>
      </c>
      <c r="G380" s="44">
        <v>3</v>
      </c>
      <c r="H380" s="43" t="s">
        <v>3</v>
      </c>
      <c r="I380" s="40">
        <v>2.0499999999999998</v>
      </c>
      <c r="J380" s="40"/>
      <c r="K380" s="43" t="s">
        <v>62</v>
      </c>
      <c r="L380" s="43" t="s">
        <v>82</v>
      </c>
      <c r="M380" s="47" t="s">
        <v>73</v>
      </c>
    </row>
    <row r="381" spans="2:13">
      <c r="B381" s="42">
        <v>0.875</v>
      </c>
      <c r="C381" s="43" t="s">
        <v>0</v>
      </c>
      <c r="D381" s="43" t="s">
        <v>2</v>
      </c>
      <c r="E381" s="43" t="s">
        <v>64</v>
      </c>
      <c r="F381" s="40" t="s">
        <v>14</v>
      </c>
      <c r="G381" s="44">
        <v>3</v>
      </c>
      <c r="H381" s="43" t="s">
        <v>3</v>
      </c>
      <c r="I381" s="40">
        <v>2.0499999999999998</v>
      </c>
      <c r="J381" s="40"/>
      <c r="K381" s="43" t="s">
        <v>62</v>
      </c>
      <c r="L381" s="43" t="s">
        <v>82</v>
      </c>
      <c r="M381" s="47" t="s">
        <v>73</v>
      </c>
    </row>
    <row r="382" spans="2:13">
      <c r="B382" s="42">
        <v>0.89583333333333304</v>
      </c>
      <c r="C382" s="43" t="s">
        <v>0</v>
      </c>
      <c r="D382" s="43" t="s">
        <v>2</v>
      </c>
      <c r="E382" s="43" t="s">
        <v>64</v>
      </c>
      <c r="F382" s="40" t="s">
        <v>14</v>
      </c>
      <c r="G382" s="44">
        <v>3</v>
      </c>
      <c r="H382" s="43" t="s">
        <v>3</v>
      </c>
      <c r="I382" s="40">
        <v>2.0499999999999998</v>
      </c>
      <c r="J382" s="40"/>
      <c r="K382" s="43" t="s">
        <v>62</v>
      </c>
      <c r="L382" s="43" t="s">
        <v>82</v>
      </c>
      <c r="M382" s="47" t="s">
        <v>73</v>
      </c>
    </row>
    <row r="383" spans="2:13">
      <c r="B383" s="42">
        <v>0.91666666666666696</v>
      </c>
      <c r="C383" s="43" t="s">
        <v>0</v>
      </c>
      <c r="D383" s="43" t="s">
        <v>2</v>
      </c>
      <c r="E383" s="43" t="s">
        <v>64</v>
      </c>
      <c r="F383" s="40" t="s">
        <v>14</v>
      </c>
      <c r="G383" s="44">
        <v>3</v>
      </c>
      <c r="H383" s="43" t="s">
        <v>3</v>
      </c>
      <c r="I383" s="40">
        <v>2.0499999999999998</v>
      </c>
      <c r="J383" s="40"/>
      <c r="K383" s="43" t="s">
        <v>62</v>
      </c>
      <c r="L383" s="43" t="s">
        <v>82</v>
      </c>
      <c r="M383" s="47" t="s">
        <v>73</v>
      </c>
    </row>
    <row r="384" spans="2:13">
      <c r="B384" s="42">
        <v>0.9375</v>
      </c>
      <c r="C384" s="43" t="s">
        <v>0</v>
      </c>
      <c r="D384" s="43" t="s">
        <v>2</v>
      </c>
      <c r="E384" s="43" t="s">
        <v>64</v>
      </c>
      <c r="F384" s="40" t="s">
        <v>14</v>
      </c>
      <c r="G384" s="44">
        <v>4</v>
      </c>
      <c r="H384" s="43" t="s">
        <v>3</v>
      </c>
      <c r="I384" s="40">
        <v>1.53</v>
      </c>
      <c r="J384" s="40"/>
      <c r="K384" s="43" t="s">
        <v>60</v>
      </c>
      <c r="L384" s="43" t="s">
        <v>79</v>
      </c>
      <c r="M384" s="47" t="s">
        <v>73</v>
      </c>
    </row>
    <row r="385" spans="2:13">
      <c r="B385" s="42">
        <v>0.95833333333333304</v>
      </c>
      <c r="C385" s="43" t="s">
        <v>0</v>
      </c>
      <c r="D385" s="43" t="s">
        <v>2</v>
      </c>
      <c r="E385" s="43" t="s">
        <v>64</v>
      </c>
      <c r="F385" s="40" t="s">
        <v>14</v>
      </c>
      <c r="G385" s="44">
        <v>4</v>
      </c>
      <c r="H385" s="43" t="s">
        <v>3</v>
      </c>
      <c r="I385" s="40">
        <v>1.53</v>
      </c>
      <c r="J385" s="40"/>
      <c r="K385" s="43" t="s">
        <v>60</v>
      </c>
      <c r="L385" s="43" t="s">
        <v>79</v>
      </c>
      <c r="M385" s="47" t="s">
        <v>73</v>
      </c>
    </row>
    <row r="386" spans="2:13">
      <c r="B386" s="42">
        <v>0.97916666666666696</v>
      </c>
      <c r="C386" s="43" t="s">
        <v>0</v>
      </c>
      <c r="D386" s="43" t="s">
        <v>2</v>
      </c>
      <c r="E386" s="43" t="s">
        <v>64</v>
      </c>
      <c r="F386" s="40" t="s">
        <v>14</v>
      </c>
      <c r="G386" s="44">
        <v>4</v>
      </c>
      <c r="H386" s="43" t="s">
        <v>3</v>
      </c>
      <c r="I386" s="40">
        <v>1.53</v>
      </c>
      <c r="J386" s="40"/>
      <c r="K386" s="43" t="s">
        <v>60</v>
      </c>
      <c r="L386" s="43" t="s">
        <v>79</v>
      </c>
      <c r="M386" s="47" t="s">
        <v>73</v>
      </c>
    </row>
    <row r="387" spans="2:13">
      <c r="B387" s="42">
        <v>0</v>
      </c>
      <c r="C387" s="43" t="s">
        <v>13</v>
      </c>
      <c r="D387" s="43" t="s">
        <v>2</v>
      </c>
      <c r="E387" s="43" t="s">
        <v>64</v>
      </c>
      <c r="F387" s="40" t="s">
        <v>14</v>
      </c>
      <c r="G387" s="44">
        <v>4</v>
      </c>
      <c r="H387" s="43" t="s">
        <v>3</v>
      </c>
      <c r="I387" s="40">
        <v>1.53</v>
      </c>
      <c r="J387" s="40"/>
      <c r="K387" s="43" t="s">
        <v>60</v>
      </c>
      <c r="L387" s="43" t="s">
        <v>79</v>
      </c>
      <c r="M387" s="47" t="s">
        <v>73</v>
      </c>
    </row>
    <row r="388" spans="2:13">
      <c r="B388" s="42">
        <v>2.0833333333333301E-2</v>
      </c>
      <c r="C388" s="43" t="s">
        <v>13</v>
      </c>
      <c r="D388" s="43" t="s">
        <v>2</v>
      </c>
      <c r="E388" s="43" t="s">
        <v>64</v>
      </c>
      <c r="F388" s="40" t="s">
        <v>14</v>
      </c>
      <c r="G388" s="44">
        <v>4</v>
      </c>
      <c r="H388" s="43" t="s">
        <v>3</v>
      </c>
      <c r="I388" s="40">
        <v>1.53</v>
      </c>
      <c r="J388" s="40"/>
      <c r="K388" s="43" t="s">
        <v>60</v>
      </c>
      <c r="L388" s="43" t="s">
        <v>79</v>
      </c>
      <c r="M388" s="47" t="s">
        <v>73</v>
      </c>
    </row>
    <row r="389" spans="2:13">
      <c r="B389" s="42">
        <v>4.1666666666666699E-2</v>
      </c>
      <c r="C389" s="43" t="s">
        <v>13</v>
      </c>
      <c r="D389" s="43" t="s">
        <v>2</v>
      </c>
      <c r="E389" s="43" t="s">
        <v>64</v>
      </c>
      <c r="F389" s="40" t="s">
        <v>14</v>
      </c>
      <c r="G389" s="44">
        <v>4</v>
      </c>
      <c r="H389" s="43" t="s">
        <v>3</v>
      </c>
      <c r="I389" s="40">
        <v>1.53</v>
      </c>
      <c r="J389" s="40"/>
      <c r="K389" s="43" t="s">
        <v>60</v>
      </c>
      <c r="L389" s="43" t="s">
        <v>79</v>
      </c>
      <c r="M389" s="47" t="s">
        <v>73</v>
      </c>
    </row>
    <row r="390" spans="2:13">
      <c r="B390" s="42">
        <v>6.25E-2</v>
      </c>
      <c r="C390" s="43" t="s">
        <v>13</v>
      </c>
      <c r="D390" s="43" t="s">
        <v>2</v>
      </c>
      <c r="E390" s="43" t="s">
        <v>64</v>
      </c>
      <c r="F390" s="40" t="s">
        <v>14</v>
      </c>
      <c r="G390" s="44">
        <v>4</v>
      </c>
      <c r="H390" s="43" t="s">
        <v>3</v>
      </c>
      <c r="I390" s="40">
        <v>1.53</v>
      </c>
      <c r="J390" s="40"/>
      <c r="K390" s="43" t="s">
        <v>60</v>
      </c>
      <c r="L390" s="43" t="s">
        <v>79</v>
      </c>
      <c r="M390" s="47" t="s">
        <v>73</v>
      </c>
    </row>
    <row r="391" spans="2:13">
      <c r="B391" s="42">
        <v>8.3333333333333301E-2</v>
      </c>
      <c r="C391" s="43" t="s">
        <v>13</v>
      </c>
      <c r="D391" s="43" t="s">
        <v>2</v>
      </c>
      <c r="E391" s="43" t="s">
        <v>64</v>
      </c>
      <c r="F391" s="40" t="s">
        <v>14</v>
      </c>
      <c r="G391" s="44">
        <v>4</v>
      </c>
      <c r="H391" s="43" t="s">
        <v>3</v>
      </c>
      <c r="I391" s="40">
        <v>1.53</v>
      </c>
      <c r="J391" s="40"/>
      <c r="K391" s="43" t="s">
        <v>60</v>
      </c>
      <c r="L391" s="43" t="s">
        <v>79</v>
      </c>
      <c r="M391" s="47" t="s">
        <v>73</v>
      </c>
    </row>
    <row r="392" spans="2:13">
      <c r="B392" s="42">
        <v>0.104166666666667</v>
      </c>
      <c r="C392" s="43" t="s">
        <v>13</v>
      </c>
      <c r="D392" s="43" t="s">
        <v>2</v>
      </c>
      <c r="E392" s="43" t="s">
        <v>64</v>
      </c>
      <c r="F392" s="40" t="s">
        <v>14</v>
      </c>
      <c r="G392" s="44">
        <v>4</v>
      </c>
      <c r="H392" s="43" t="s">
        <v>3</v>
      </c>
      <c r="I392" s="40">
        <v>1.53</v>
      </c>
      <c r="J392" s="40"/>
      <c r="K392" s="43" t="s">
        <v>60</v>
      </c>
      <c r="L392" s="43" t="s">
        <v>79</v>
      </c>
      <c r="M392" s="47" t="s">
        <v>73</v>
      </c>
    </row>
    <row r="393" spans="2:13">
      <c r="B393" s="42">
        <v>0.125</v>
      </c>
      <c r="C393" s="43" t="s">
        <v>13</v>
      </c>
      <c r="D393" s="43" t="s">
        <v>2</v>
      </c>
      <c r="E393" s="43" t="s">
        <v>64</v>
      </c>
      <c r="F393" s="40" t="s">
        <v>14</v>
      </c>
      <c r="G393" s="44">
        <v>4</v>
      </c>
      <c r="H393" s="43" t="s">
        <v>3</v>
      </c>
      <c r="I393" s="40">
        <v>1.53</v>
      </c>
      <c r="J393" s="40"/>
      <c r="K393" s="43" t="s">
        <v>60</v>
      </c>
      <c r="L393" s="43" t="s">
        <v>79</v>
      </c>
      <c r="M393" s="47" t="s">
        <v>73</v>
      </c>
    </row>
    <row r="394" spans="2:13">
      <c r="B394" s="42">
        <v>0.14583333333333301</v>
      </c>
      <c r="C394" s="43" t="s">
        <v>13</v>
      </c>
      <c r="D394" s="43" t="s">
        <v>2</v>
      </c>
      <c r="E394" s="43" t="s">
        <v>64</v>
      </c>
      <c r="F394" s="40" t="s">
        <v>14</v>
      </c>
      <c r="G394" s="44">
        <v>4</v>
      </c>
      <c r="H394" s="43" t="s">
        <v>3</v>
      </c>
      <c r="I394" s="40">
        <v>1.53</v>
      </c>
      <c r="J394" s="40"/>
      <c r="K394" s="43" t="s">
        <v>60</v>
      </c>
      <c r="L394" s="43" t="s">
        <v>79</v>
      </c>
      <c r="M394" s="47" t="s">
        <v>73</v>
      </c>
    </row>
    <row r="395" spans="2:13">
      <c r="B395" s="42">
        <v>0.16666666666666699</v>
      </c>
      <c r="C395" s="43" t="s">
        <v>13</v>
      </c>
      <c r="D395" s="43" t="s">
        <v>2</v>
      </c>
      <c r="E395" s="43" t="s">
        <v>64</v>
      </c>
      <c r="F395" s="40" t="s">
        <v>14</v>
      </c>
      <c r="G395" s="44">
        <v>4</v>
      </c>
      <c r="H395" s="43" t="s">
        <v>3</v>
      </c>
      <c r="I395" s="40">
        <v>1.53</v>
      </c>
      <c r="J395" s="40"/>
      <c r="K395" s="43" t="s">
        <v>60</v>
      </c>
      <c r="L395" s="43" t="s">
        <v>79</v>
      </c>
      <c r="M395" s="47" t="s">
        <v>73</v>
      </c>
    </row>
    <row r="396" spans="2:13">
      <c r="B396" s="42">
        <v>0.1875</v>
      </c>
      <c r="C396" s="43" t="s">
        <v>13</v>
      </c>
      <c r="D396" s="43" t="s">
        <v>2</v>
      </c>
      <c r="E396" s="43" t="s">
        <v>64</v>
      </c>
      <c r="F396" s="40" t="s">
        <v>14</v>
      </c>
      <c r="G396" s="44">
        <v>4</v>
      </c>
      <c r="H396" s="43" t="s">
        <v>3</v>
      </c>
      <c r="I396" s="40">
        <v>1.53</v>
      </c>
      <c r="J396" s="40"/>
      <c r="K396" s="43" t="s">
        <v>60</v>
      </c>
      <c r="L396" s="43" t="s">
        <v>79</v>
      </c>
      <c r="M396" s="47" t="s">
        <v>73</v>
      </c>
    </row>
    <row r="397" spans="2:13">
      <c r="B397" s="42">
        <v>0.20833333333333301</v>
      </c>
      <c r="C397" s="43" t="s">
        <v>13</v>
      </c>
      <c r="D397" s="43" t="s">
        <v>2</v>
      </c>
      <c r="E397" s="43" t="s">
        <v>64</v>
      </c>
      <c r="F397" s="40" t="s">
        <v>14</v>
      </c>
      <c r="G397" s="44">
        <v>4</v>
      </c>
      <c r="H397" s="43" t="s">
        <v>3</v>
      </c>
      <c r="I397" s="40">
        <v>1.53</v>
      </c>
      <c r="J397" s="40"/>
      <c r="K397" s="43" t="s">
        <v>60</v>
      </c>
      <c r="L397" s="43" t="s">
        <v>79</v>
      </c>
      <c r="M397" s="47" t="s">
        <v>73</v>
      </c>
    </row>
    <row r="398" spans="2:13">
      <c r="B398" s="42">
        <v>0.22916666666666699</v>
      </c>
      <c r="C398" s="43" t="s">
        <v>13</v>
      </c>
      <c r="D398" s="43" t="s">
        <v>2</v>
      </c>
      <c r="E398" s="43" t="s">
        <v>64</v>
      </c>
      <c r="F398" s="40" t="s">
        <v>14</v>
      </c>
      <c r="G398" s="44">
        <v>4</v>
      </c>
      <c r="H398" s="43" t="s">
        <v>3</v>
      </c>
      <c r="I398" s="40">
        <v>1.53</v>
      </c>
      <c r="J398" s="40"/>
      <c r="K398" s="43" t="s">
        <v>60</v>
      </c>
      <c r="L398" s="43" t="s">
        <v>79</v>
      </c>
      <c r="M398" s="47" t="s">
        <v>73</v>
      </c>
    </row>
    <row r="399" spans="2:13">
      <c r="B399" s="42">
        <v>0.25</v>
      </c>
      <c r="C399" s="43" t="s">
        <v>13</v>
      </c>
      <c r="D399" s="43" t="s">
        <v>2</v>
      </c>
      <c r="E399" s="43" t="s">
        <v>64</v>
      </c>
      <c r="F399" s="40" t="s">
        <v>14</v>
      </c>
      <c r="G399" s="44">
        <v>4</v>
      </c>
      <c r="H399" s="43" t="s">
        <v>3</v>
      </c>
      <c r="I399" s="40">
        <v>1.53</v>
      </c>
      <c r="J399" s="40"/>
      <c r="K399" s="43" t="s">
        <v>60</v>
      </c>
      <c r="L399" s="43" t="s">
        <v>79</v>
      </c>
      <c r="M399" s="47" t="s">
        <v>73</v>
      </c>
    </row>
    <row r="400" spans="2:13">
      <c r="B400" s="42">
        <v>0.27083333333333298</v>
      </c>
      <c r="C400" s="43" t="s">
        <v>13</v>
      </c>
      <c r="D400" s="43" t="s">
        <v>2</v>
      </c>
      <c r="E400" s="43" t="s">
        <v>64</v>
      </c>
      <c r="F400" s="40" t="s">
        <v>14</v>
      </c>
      <c r="G400" s="44">
        <v>4</v>
      </c>
      <c r="H400" s="43" t="s">
        <v>3</v>
      </c>
      <c r="I400" s="40">
        <v>1.53</v>
      </c>
      <c r="J400" s="40"/>
      <c r="K400" s="43" t="s">
        <v>60</v>
      </c>
      <c r="L400" s="43" t="s">
        <v>79</v>
      </c>
      <c r="M400" s="47" t="s">
        <v>73</v>
      </c>
    </row>
    <row r="401" spans="2:13">
      <c r="B401" s="42">
        <v>0.29166666666666702</v>
      </c>
      <c r="C401" s="43" t="s">
        <v>13</v>
      </c>
      <c r="D401" s="43" t="s">
        <v>2</v>
      </c>
      <c r="E401" s="43" t="s">
        <v>64</v>
      </c>
      <c r="F401" s="40" t="s">
        <v>14</v>
      </c>
      <c r="G401" s="44">
        <v>4</v>
      </c>
      <c r="H401" s="43" t="s">
        <v>3</v>
      </c>
      <c r="I401" s="40">
        <v>1.53</v>
      </c>
      <c r="J401" s="40"/>
      <c r="K401" s="43" t="s">
        <v>60</v>
      </c>
      <c r="L401" s="43" t="s">
        <v>79</v>
      </c>
      <c r="M401" s="47" t="s">
        <v>73</v>
      </c>
    </row>
    <row r="402" spans="2:13">
      <c r="B402" s="42">
        <v>0.3125</v>
      </c>
      <c r="C402" s="43" t="s">
        <v>13</v>
      </c>
      <c r="D402" s="43" t="s">
        <v>2</v>
      </c>
      <c r="E402" s="43" t="s">
        <v>64</v>
      </c>
      <c r="F402" s="40" t="s">
        <v>14</v>
      </c>
      <c r="G402" s="44">
        <v>4</v>
      </c>
      <c r="H402" s="43" t="s">
        <v>3</v>
      </c>
      <c r="I402" s="40">
        <v>1.53</v>
      </c>
      <c r="J402" s="40"/>
      <c r="K402" s="43" t="s">
        <v>60</v>
      </c>
      <c r="L402" s="43" t="s">
        <v>79</v>
      </c>
      <c r="M402" s="47" t="s">
        <v>73</v>
      </c>
    </row>
    <row r="403" spans="2:13">
      <c r="B403" s="42">
        <v>0.33333333333333298</v>
      </c>
      <c r="C403" s="43" t="s">
        <v>13</v>
      </c>
      <c r="D403" s="43" t="s">
        <v>2</v>
      </c>
      <c r="E403" s="43" t="s">
        <v>64</v>
      </c>
      <c r="F403" s="40" t="s">
        <v>14</v>
      </c>
      <c r="G403" s="44">
        <v>4</v>
      </c>
      <c r="H403" s="43" t="s">
        <v>3</v>
      </c>
      <c r="I403" s="40">
        <v>1.53</v>
      </c>
      <c r="J403" s="40"/>
      <c r="K403" s="43" t="s">
        <v>60</v>
      </c>
      <c r="L403" s="43" t="s">
        <v>79</v>
      </c>
      <c r="M403" s="47" t="s">
        <v>73</v>
      </c>
    </row>
    <row r="404" spans="2:13">
      <c r="B404" s="42">
        <v>0.35416666666666702</v>
      </c>
      <c r="C404" s="43" t="s">
        <v>13</v>
      </c>
      <c r="D404" s="43" t="s">
        <v>2</v>
      </c>
      <c r="E404" s="43" t="s">
        <v>64</v>
      </c>
      <c r="F404" s="40" t="s">
        <v>14</v>
      </c>
      <c r="G404" s="44">
        <v>4</v>
      </c>
      <c r="H404" s="43" t="s">
        <v>3</v>
      </c>
      <c r="I404" s="40">
        <v>1.53</v>
      </c>
      <c r="J404" s="40"/>
      <c r="K404" s="43" t="s">
        <v>60</v>
      </c>
      <c r="L404" s="43" t="s">
        <v>79</v>
      </c>
      <c r="M404" s="47" t="s">
        <v>73</v>
      </c>
    </row>
    <row r="405" spans="2:13">
      <c r="B405" s="42">
        <v>0.375</v>
      </c>
      <c r="C405" s="43" t="s">
        <v>13</v>
      </c>
      <c r="D405" s="43" t="s">
        <v>2</v>
      </c>
      <c r="E405" s="43" t="s">
        <v>64</v>
      </c>
      <c r="F405" s="40" t="s">
        <v>14</v>
      </c>
      <c r="G405" s="44">
        <v>4</v>
      </c>
      <c r="H405" s="43" t="s">
        <v>3</v>
      </c>
      <c r="I405" s="40">
        <v>1.53</v>
      </c>
      <c r="J405" s="40"/>
      <c r="K405" s="43" t="s">
        <v>60</v>
      </c>
      <c r="L405" s="43" t="s">
        <v>79</v>
      </c>
      <c r="M405" s="47" t="s">
        <v>73</v>
      </c>
    </row>
    <row r="406" spans="2:13">
      <c r="B406" s="42">
        <v>0.39583333333333298</v>
      </c>
      <c r="C406" s="43" t="s">
        <v>13</v>
      </c>
      <c r="D406" s="43" t="s">
        <v>2</v>
      </c>
      <c r="E406" s="43" t="s">
        <v>64</v>
      </c>
      <c r="F406" s="40" t="s">
        <v>14</v>
      </c>
      <c r="G406" s="44">
        <v>4</v>
      </c>
      <c r="H406" s="43" t="s">
        <v>3</v>
      </c>
      <c r="I406" s="40">
        <v>1.53</v>
      </c>
      <c r="J406" s="40"/>
      <c r="K406" s="43" t="s">
        <v>60</v>
      </c>
      <c r="L406" s="43" t="s">
        <v>79</v>
      </c>
      <c r="M406" s="47" t="s">
        <v>73</v>
      </c>
    </row>
    <row r="407" spans="2:13">
      <c r="B407" s="42">
        <v>0.41666666666666702</v>
      </c>
      <c r="C407" s="43" t="s">
        <v>13</v>
      </c>
      <c r="D407" s="43" t="s">
        <v>2</v>
      </c>
      <c r="E407" s="43" t="s">
        <v>64</v>
      </c>
      <c r="F407" s="40" t="s">
        <v>14</v>
      </c>
      <c r="G407" s="44">
        <v>4</v>
      </c>
      <c r="H407" s="43" t="s">
        <v>3</v>
      </c>
      <c r="I407" s="40">
        <v>1.53</v>
      </c>
      <c r="J407" s="40"/>
      <c r="K407" s="43" t="s">
        <v>60</v>
      </c>
      <c r="L407" s="43" t="s">
        <v>79</v>
      </c>
      <c r="M407" s="47" t="s">
        <v>73</v>
      </c>
    </row>
    <row r="408" spans="2:13">
      <c r="B408" s="42">
        <v>0.4375</v>
      </c>
      <c r="C408" s="43" t="s">
        <v>13</v>
      </c>
      <c r="D408" s="43" t="s">
        <v>2</v>
      </c>
      <c r="E408" s="43" t="s">
        <v>64</v>
      </c>
      <c r="F408" s="40" t="s">
        <v>14</v>
      </c>
      <c r="G408" s="44">
        <v>4</v>
      </c>
      <c r="H408" s="43" t="s">
        <v>3</v>
      </c>
      <c r="I408" s="40">
        <v>1.53</v>
      </c>
      <c r="J408" s="40"/>
      <c r="K408" s="43" t="s">
        <v>60</v>
      </c>
      <c r="L408" s="43" t="s">
        <v>79</v>
      </c>
      <c r="M408" s="47" t="s">
        <v>73</v>
      </c>
    </row>
    <row r="409" spans="2:13">
      <c r="B409" s="42">
        <v>0.45833333333333298</v>
      </c>
      <c r="C409" s="43" t="s">
        <v>13</v>
      </c>
      <c r="D409" s="43" t="s">
        <v>2</v>
      </c>
      <c r="E409" s="43" t="s">
        <v>64</v>
      </c>
      <c r="F409" s="40" t="s">
        <v>14</v>
      </c>
      <c r="G409" s="44">
        <v>4</v>
      </c>
      <c r="H409" s="43" t="s">
        <v>3</v>
      </c>
      <c r="I409" s="40">
        <v>1.53</v>
      </c>
      <c r="J409" s="40"/>
      <c r="K409" s="43" t="s">
        <v>60</v>
      </c>
      <c r="L409" s="43" t="s">
        <v>79</v>
      </c>
      <c r="M409" s="47" t="s">
        <v>73</v>
      </c>
    </row>
    <row r="410" spans="2:13">
      <c r="B410" s="42">
        <v>0.47916666666666702</v>
      </c>
      <c r="C410" s="43" t="s">
        <v>13</v>
      </c>
      <c r="D410" s="43" t="s">
        <v>2</v>
      </c>
      <c r="E410" s="43" t="s">
        <v>64</v>
      </c>
      <c r="F410" s="40" t="s">
        <v>14</v>
      </c>
      <c r="G410" s="44">
        <v>4</v>
      </c>
      <c r="H410" s="43" t="s">
        <v>3</v>
      </c>
      <c r="I410" s="40">
        <v>1.53</v>
      </c>
      <c r="J410" s="40"/>
      <c r="K410" s="43" t="s">
        <v>60</v>
      </c>
      <c r="L410" s="43" t="s">
        <v>79</v>
      </c>
      <c r="M410" s="47" t="s">
        <v>73</v>
      </c>
    </row>
    <row r="411" spans="2:13">
      <c r="B411" s="42">
        <v>0.5</v>
      </c>
      <c r="C411" s="43" t="s">
        <v>13</v>
      </c>
      <c r="D411" s="43" t="s">
        <v>2</v>
      </c>
      <c r="E411" s="43" t="s">
        <v>64</v>
      </c>
      <c r="F411" s="40" t="s">
        <v>14</v>
      </c>
      <c r="G411" s="44">
        <v>4</v>
      </c>
      <c r="H411" s="43" t="s">
        <v>3</v>
      </c>
      <c r="I411" s="40">
        <v>1.53</v>
      </c>
      <c r="J411" s="40"/>
      <c r="K411" s="43" t="s">
        <v>60</v>
      </c>
      <c r="L411" s="43" t="s">
        <v>79</v>
      </c>
      <c r="M411" s="47" t="s">
        <v>73</v>
      </c>
    </row>
    <row r="412" spans="2:13">
      <c r="B412" s="42">
        <v>0.52083333333333304</v>
      </c>
      <c r="C412" s="43" t="s">
        <v>13</v>
      </c>
      <c r="D412" s="43" t="s">
        <v>2</v>
      </c>
      <c r="E412" s="43" t="s">
        <v>64</v>
      </c>
      <c r="F412" s="40" t="s">
        <v>14</v>
      </c>
      <c r="G412" s="44">
        <v>4</v>
      </c>
      <c r="H412" s="43" t="s">
        <v>3</v>
      </c>
      <c r="I412" s="40">
        <v>1.53</v>
      </c>
      <c r="J412" s="40"/>
      <c r="K412" s="43" t="s">
        <v>60</v>
      </c>
      <c r="L412" s="43" t="s">
        <v>79</v>
      </c>
      <c r="M412" s="47" t="s">
        <v>73</v>
      </c>
    </row>
    <row r="413" spans="2:13">
      <c r="B413" s="42">
        <v>0.54166666666666696</v>
      </c>
      <c r="C413" s="43" t="s">
        <v>13</v>
      </c>
      <c r="D413" s="43" t="s">
        <v>2</v>
      </c>
      <c r="E413" s="43" t="s">
        <v>64</v>
      </c>
      <c r="F413" s="40" t="s">
        <v>14</v>
      </c>
      <c r="G413" s="44">
        <v>4</v>
      </c>
      <c r="H413" s="43" t="s">
        <v>3</v>
      </c>
      <c r="I413" s="40">
        <v>1.53</v>
      </c>
      <c r="J413" s="40"/>
      <c r="K413" s="43" t="s">
        <v>60</v>
      </c>
      <c r="L413" s="43" t="s">
        <v>79</v>
      </c>
      <c r="M413" s="47" t="s">
        <v>73</v>
      </c>
    </row>
    <row r="414" spans="2:13">
      <c r="B414" s="42">
        <v>0.5625</v>
      </c>
      <c r="C414" s="43" t="s">
        <v>13</v>
      </c>
      <c r="D414" s="43" t="s">
        <v>2</v>
      </c>
      <c r="E414" s="43" t="s">
        <v>64</v>
      </c>
      <c r="F414" s="40" t="s">
        <v>14</v>
      </c>
      <c r="G414" s="44">
        <v>4</v>
      </c>
      <c r="H414" s="43" t="s">
        <v>3</v>
      </c>
      <c r="I414" s="40">
        <v>1.53</v>
      </c>
      <c r="J414" s="40"/>
      <c r="K414" s="43" t="s">
        <v>60</v>
      </c>
      <c r="L414" s="43" t="s">
        <v>79</v>
      </c>
      <c r="M414" s="47" t="s">
        <v>73</v>
      </c>
    </row>
    <row r="415" spans="2:13">
      <c r="B415" s="42">
        <v>0.58333333333333304</v>
      </c>
      <c r="C415" s="43" t="s">
        <v>13</v>
      </c>
      <c r="D415" s="43" t="s">
        <v>2</v>
      </c>
      <c r="E415" s="43" t="s">
        <v>64</v>
      </c>
      <c r="F415" s="40" t="s">
        <v>14</v>
      </c>
      <c r="G415" s="44">
        <v>4</v>
      </c>
      <c r="H415" s="43" t="s">
        <v>3</v>
      </c>
      <c r="I415" s="40">
        <v>1.53</v>
      </c>
      <c r="J415" s="40"/>
      <c r="K415" s="43" t="s">
        <v>60</v>
      </c>
      <c r="L415" s="43" t="s">
        <v>79</v>
      </c>
      <c r="M415" s="47" t="s">
        <v>73</v>
      </c>
    </row>
    <row r="416" spans="2:13">
      <c r="B416" s="42">
        <v>0.60416666666666696</v>
      </c>
      <c r="C416" s="43" t="s">
        <v>13</v>
      </c>
      <c r="D416" s="43" t="s">
        <v>2</v>
      </c>
      <c r="E416" s="43" t="s">
        <v>64</v>
      </c>
      <c r="F416" s="40" t="s">
        <v>14</v>
      </c>
      <c r="G416" s="44">
        <v>4</v>
      </c>
      <c r="H416" s="43" t="s">
        <v>3</v>
      </c>
      <c r="I416" s="40">
        <v>1.53</v>
      </c>
      <c r="J416" s="40"/>
      <c r="K416" s="43" t="s">
        <v>60</v>
      </c>
      <c r="L416" s="43" t="s">
        <v>79</v>
      </c>
      <c r="M416" s="47" t="s">
        <v>73</v>
      </c>
    </row>
    <row r="417" spans="2:13">
      <c r="B417" s="42">
        <v>0.625</v>
      </c>
      <c r="C417" s="43" t="s">
        <v>13</v>
      </c>
      <c r="D417" s="43" t="s">
        <v>2</v>
      </c>
      <c r="E417" s="43" t="s">
        <v>64</v>
      </c>
      <c r="F417" s="40" t="s">
        <v>14</v>
      </c>
      <c r="G417" s="44">
        <v>4</v>
      </c>
      <c r="H417" s="43" t="s">
        <v>3</v>
      </c>
      <c r="I417" s="40">
        <v>1.53</v>
      </c>
      <c r="J417" s="40"/>
      <c r="K417" s="43" t="s">
        <v>60</v>
      </c>
      <c r="L417" s="43" t="s">
        <v>79</v>
      </c>
      <c r="M417" s="47" t="s">
        <v>73</v>
      </c>
    </row>
    <row r="418" spans="2:13">
      <c r="B418" s="42">
        <v>0.64583333333333304</v>
      </c>
      <c r="C418" s="43" t="s">
        <v>13</v>
      </c>
      <c r="D418" s="43" t="s">
        <v>2</v>
      </c>
      <c r="E418" s="43" t="s">
        <v>64</v>
      </c>
      <c r="F418" s="40" t="s">
        <v>14</v>
      </c>
      <c r="G418" s="44">
        <v>4</v>
      </c>
      <c r="H418" s="43" t="s">
        <v>3</v>
      </c>
      <c r="I418" s="40">
        <v>1.53</v>
      </c>
      <c r="J418" s="40"/>
      <c r="K418" s="43" t="s">
        <v>60</v>
      </c>
      <c r="L418" s="43" t="s">
        <v>79</v>
      </c>
      <c r="M418" s="47" t="s">
        <v>73</v>
      </c>
    </row>
    <row r="419" spans="2:13">
      <c r="B419" s="42">
        <v>0.66666666666666696</v>
      </c>
      <c r="C419" s="43" t="s">
        <v>13</v>
      </c>
      <c r="D419" s="43" t="s">
        <v>2</v>
      </c>
      <c r="E419" s="43" t="s">
        <v>64</v>
      </c>
      <c r="F419" s="40" t="s">
        <v>14</v>
      </c>
      <c r="G419" s="44">
        <v>4</v>
      </c>
      <c r="H419" s="43" t="s">
        <v>3</v>
      </c>
      <c r="I419" s="40">
        <v>1.53</v>
      </c>
      <c r="J419" s="40"/>
      <c r="K419" s="43" t="s">
        <v>60</v>
      </c>
      <c r="L419" s="43" t="s">
        <v>79</v>
      </c>
      <c r="M419" s="47" t="s">
        <v>73</v>
      </c>
    </row>
    <row r="420" spans="2:13">
      <c r="B420" s="42">
        <v>0.6875</v>
      </c>
      <c r="C420" s="43" t="s">
        <v>13</v>
      </c>
      <c r="D420" s="43" t="s">
        <v>2</v>
      </c>
      <c r="E420" s="43" t="s">
        <v>64</v>
      </c>
      <c r="F420" s="40" t="s">
        <v>14</v>
      </c>
      <c r="G420" s="44">
        <v>4</v>
      </c>
      <c r="H420" s="43" t="s">
        <v>3</v>
      </c>
      <c r="I420" s="40">
        <v>1.53</v>
      </c>
      <c r="J420" s="40"/>
      <c r="K420" s="43" t="s">
        <v>60</v>
      </c>
      <c r="L420" s="43" t="s">
        <v>79</v>
      </c>
      <c r="M420" s="47" t="s">
        <v>73</v>
      </c>
    </row>
    <row r="421" spans="2:13">
      <c r="B421" s="42">
        <v>0.70833333333333304</v>
      </c>
      <c r="C421" s="43" t="s">
        <v>13</v>
      </c>
      <c r="D421" s="43" t="s">
        <v>2</v>
      </c>
      <c r="E421" s="43" t="s">
        <v>64</v>
      </c>
      <c r="F421" s="40" t="s">
        <v>14</v>
      </c>
      <c r="G421" s="44">
        <v>4</v>
      </c>
      <c r="H421" s="43" t="s">
        <v>3</v>
      </c>
      <c r="I421" s="40">
        <v>1.53</v>
      </c>
      <c r="J421" s="40"/>
      <c r="K421" s="43" t="s">
        <v>60</v>
      </c>
      <c r="L421" s="43" t="s">
        <v>79</v>
      </c>
      <c r="M421" s="47" t="s">
        <v>73</v>
      </c>
    </row>
    <row r="422" spans="2:13">
      <c r="B422" s="42">
        <v>0.72916666666666696</v>
      </c>
      <c r="C422" s="43" t="s">
        <v>13</v>
      </c>
      <c r="D422" s="43" t="s">
        <v>2</v>
      </c>
      <c r="E422" s="43" t="s">
        <v>64</v>
      </c>
      <c r="F422" s="40" t="s">
        <v>14</v>
      </c>
      <c r="G422" s="44">
        <v>4</v>
      </c>
      <c r="H422" s="43" t="s">
        <v>3</v>
      </c>
      <c r="I422" s="40">
        <v>1.53</v>
      </c>
      <c r="J422" s="40"/>
      <c r="K422" s="43" t="s">
        <v>60</v>
      </c>
      <c r="L422" s="43" t="s">
        <v>79</v>
      </c>
      <c r="M422" s="47" t="s">
        <v>73</v>
      </c>
    </row>
    <row r="423" spans="2:13">
      <c r="B423" s="42">
        <v>0.75</v>
      </c>
      <c r="C423" s="43" t="s">
        <v>13</v>
      </c>
      <c r="D423" s="43" t="s">
        <v>2</v>
      </c>
      <c r="E423" s="43" t="s">
        <v>64</v>
      </c>
      <c r="F423" s="40" t="s">
        <v>14</v>
      </c>
      <c r="G423" s="44">
        <v>4</v>
      </c>
      <c r="H423" s="43" t="s">
        <v>3</v>
      </c>
      <c r="I423" s="40">
        <v>1.53</v>
      </c>
      <c r="J423" s="40"/>
      <c r="K423" s="43" t="s">
        <v>60</v>
      </c>
      <c r="L423" s="43" t="s">
        <v>79</v>
      </c>
      <c r="M423" s="47" t="s">
        <v>73</v>
      </c>
    </row>
    <row r="424" spans="2:13">
      <c r="B424" s="42">
        <v>0.77083333333333304</v>
      </c>
      <c r="C424" s="43" t="s">
        <v>13</v>
      </c>
      <c r="D424" s="43" t="s">
        <v>2</v>
      </c>
      <c r="E424" s="43" t="s">
        <v>64</v>
      </c>
      <c r="F424" s="40" t="s">
        <v>14</v>
      </c>
      <c r="G424" s="44">
        <v>4</v>
      </c>
      <c r="H424" s="43" t="s">
        <v>3</v>
      </c>
      <c r="I424" s="40">
        <v>1.53</v>
      </c>
      <c r="J424" s="40"/>
      <c r="K424" s="43" t="s">
        <v>60</v>
      </c>
      <c r="L424" s="43" t="s">
        <v>79</v>
      </c>
      <c r="M424" s="47" t="s">
        <v>73</v>
      </c>
    </row>
    <row r="425" spans="2:13">
      <c r="B425" s="42">
        <v>0.79166666666666696</v>
      </c>
      <c r="C425" s="43" t="s">
        <v>13</v>
      </c>
      <c r="D425" s="43" t="s">
        <v>2</v>
      </c>
      <c r="E425" s="43" t="s">
        <v>64</v>
      </c>
      <c r="F425" s="40" t="s">
        <v>14</v>
      </c>
      <c r="G425" s="44">
        <v>4</v>
      </c>
      <c r="H425" s="43" t="s">
        <v>3</v>
      </c>
      <c r="I425" s="40">
        <v>1.53</v>
      </c>
      <c r="J425" s="40"/>
      <c r="K425" s="43" t="s">
        <v>60</v>
      </c>
      <c r="L425" s="43" t="s">
        <v>79</v>
      </c>
      <c r="M425" s="47" t="s">
        <v>73</v>
      </c>
    </row>
    <row r="426" spans="2:13">
      <c r="B426" s="42">
        <v>0.8125</v>
      </c>
      <c r="C426" s="43" t="s">
        <v>13</v>
      </c>
      <c r="D426" s="43" t="s">
        <v>2</v>
      </c>
      <c r="E426" s="43" t="s">
        <v>64</v>
      </c>
      <c r="F426" s="40" t="s">
        <v>14</v>
      </c>
      <c r="G426" s="44">
        <v>4</v>
      </c>
      <c r="H426" s="43" t="s">
        <v>3</v>
      </c>
      <c r="I426" s="40">
        <v>1.53</v>
      </c>
      <c r="J426" s="40"/>
      <c r="K426" s="43" t="s">
        <v>60</v>
      </c>
      <c r="L426" s="43" t="s">
        <v>79</v>
      </c>
      <c r="M426" s="47" t="s">
        <v>73</v>
      </c>
    </row>
    <row r="427" spans="2:13">
      <c r="B427" s="42">
        <v>0.83333333333333304</v>
      </c>
      <c r="C427" s="43" t="s">
        <v>13</v>
      </c>
      <c r="D427" s="43" t="s">
        <v>2</v>
      </c>
      <c r="E427" s="43" t="s">
        <v>64</v>
      </c>
      <c r="F427" s="40" t="s">
        <v>14</v>
      </c>
      <c r="G427" s="44">
        <v>4</v>
      </c>
      <c r="H427" s="43" t="s">
        <v>3</v>
      </c>
      <c r="I427" s="40">
        <v>1.53</v>
      </c>
      <c r="J427" s="40"/>
      <c r="K427" s="43" t="s">
        <v>60</v>
      </c>
      <c r="L427" s="43" t="s">
        <v>79</v>
      </c>
      <c r="M427" s="47" t="s">
        <v>73</v>
      </c>
    </row>
    <row r="428" spans="2:13">
      <c r="B428" s="42">
        <v>0.85416666666666696</v>
      </c>
      <c r="C428" s="43" t="s">
        <v>13</v>
      </c>
      <c r="D428" s="43" t="s">
        <v>2</v>
      </c>
      <c r="E428" s="43" t="s">
        <v>64</v>
      </c>
      <c r="F428" s="40" t="s">
        <v>14</v>
      </c>
      <c r="G428" s="44">
        <v>4</v>
      </c>
      <c r="H428" s="43" t="s">
        <v>3</v>
      </c>
      <c r="I428" s="40">
        <v>1.53</v>
      </c>
      <c r="J428" s="40"/>
      <c r="K428" s="43" t="s">
        <v>60</v>
      </c>
      <c r="L428" s="43" t="s">
        <v>79</v>
      </c>
      <c r="M428" s="47" t="s">
        <v>73</v>
      </c>
    </row>
    <row r="429" spans="2:13">
      <c r="B429" s="42">
        <v>0.875</v>
      </c>
      <c r="C429" s="43" t="s">
        <v>13</v>
      </c>
      <c r="D429" s="43" t="s">
        <v>2</v>
      </c>
      <c r="E429" s="43" t="s">
        <v>64</v>
      </c>
      <c r="F429" s="40" t="s">
        <v>14</v>
      </c>
      <c r="G429" s="44">
        <v>4</v>
      </c>
      <c r="H429" s="43" t="s">
        <v>3</v>
      </c>
      <c r="I429" s="40">
        <v>1.53</v>
      </c>
      <c r="J429" s="40"/>
      <c r="K429" s="43" t="s">
        <v>60</v>
      </c>
      <c r="L429" s="43" t="s">
        <v>79</v>
      </c>
      <c r="M429" s="47" t="s">
        <v>73</v>
      </c>
    </row>
    <row r="430" spans="2:13">
      <c r="B430" s="42">
        <v>0.89583333333333304</v>
      </c>
      <c r="C430" s="43" t="s">
        <v>13</v>
      </c>
      <c r="D430" s="43" t="s">
        <v>2</v>
      </c>
      <c r="E430" s="43" t="s">
        <v>64</v>
      </c>
      <c r="F430" s="40" t="s">
        <v>14</v>
      </c>
      <c r="G430" s="44">
        <v>4</v>
      </c>
      <c r="H430" s="43" t="s">
        <v>3</v>
      </c>
      <c r="I430" s="40">
        <v>1.53</v>
      </c>
      <c r="J430" s="40"/>
      <c r="K430" s="43" t="s">
        <v>60</v>
      </c>
      <c r="L430" s="43" t="s">
        <v>79</v>
      </c>
      <c r="M430" s="47" t="s">
        <v>73</v>
      </c>
    </row>
    <row r="431" spans="2:13">
      <c r="B431" s="42">
        <v>0.91666666666666696</v>
      </c>
      <c r="C431" s="43" t="s">
        <v>13</v>
      </c>
      <c r="D431" s="43" t="s">
        <v>2</v>
      </c>
      <c r="E431" s="43" t="s">
        <v>64</v>
      </c>
      <c r="F431" s="40" t="s">
        <v>14</v>
      </c>
      <c r="G431" s="44">
        <v>4</v>
      </c>
      <c r="H431" s="43" t="s">
        <v>3</v>
      </c>
      <c r="I431" s="40">
        <v>1.53</v>
      </c>
      <c r="J431" s="40"/>
      <c r="K431" s="43" t="s">
        <v>60</v>
      </c>
      <c r="L431" s="43" t="s">
        <v>79</v>
      </c>
      <c r="M431" s="47" t="s">
        <v>73</v>
      </c>
    </row>
    <row r="432" spans="2:13">
      <c r="B432" s="42">
        <v>0.9375</v>
      </c>
      <c r="C432" s="43" t="s">
        <v>13</v>
      </c>
      <c r="D432" s="43" t="s">
        <v>2</v>
      </c>
      <c r="E432" s="43" t="s">
        <v>64</v>
      </c>
      <c r="F432" s="40" t="s">
        <v>14</v>
      </c>
      <c r="G432" s="44">
        <v>4</v>
      </c>
      <c r="H432" s="43" t="s">
        <v>3</v>
      </c>
      <c r="I432" s="40">
        <v>1.53</v>
      </c>
      <c r="J432" s="40"/>
      <c r="K432" s="43" t="s">
        <v>60</v>
      </c>
      <c r="L432" s="43" t="s">
        <v>79</v>
      </c>
      <c r="M432" s="47" t="s">
        <v>73</v>
      </c>
    </row>
    <row r="433" spans="2:13">
      <c r="B433" s="42">
        <v>0.95833333333333304</v>
      </c>
      <c r="C433" s="43" t="s">
        <v>13</v>
      </c>
      <c r="D433" s="43" t="s">
        <v>2</v>
      </c>
      <c r="E433" s="43" t="s">
        <v>64</v>
      </c>
      <c r="F433" s="40" t="s">
        <v>14</v>
      </c>
      <c r="G433" s="44">
        <v>4</v>
      </c>
      <c r="H433" s="43" t="s">
        <v>3</v>
      </c>
      <c r="I433" s="40">
        <v>1.53</v>
      </c>
      <c r="J433" s="40"/>
      <c r="K433" s="43" t="s">
        <v>60</v>
      </c>
      <c r="L433" s="43" t="s">
        <v>79</v>
      </c>
      <c r="M433" s="47" t="s">
        <v>73</v>
      </c>
    </row>
    <row r="434" spans="2:13">
      <c r="B434" s="42">
        <v>0.97916666666666696</v>
      </c>
      <c r="C434" s="43" t="s">
        <v>13</v>
      </c>
      <c r="D434" s="43" t="s">
        <v>2</v>
      </c>
      <c r="E434" s="43" t="s">
        <v>64</v>
      </c>
      <c r="F434" s="40" t="s">
        <v>14</v>
      </c>
      <c r="G434" s="44">
        <v>4</v>
      </c>
      <c r="H434" s="43" t="s">
        <v>3</v>
      </c>
      <c r="I434" s="40">
        <v>1.53</v>
      </c>
      <c r="J434" s="40"/>
      <c r="K434" s="43" t="s">
        <v>60</v>
      </c>
      <c r="L434" s="43" t="s">
        <v>79</v>
      </c>
      <c r="M434" s="47" t="s">
        <v>73</v>
      </c>
    </row>
    <row r="435" spans="2:13">
      <c r="B435" s="42">
        <v>0</v>
      </c>
      <c r="C435" s="43" t="s">
        <v>8</v>
      </c>
      <c r="D435" s="43" t="s">
        <v>1</v>
      </c>
      <c r="E435" s="43" t="s">
        <v>64</v>
      </c>
      <c r="F435" s="40" t="s">
        <v>14</v>
      </c>
      <c r="G435" s="44">
        <v>4</v>
      </c>
      <c r="H435" s="43" t="s">
        <v>3</v>
      </c>
      <c r="I435" s="40">
        <v>1.53</v>
      </c>
      <c r="J435" s="40"/>
      <c r="K435" s="43" t="s">
        <v>60</v>
      </c>
      <c r="L435" s="43" t="s">
        <v>79</v>
      </c>
      <c r="M435" s="47" t="s">
        <v>73</v>
      </c>
    </row>
    <row r="436" spans="2:13">
      <c r="B436" s="42">
        <v>2.0833333333333301E-2</v>
      </c>
      <c r="C436" s="43" t="s">
        <v>8</v>
      </c>
      <c r="D436" s="43" t="s">
        <v>1</v>
      </c>
      <c r="E436" s="43" t="s">
        <v>64</v>
      </c>
      <c r="F436" s="40" t="s">
        <v>14</v>
      </c>
      <c r="G436" s="44">
        <v>4</v>
      </c>
      <c r="H436" s="43" t="s">
        <v>3</v>
      </c>
      <c r="I436" s="40">
        <v>1.53</v>
      </c>
      <c r="J436" s="40"/>
      <c r="K436" s="43" t="s">
        <v>60</v>
      </c>
      <c r="L436" s="43" t="s">
        <v>79</v>
      </c>
      <c r="M436" s="47" t="s">
        <v>73</v>
      </c>
    </row>
    <row r="437" spans="2:13">
      <c r="B437" s="42">
        <v>4.1666666666666699E-2</v>
      </c>
      <c r="C437" s="43" t="s">
        <v>8</v>
      </c>
      <c r="D437" s="43" t="s">
        <v>1</v>
      </c>
      <c r="E437" s="43" t="s">
        <v>64</v>
      </c>
      <c r="F437" s="40" t="s">
        <v>14</v>
      </c>
      <c r="G437" s="44">
        <v>4</v>
      </c>
      <c r="H437" s="43" t="s">
        <v>3</v>
      </c>
      <c r="I437" s="40">
        <v>1.53</v>
      </c>
      <c r="J437" s="40"/>
      <c r="K437" s="43" t="s">
        <v>60</v>
      </c>
      <c r="L437" s="43" t="s">
        <v>79</v>
      </c>
      <c r="M437" s="47" t="s">
        <v>73</v>
      </c>
    </row>
    <row r="438" spans="2:13">
      <c r="B438" s="42">
        <v>6.25E-2</v>
      </c>
      <c r="C438" s="43" t="s">
        <v>8</v>
      </c>
      <c r="D438" s="43" t="s">
        <v>1</v>
      </c>
      <c r="E438" s="43" t="s">
        <v>64</v>
      </c>
      <c r="F438" s="40" t="s">
        <v>14</v>
      </c>
      <c r="G438" s="44">
        <v>4</v>
      </c>
      <c r="H438" s="43" t="s">
        <v>3</v>
      </c>
      <c r="I438" s="40">
        <v>1.53</v>
      </c>
      <c r="J438" s="40"/>
      <c r="K438" s="43" t="s">
        <v>60</v>
      </c>
      <c r="L438" s="43" t="s">
        <v>79</v>
      </c>
      <c r="M438" s="47" t="s">
        <v>73</v>
      </c>
    </row>
    <row r="439" spans="2:13">
      <c r="B439" s="42">
        <v>8.3333333333333301E-2</v>
      </c>
      <c r="C439" s="43" t="s">
        <v>8</v>
      </c>
      <c r="D439" s="43" t="s">
        <v>1</v>
      </c>
      <c r="E439" s="43" t="s">
        <v>64</v>
      </c>
      <c r="F439" s="40" t="s">
        <v>14</v>
      </c>
      <c r="G439" s="44">
        <v>4</v>
      </c>
      <c r="H439" s="43" t="s">
        <v>3</v>
      </c>
      <c r="I439" s="40">
        <v>1.53</v>
      </c>
      <c r="J439" s="40"/>
      <c r="K439" s="43" t="s">
        <v>60</v>
      </c>
      <c r="L439" s="43" t="s">
        <v>79</v>
      </c>
      <c r="M439" s="47" t="s">
        <v>73</v>
      </c>
    </row>
    <row r="440" spans="2:13">
      <c r="B440" s="42">
        <v>0.104166666666667</v>
      </c>
      <c r="C440" s="43" t="s">
        <v>8</v>
      </c>
      <c r="D440" s="43" t="s">
        <v>1</v>
      </c>
      <c r="E440" s="43" t="s">
        <v>64</v>
      </c>
      <c r="F440" s="40" t="s">
        <v>14</v>
      </c>
      <c r="G440" s="44">
        <v>4</v>
      </c>
      <c r="H440" s="43" t="s">
        <v>3</v>
      </c>
      <c r="I440" s="40">
        <v>1.53</v>
      </c>
      <c r="J440" s="40"/>
      <c r="K440" s="43" t="s">
        <v>60</v>
      </c>
      <c r="L440" s="43" t="s">
        <v>79</v>
      </c>
      <c r="M440" s="47" t="s">
        <v>73</v>
      </c>
    </row>
    <row r="441" spans="2:13">
      <c r="B441" s="42">
        <v>0.125</v>
      </c>
      <c r="C441" s="43" t="s">
        <v>8</v>
      </c>
      <c r="D441" s="43" t="s">
        <v>1</v>
      </c>
      <c r="E441" s="43" t="s">
        <v>64</v>
      </c>
      <c r="F441" s="40" t="s">
        <v>14</v>
      </c>
      <c r="G441" s="44">
        <v>4</v>
      </c>
      <c r="H441" s="43" t="s">
        <v>3</v>
      </c>
      <c r="I441" s="40">
        <v>1.53</v>
      </c>
      <c r="J441" s="40"/>
      <c r="K441" s="43" t="s">
        <v>60</v>
      </c>
      <c r="L441" s="43" t="s">
        <v>79</v>
      </c>
      <c r="M441" s="47" t="s">
        <v>73</v>
      </c>
    </row>
    <row r="442" spans="2:13">
      <c r="B442" s="42">
        <v>0.14583333333333301</v>
      </c>
      <c r="C442" s="43" t="s">
        <v>8</v>
      </c>
      <c r="D442" s="43" t="s">
        <v>1</v>
      </c>
      <c r="E442" s="43" t="s">
        <v>64</v>
      </c>
      <c r="F442" s="40" t="s">
        <v>14</v>
      </c>
      <c r="G442" s="44">
        <v>4</v>
      </c>
      <c r="H442" s="43" t="s">
        <v>3</v>
      </c>
      <c r="I442" s="40">
        <v>1.53</v>
      </c>
      <c r="J442" s="40"/>
      <c r="K442" s="43" t="s">
        <v>60</v>
      </c>
      <c r="L442" s="43" t="s">
        <v>79</v>
      </c>
      <c r="M442" s="47" t="s">
        <v>73</v>
      </c>
    </row>
    <row r="443" spans="2:13">
      <c r="B443" s="42">
        <v>0.16666666666666699</v>
      </c>
      <c r="C443" s="43" t="s">
        <v>8</v>
      </c>
      <c r="D443" s="43" t="s">
        <v>1</v>
      </c>
      <c r="E443" s="43" t="s">
        <v>64</v>
      </c>
      <c r="F443" s="40" t="s">
        <v>14</v>
      </c>
      <c r="G443" s="44">
        <v>4</v>
      </c>
      <c r="H443" s="43" t="s">
        <v>3</v>
      </c>
      <c r="I443" s="40">
        <v>1.53</v>
      </c>
      <c r="J443" s="40"/>
      <c r="K443" s="43" t="s">
        <v>60</v>
      </c>
      <c r="L443" s="43" t="s">
        <v>79</v>
      </c>
      <c r="M443" s="47" t="s">
        <v>73</v>
      </c>
    </row>
    <row r="444" spans="2:13">
      <c r="B444" s="42">
        <v>0.1875</v>
      </c>
      <c r="C444" s="43" t="s">
        <v>8</v>
      </c>
      <c r="D444" s="43" t="s">
        <v>1</v>
      </c>
      <c r="E444" s="43" t="s">
        <v>64</v>
      </c>
      <c r="F444" s="40" t="s">
        <v>14</v>
      </c>
      <c r="G444" s="44">
        <v>4</v>
      </c>
      <c r="H444" s="43" t="s">
        <v>3</v>
      </c>
      <c r="I444" s="40">
        <v>1.53</v>
      </c>
      <c r="J444" s="40"/>
      <c r="K444" s="43" t="s">
        <v>60</v>
      </c>
      <c r="L444" s="43" t="s">
        <v>79</v>
      </c>
      <c r="M444" s="47" t="s">
        <v>73</v>
      </c>
    </row>
    <row r="445" spans="2:13">
      <c r="B445" s="42">
        <v>0.20833333333333301</v>
      </c>
      <c r="C445" s="43" t="s">
        <v>8</v>
      </c>
      <c r="D445" s="43" t="s">
        <v>1</v>
      </c>
      <c r="E445" s="43" t="s">
        <v>64</v>
      </c>
      <c r="F445" s="40" t="s">
        <v>14</v>
      </c>
      <c r="G445" s="44">
        <v>4</v>
      </c>
      <c r="H445" s="43" t="s">
        <v>3</v>
      </c>
      <c r="I445" s="40">
        <v>1.53</v>
      </c>
      <c r="J445" s="40"/>
      <c r="K445" s="43" t="s">
        <v>60</v>
      </c>
      <c r="L445" s="43" t="s">
        <v>79</v>
      </c>
      <c r="M445" s="47" t="s">
        <v>73</v>
      </c>
    </row>
    <row r="446" spans="2:13">
      <c r="B446" s="42">
        <v>0.22916666666666699</v>
      </c>
      <c r="C446" s="43" t="s">
        <v>8</v>
      </c>
      <c r="D446" s="43" t="s">
        <v>1</v>
      </c>
      <c r="E446" s="43" t="s">
        <v>64</v>
      </c>
      <c r="F446" s="40" t="s">
        <v>14</v>
      </c>
      <c r="G446" s="44">
        <v>4</v>
      </c>
      <c r="H446" s="43" t="s">
        <v>3</v>
      </c>
      <c r="I446" s="40">
        <v>1.53</v>
      </c>
      <c r="J446" s="40"/>
      <c r="K446" s="43" t="s">
        <v>60</v>
      </c>
      <c r="L446" s="43" t="s">
        <v>79</v>
      </c>
      <c r="M446" s="47" t="s">
        <v>73</v>
      </c>
    </row>
    <row r="447" spans="2:13">
      <c r="B447" s="42">
        <v>0.25</v>
      </c>
      <c r="C447" s="43" t="s">
        <v>8</v>
      </c>
      <c r="D447" s="43" t="s">
        <v>1</v>
      </c>
      <c r="E447" s="43" t="s">
        <v>64</v>
      </c>
      <c r="F447" s="40" t="s">
        <v>14</v>
      </c>
      <c r="G447" s="44">
        <v>4</v>
      </c>
      <c r="H447" s="43" t="s">
        <v>3</v>
      </c>
      <c r="I447" s="40">
        <v>1.53</v>
      </c>
      <c r="J447" s="40"/>
      <c r="K447" s="43" t="s">
        <v>60</v>
      </c>
      <c r="L447" s="43" t="s">
        <v>79</v>
      </c>
      <c r="M447" s="47" t="s">
        <v>73</v>
      </c>
    </row>
    <row r="448" spans="2:13">
      <c r="B448" s="42">
        <v>0.27083333333333298</v>
      </c>
      <c r="C448" s="43" t="s">
        <v>8</v>
      </c>
      <c r="D448" s="43" t="s">
        <v>1</v>
      </c>
      <c r="E448" s="43" t="s">
        <v>64</v>
      </c>
      <c r="F448" s="40" t="s">
        <v>14</v>
      </c>
      <c r="G448" s="44">
        <v>4</v>
      </c>
      <c r="H448" s="43" t="s">
        <v>3</v>
      </c>
      <c r="I448" s="40">
        <v>1.53</v>
      </c>
      <c r="J448" s="40"/>
      <c r="K448" s="43" t="s">
        <v>60</v>
      </c>
      <c r="L448" s="43" t="s">
        <v>79</v>
      </c>
      <c r="M448" s="47" t="s">
        <v>73</v>
      </c>
    </row>
    <row r="449" spans="2:13">
      <c r="B449" s="42">
        <v>0.29166666666666702</v>
      </c>
      <c r="C449" s="43" t="s">
        <v>8</v>
      </c>
      <c r="D449" s="43" t="s">
        <v>1</v>
      </c>
      <c r="E449" s="43" t="s">
        <v>64</v>
      </c>
      <c r="F449" s="40" t="s">
        <v>14</v>
      </c>
      <c r="G449" s="44">
        <v>4</v>
      </c>
      <c r="H449" s="43" t="s">
        <v>3</v>
      </c>
      <c r="I449" s="40">
        <v>1.53</v>
      </c>
      <c r="J449" s="40"/>
      <c r="K449" s="43" t="s">
        <v>60</v>
      </c>
      <c r="L449" s="43" t="s">
        <v>79</v>
      </c>
      <c r="M449" s="47" t="s">
        <v>73</v>
      </c>
    </row>
    <row r="450" spans="2:13">
      <c r="B450" s="42">
        <v>0.3125</v>
      </c>
      <c r="C450" s="43" t="s">
        <v>8</v>
      </c>
      <c r="D450" s="43" t="s">
        <v>1</v>
      </c>
      <c r="E450" s="43" t="s">
        <v>64</v>
      </c>
      <c r="F450" s="40" t="s">
        <v>14</v>
      </c>
      <c r="G450" s="44">
        <v>2</v>
      </c>
      <c r="H450" s="43" t="s">
        <v>3</v>
      </c>
      <c r="I450" s="40">
        <v>2.97</v>
      </c>
      <c r="J450" s="40"/>
      <c r="K450" s="43" t="s">
        <v>61</v>
      </c>
      <c r="L450" s="43" t="s">
        <v>80</v>
      </c>
      <c r="M450" s="47" t="s">
        <v>73</v>
      </c>
    </row>
    <row r="451" spans="2:13">
      <c r="B451" s="42">
        <v>0.33333333333333298</v>
      </c>
      <c r="C451" s="43" t="s">
        <v>8</v>
      </c>
      <c r="D451" s="43" t="s">
        <v>1</v>
      </c>
      <c r="E451" s="43" t="s">
        <v>64</v>
      </c>
      <c r="F451" s="40" t="s">
        <v>14</v>
      </c>
      <c r="G451" s="44">
        <v>2</v>
      </c>
      <c r="H451" s="43" t="s">
        <v>3</v>
      </c>
      <c r="I451" s="40">
        <v>2.97</v>
      </c>
      <c r="J451" s="40"/>
      <c r="K451" s="43" t="s">
        <v>61</v>
      </c>
      <c r="L451" s="43" t="s">
        <v>80</v>
      </c>
      <c r="M451" s="47" t="s">
        <v>73</v>
      </c>
    </row>
    <row r="452" spans="2:13">
      <c r="B452" s="42">
        <v>0.35416666666666702</v>
      </c>
      <c r="C452" s="43" t="s">
        <v>8</v>
      </c>
      <c r="D452" s="43" t="s">
        <v>1</v>
      </c>
      <c r="E452" s="43" t="s">
        <v>64</v>
      </c>
      <c r="F452" s="40" t="s">
        <v>14</v>
      </c>
      <c r="G452" s="44">
        <v>2</v>
      </c>
      <c r="H452" s="43" t="s">
        <v>3</v>
      </c>
      <c r="I452" s="40">
        <v>2.97</v>
      </c>
      <c r="J452" s="40"/>
      <c r="K452" s="43" t="s">
        <v>61</v>
      </c>
      <c r="L452" s="43" t="s">
        <v>80</v>
      </c>
      <c r="M452" s="47" t="s">
        <v>73</v>
      </c>
    </row>
    <row r="453" spans="2:13">
      <c r="B453" s="42">
        <v>0.375</v>
      </c>
      <c r="C453" s="43" t="s">
        <v>8</v>
      </c>
      <c r="D453" s="43" t="s">
        <v>1</v>
      </c>
      <c r="E453" s="43" t="s">
        <v>64</v>
      </c>
      <c r="F453" s="40" t="s">
        <v>14</v>
      </c>
      <c r="G453" s="44">
        <v>2</v>
      </c>
      <c r="H453" s="43" t="s">
        <v>3</v>
      </c>
      <c r="I453" s="40">
        <v>2.97</v>
      </c>
      <c r="J453" s="40"/>
      <c r="K453" s="43" t="s">
        <v>61</v>
      </c>
      <c r="L453" s="43" t="s">
        <v>80</v>
      </c>
      <c r="M453" s="47" t="s">
        <v>73</v>
      </c>
    </row>
    <row r="454" spans="2:13">
      <c r="B454" s="42">
        <v>0.39583333333333298</v>
      </c>
      <c r="C454" s="43" t="s">
        <v>8</v>
      </c>
      <c r="D454" s="43" t="s">
        <v>1</v>
      </c>
      <c r="E454" s="43" t="s">
        <v>64</v>
      </c>
      <c r="F454" s="40" t="s">
        <v>14</v>
      </c>
      <c r="G454" s="44">
        <v>2</v>
      </c>
      <c r="H454" s="43" t="s">
        <v>3</v>
      </c>
      <c r="I454" s="40">
        <v>2.97</v>
      </c>
      <c r="J454" s="40"/>
      <c r="K454" s="43" t="s">
        <v>61</v>
      </c>
      <c r="L454" s="43" t="s">
        <v>80</v>
      </c>
      <c r="M454" s="47" t="s">
        <v>73</v>
      </c>
    </row>
    <row r="455" spans="2:13">
      <c r="B455" s="42">
        <v>0.41666666666666702</v>
      </c>
      <c r="C455" s="43" t="s">
        <v>8</v>
      </c>
      <c r="D455" s="43" t="s">
        <v>1</v>
      </c>
      <c r="E455" s="43" t="s">
        <v>64</v>
      </c>
      <c r="F455" s="40" t="s">
        <v>14</v>
      </c>
      <c r="G455" s="44">
        <v>1</v>
      </c>
      <c r="H455" s="43" t="s">
        <v>3</v>
      </c>
      <c r="I455" s="40">
        <v>2.97</v>
      </c>
      <c r="J455" s="40"/>
      <c r="K455" s="43" t="s">
        <v>69</v>
      </c>
      <c r="L455" s="43" t="s">
        <v>81</v>
      </c>
      <c r="M455" s="47" t="s">
        <v>73</v>
      </c>
    </row>
    <row r="456" spans="2:13">
      <c r="B456" s="42">
        <v>0.4375</v>
      </c>
      <c r="C456" s="43" t="s">
        <v>8</v>
      </c>
      <c r="D456" s="43" t="s">
        <v>1</v>
      </c>
      <c r="E456" s="43" t="s">
        <v>64</v>
      </c>
      <c r="F456" s="40" t="s">
        <v>14</v>
      </c>
      <c r="G456" s="44">
        <v>1</v>
      </c>
      <c r="H456" s="43" t="s">
        <v>3</v>
      </c>
      <c r="I456" s="40">
        <v>2.97</v>
      </c>
      <c r="J456" s="40"/>
      <c r="K456" s="43" t="s">
        <v>69</v>
      </c>
      <c r="L456" s="43" t="s">
        <v>81</v>
      </c>
      <c r="M456" s="47" t="s">
        <v>73</v>
      </c>
    </row>
    <row r="457" spans="2:13">
      <c r="B457" s="42">
        <v>0.45833333333333298</v>
      </c>
      <c r="C457" s="43" t="s">
        <v>8</v>
      </c>
      <c r="D457" s="43" t="s">
        <v>1</v>
      </c>
      <c r="E457" s="43" t="s">
        <v>64</v>
      </c>
      <c r="F457" s="40" t="s">
        <v>14</v>
      </c>
      <c r="G457" s="44">
        <v>1</v>
      </c>
      <c r="H457" s="43" t="s">
        <v>3</v>
      </c>
      <c r="I457" s="40">
        <v>2.97</v>
      </c>
      <c r="J457" s="40"/>
      <c r="K457" s="43" t="s">
        <v>69</v>
      </c>
      <c r="L457" s="43" t="s">
        <v>81</v>
      </c>
      <c r="M457" s="47" t="s">
        <v>73</v>
      </c>
    </row>
    <row r="458" spans="2:13">
      <c r="B458" s="42">
        <v>0.47916666666666702</v>
      </c>
      <c r="C458" s="43" t="s">
        <v>8</v>
      </c>
      <c r="D458" s="43" t="s">
        <v>1</v>
      </c>
      <c r="E458" s="43" t="s">
        <v>64</v>
      </c>
      <c r="F458" s="40" t="s">
        <v>14</v>
      </c>
      <c r="G458" s="44">
        <v>1</v>
      </c>
      <c r="H458" s="43" t="s">
        <v>3</v>
      </c>
      <c r="I458" s="40">
        <v>2.97</v>
      </c>
      <c r="J458" s="40"/>
      <c r="K458" s="43" t="s">
        <v>69</v>
      </c>
      <c r="L458" s="43" t="s">
        <v>81</v>
      </c>
      <c r="M458" s="47" t="s">
        <v>73</v>
      </c>
    </row>
    <row r="459" spans="2:13">
      <c r="B459" s="42">
        <v>0.5</v>
      </c>
      <c r="C459" s="43" t="s">
        <v>8</v>
      </c>
      <c r="D459" s="43" t="s">
        <v>1</v>
      </c>
      <c r="E459" s="43" t="s">
        <v>64</v>
      </c>
      <c r="F459" s="40" t="s">
        <v>14</v>
      </c>
      <c r="G459" s="44">
        <v>2</v>
      </c>
      <c r="H459" s="43" t="s">
        <v>3</v>
      </c>
      <c r="I459" s="40">
        <v>2.97</v>
      </c>
      <c r="J459" s="40"/>
      <c r="K459" s="43" t="s">
        <v>61</v>
      </c>
      <c r="L459" s="43" t="s">
        <v>80</v>
      </c>
      <c r="M459" s="47" t="s">
        <v>73</v>
      </c>
    </row>
    <row r="460" spans="2:13">
      <c r="B460" s="42">
        <v>0.52083333333333304</v>
      </c>
      <c r="C460" s="43" t="s">
        <v>8</v>
      </c>
      <c r="D460" s="43" t="s">
        <v>1</v>
      </c>
      <c r="E460" s="43" t="s">
        <v>64</v>
      </c>
      <c r="F460" s="40" t="s">
        <v>14</v>
      </c>
      <c r="G460" s="44">
        <v>2</v>
      </c>
      <c r="H460" s="43" t="s">
        <v>3</v>
      </c>
      <c r="I460" s="40">
        <v>2.97</v>
      </c>
      <c r="J460" s="40"/>
      <c r="K460" s="43" t="s">
        <v>61</v>
      </c>
      <c r="L460" s="43" t="s">
        <v>80</v>
      </c>
      <c r="M460" s="47" t="s">
        <v>73</v>
      </c>
    </row>
    <row r="461" spans="2:13">
      <c r="B461" s="42">
        <v>0.54166666666666696</v>
      </c>
      <c r="C461" s="43" t="s">
        <v>8</v>
      </c>
      <c r="D461" s="43" t="s">
        <v>1</v>
      </c>
      <c r="E461" s="43" t="s">
        <v>64</v>
      </c>
      <c r="F461" s="40" t="s">
        <v>14</v>
      </c>
      <c r="G461" s="44">
        <v>1</v>
      </c>
      <c r="H461" s="43" t="s">
        <v>3</v>
      </c>
      <c r="I461" s="40">
        <v>2.97</v>
      </c>
      <c r="J461" s="40"/>
      <c r="K461" s="43" t="s">
        <v>61</v>
      </c>
      <c r="L461" s="43" t="s">
        <v>80</v>
      </c>
      <c r="M461" s="47" t="s">
        <v>73</v>
      </c>
    </row>
    <row r="462" spans="2:13">
      <c r="B462" s="42">
        <v>0.5625</v>
      </c>
      <c r="C462" s="43" t="s">
        <v>8</v>
      </c>
      <c r="D462" s="43" t="s">
        <v>1</v>
      </c>
      <c r="E462" s="43" t="s">
        <v>64</v>
      </c>
      <c r="F462" s="40" t="s">
        <v>14</v>
      </c>
      <c r="G462" s="44">
        <v>1</v>
      </c>
      <c r="H462" s="43" t="s">
        <v>3</v>
      </c>
      <c r="I462" s="40">
        <v>2.97</v>
      </c>
      <c r="J462" s="40"/>
      <c r="K462" s="43" t="s">
        <v>69</v>
      </c>
      <c r="L462" s="43" t="s">
        <v>81</v>
      </c>
      <c r="M462" s="47" t="s">
        <v>73</v>
      </c>
    </row>
    <row r="463" spans="2:13">
      <c r="B463" s="42">
        <v>0.58333333333333304</v>
      </c>
      <c r="C463" s="43" t="s">
        <v>8</v>
      </c>
      <c r="D463" s="43" t="s">
        <v>1</v>
      </c>
      <c r="E463" s="43" t="s">
        <v>64</v>
      </c>
      <c r="F463" s="40" t="s">
        <v>14</v>
      </c>
      <c r="G463" s="44">
        <v>1</v>
      </c>
      <c r="H463" s="43" t="s">
        <v>3</v>
      </c>
      <c r="I463" s="40">
        <v>2.97</v>
      </c>
      <c r="J463" s="40"/>
      <c r="K463" s="43" t="s">
        <v>69</v>
      </c>
      <c r="L463" s="43" t="s">
        <v>81</v>
      </c>
      <c r="M463" s="47" t="s">
        <v>73</v>
      </c>
    </row>
    <row r="464" spans="2:13">
      <c r="B464" s="42">
        <v>0.60416666666666696</v>
      </c>
      <c r="C464" s="43" t="s">
        <v>8</v>
      </c>
      <c r="D464" s="43" t="s">
        <v>1</v>
      </c>
      <c r="E464" s="43" t="s">
        <v>64</v>
      </c>
      <c r="F464" s="40" t="s">
        <v>14</v>
      </c>
      <c r="G464" s="44">
        <v>1</v>
      </c>
      <c r="H464" s="43" t="s">
        <v>3</v>
      </c>
      <c r="I464" s="40">
        <v>2.97</v>
      </c>
      <c r="J464" s="40"/>
      <c r="K464" s="43" t="s">
        <v>69</v>
      </c>
      <c r="L464" s="43" t="s">
        <v>81</v>
      </c>
      <c r="M464" s="47" t="s">
        <v>73</v>
      </c>
    </row>
    <row r="465" spans="2:13">
      <c r="B465" s="42">
        <v>0.625</v>
      </c>
      <c r="C465" s="43" t="s">
        <v>8</v>
      </c>
      <c r="D465" s="43" t="s">
        <v>1</v>
      </c>
      <c r="E465" s="43" t="s">
        <v>64</v>
      </c>
      <c r="F465" s="40" t="s">
        <v>14</v>
      </c>
      <c r="G465" s="44">
        <v>1</v>
      </c>
      <c r="H465" s="43" t="s">
        <v>3</v>
      </c>
      <c r="I465" s="40">
        <v>2.97</v>
      </c>
      <c r="J465" s="40"/>
      <c r="K465" s="43" t="s">
        <v>69</v>
      </c>
      <c r="L465" s="43" t="s">
        <v>81</v>
      </c>
      <c r="M465" s="47" t="s">
        <v>73</v>
      </c>
    </row>
    <row r="466" spans="2:13">
      <c r="B466" s="42">
        <v>0.64583333333333304</v>
      </c>
      <c r="C466" s="43" t="s">
        <v>8</v>
      </c>
      <c r="D466" s="43" t="s">
        <v>1</v>
      </c>
      <c r="E466" s="43" t="s">
        <v>64</v>
      </c>
      <c r="F466" s="40" t="s">
        <v>14</v>
      </c>
      <c r="G466" s="44">
        <v>1</v>
      </c>
      <c r="H466" s="43" t="s">
        <v>3</v>
      </c>
      <c r="I466" s="40">
        <v>2.97</v>
      </c>
      <c r="J466" s="40"/>
      <c r="K466" s="43" t="s">
        <v>69</v>
      </c>
      <c r="L466" s="43" t="s">
        <v>81</v>
      </c>
      <c r="M466" s="47" t="s">
        <v>73</v>
      </c>
    </row>
    <row r="467" spans="2:13">
      <c r="B467" s="42">
        <v>0.66666666666666696</v>
      </c>
      <c r="C467" s="43" t="s">
        <v>8</v>
      </c>
      <c r="D467" s="43" t="s">
        <v>1</v>
      </c>
      <c r="E467" s="43" t="s">
        <v>64</v>
      </c>
      <c r="F467" s="40" t="s">
        <v>14</v>
      </c>
      <c r="G467" s="44">
        <v>1</v>
      </c>
      <c r="H467" s="43" t="s">
        <v>3</v>
      </c>
      <c r="I467" s="40">
        <v>2.97</v>
      </c>
      <c r="J467" s="40"/>
      <c r="K467" s="43" t="s">
        <v>69</v>
      </c>
      <c r="L467" s="43" t="s">
        <v>81</v>
      </c>
      <c r="M467" s="47" t="s">
        <v>73</v>
      </c>
    </row>
    <row r="468" spans="2:13">
      <c r="B468" s="42">
        <v>0.6875</v>
      </c>
      <c r="C468" s="43" t="s">
        <v>8</v>
      </c>
      <c r="D468" s="43" t="s">
        <v>1</v>
      </c>
      <c r="E468" s="43" t="s">
        <v>64</v>
      </c>
      <c r="F468" s="40" t="s">
        <v>14</v>
      </c>
      <c r="G468" s="44">
        <v>1</v>
      </c>
      <c r="H468" s="43" t="s">
        <v>3</v>
      </c>
      <c r="I468" s="40">
        <v>2.97</v>
      </c>
      <c r="J468" s="40"/>
      <c r="K468" s="43" t="s">
        <v>69</v>
      </c>
      <c r="L468" s="43" t="s">
        <v>81</v>
      </c>
      <c r="M468" s="47" t="s">
        <v>73</v>
      </c>
    </row>
    <row r="469" spans="2:13">
      <c r="B469" s="42">
        <v>0.70833333333333304</v>
      </c>
      <c r="C469" s="43" t="s">
        <v>8</v>
      </c>
      <c r="D469" s="43" t="s">
        <v>1</v>
      </c>
      <c r="E469" s="43" t="s">
        <v>64</v>
      </c>
      <c r="F469" s="40" t="s">
        <v>14</v>
      </c>
      <c r="G469" s="44">
        <v>2</v>
      </c>
      <c r="H469" s="43" t="s">
        <v>3</v>
      </c>
      <c r="I469" s="40">
        <v>2.97</v>
      </c>
      <c r="J469" s="40"/>
      <c r="K469" s="43" t="s">
        <v>61</v>
      </c>
      <c r="L469" s="43" t="s">
        <v>80</v>
      </c>
      <c r="M469" s="47" t="s">
        <v>73</v>
      </c>
    </row>
    <row r="470" spans="2:13">
      <c r="B470" s="42">
        <v>0.72916666666666696</v>
      </c>
      <c r="C470" s="43" t="s">
        <v>8</v>
      </c>
      <c r="D470" s="43" t="s">
        <v>1</v>
      </c>
      <c r="E470" s="43" t="s">
        <v>64</v>
      </c>
      <c r="F470" s="40" t="s">
        <v>14</v>
      </c>
      <c r="G470" s="44">
        <v>2</v>
      </c>
      <c r="H470" s="43" t="s">
        <v>3</v>
      </c>
      <c r="I470" s="40">
        <v>2.97</v>
      </c>
      <c r="J470" s="40"/>
      <c r="K470" s="43" t="s">
        <v>61</v>
      </c>
      <c r="L470" s="43" t="s">
        <v>80</v>
      </c>
      <c r="M470" s="47" t="s">
        <v>73</v>
      </c>
    </row>
    <row r="471" spans="2:13">
      <c r="B471" s="42">
        <v>0.75</v>
      </c>
      <c r="C471" s="43" t="s">
        <v>8</v>
      </c>
      <c r="D471" s="43" t="s">
        <v>1</v>
      </c>
      <c r="E471" s="43" t="s">
        <v>64</v>
      </c>
      <c r="F471" s="40" t="s">
        <v>14</v>
      </c>
      <c r="G471" s="44">
        <v>2</v>
      </c>
      <c r="H471" s="43" t="s">
        <v>3</v>
      </c>
      <c r="I471" s="40">
        <v>2.97</v>
      </c>
      <c r="J471" s="40"/>
      <c r="K471" s="43" t="s">
        <v>61</v>
      </c>
      <c r="L471" s="43" t="s">
        <v>80</v>
      </c>
      <c r="M471" s="47" t="s">
        <v>73</v>
      </c>
    </row>
    <row r="472" spans="2:13">
      <c r="B472" s="42">
        <v>0.77083333333333304</v>
      </c>
      <c r="C472" s="43" t="s">
        <v>8</v>
      </c>
      <c r="D472" s="43" t="s">
        <v>1</v>
      </c>
      <c r="E472" s="43" t="s">
        <v>64</v>
      </c>
      <c r="F472" s="40" t="s">
        <v>14</v>
      </c>
      <c r="G472" s="44">
        <v>2</v>
      </c>
      <c r="H472" s="43" t="s">
        <v>3</v>
      </c>
      <c r="I472" s="40">
        <v>2.97</v>
      </c>
      <c r="J472" s="40"/>
      <c r="K472" s="43" t="s">
        <v>61</v>
      </c>
      <c r="L472" s="43" t="s">
        <v>80</v>
      </c>
      <c r="M472" s="47" t="s">
        <v>73</v>
      </c>
    </row>
    <row r="473" spans="2:13">
      <c r="B473" s="42">
        <v>0.79166666666666696</v>
      </c>
      <c r="C473" s="43" t="s">
        <v>8</v>
      </c>
      <c r="D473" s="43" t="s">
        <v>1</v>
      </c>
      <c r="E473" s="43" t="s">
        <v>64</v>
      </c>
      <c r="F473" s="40" t="s">
        <v>14</v>
      </c>
      <c r="G473" s="44">
        <v>2</v>
      </c>
      <c r="H473" s="43" t="s">
        <v>3</v>
      </c>
      <c r="I473" s="40">
        <v>2.97</v>
      </c>
      <c r="J473" s="40"/>
      <c r="K473" s="43" t="s">
        <v>61</v>
      </c>
      <c r="L473" s="43" t="s">
        <v>80</v>
      </c>
      <c r="M473" s="47" t="s">
        <v>73</v>
      </c>
    </row>
    <row r="474" spans="2:13">
      <c r="B474" s="42">
        <v>0.8125</v>
      </c>
      <c r="C474" s="43" t="s">
        <v>8</v>
      </c>
      <c r="D474" s="43" t="s">
        <v>1</v>
      </c>
      <c r="E474" s="43" t="s">
        <v>64</v>
      </c>
      <c r="F474" s="40" t="s">
        <v>14</v>
      </c>
      <c r="G474" s="44">
        <v>2</v>
      </c>
      <c r="H474" s="43" t="s">
        <v>3</v>
      </c>
      <c r="I474" s="40">
        <v>2.97</v>
      </c>
      <c r="J474" s="40"/>
      <c r="K474" s="43" t="s">
        <v>61</v>
      </c>
      <c r="L474" s="43" t="s">
        <v>80</v>
      </c>
      <c r="M474" s="47" t="s">
        <v>73</v>
      </c>
    </row>
    <row r="475" spans="2:13">
      <c r="B475" s="42">
        <v>0.83333333333333304</v>
      </c>
      <c r="C475" s="43" t="s">
        <v>8</v>
      </c>
      <c r="D475" s="43" t="s">
        <v>1</v>
      </c>
      <c r="E475" s="43" t="s">
        <v>64</v>
      </c>
      <c r="F475" s="40" t="s">
        <v>14</v>
      </c>
      <c r="G475" s="44">
        <v>2</v>
      </c>
      <c r="H475" s="43" t="s">
        <v>3</v>
      </c>
      <c r="I475" s="40">
        <v>2.97</v>
      </c>
      <c r="J475" s="40"/>
      <c r="K475" s="43" t="s">
        <v>61</v>
      </c>
      <c r="L475" s="43" t="s">
        <v>80</v>
      </c>
      <c r="M475" s="47" t="s">
        <v>73</v>
      </c>
    </row>
    <row r="476" spans="2:13">
      <c r="B476" s="42">
        <v>0.85416666666666696</v>
      </c>
      <c r="C476" s="43" t="s">
        <v>8</v>
      </c>
      <c r="D476" s="43" t="s">
        <v>1</v>
      </c>
      <c r="E476" s="43" t="s">
        <v>64</v>
      </c>
      <c r="F476" s="40" t="s">
        <v>14</v>
      </c>
      <c r="G476" s="44">
        <v>2</v>
      </c>
      <c r="H476" s="43" t="s">
        <v>3</v>
      </c>
      <c r="I476" s="40">
        <v>2.97</v>
      </c>
      <c r="J476" s="40"/>
      <c r="K476" s="43" t="s">
        <v>61</v>
      </c>
      <c r="L476" s="43" t="s">
        <v>80</v>
      </c>
      <c r="M476" s="47" t="s">
        <v>73</v>
      </c>
    </row>
    <row r="477" spans="2:13">
      <c r="B477" s="42">
        <v>0.875</v>
      </c>
      <c r="C477" s="43" t="s">
        <v>8</v>
      </c>
      <c r="D477" s="43" t="s">
        <v>1</v>
      </c>
      <c r="E477" s="43" t="s">
        <v>64</v>
      </c>
      <c r="F477" s="40" t="s">
        <v>14</v>
      </c>
      <c r="G477" s="44">
        <v>2</v>
      </c>
      <c r="H477" s="43" t="s">
        <v>3</v>
      </c>
      <c r="I477" s="40">
        <v>2.97</v>
      </c>
      <c r="J477" s="40"/>
      <c r="K477" s="43" t="s">
        <v>61</v>
      </c>
      <c r="L477" s="43" t="s">
        <v>80</v>
      </c>
      <c r="M477" s="47" t="s">
        <v>73</v>
      </c>
    </row>
    <row r="478" spans="2:13">
      <c r="B478" s="42">
        <v>0.89583333333333304</v>
      </c>
      <c r="C478" s="43" t="s">
        <v>8</v>
      </c>
      <c r="D478" s="43" t="s">
        <v>1</v>
      </c>
      <c r="E478" s="43" t="s">
        <v>64</v>
      </c>
      <c r="F478" s="40" t="s">
        <v>14</v>
      </c>
      <c r="G478" s="44">
        <v>2</v>
      </c>
      <c r="H478" s="43" t="s">
        <v>3</v>
      </c>
      <c r="I478" s="40">
        <v>2.97</v>
      </c>
      <c r="J478" s="40"/>
      <c r="K478" s="43" t="s">
        <v>61</v>
      </c>
      <c r="L478" s="43" t="s">
        <v>80</v>
      </c>
      <c r="M478" s="47" t="s">
        <v>73</v>
      </c>
    </row>
    <row r="479" spans="2:13">
      <c r="B479" s="42">
        <v>0.91666666666666696</v>
      </c>
      <c r="C479" s="43" t="s">
        <v>8</v>
      </c>
      <c r="D479" s="43" t="s">
        <v>1</v>
      </c>
      <c r="E479" s="43" t="s">
        <v>64</v>
      </c>
      <c r="F479" s="40" t="s">
        <v>14</v>
      </c>
      <c r="G479" s="44">
        <v>2</v>
      </c>
      <c r="H479" s="43" t="s">
        <v>3</v>
      </c>
      <c r="I479" s="40">
        <v>2.97</v>
      </c>
      <c r="J479" s="40"/>
      <c r="K479" s="43" t="s">
        <v>61</v>
      </c>
      <c r="L479" s="43" t="s">
        <v>80</v>
      </c>
      <c r="M479" s="47" t="s">
        <v>73</v>
      </c>
    </row>
    <row r="480" spans="2:13">
      <c r="B480" s="42">
        <v>0.9375</v>
      </c>
      <c r="C480" s="43" t="s">
        <v>8</v>
      </c>
      <c r="D480" s="43" t="s">
        <v>1</v>
      </c>
      <c r="E480" s="43" t="s">
        <v>64</v>
      </c>
      <c r="F480" s="40" t="s">
        <v>14</v>
      </c>
      <c r="G480" s="44">
        <v>4</v>
      </c>
      <c r="H480" s="43" t="s">
        <v>3</v>
      </c>
      <c r="I480" s="40">
        <v>1.53</v>
      </c>
      <c r="J480" s="40"/>
      <c r="K480" s="43" t="s">
        <v>60</v>
      </c>
      <c r="L480" s="43" t="s">
        <v>79</v>
      </c>
      <c r="M480" s="47" t="s">
        <v>73</v>
      </c>
    </row>
    <row r="481" spans="2:13">
      <c r="B481" s="42">
        <v>0.95833333333333304</v>
      </c>
      <c r="C481" s="43" t="s">
        <v>8</v>
      </c>
      <c r="D481" s="43" t="s">
        <v>1</v>
      </c>
      <c r="E481" s="43" t="s">
        <v>64</v>
      </c>
      <c r="F481" s="40" t="s">
        <v>14</v>
      </c>
      <c r="G481" s="44">
        <v>4</v>
      </c>
      <c r="H481" s="43" t="s">
        <v>3</v>
      </c>
      <c r="I481" s="40">
        <v>1.53</v>
      </c>
      <c r="J481" s="40"/>
      <c r="K481" s="43" t="s">
        <v>60</v>
      </c>
      <c r="L481" s="43" t="s">
        <v>79</v>
      </c>
      <c r="M481" s="47" t="s">
        <v>73</v>
      </c>
    </row>
    <row r="482" spans="2:13">
      <c r="B482" s="42">
        <v>0.97916666666666696</v>
      </c>
      <c r="C482" s="43" t="s">
        <v>8</v>
      </c>
      <c r="D482" s="43" t="s">
        <v>1</v>
      </c>
      <c r="E482" s="43" t="s">
        <v>64</v>
      </c>
      <c r="F482" s="40" t="s">
        <v>14</v>
      </c>
      <c r="G482" s="44">
        <v>4</v>
      </c>
      <c r="H482" s="43" t="s">
        <v>3</v>
      </c>
      <c r="I482" s="40">
        <v>1.53</v>
      </c>
      <c r="J482" s="40"/>
      <c r="K482" s="43" t="s">
        <v>60</v>
      </c>
      <c r="L482" s="43" t="s">
        <v>79</v>
      </c>
      <c r="M482" s="47" t="s">
        <v>73</v>
      </c>
    </row>
    <row r="483" spans="2:13">
      <c r="B483" s="42">
        <v>0</v>
      </c>
      <c r="C483" s="43" t="s">
        <v>0</v>
      </c>
      <c r="D483" s="43" t="s">
        <v>1</v>
      </c>
      <c r="E483" s="43" t="s">
        <v>64</v>
      </c>
      <c r="F483" s="40" t="s">
        <v>14</v>
      </c>
      <c r="G483" s="44">
        <v>4</v>
      </c>
      <c r="H483" s="43" t="s">
        <v>3</v>
      </c>
      <c r="I483" s="40">
        <v>1.53</v>
      </c>
      <c r="J483" s="40"/>
      <c r="K483" s="43" t="s">
        <v>60</v>
      </c>
      <c r="L483" s="43" t="s">
        <v>79</v>
      </c>
      <c r="M483" s="47" t="s">
        <v>73</v>
      </c>
    </row>
    <row r="484" spans="2:13">
      <c r="B484" s="42">
        <v>2.0833333333333301E-2</v>
      </c>
      <c r="C484" s="43" t="s">
        <v>0</v>
      </c>
      <c r="D484" s="43" t="s">
        <v>1</v>
      </c>
      <c r="E484" s="43" t="s">
        <v>64</v>
      </c>
      <c r="F484" s="40" t="s">
        <v>14</v>
      </c>
      <c r="G484" s="44">
        <v>4</v>
      </c>
      <c r="H484" s="43" t="s">
        <v>3</v>
      </c>
      <c r="I484" s="40">
        <v>1.53</v>
      </c>
      <c r="J484" s="40"/>
      <c r="K484" s="43" t="s">
        <v>60</v>
      </c>
      <c r="L484" s="43" t="s">
        <v>79</v>
      </c>
      <c r="M484" s="47" t="s">
        <v>73</v>
      </c>
    </row>
    <row r="485" spans="2:13">
      <c r="B485" s="42">
        <v>4.1666666666666699E-2</v>
      </c>
      <c r="C485" s="43" t="s">
        <v>0</v>
      </c>
      <c r="D485" s="43" t="s">
        <v>1</v>
      </c>
      <c r="E485" s="43" t="s">
        <v>64</v>
      </c>
      <c r="F485" s="40" t="s">
        <v>14</v>
      </c>
      <c r="G485" s="44">
        <v>4</v>
      </c>
      <c r="H485" s="43" t="s">
        <v>3</v>
      </c>
      <c r="I485" s="40">
        <v>1.53</v>
      </c>
      <c r="J485" s="40"/>
      <c r="K485" s="43" t="s">
        <v>60</v>
      </c>
      <c r="L485" s="43" t="s">
        <v>79</v>
      </c>
      <c r="M485" s="47" t="s">
        <v>73</v>
      </c>
    </row>
    <row r="486" spans="2:13">
      <c r="B486" s="42">
        <v>6.25E-2</v>
      </c>
      <c r="C486" s="43" t="s">
        <v>0</v>
      </c>
      <c r="D486" s="43" t="s">
        <v>1</v>
      </c>
      <c r="E486" s="43" t="s">
        <v>64</v>
      </c>
      <c r="F486" s="40" t="s">
        <v>14</v>
      </c>
      <c r="G486" s="44">
        <v>4</v>
      </c>
      <c r="H486" s="43" t="s">
        <v>3</v>
      </c>
      <c r="I486" s="40">
        <v>1.53</v>
      </c>
      <c r="J486" s="40"/>
      <c r="K486" s="43" t="s">
        <v>60</v>
      </c>
      <c r="L486" s="43" t="s">
        <v>79</v>
      </c>
      <c r="M486" s="47" t="s">
        <v>73</v>
      </c>
    </row>
    <row r="487" spans="2:13">
      <c r="B487" s="42">
        <v>8.3333333333333301E-2</v>
      </c>
      <c r="C487" s="43" t="s">
        <v>0</v>
      </c>
      <c r="D487" s="43" t="s">
        <v>1</v>
      </c>
      <c r="E487" s="43" t="s">
        <v>64</v>
      </c>
      <c r="F487" s="40" t="s">
        <v>14</v>
      </c>
      <c r="G487" s="44">
        <v>4</v>
      </c>
      <c r="H487" s="43" t="s">
        <v>3</v>
      </c>
      <c r="I487" s="40">
        <v>1.53</v>
      </c>
      <c r="J487" s="40"/>
      <c r="K487" s="43" t="s">
        <v>60</v>
      </c>
      <c r="L487" s="43" t="s">
        <v>79</v>
      </c>
      <c r="M487" s="47" t="s">
        <v>73</v>
      </c>
    </row>
    <row r="488" spans="2:13">
      <c r="B488" s="42">
        <v>0.104166666666667</v>
      </c>
      <c r="C488" s="43" t="s">
        <v>0</v>
      </c>
      <c r="D488" s="43" t="s">
        <v>1</v>
      </c>
      <c r="E488" s="43" t="s">
        <v>64</v>
      </c>
      <c r="F488" s="40" t="s">
        <v>14</v>
      </c>
      <c r="G488" s="44">
        <v>4</v>
      </c>
      <c r="H488" s="43" t="s">
        <v>3</v>
      </c>
      <c r="I488" s="40">
        <v>1.53</v>
      </c>
      <c r="J488" s="40"/>
      <c r="K488" s="43" t="s">
        <v>60</v>
      </c>
      <c r="L488" s="43" t="s">
        <v>79</v>
      </c>
      <c r="M488" s="47" t="s">
        <v>73</v>
      </c>
    </row>
    <row r="489" spans="2:13">
      <c r="B489" s="42">
        <v>0.125</v>
      </c>
      <c r="C489" s="43" t="s">
        <v>0</v>
      </c>
      <c r="D489" s="43" t="s">
        <v>1</v>
      </c>
      <c r="E489" s="43" t="s">
        <v>64</v>
      </c>
      <c r="F489" s="40" t="s">
        <v>14</v>
      </c>
      <c r="G489" s="44">
        <v>4</v>
      </c>
      <c r="H489" s="43" t="s">
        <v>3</v>
      </c>
      <c r="I489" s="40">
        <v>1.53</v>
      </c>
      <c r="J489" s="40"/>
      <c r="K489" s="43" t="s">
        <v>60</v>
      </c>
      <c r="L489" s="43" t="s">
        <v>79</v>
      </c>
      <c r="M489" s="47" t="s">
        <v>73</v>
      </c>
    </row>
    <row r="490" spans="2:13">
      <c r="B490" s="42">
        <v>0.14583333333333301</v>
      </c>
      <c r="C490" s="43" t="s">
        <v>0</v>
      </c>
      <c r="D490" s="43" t="s">
        <v>1</v>
      </c>
      <c r="E490" s="43" t="s">
        <v>64</v>
      </c>
      <c r="F490" s="40" t="s">
        <v>14</v>
      </c>
      <c r="G490" s="44">
        <v>4</v>
      </c>
      <c r="H490" s="43" t="s">
        <v>3</v>
      </c>
      <c r="I490" s="40">
        <v>1.53</v>
      </c>
      <c r="J490" s="40"/>
      <c r="K490" s="43" t="s">
        <v>60</v>
      </c>
      <c r="L490" s="43" t="s">
        <v>79</v>
      </c>
      <c r="M490" s="47" t="s">
        <v>73</v>
      </c>
    </row>
    <row r="491" spans="2:13">
      <c r="B491" s="42">
        <v>0.16666666666666699</v>
      </c>
      <c r="C491" s="43" t="s">
        <v>0</v>
      </c>
      <c r="D491" s="43" t="s">
        <v>1</v>
      </c>
      <c r="E491" s="43" t="s">
        <v>64</v>
      </c>
      <c r="F491" s="40" t="s">
        <v>14</v>
      </c>
      <c r="G491" s="44">
        <v>4</v>
      </c>
      <c r="H491" s="43" t="s">
        <v>3</v>
      </c>
      <c r="I491" s="40">
        <v>1.53</v>
      </c>
      <c r="J491" s="40"/>
      <c r="K491" s="43" t="s">
        <v>60</v>
      </c>
      <c r="L491" s="43" t="s">
        <v>79</v>
      </c>
      <c r="M491" s="47" t="s">
        <v>73</v>
      </c>
    </row>
    <row r="492" spans="2:13">
      <c r="B492" s="42">
        <v>0.1875</v>
      </c>
      <c r="C492" s="43" t="s">
        <v>0</v>
      </c>
      <c r="D492" s="43" t="s">
        <v>1</v>
      </c>
      <c r="E492" s="43" t="s">
        <v>64</v>
      </c>
      <c r="F492" s="40" t="s">
        <v>14</v>
      </c>
      <c r="G492" s="44">
        <v>4</v>
      </c>
      <c r="H492" s="43" t="s">
        <v>3</v>
      </c>
      <c r="I492" s="40">
        <v>1.53</v>
      </c>
      <c r="J492" s="40"/>
      <c r="K492" s="43" t="s">
        <v>60</v>
      </c>
      <c r="L492" s="43" t="s">
        <v>79</v>
      </c>
      <c r="M492" s="47" t="s">
        <v>73</v>
      </c>
    </row>
    <row r="493" spans="2:13">
      <c r="B493" s="42">
        <v>0.20833333333333301</v>
      </c>
      <c r="C493" s="43" t="s">
        <v>0</v>
      </c>
      <c r="D493" s="43" t="s">
        <v>1</v>
      </c>
      <c r="E493" s="43" t="s">
        <v>64</v>
      </c>
      <c r="F493" s="40" t="s">
        <v>14</v>
      </c>
      <c r="G493" s="44">
        <v>4</v>
      </c>
      <c r="H493" s="43" t="s">
        <v>3</v>
      </c>
      <c r="I493" s="40">
        <v>1.53</v>
      </c>
      <c r="J493" s="40"/>
      <c r="K493" s="43" t="s">
        <v>60</v>
      </c>
      <c r="L493" s="43" t="s">
        <v>79</v>
      </c>
      <c r="M493" s="47" t="s">
        <v>73</v>
      </c>
    </row>
    <row r="494" spans="2:13">
      <c r="B494" s="42">
        <v>0.22916666666666699</v>
      </c>
      <c r="C494" s="43" t="s">
        <v>0</v>
      </c>
      <c r="D494" s="43" t="s">
        <v>1</v>
      </c>
      <c r="E494" s="43" t="s">
        <v>64</v>
      </c>
      <c r="F494" s="40" t="s">
        <v>14</v>
      </c>
      <c r="G494" s="44">
        <v>4</v>
      </c>
      <c r="H494" s="43" t="s">
        <v>3</v>
      </c>
      <c r="I494" s="40">
        <v>1.53</v>
      </c>
      <c r="J494" s="40"/>
      <c r="K494" s="43" t="s">
        <v>60</v>
      </c>
      <c r="L494" s="43" t="s">
        <v>79</v>
      </c>
      <c r="M494" s="47" t="s">
        <v>73</v>
      </c>
    </row>
    <row r="495" spans="2:13">
      <c r="B495" s="42">
        <v>0.25</v>
      </c>
      <c r="C495" s="43" t="s">
        <v>0</v>
      </c>
      <c r="D495" s="43" t="s">
        <v>1</v>
      </c>
      <c r="E495" s="43" t="s">
        <v>64</v>
      </c>
      <c r="F495" s="40" t="s">
        <v>14</v>
      </c>
      <c r="G495" s="44">
        <v>4</v>
      </c>
      <c r="H495" s="43" t="s">
        <v>3</v>
      </c>
      <c r="I495" s="40">
        <v>1.53</v>
      </c>
      <c r="J495" s="40"/>
      <c r="K495" s="43" t="s">
        <v>60</v>
      </c>
      <c r="L495" s="43" t="s">
        <v>79</v>
      </c>
      <c r="M495" s="47" t="s">
        <v>73</v>
      </c>
    </row>
    <row r="496" spans="2:13">
      <c r="B496" s="42">
        <v>0.27083333333333298</v>
      </c>
      <c r="C496" s="43" t="s">
        <v>0</v>
      </c>
      <c r="D496" s="43" t="s">
        <v>1</v>
      </c>
      <c r="E496" s="43" t="s">
        <v>64</v>
      </c>
      <c r="F496" s="40" t="s">
        <v>14</v>
      </c>
      <c r="G496" s="44">
        <v>4</v>
      </c>
      <c r="H496" s="43" t="s">
        <v>3</v>
      </c>
      <c r="I496" s="40">
        <v>1.53</v>
      </c>
      <c r="J496" s="40"/>
      <c r="K496" s="43" t="s">
        <v>60</v>
      </c>
      <c r="L496" s="43" t="s">
        <v>79</v>
      </c>
      <c r="M496" s="47" t="s">
        <v>73</v>
      </c>
    </row>
    <row r="497" spans="2:13">
      <c r="B497" s="42">
        <v>0.29166666666666702</v>
      </c>
      <c r="C497" s="43" t="s">
        <v>0</v>
      </c>
      <c r="D497" s="43" t="s">
        <v>1</v>
      </c>
      <c r="E497" s="43" t="s">
        <v>64</v>
      </c>
      <c r="F497" s="40" t="s">
        <v>14</v>
      </c>
      <c r="G497" s="44">
        <v>4</v>
      </c>
      <c r="H497" s="43" t="s">
        <v>3</v>
      </c>
      <c r="I497" s="40">
        <v>1.53</v>
      </c>
      <c r="J497" s="40"/>
      <c r="K497" s="43" t="s">
        <v>60</v>
      </c>
      <c r="L497" s="43" t="s">
        <v>79</v>
      </c>
      <c r="M497" s="47" t="s">
        <v>73</v>
      </c>
    </row>
    <row r="498" spans="2:13">
      <c r="B498" s="42">
        <v>0.3125</v>
      </c>
      <c r="C498" s="43" t="s">
        <v>0</v>
      </c>
      <c r="D498" s="43" t="s">
        <v>1</v>
      </c>
      <c r="E498" s="43" t="s">
        <v>64</v>
      </c>
      <c r="F498" s="40" t="s">
        <v>14</v>
      </c>
      <c r="G498" s="44">
        <v>3</v>
      </c>
      <c r="H498" s="43" t="s">
        <v>3</v>
      </c>
      <c r="I498" s="40">
        <v>2.0499999999999998</v>
      </c>
      <c r="J498" s="40"/>
      <c r="K498" s="43" t="s">
        <v>62</v>
      </c>
      <c r="L498" s="43" t="s">
        <v>82</v>
      </c>
      <c r="M498" s="47" t="s">
        <v>73</v>
      </c>
    </row>
    <row r="499" spans="2:13">
      <c r="B499" s="42">
        <v>0.33333333333333298</v>
      </c>
      <c r="C499" s="43" t="s">
        <v>0</v>
      </c>
      <c r="D499" s="43" t="s">
        <v>1</v>
      </c>
      <c r="E499" s="43" t="s">
        <v>64</v>
      </c>
      <c r="F499" s="40" t="s">
        <v>14</v>
      </c>
      <c r="G499" s="44">
        <v>3</v>
      </c>
      <c r="H499" s="43" t="s">
        <v>3</v>
      </c>
      <c r="I499" s="40">
        <v>2.0499999999999998</v>
      </c>
      <c r="J499" s="40"/>
      <c r="K499" s="43" t="s">
        <v>62</v>
      </c>
      <c r="L499" s="43" t="s">
        <v>82</v>
      </c>
      <c r="M499" s="47" t="s">
        <v>73</v>
      </c>
    </row>
    <row r="500" spans="2:13">
      <c r="B500" s="42">
        <v>0.35416666666666702</v>
      </c>
      <c r="C500" s="43" t="s">
        <v>0</v>
      </c>
      <c r="D500" s="43" t="s">
        <v>1</v>
      </c>
      <c r="E500" s="43" t="s">
        <v>64</v>
      </c>
      <c r="F500" s="40" t="s">
        <v>14</v>
      </c>
      <c r="G500" s="44">
        <v>3</v>
      </c>
      <c r="H500" s="43" t="s">
        <v>3</v>
      </c>
      <c r="I500" s="40">
        <v>2.0499999999999998</v>
      </c>
      <c r="J500" s="40"/>
      <c r="K500" s="43" t="s">
        <v>62</v>
      </c>
      <c r="L500" s="43" t="s">
        <v>82</v>
      </c>
      <c r="M500" s="47" t="s">
        <v>73</v>
      </c>
    </row>
    <row r="501" spans="2:13">
      <c r="B501" s="42">
        <v>0.375</v>
      </c>
      <c r="C501" s="43" t="s">
        <v>0</v>
      </c>
      <c r="D501" s="43" t="s">
        <v>1</v>
      </c>
      <c r="E501" s="43" t="s">
        <v>64</v>
      </c>
      <c r="F501" s="40" t="s">
        <v>14</v>
      </c>
      <c r="G501" s="44">
        <v>3</v>
      </c>
      <c r="H501" s="43" t="s">
        <v>3</v>
      </c>
      <c r="I501" s="40">
        <v>2.0499999999999998</v>
      </c>
      <c r="J501" s="40"/>
      <c r="K501" s="43" t="s">
        <v>62</v>
      </c>
      <c r="L501" s="43" t="s">
        <v>82</v>
      </c>
      <c r="M501" s="47" t="s">
        <v>73</v>
      </c>
    </row>
    <row r="502" spans="2:13">
      <c r="B502" s="42">
        <v>0.39583333333333298</v>
      </c>
      <c r="C502" s="43" t="s">
        <v>0</v>
      </c>
      <c r="D502" s="43" t="s">
        <v>1</v>
      </c>
      <c r="E502" s="43" t="s">
        <v>64</v>
      </c>
      <c r="F502" s="40" t="s">
        <v>14</v>
      </c>
      <c r="G502" s="44">
        <v>3</v>
      </c>
      <c r="H502" s="43" t="s">
        <v>3</v>
      </c>
      <c r="I502" s="40">
        <v>2.0499999999999998</v>
      </c>
      <c r="J502" s="40"/>
      <c r="K502" s="43" t="s">
        <v>62</v>
      </c>
      <c r="L502" s="43" t="s">
        <v>82</v>
      </c>
      <c r="M502" s="47" t="s">
        <v>73</v>
      </c>
    </row>
    <row r="503" spans="2:13">
      <c r="B503" s="42">
        <v>0.41666666666666702</v>
      </c>
      <c r="C503" s="43" t="s">
        <v>0</v>
      </c>
      <c r="D503" s="43" t="s">
        <v>1</v>
      </c>
      <c r="E503" s="43" t="s">
        <v>64</v>
      </c>
      <c r="F503" s="40" t="s">
        <v>14</v>
      </c>
      <c r="G503" s="44">
        <v>3</v>
      </c>
      <c r="H503" s="43" t="s">
        <v>3</v>
      </c>
      <c r="I503" s="40">
        <v>2.0499999999999998</v>
      </c>
      <c r="J503" s="40"/>
      <c r="K503" s="43" t="s">
        <v>62</v>
      </c>
      <c r="L503" s="43" t="s">
        <v>82</v>
      </c>
      <c r="M503" s="47" t="s">
        <v>73</v>
      </c>
    </row>
    <row r="504" spans="2:13">
      <c r="B504" s="42">
        <v>0.4375</v>
      </c>
      <c r="C504" s="43" t="s">
        <v>0</v>
      </c>
      <c r="D504" s="43" t="s">
        <v>1</v>
      </c>
      <c r="E504" s="43" t="s">
        <v>64</v>
      </c>
      <c r="F504" s="40" t="s">
        <v>14</v>
      </c>
      <c r="G504" s="44">
        <v>3</v>
      </c>
      <c r="H504" s="43" t="s">
        <v>3</v>
      </c>
      <c r="I504" s="40">
        <v>2.0499999999999998</v>
      </c>
      <c r="J504" s="40"/>
      <c r="K504" s="43" t="s">
        <v>62</v>
      </c>
      <c r="L504" s="43" t="s">
        <v>82</v>
      </c>
      <c r="M504" s="47" t="s">
        <v>73</v>
      </c>
    </row>
    <row r="505" spans="2:13">
      <c r="B505" s="42">
        <v>0.45833333333333298</v>
      </c>
      <c r="C505" s="43" t="s">
        <v>0</v>
      </c>
      <c r="D505" s="43" t="s">
        <v>1</v>
      </c>
      <c r="E505" s="43" t="s">
        <v>64</v>
      </c>
      <c r="F505" s="40" t="s">
        <v>14</v>
      </c>
      <c r="G505" s="44">
        <v>3</v>
      </c>
      <c r="H505" s="43" t="s">
        <v>3</v>
      </c>
      <c r="I505" s="40">
        <v>2.0499999999999998</v>
      </c>
      <c r="J505" s="40"/>
      <c r="K505" s="43" t="s">
        <v>62</v>
      </c>
      <c r="L505" s="43" t="s">
        <v>82</v>
      </c>
      <c r="M505" s="47" t="s">
        <v>73</v>
      </c>
    </row>
    <row r="506" spans="2:13">
      <c r="B506" s="42">
        <v>0.47916666666666702</v>
      </c>
      <c r="C506" s="43" t="s">
        <v>0</v>
      </c>
      <c r="D506" s="43" t="s">
        <v>1</v>
      </c>
      <c r="E506" s="43" t="s">
        <v>64</v>
      </c>
      <c r="F506" s="40" t="s">
        <v>14</v>
      </c>
      <c r="G506" s="44">
        <v>3</v>
      </c>
      <c r="H506" s="43" t="s">
        <v>3</v>
      </c>
      <c r="I506" s="40">
        <v>2.0499999999999998</v>
      </c>
      <c r="J506" s="40"/>
      <c r="K506" s="43" t="s">
        <v>62</v>
      </c>
      <c r="L506" s="43" t="s">
        <v>82</v>
      </c>
      <c r="M506" s="47" t="s">
        <v>73</v>
      </c>
    </row>
    <row r="507" spans="2:13">
      <c r="B507" s="42">
        <v>0.5</v>
      </c>
      <c r="C507" s="43" t="s">
        <v>0</v>
      </c>
      <c r="D507" s="43" t="s">
        <v>1</v>
      </c>
      <c r="E507" s="43" t="s">
        <v>64</v>
      </c>
      <c r="F507" s="40" t="s">
        <v>14</v>
      </c>
      <c r="G507" s="44">
        <v>3</v>
      </c>
      <c r="H507" s="43" t="s">
        <v>3</v>
      </c>
      <c r="I507" s="40">
        <v>2.0499999999999998</v>
      </c>
      <c r="J507" s="40"/>
      <c r="K507" s="43" t="s">
        <v>62</v>
      </c>
      <c r="L507" s="43" t="s">
        <v>82</v>
      </c>
      <c r="M507" s="47" t="s">
        <v>73</v>
      </c>
    </row>
    <row r="508" spans="2:13">
      <c r="B508" s="42">
        <v>0.52083333333333304</v>
      </c>
      <c r="C508" s="43" t="s">
        <v>0</v>
      </c>
      <c r="D508" s="43" t="s">
        <v>1</v>
      </c>
      <c r="E508" s="43" t="s">
        <v>64</v>
      </c>
      <c r="F508" s="40" t="s">
        <v>14</v>
      </c>
      <c r="G508" s="44">
        <v>3</v>
      </c>
      <c r="H508" s="43" t="s">
        <v>3</v>
      </c>
      <c r="I508" s="40">
        <v>2.0499999999999998</v>
      </c>
      <c r="J508" s="40"/>
      <c r="K508" s="43" t="s">
        <v>62</v>
      </c>
      <c r="L508" s="43" t="s">
        <v>82</v>
      </c>
      <c r="M508" s="47" t="s">
        <v>73</v>
      </c>
    </row>
    <row r="509" spans="2:13">
      <c r="B509" s="42">
        <v>0.54166666666666696</v>
      </c>
      <c r="C509" s="43" t="s">
        <v>0</v>
      </c>
      <c r="D509" s="43" t="s">
        <v>1</v>
      </c>
      <c r="E509" s="43" t="s">
        <v>64</v>
      </c>
      <c r="F509" s="40" t="s">
        <v>14</v>
      </c>
      <c r="G509" s="44">
        <v>3</v>
      </c>
      <c r="H509" s="43" t="s">
        <v>3</v>
      </c>
      <c r="I509" s="40">
        <v>2.0499999999999998</v>
      </c>
      <c r="J509" s="40"/>
      <c r="K509" s="43" t="s">
        <v>62</v>
      </c>
      <c r="L509" s="43" t="s">
        <v>82</v>
      </c>
      <c r="M509" s="47" t="s">
        <v>73</v>
      </c>
    </row>
    <row r="510" spans="2:13">
      <c r="B510" s="42">
        <v>0.5625</v>
      </c>
      <c r="C510" s="43" t="s">
        <v>0</v>
      </c>
      <c r="D510" s="43" t="s">
        <v>1</v>
      </c>
      <c r="E510" s="43" t="s">
        <v>64</v>
      </c>
      <c r="F510" s="40" t="s">
        <v>14</v>
      </c>
      <c r="G510" s="44">
        <v>3</v>
      </c>
      <c r="H510" s="43" t="s">
        <v>3</v>
      </c>
      <c r="I510" s="40">
        <v>2.0499999999999998</v>
      </c>
      <c r="J510" s="40"/>
      <c r="K510" s="43" t="s">
        <v>62</v>
      </c>
      <c r="L510" s="43" t="s">
        <v>82</v>
      </c>
      <c r="M510" s="47" t="s">
        <v>73</v>
      </c>
    </row>
    <row r="511" spans="2:13">
      <c r="B511" s="42">
        <v>0.58333333333333304</v>
      </c>
      <c r="C511" s="43" t="s">
        <v>0</v>
      </c>
      <c r="D511" s="43" t="s">
        <v>1</v>
      </c>
      <c r="E511" s="43" t="s">
        <v>64</v>
      </c>
      <c r="F511" s="40" t="s">
        <v>14</v>
      </c>
      <c r="G511" s="44">
        <v>3</v>
      </c>
      <c r="H511" s="43" t="s">
        <v>3</v>
      </c>
      <c r="I511" s="40">
        <v>2.0499999999999998</v>
      </c>
      <c r="J511" s="40"/>
      <c r="K511" s="43" t="s">
        <v>62</v>
      </c>
      <c r="L511" s="43" t="s">
        <v>82</v>
      </c>
      <c r="M511" s="47" t="s">
        <v>73</v>
      </c>
    </row>
    <row r="512" spans="2:13">
      <c r="B512" s="42">
        <v>0.60416666666666696</v>
      </c>
      <c r="C512" s="43" t="s">
        <v>0</v>
      </c>
      <c r="D512" s="43" t="s">
        <v>1</v>
      </c>
      <c r="E512" s="43" t="s">
        <v>64</v>
      </c>
      <c r="F512" s="40" t="s">
        <v>14</v>
      </c>
      <c r="G512" s="44">
        <v>3</v>
      </c>
      <c r="H512" s="43" t="s">
        <v>3</v>
      </c>
      <c r="I512" s="40">
        <v>2.0499999999999998</v>
      </c>
      <c r="J512" s="40"/>
      <c r="K512" s="43" t="s">
        <v>62</v>
      </c>
      <c r="L512" s="43" t="s">
        <v>82</v>
      </c>
      <c r="M512" s="47" t="s">
        <v>73</v>
      </c>
    </row>
    <row r="513" spans="2:13">
      <c r="B513" s="42">
        <v>0.625</v>
      </c>
      <c r="C513" s="43" t="s">
        <v>0</v>
      </c>
      <c r="D513" s="43" t="s">
        <v>1</v>
      </c>
      <c r="E513" s="43" t="s">
        <v>64</v>
      </c>
      <c r="F513" s="40" t="s">
        <v>14</v>
      </c>
      <c r="G513" s="44">
        <v>3</v>
      </c>
      <c r="H513" s="43" t="s">
        <v>3</v>
      </c>
      <c r="I513" s="40">
        <v>2.0499999999999998</v>
      </c>
      <c r="J513" s="40"/>
      <c r="K513" s="43" t="s">
        <v>62</v>
      </c>
      <c r="L513" s="43" t="s">
        <v>82</v>
      </c>
      <c r="M513" s="47" t="s">
        <v>73</v>
      </c>
    </row>
    <row r="514" spans="2:13">
      <c r="B514" s="42">
        <v>0.64583333333333304</v>
      </c>
      <c r="C514" s="43" t="s">
        <v>0</v>
      </c>
      <c r="D514" s="43" t="s">
        <v>1</v>
      </c>
      <c r="E514" s="43" t="s">
        <v>64</v>
      </c>
      <c r="F514" s="40" t="s">
        <v>14</v>
      </c>
      <c r="G514" s="44">
        <v>3</v>
      </c>
      <c r="H514" s="43" t="s">
        <v>3</v>
      </c>
      <c r="I514" s="40">
        <v>2.0499999999999998</v>
      </c>
      <c r="J514" s="40"/>
      <c r="K514" s="43" t="s">
        <v>62</v>
      </c>
      <c r="L514" s="43" t="s">
        <v>82</v>
      </c>
      <c r="M514" s="47" t="s">
        <v>73</v>
      </c>
    </row>
    <row r="515" spans="2:13">
      <c r="B515" s="42">
        <v>0.66666666666666696</v>
      </c>
      <c r="C515" s="43" t="s">
        <v>0</v>
      </c>
      <c r="D515" s="43" t="s">
        <v>1</v>
      </c>
      <c r="E515" s="43" t="s">
        <v>64</v>
      </c>
      <c r="F515" s="40" t="s">
        <v>14</v>
      </c>
      <c r="G515" s="44">
        <v>3</v>
      </c>
      <c r="H515" s="43" t="s">
        <v>3</v>
      </c>
      <c r="I515" s="40">
        <v>2.0499999999999998</v>
      </c>
      <c r="J515" s="40"/>
      <c r="K515" s="43" t="s">
        <v>62</v>
      </c>
      <c r="L515" s="43" t="s">
        <v>82</v>
      </c>
      <c r="M515" s="47" t="s">
        <v>73</v>
      </c>
    </row>
    <row r="516" spans="2:13">
      <c r="B516" s="42">
        <v>0.6875</v>
      </c>
      <c r="C516" s="43" t="s">
        <v>0</v>
      </c>
      <c r="D516" s="43" t="s">
        <v>1</v>
      </c>
      <c r="E516" s="43" t="s">
        <v>64</v>
      </c>
      <c r="F516" s="40" t="s">
        <v>14</v>
      </c>
      <c r="G516" s="44">
        <v>3</v>
      </c>
      <c r="H516" s="43" t="s">
        <v>3</v>
      </c>
      <c r="I516" s="40">
        <v>2.0499999999999998</v>
      </c>
      <c r="J516" s="40"/>
      <c r="K516" s="43" t="s">
        <v>62</v>
      </c>
      <c r="L516" s="43" t="s">
        <v>82</v>
      </c>
      <c r="M516" s="47" t="s">
        <v>73</v>
      </c>
    </row>
    <row r="517" spans="2:13">
      <c r="B517" s="42">
        <v>0.70833333333333304</v>
      </c>
      <c r="C517" s="43" t="s">
        <v>0</v>
      </c>
      <c r="D517" s="43" t="s">
        <v>1</v>
      </c>
      <c r="E517" s="43" t="s">
        <v>64</v>
      </c>
      <c r="F517" s="40" t="s">
        <v>14</v>
      </c>
      <c r="G517" s="44">
        <v>3</v>
      </c>
      <c r="H517" s="43" t="s">
        <v>3</v>
      </c>
      <c r="I517" s="40">
        <v>2.0499999999999998</v>
      </c>
      <c r="J517" s="40"/>
      <c r="K517" s="43" t="s">
        <v>62</v>
      </c>
      <c r="L517" s="43" t="s">
        <v>82</v>
      </c>
      <c r="M517" s="47" t="s">
        <v>73</v>
      </c>
    </row>
    <row r="518" spans="2:13">
      <c r="B518" s="42">
        <v>0.72916666666666696</v>
      </c>
      <c r="C518" s="43" t="s">
        <v>0</v>
      </c>
      <c r="D518" s="43" t="s">
        <v>1</v>
      </c>
      <c r="E518" s="43" t="s">
        <v>64</v>
      </c>
      <c r="F518" s="40" t="s">
        <v>14</v>
      </c>
      <c r="G518" s="44">
        <v>3</v>
      </c>
      <c r="H518" s="43" t="s">
        <v>3</v>
      </c>
      <c r="I518" s="40">
        <v>2.0499999999999998</v>
      </c>
      <c r="J518" s="40"/>
      <c r="K518" s="43" t="s">
        <v>62</v>
      </c>
      <c r="L518" s="43" t="s">
        <v>82</v>
      </c>
      <c r="M518" s="47" t="s">
        <v>73</v>
      </c>
    </row>
    <row r="519" spans="2:13">
      <c r="B519" s="42">
        <v>0.75</v>
      </c>
      <c r="C519" s="43" t="s">
        <v>0</v>
      </c>
      <c r="D519" s="43" t="s">
        <v>1</v>
      </c>
      <c r="E519" s="43" t="s">
        <v>64</v>
      </c>
      <c r="F519" s="40" t="s">
        <v>14</v>
      </c>
      <c r="G519" s="44">
        <v>3</v>
      </c>
      <c r="H519" s="43" t="s">
        <v>3</v>
      </c>
      <c r="I519" s="40">
        <v>2.0499999999999998</v>
      </c>
      <c r="J519" s="40"/>
      <c r="K519" s="43" t="s">
        <v>62</v>
      </c>
      <c r="L519" s="43" t="s">
        <v>82</v>
      </c>
      <c r="M519" s="47" t="s">
        <v>73</v>
      </c>
    </row>
    <row r="520" spans="2:13">
      <c r="B520" s="42">
        <v>0.77083333333333304</v>
      </c>
      <c r="C520" s="43" t="s">
        <v>0</v>
      </c>
      <c r="D520" s="43" t="s">
        <v>1</v>
      </c>
      <c r="E520" s="43" t="s">
        <v>64</v>
      </c>
      <c r="F520" s="40" t="s">
        <v>14</v>
      </c>
      <c r="G520" s="44">
        <v>3</v>
      </c>
      <c r="H520" s="43" t="s">
        <v>3</v>
      </c>
      <c r="I520" s="40">
        <v>2.0499999999999998</v>
      </c>
      <c r="J520" s="40"/>
      <c r="K520" s="43" t="s">
        <v>62</v>
      </c>
      <c r="L520" s="43" t="s">
        <v>82</v>
      </c>
      <c r="M520" s="47" t="s">
        <v>73</v>
      </c>
    </row>
    <row r="521" spans="2:13">
      <c r="B521" s="42">
        <v>0.79166666666666696</v>
      </c>
      <c r="C521" s="43" t="s">
        <v>0</v>
      </c>
      <c r="D521" s="43" t="s">
        <v>1</v>
      </c>
      <c r="E521" s="43" t="s">
        <v>64</v>
      </c>
      <c r="F521" s="40" t="s">
        <v>14</v>
      </c>
      <c r="G521" s="44">
        <v>3</v>
      </c>
      <c r="H521" s="43" t="s">
        <v>3</v>
      </c>
      <c r="I521" s="40">
        <v>2.0499999999999998</v>
      </c>
      <c r="J521" s="40"/>
      <c r="K521" s="43" t="s">
        <v>62</v>
      </c>
      <c r="L521" s="43" t="s">
        <v>82</v>
      </c>
      <c r="M521" s="47" t="s">
        <v>73</v>
      </c>
    </row>
    <row r="522" spans="2:13">
      <c r="B522" s="42">
        <v>0.8125</v>
      </c>
      <c r="C522" s="43" t="s">
        <v>0</v>
      </c>
      <c r="D522" s="43" t="s">
        <v>1</v>
      </c>
      <c r="E522" s="43" t="s">
        <v>64</v>
      </c>
      <c r="F522" s="40" t="s">
        <v>14</v>
      </c>
      <c r="G522" s="44">
        <v>3</v>
      </c>
      <c r="H522" s="43" t="s">
        <v>3</v>
      </c>
      <c r="I522" s="40">
        <v>2.0499999999999998</v>
      </c>
      <c r="J522" s="40"/>
      <c r="K522" s="43" t="s">
        <v>62</v>
      </c>
      <c r="L522" s="43" t="s">
        <v>82</v>
      </c>
      <c r="M522" s="47" t="s">
        <v>73</v>
      </c>
    </row>
    <row r="523" spans="2:13">
      <c r="B523" s="42">
        <v>0.83333333333333304</v>
      </c>
      <c r="C523" s="43" t="s">
        <v>0</v>
      </c>
      <c r="D523" s="43" t="s">
        <v>1</v>
      </c>
      <c r="E523" s="43" t="s">
        <v>64</v>
      </c>
      <c r="F523" s="40" t="s">
        <v>14</v>
      </c>
      <c r="G523" s="44">
        <v>3</v>
      </c>
      <c r="H523" s="43" t="s">
        <v>3</v>
      </c>
      <c r="I523" s="40">
        <v>2.0499999999999998</v>
      </c>
      <c r="J523" s="40"/>
      <c r="K523" s="43" t="s">
        <v>62</v>
      </c>
      <c r="L523" s="43" t="s">
        <v>82</v>
      </c>
      <c r="M523" s="47" t="s">
        <v>73</v>
      </c>
    </row>
    <row r="524" spans="2:13">
      <c r="B524" s="42">
        <v>0.85416666666666696</v>
      </c>
      <c r="C524" s="43" t="s">
        <v>0</v>
      </c>
      <c r="D524" s="43" t="s">
        <v>1</v>
      </c>
      <c r="E524" s="43" t="s">
        <v>64</v>
      </c>
      <c r="F524" s="40" t="s">
        <v>14</v>
      </c>
      <c r="G524" s="44">
        <v>3</v>
      </c>
      <c r="H524" s="43" t="s">
        <v>3</v>
      </c>
      <c r="I524" s="40">
        <v>2.0499999999999998</v>
      </c>
      <c r="J524" s="40"/>
      <c r="K524" s="43" t="s">
        <v>62</v>
      </c>
      <c r="L524" s="43" t="s">
        <v>82</v>
      </c>
      <c r="M524" s="47" t="s">
        <v>73</v>
      </c>
    </row>
    <row r="525" spans="2:13">
      <c r="B525" s="42">
        <v>0.875</v>
      </c>
      <c r="C525" s="43" t="s">
        <v>0</v>
      </c>
      <c r="D525" s="43" t="s">
        <v>1</v>
      </c>
      <c r="E525" s="43" t="s">
        <v>64</v>
      </c>
      <c r="F525" s="40" t="s">
        <v>14</v>
      </c>
      <c r="G525" s="44">
        <v>3</v>
      </c>
      <c r="H525" s="43" t="s">
        <v>3</v>
      </c>
      <c r="I525" s="40">
        <v>2.0499999999999998</v>
      </c>
      <c r="J525" s="40"/>
      <c r="K525" s="43" t="s">
        <v>62</v>
      </c>
      <c r="L525" s="43" t="s">
        <v>82</v>
      </c>
      <c r="M525" s="47" t="s">
        <v>73</v>
      </c>
    </row>
    <row r="526" spans="2:13">
      <c r="B526" s="42">
        <v>0.89583333333333304</v>
      </c>
      <c r="C526" s="43" t="s">
        <v>0</v>
      </c>
      <c r="D526" s="43" t="s">
        <v>1</v>
      </c>
      <c r="E526" s="43" t="s">
        <v>64</v>
      </c>
      <c r="F526" s="40" t="s">
        <v>14</v>
      </c>
      <c r="G526" s="44">
        <v>3</v>
      </c>
      <c r="H526" s="43" t="s">
        <v>3</v>
      </c>
      <c r="I526" s="40">
        <v>2.0499999999999998</v>
      </c>
      <c r="J526" s="40"/>
      <c r="K526" s="43" t="s">
        <v>62</v>
      </c>
      <c r="L526" s="43" t="s">
        <v>82</v>
      </c>
      <c r="M526" s="47" t="s">
        <v>73</v>
      </c>
    </row>
    <row r="527" spans="2:13">
      <c r="B527" s="42">
        <v>0.91666666666666696</v>
      </c>
      <c r="C527" s="43" t="s">
        <v>0</v>
      </c>
      <c r="D527" s="43" t="s">
        <v>1</v>
      </c>
      <c r="E527" s="43" t="s">
        <v>64</v>
      </c>
      <c r="F527" s="40" t="s">
        <v>14</v>
      </c>
      <c r="G527" s="44">
        <v>3</v>
      </c>
      <c r="H527" s="43" t="s">
        <v>3</v>
      </c>
      <c r="I527" s="40">
        <v>2.0499999999999998</v>
      </c>
      <c r="J527" s="40"/>
      <c r="K527" s="43" t="s">
        <v>62</v>
      </c>
      <c r="L527" s="43" t="s">
        <v>82</v>
      </c>
      <c r="M527" s="47" t="s">
        <v>73</v>
      </c>
    </row>
    <row r="528" spans="2:13">
      <c r="B528" s="42">
        <v>0.9375</v>
      </c>
      <c r="C528" s="43" t="s">
        <v>0</v>
      </c>
      <c r="D528" s="43" t="s">
        <v>1</v>
      </c>
      <c r="E528" s="43" t="s">
        <v>64</v>
      </c>
      <c r="F528" s="40" t="s">
        <v>14</v>
      </c>
      <c r="G528" s="44">
        <v>4</v>
      </c>
      <c r="H528" s="43" t="s">
        <v>3</v>
      </c>
      <c r="I528" s="40">
        <v>1.53</v>
      </c>
      <c r="J528" s="40"/>
      <c r="K528" s="43" t="s">
        <v>60</v>
      </c>
      <c r="L528" s="43" t="s">
        <v>79</v>
      </c>
      <c r="M528" s="47" t="s">
        <v>73</v>
      </c>
    </row>
    <row r="529" spans="2:13">
      <c r="B529" s="42">
        <v>0.95833333333333304</v>
      </c>
      <c r="C529" s="43" t="s">
        <v>0</v>
      </c>
      <c r="D529" s="43" t="s">
        <v>1</v>
      </c>
      <c r="E529" s="43" t="s">
        <v>64</v>
      </c>
      <c r="F529" s="40" t="s">
        <v>14</v>
      </c>
      <c r="G529" s="44">
        <v>4</v>
      </c>
      <c r="H529" s="43" t="s">
        <v>3</v>
      </c>
      <c r="I529" s="40">
        <v>1.53</v>
      </c>
      <c r="J529" s="40"/>
      <c r="K529" s="43" t="s">
        <v>60</v>
      </c>
      <c r="L529" s="43" t="s">
        <v>79</v>
      </c>
      <c r="M529" s="47" t="s">
        <v>73</v>
      </c>
    </row>
    <row r="530" spans="2:13">
      <c r="B530" s="42">
        <v>0.97916666666666696</v>
      </c>
      <c r="C530" s="43" t="s">
        <v>0</v>
      </c>
      <c r="D530" s="43" t="s">
        <v>1</v>
      </c>
      <c r="E530" s="43" t="s">
        <v>64</v>
      </c>
      <c r="F530" s="40" t="s">
        <v>14</v>
      </c>
      <c r="G530" s="44">
        <v>4</v>
      </c>
      <c r="H530" s="43" t="s">
        <v>3</v>
      </c>
      <c r="I530" s="40">
        <v>1.53</v>
      </c>
      <c r="J530" s="40"/>
      <c r="K530" s="43" t="s">
        <v>60</v>
      </c>
      <c r="L530" s="43" t="s">
        <v>79</v>
      </c>
      <c r="M530" s="47" t="s">
        <v>73</v>
      </c>
    </row>
    <row r="531" spans="2:13">
      <c r="B531" s="42">
        <v>0</v>
      </c>
      <c r="C531" s="43" t="s">
        <v>13</v>
      </c>
      <c r="D531" s="43" t="s">
        <v>1</v>
      </c>
      <c r="E531" s="43" t="s">
        <v>64</v>
      </c>
      <c r="F531" s="40" t="s">
        <v>14</v>
      </c>
      <c r="G531" s="44">
        <v>4</v>
      </c>
      <c r="H531" s="43" t="s">
        <v>3</v>
      </c>
      <c r="I531" s="40">
        <v>1.53</v>
      </c>
      <c r="J531" s="40"/>
      <c r="K531" s="43" t="s">
        <v>60</v>
      </c>
      <c r="L531" s="43" t="s">
        <v>79</v>
      </c>
      <c r="M531" s="47" t="s">
        <v>73</v>
      </c>
    </row>
    <row r="532" spans="2:13">
      <c r="B532" s="42">
        <v>2.0833333333333301E-2</v>
      </c>
      <c r="C532" s="43" t="s">
        <v>13</v>
      </c>
      <c r="D532" s="43" t="s">
        <v>1</v>
      </c>
      <c r="E532" s="43" t="s">
        <v>64</v>
      </c>
      <c r="F532" s="40" t="s">
        <v>14</v>
      </c>
      <c r="G532" s="44">
        <v>4</v>
      </c>
      <c r="H532" s="43" t="s">
        <v>3</v>
      </c>
      <c r="I532" s="40">
        <v>1.53</v>
      </c>
      <c r="J532" s="40"/>
      <c r="K532" s="43" t="s">
        <v>60</v>
      </c>
      <c r="L532" s="43" t="s">
        <v>79</v>
      </c>
      <c r="M532" s="47" t="s">
        <v>73</v>
      </c>
    </row>
    <row r="533" spans="2:13">
      <c r="B533" s="42">
        <v>4.1666666666666699E-2</v>
      </c>
      <c r="C533" s="43" t="s">
        <v>13</v>
      </c>
      <c r="D533" s="43" t="s">
        <v>1</v>
      </c>
      <c r="E533" s="43" t="s">
        <v>64</v>
      </c>
      <c r="F533" s="40" t="s">
        <v>14</v>
      </c>
      <c r="G533" s="44">
        <v>4</v>
      </c>
      <c r="H533" s="43" t="s">
        <v>3</v>
      </c>
      <c r="I533" s="40">
        <v>1.53</v>
      </c>
      <c r="J533" s="40"/>
      <c r="K533" s="43" t="s">
        <v>60</v>
      </c>
      <c r="L533" s="43" t="s">
        <v>79</v>
      </c>
      <c r="M533" s="47" t="s">
        <v>73</v>
      </c>
    </row>
    <row r="534" spans="2:13">
      <c r="B534" s="42">
        <v>6.25E-2</v>
      </c>
      <c r="C534" s="43" t="s">
        <v>13</v>
      </c>
      <c r="D534" s="43" t="s">
        <v>1</v>
      </c>
      <c r="E534" s="43" t="s">
        <v>64</v>
      </c>
      <c r="F534" s="40" t="s">
        <v>14</v>
      </c>
      <c r="G534" s="44">
        <v>4</v>
      </c>
      <c r="H534" s="43" t="s">
        <v>3</v>
      </c>
      <c r="I534" s="40">
        <v>1.53</v>
      </c>
      <c r="J534" s="40"/>
      <c r="K534" s="43" t="s">
        <v>60</v>
      </c>
      <c r="L534" s="43" t="s">
        <v>79</v>
      </c>
      <c r="M534" s="47" t="s">
        <v>73</v>
      </c>
    </row>
    <row r="535" spans="2:13">
      <c r="B535" s="42">
        <v>8.3333333333333301E-2</v>
      </c>
      <c r="C535" s="43" t="s">
        <v>13</v>
      </c>
      <c r="D535" s="43" t="s">
        <v>1</v>
      </c>
      <c r="E535" s="43" t="s">
        <v>64</v>
      </c>
      <c r="F535" s="40" t="s">
        <v>14</v>
      </c>
      <c r="G535" s="44">
        <v>4</v>
      </c>
      <c r="H535" s="43" t="s">
        <v>3</v>
      </c>
      <c r="I535" s="40">
        <v>1.53</v>
      </c>
      <c r="J535" s="40"/>
      <c r="K535" s="43" t="s">
        <v>60</v>
      </c>
      <c r="L535" s="43" t="s">
        <v>79</v>
      </c>
      <c r="M535" s="47" t="s">
        <v>73</v>
      </c>
    </row>
    <row r="536" spans="2:13">
      <c r="B536" s="42">
        <v>0.104166666666667</v>
      </c>
      <c r="C536" s="43" t="s">
        <v>13</v>
      </c>
      <c r="D536" s="43" t="s">
        <v>1</v>
      </c>
      <c r="E536" s="43" t="s">
        <v>64</v>
      </c>
      <c r="F536" s="40" t="s">
        <v>14</v>
      </c>
      <c r="G536" s="44">
        <v>4</v>
      </c>
      <c r="H536" s="43" t="s">
        <v>3</v>
      </c>
      <c r="I536" s="40">
        <v>1.53</v>
      </c>
      <c r="J536" s="40"/>
      <c r="K536" s="43" t="s">
        <v>60</v>
      </c>
      <c r="L536" s="43" t="s">
        <v>79</v>
      </c>
      <c r="M536" s="47" t="s">
        <v>73</v>
      </c>
    </row>
    <row r="537" spans="2:13">
      <c r="B537" s="42">
        <v>0.125</v>
      </c>
      <c r="C537" s="43" t="s">
        <v>13</v>
      </c>
      <c r="D537" s="43" t="s">
        <v>1</v>
      </c>
      <c r="E537" s="43" t="s">
        <v>64</v>
      </c>
      <c r="F537" s="40" t="s">
        <v>14</v>
      </c>
      <c r="G537" s="44">
        <v>4</v>
      </c>
      <c r="H537" s="43" t="s">
        <v>3</v>
      </c>
      <c r="I537" s="40">
        <v>1.53</v>
      </c>
      <c r="J537" s="40"/>
      <c r="K537" s="43" t="s">
        <v>60</v>
      </c>
      <c r="L537" s="43" t="s">
        <v>79</v>
      </c>
      <c r="M537" s="47" t="s">
        <v>73</v>
      </c>
    </row>
    <row r="538" spans="2:13">
      <c r="B538" s="42">
        <v>0.14583333333333301</v>
      </c>
      <c r="C538" s="43" t="s">
        <v>13</v>
      </c>
      <c r="D538" s="43" t="s">
        <v>1</v>
      </c>
      <c r="E538" s="43" t="s">
        <v>64</v>
      </c>
      <c r="F538" s="40" t="s">
        <v>14</v>
      </c>
      <c r="G538" s="44">
        <v>4</v>
      </c>
      <c r="H538" s="43" t="s">
        <v>3</v>
      </c>
      <c r="I538" s="40">
        <v>1.53</v>
      </c>
      <c r="J538" s="40"/>
      <c r="K538" s="43" t="s">
        <v>60</v>
      </c>
      <c r="L538" s="43" t="s">
        <v>79</v>
      </c>
      <c r="M538" s="47" t="s">
        <v>73</v>
      </c>
    </row>
    <row r="539" spans="2:13">
      <c r="B539" s="42">
        <v>0.16666666666666699</v>
      </c>
      <c r="C539" s="43" t="s">
        <v>13</v>
      </c>
      <c r="D539" s="43" t="s">
        <v>1</v>
      </c>
      <c r="E539" s="43" t="s">
        <v>64</v>
      </c>
      <c r="F539" s="40" t="s">
        <v>14</v>
      </c>
      <c r="G539" s="44">
        <v>4</v>
      </c>
      <c r="H539" s="43" t="s">
        <v>3</v>
      </c>
      <c r="I539" s="40">
        <v>1.53</v>
      </c>
      <c r="J539" s="40"/>
      <c r="K539" s="43" t="s">
        <v>60</v>
      </c>
      <c r="L539" s="43" t="s">
        <v>79</v>
      </c>
      <c r="M539" s="47" t="s">
        <v>73</v>
      </c>
    </row>
    <row r="540" spans="2:13">
      <c r="B540" s="42">
        <v>0.1875</v>
      </c>
      <c r="C540" s="43" t="s">
        <v>13</v>
      </c>
      <c r="D540" s="43" t="s">
        <v>1</v>
      </c>
      <c r="E540" s="43" t="s">
        <v>64</v>
      </c>
      <c r="F540" s="40" t="s">
        <v>14</v>
      </c>
      <c r="G540" s="44">
        <v>4</v>
      </c>
      <c r="H540" s="43" t="s">
        <v>3</v>
      </c>
      <c r="I540" s="40">
        <v>1.53</v>
      </c>
      <c r="J540" s="40"/>
      <c r="K540" s="43" t="s">
        <v>60</v>
      </c>
      <c r="L540" s="43" t="s">
        <v>79</v>
      </c>
      <c r="M540" s="47" t="s">
        <v>73</v>
      </c>
    </row>
    <row r="541" spans="2:13">
      <c r="B541" s="42">
        <v>0.20833333333333301</v>
      </c>
      <c r="C541" s="43" t="s">
        <v>13</v>
      </c>
      <c r="D541" s="43" t="s">
        <v>1</v>
      </c>
      <c r="E541" s="43" t="s">
        <v>64</v>
      </c>
      <c r="F541" s="40" t="s">
        <v>14</v>
      </c>
      <c r="G541" s="44">
        <v>4</v>
      </c>
      <c r="H541" s="43" t="s">
        <v>3</v>
      </c>
      <c r="I541" s="40">
        <v>1.53</v>
      </c>
      <c r="J541" s="40"/>
      <c r="K541" s="43" t="s">
        <v>60</v>
      </c>
      <c r="L541" s="43" t="s">
        <v>79</v>
      </c>
      <c r="M541" s="47" t="s">
        <v>73</v>
      </c>
    </row>
    <row r="542" spans="2:13">
      <c r="B542" s="42">
        <v>0.22916666666666699</v>
      </c>
      <c r="C542" s="43" t="s">
        <v>13</v>
      </c>
      <c r="D542" s="43" t="s">
        <v>1</v>
      </c>
      <c r="E542" s="43" t="s">
        <v>64</v>
      </c>
      <c r="F542" s="40" t="s">
        <v>14</v>
      </c>
      <c r="G542" s="44">
        <v>4</v>
      </c>
      <c r="H542" s="43" t="s">
        <v>3</v>
      </c>
      <c r="I542" s="40">
        <v>1.53</v>
      </c>
      <c r="J542" s="40"/>
      <c r="K542" s="43" t="s">
        <v>60</v>
      </c>
      <c r="L542" s="43" t="s">
        <v>79</v>
      </c>
      <c r="M542" s="47" t="s">
        <v>73</v>
      </c>
    </row>
    <row r="543" spans="2:13">
      <c r="B543" s="42">
        <v>0.25</v>
      </c>
      <c r="C543" s="43" t="s">
        <v>13</v>
      </c>
      <c r="D543" s="43" t="s">
        <v>1</v>
      </c>
      <c r="E543" s="43" t="s">
        <v>64</v>
      </c>
      <c r="F543" s="40" t="s">
        <v>14</v>
      </c>
      <c r="G543" s="44">
        <v>4</v>
      </c>
      <c r="H543" s="43" t="s">
        <v>3</v>
      </c>
      <c r="I543" s="40">
        <v>1.53</v>
      </c>
      <c r="J543" s="40"/>
      <c r="K543" s="43" t="s">
        <v>60</v>
      </c>
      <c r="L543" s="43" t="s">
        <v>79</v>
      </c>
      <c r="M543" s="47" t="s">
        <v>73</v>
      </c>
    </row>
    <row r="544" spans="2:13">
      <c r="B544" s="42">
        <v>0.27083333333333298</v>
      </c>
      <c r="C544" s="43" t="s">
        <v>13</v>
      </c>
      <c r="D544" s="43" t="s">
        <v>1</v>
      </c>
      <c r="E544" s="43" t="s">
        <v>64</v>
      </c>
      <c r="F544" s="40" t="s">
        <v>14</v>
      </c>
      <c r="G544" s="44">
        <v>4</v>
      </c>
      <c r="H544" s="43" t="s">
        <v>3</v>
      </c>
      <c r="I544" s="40">
        <v>1.53</v>
      </c>
      <c r="J544" s="40"/>
      <c r="K544" s="43" t="s">
        <v>60</v>
      </c>
      <c r="L544" s="43" t="s">
        <v>79</v>
      </c>
      <c r="M544" s="47" t="s">
        <v>73</v>
      </c>
    </row>
    <row r="545" spans="2:13">
      <c r="B545" s="42">
        <v>0.29166666666666702</v>
      </c>
      <c r="C545" s="43" t="s">
        <v>13</v>
      </c>
      <c r="D545" s="43" t="s">
        <v>1</v>
      </c>
      <c r="E545" s="43" t="s">
        <v>64</v>
      </c>
      <c r="F545" s="40" t="s">
        <v>14</v>
      </c>
      <c r="G545" s="44">
        <v>4</v>
      </c>
      <c r="H545" s="43" t="s">
        <v>3</v>
      </c>
      <c r="I545" s="40">
        <v>1.53</v>
      </c>
      <c r="J545" s="40"/>
      <c r="K545" s="43" t="s">
        <v>60</v>
      </c>
      <c r="L545" s="43" t="s">
        <v>79</v>
      </c>
      <c r="M545" s="47" t="s">
        <v>73</v>
      </c>
    </row>
    <row r="546" spans="2:13">
      <c r="B546" s="42">
        <v>0.3125</v>
      </c>
      <c r="C546" s="43" t="s">
        <v>13</v>
      </c>
      <c r="D546" s="43" t="s">
        <v>1</v>
      </c>
      <c r="E546" s="43" t="s">
        <v>64</v>
      </c>
      <c r="F546" s="40" t="s">
        <v>14</v>
      </c>
      <c r="G546" s="44">
        <v>4</v>
      </c>
      <c r="H546" s="43" t="s">
        <v>3</v>
      </c>
      <c r="I546" s="40">
        <v>1.53</v>
      </c>
      <c r="J546" s="40"/>
      <c r="K546" s="43" t="s">
        <v>60</v>
      </c>
      <c r="L546" s="43" t="s">
        <v>79</v>
      </c>
      <c r="M546" s="47" t="s">
        <v>73</v>
      </c>
    </row>
    <row r="547" spans="2:13">
      <c r="B547" s="42">
        <v>0.33333333333333298</v>
      </c>
      <c r="C547" s="43" t="s">
        <v>13</v>
      </c>
      <c r="D547" s="43" t="s">
        <v>1</v>
      </c>
      <c r="E547" s="43" t="s">
        <v>64</v>
      </c>
      <c r="F547" s="40" t="s">
        <v>14</v>
      </c>
      <c r="G547" s="44">
        <v>4</v>
      </c>
      <c r="H547" s="43" t="s">
        <v>3</v>
      </c>
      <c r="I547" s="40">
        <v>1.53</v>
      </c>
      <c r="J547" s="40"/>
      <c r="K547" s="43" t="s">
        <v>60</v>
      </c>
      <c r="L547" s="43" t="s">
        <v>79</v>
      </c>
      <c r="M547" s="47" t="s">
        <v>73</v>
      </c>
    </row>
    <row r="548" spans="2:13">
      <c r="B548" s="42">
        <v>0.35416666666666702</v>
      </c>
      <c r="C548" s="43" t="s">
        <v>13</v>
      </c>
      <c r="D548" s="43" t="s">
        <v>1</v>
      </c>
      <c r="E548" s="43" t="s">
        <v>64</v>
      </c>
      <c r="F548" s="40" t="s">
        <v>14</v>
      </c>
      <c r="G548" s="44">
        <v>4</v>
      </c>
      <c r="H548" s="43" t="s">
        <v>3</v>
      </c>
      <c r="I548" s="40">
        <v>1.53</v>
      </c>
      <c r="J548" s="40"/>
      <c r="K548" s="43" t="s">
        <v>60</v>
      </c>
      <c r="L548" s="43" t="s">
        <v>79</v>
      </c>
      <c r="M548" s="47" t="s">
        <v>73</v>
      </c>
    </row>
    <row r="549" spans="2:13">
      <c r="B549" s="42">
        <v>0.375</v>
      </c>
      <c r="C549" s="43" t="s">
        <v>13</v>
      </c>
      <c r="D549" s="43" t="s">
        <v>1</v>
      </c>
      <c r="E549" s="43" t="s">
        <v>64</v>
      </c>
      <c r="F549" s="40" t="s">
        <v>14</v>
      </c>
      <c r="G549" s="44">
        <v>4</v>
      </c>
      <c r="H549" s="43" t="s">
        <v>3</v>
      </c>
      <c r="I549" s="40">
        <v>1.53</v>
      </c>
      <c r="J549" s="40"/>
      <c r="K549" s="43" t="s">
        <v>60</v>
      </c>
      <c r="L549" s="43" t="s">
        <v>79</v>
      </c>
      <c r="M549" s="47" t="s">
        <v>73</v>
      </c>
    </row>
    <row r="550" spans="2:13">
      <c r="B550" s="42">
        <v>0.39583333333333298</v>
      </c>
      <c r="C550" s="43" t="s">
        <v>13</v>
      </c>
      <c r="D550" s="43" t="s">
        <v>1</v>
      </c>
      <c r="E550" s="43" t="s">
        <v>64</v>
      </c>
      <c r="F550" s="40" t="s">
        <v>14</v>
      </c>
      <c r="G550" s="44">
        <v>4</v>
      </c>
      <c r="H550" s="43" t="s">
        <v>3</v>
      </c>
      <c r="I550" s="40">
        <v>1.53</v>
      </c>
      <c r="J550" s="40"/>
      <c r="K550" s="43" t="s">
        <v>60</v>
      </c>
      <c r="L550" s="43" t="s">
        <v>79</v>
      </c>
      <c r="M550" s="47" t="s">
        <v>73</v>
      </c>
    </row>
    <row r="551" spans="2:13">
      <c r="B551" s="42">
        <v>0.41666666666666702</v>
      </c>
      <c r="C551" s="43" t="s">
        <v>13</v>
      </c>
      <c r="D551" s="43" t="s">
        <v>1</v>
      </c>
      <c r="E551" s="43" t="s">
        <v>64</v>
      </c>
      <c r="F551" s="40" t="s">
        <v>14</v>
      </c>
      <c r="G551" s="44">
        <v>4</v>
      </c>
      <c r="H551" s="43" t="s">
        <v>3</v>
      </c>
      <c r="I551" s="40">
        <v>1.53</v>
      </c>
      <c r="J551" s="40"/>
      <c r="K551" s="43" t="s">
        <v>60</v>
      </c>
      <c r="L551" s="43" t="s">
        <v>79</v>
      </c>
      <c r="M551" s="47" t="s">
        <v>73</v>
      </c>
    </row>
    <row r="552" spans="2:13">
      <c r="B552" s="42">
        <v>0.4375</v>
      </c>
      <c r="C552" s="43" t="s">
        <v>13</v>
      </c>
      <c r="D552" s="43" t="s">
        <v>1</v>
      </c>
      <c r="E552" s="43" t="s">
        <v>64</v>
      </c>
      <c r="F552" s="40" t="s">
        <v>14</v>
      </c>
      <c r="G552" s="44">
        <v>4</v>
      </c>
      <c r="H552" s="43" t="s">
        <v>3</v>
      </c>
      <c r="I552" s="40">
        <v>1.53</v>
      </c>
      <c r="J552" s="40"/>
      <c r="K552" s="43" t="s">
        <v>60</v>
      </c>
      <c r="L552" s="43" t="s">
        <v>79</v>
      </c>
      <c r="M552" s="47" t="s">
        <v>73</v>
      </c>
    </row>
    <row r="553" spans="2:13">
      <c r="B553" s="42">
        <v>0.45833333333333298</v>
      </c>
      <c r="C553" s="43" t="s">
        <v>13</v>
      </c>
      <c r="D553" s="43" t="s">
        <v>1</v>
      </c>
      <c r="E553" s="43" t="s">
        <v>64</v>
      </c>
      <c r="F553" s="40" t="s">
        <v>14</v>
      </c>
      <c r="G553" s="44">
        <v>4</v>
      </c>
      <c r="H553" s="43" t="s">
        <v>3</v>
      </c>
      <c r="I553" s="40">
        <v>1.53</v>
      </c>
      <c r="J553" s="40"/>
      <c r="K553" s="43" t="s">
        <v>60</v>
      </c>
      <c r="L553" s="43" t="s">
        <v>79</v>
      </c>
      <c r="M553" s="47" t="s">
        <v>73</v>
      </c>
    </row>
    <row r="554" spans="2:13">
      <c r="B554" s="42">
        <v>0.47916666666666702</v>
      </c>
      <c r="C554" s="43" t="s">
        <v>13</v>
      </c>
      <c r="D554" s="43" t="s">
        <v>1</v>
      </c>
      <c r="E554" s="43" t="s">
        <v>64</v>
      </c>
      <c r="F554" s="40" t="s">
        <v>14</v>
      </c>
      <c r="G554" s="44">
        <v>4</v>
      </c>
      <c r="H554" s="43" t="s">
        <v>3</v>
      </c>
      <c r="I554" s="40">
        <v>1.53</v>
      </c>
      <c r="J554" s="40"/>
      <c r="K554" s="43" t="s">
        <v>60</v>
      </c>
      <c r="L554" s="43" t="s">
        <v>79</v>
      </c>
      <c r="M554" s="47" t="s">
        <v>73</v>
      </c>
    </row>
    <row r="555" spans="2:13">
      <c r="B555" s="42">
        <v>0.5</v>
      </c>
      <c r="C555" s="43" t="s">
        <v>13</v>
      </c>
      <c r="D555" s="43" t="s">
        <v>1</v>
      </c>
      <c r="E555" s="43" t="s">
        <v>64</v>
      </c>
      <c r="F555" s="40" t="s">
        <v>14</v>
      </c>
      <c r="G555" s="44">
        <v>4</v>
      </c>
      <c r="H555" s="43" t="s">
        <v>3</v>
      </c>
      <c r="I555" s="40">
        <v>1.53</v>
      </c>
      <c r="J555" s="40"/>
      <c r="K555" s="43" t="s">
        <v>60</v>
      </c>
      <c r="L555" s="43" t="s">
        <v>79</v>
      </c>
      <c r="M555" s="47" t="s">
        <v>73</v>
      </c>
    </row>
    <row r="556" spans="2:13">
      <c r="B556" s="42">
        <v>0.52083333333333304</v>
      </c>
      <c r="C556" s="43" t="s">
        <v>13</v>
      </c>
      <c r="D556" s="43" t="s">
        <v>1</v>
      </c>
      <c r="E556" s="43" t="s">
        <v>64</v>
      </c>
      <c r="F556" s="40" t="s">
        <v>14</v>
      </c>
      <c r="G556" s="44">
        <v>4</v>
      </c>
      <c r="H556" s="43" t="s">
        <v>3</v>
      </c>
      <c r="I556" s="40">
        <v>1.53</v>
      </c>
      <c r="J556" s="40"/>
      <c r="K556" s="43" t="s">
        <v>60</v>
      </c>
      <c r="L556" s="43" t="s">
        <v>79</v>
      </c>
      <c r="M556" s="47" t="s">
        <v>73</v>
      </c>
    </row>
    <row r="557" spans="2:13">
      <c r="B557" s="42">
        <v>0.54166666666666696</v>
      </c>
      <c r="C557" s="43" t="s">
        <v>13</v>
      </c>
      <c r="D557" s="43" t="s">
        <v>1</v>
      </c>
      <c r="E557" s="43" t="s">
        <v>64</v>
      </c>
      <c r="F557" s="40" t="s">
        <v>14</v>
      </c>
      <c r="G557" s="44">
        <v>4</v>
      </c>
      <c r="H557" s="43" t="s">
        <v>3</v>
      </c>
      <c r="I557" s="40">
        <v>1.53</v>
      </c>
      <c r="J557" s="40"/>
      <c r="K557" s="43" t="s">
        <v>60</v>
      </c>
      <c r="L557" s="43" t="s">
        <v>79</v>
      </c>
      <c r="M557" s="47" t="s">
        <v>73</v>
      </c>
    </row>
    <row r="558" spans="2:13">
      <c r="B558" s="42">
        <v>0.5625</v>
      </c>
      <c r="C558" s="43" t="s">
        <v>13</v>
      </c>
      <c r="D558" s="43" t="s">
        <v>1</v>
      </c>
      <c r="E558" s="43" t="s">
        <v>64</v>
      </c>
      <c r="F558" s="40" t="s">
        <v>14</v>
      </c>
      <c r="G558" s="44">
        <v>4</v>
      </c>
      <c r="H558" s="43" t="s">
        <v>3</v>
      </c>
      <c r="I558" s="40">
        <v>1.53</v>
      </c>
      <c r="J558" s="40"/>
      <c r="K558" s="43" t="s">
        <v>60</v>
      </c>
      <c r="L558" s="43" t="s">
        <v>79</v>
      </c>
      <c r="M558" s="47" t="s">
        <v>73</v>
      </c>
    </row>
    <row r="559" spans="2:13">
      <c r="B559" s="42">
        <v>0.58333333333333304</v>
      </c>
      <c r="C559" s="43" t="s">
        <v>13</v>
      </c>
      <c r="D559" s="43" t="s">
        <v>1</v>
      </c>
      <c r="E559" s="43" t="s">
        <v>64</v>
      </c>
      <c r="F559" s="40" t="s">
        <v>14</v>
      </c>
      <c r="G559" s="44">
        <v>4</v>
      </c>
      <c r="H559" s="43" t="s">
        <v>3</v>
      </c>
      <c r="I559" s="40">
        <v>1.53</v>
      </c>
      <c r="J559" s="40"/>
      <c r="K559" s="43" t="s">
        <v>60</v>
      </c>
      <c r="L559" s="43" t="s">
        <v>79</v>
      </c>
      <c r="M559" s="47" t="s">
        <v>73</v>
      </c>
    </row>
    <row r="560" spans="2:13">
      <c r="B560" s="42">
        <v>0.60416666666666696</v>
      </c>
      <c r="C560" s="43" t="s">
        <v>13</v>
      </c>
      <c r="D560" s="43" t="s">
        <v>1</v>
      </c>
      <c r="E560" s="43" t="s">
        <v>64</v>
      </c>
      <c r="F560" s="40" t="s">
        <v>14</v>
      </c>
      <c r="G560" s="44">
        <v>4</v>
      </c>
      <c r="H560" s="43" t="s">
        <v>3</v>
      </c>
      <c r="I560" s="40">
        <v>1.53</v>
      </c>
      <c r="J560" s="40"/>
      <c r="K560" s="43" t="s">
        <v>60</v>
      </c>
      <c r="L560" s="43" t="s">
        <v>79</v>
      </c>
      <c r="M560" s="47" t="s">
        <v>73</v>
      </c>
    </row>
    <row r="561" spans="2:13">
      <c r="B561" s="42">
        <v>0.625</v>
      </c>
      <c r="C561" s="43" t="s">
        <v>13</v>
      </c>
      <c r="D561" s="43" t="s">
        <v>1</v>
      </c>
      <c r="E561" s="43" t="s">
        <v>64</v>
      </c>
      <c r="F561" s="40" t="s">
        <v>14</v>
      </c>
      <c r="G561" s="44">
        <v>4</v>
      </c>
      <c r="H561" s="43" t="s">
        <v>3</v>
      </c>
      <c r="I561" s="40">
        <v>1.53</v>
      </c>
      <c r="J561" s="40"/>
      <c r="K561" s="43" t="s">
        <v>60</v>
      </c>
      <c r="L561" s="43" t="s">
        <v>79</v>
      </c>
      <c r="M561" s="47" t="s">
        <v>73</v>
      </c>
    </row>
    <row r="562" spans="2:13">
      <c r="B562" s="42">
        <v>0.64583333333333304</v>
      </c>
      <c r="C562" s="43" t="s">
        <v>13</v>
      </c>
      <c r="D562" s="43" t="s">
        <v>1</v>
      </c>
      <c r="E562" s="43" t="s">
        <v>64</v>
      </c>
      <c r="F562" s="40" t="s">
        <v>14</v>
      </c>
      <c r="G562" s="44">
        <v>4</v>
      </c>
      <c r="H562" s="43" t="s">
        <v>3</v>
      </c>
      <c r="I562" s="40">
        <v>1.53</v>
      </c>
      <c r="J562" s="40"/>
      <c r="K562" s="43" t="s">
        <v>60</v>
      </c>
      <c r="L562" s="43" t="s">
        <v>79</v>
      </c>
      <c r="M562" s="47" t="s">
        <v>73</v>
      </c>
    </row>
    <row r="563" spans="2:13">
      <c r="B563" s="42">
        <v>0.66666666666666696</v>
      </c>
      <c r="C563" s="43" t="s">
        <v>13</v>
      </c>
      <c r="D563" s="43" t="s">
        <v>1</v>
      </c>
      <c r="E563" s="43" t="s">
        <v>64</v>
      </c>
      <c r="F563" s="40" t="s">
        <v>14</v>
      </c>
      <c r="G563" s="44">
        <v>4</v>
      </c>
      <c r="H563" s="43" t="s">
        <v>3</v>
      </c>
      <c r="I563" s="40">
        <v>1.53</v>
      </c>
      <c r="J563" s="40"/>
      <c r="K563" s="43" t="s">
        <v>60</v>
      </c>
      <c r="L563" s="43" t="s">
        <v>79</v>
      </c>
      <c r="M563" s="47" t="s">
        <v>73</v>
      </c>
    </row>
    <row r="564" spans="2:13">
      <c r="B564" s="42">
        <v>0.6875</v>
      </c>
      <c r="C564" s="43" t="s">
        <v>13</v>
      </c>
      <c r="D564" s="43" t="s">
        <v>1</v>
      </c>
      <c r="E564" s="43" t="s">
        <v>64</v>
      </c>
      <c r="F564" s="40" t="s">
        <v>14</v>
      </c>
      <c r="G564" s="44">
        <v>4</v>
      </c>
      <c r="H564" s="43" t="s">
        <v>3</v>
      </c>
      <c r="I564" s="40">
        <v>1.53</v>
      </c>
      <c r="J564" s="40"/>
      <c r="K564" s="43" t="s">
        <v>60</v>
      </c>
      <c r="L564" s="43" t="s">
        <v>79</v>
      </c>
      <c r="M564" s="47" t="s">
        <v>73</v>
      </c>
    </row>
    <row r="565" spans="2:13">
      <c r="B565" s="42">
        <v>0.70833333333333304</v>
      </c>
      <c r="C565" s="43" t="s">
        <v>13</v>
      </c>
      <c r="D565" s="43" t="s">
        <v>1</v>
      </c>
      <c r="E565" s="43" t="s">
        <v>64</v>
      </c>
      <c r="F565" s="40" t="s">
        <v>14</v>
      </c>
      <c r="G565" s="44">
        <v>4</v>
      </c>
      <c r="H565" s="43" t="s">
        <v>3</v>
      </c>
      <c r="I565" s="40">
        <v>1.53</v>
      </c>
      <c r="J565" s="40"/>
      <c r="K565" s="43" t="s">
        <v>60</v>
      </c>
      <c r="L565" s="43" t="s">
        <v>79</v>
      </c>
      <c r="M565" s="47" t="s">
        <v>73</v>
      </c>
    </row>
    <row r="566" spans="2:13">
      <c r="B566" s="42">
        <v>0.72916666666666696</v>
      </c>
      <c r="C566" s="43" t="s">
        <v>13</v>
      </c>
      <c r="D566" s="43" t="s">
        <v>1</v>
      </c>
      <c r="E566" s="43" t="s">
        <v>64</v>
      </c>
      <c r="F566" s="40" t="s">
        <v>14</v>
      </c>
      <c r="G566" s="44">
        <v>4</v>
      </c>
      <c r="H566" s="43" t="s">
        <v>3</v>
      </c>
      <c r="I566" s="40">
        <v>1.53</v>
      </c>
      <c r="J566" s="40"/>
      <c r="K566" s="43" t="s">
        <v>60</v>
      </c>
      <c r="L566" s="43" t="s">
        <v>79</v>
      </c>
      <c r="M566" s="47" t="s">
        <v>73</v>
      </c>
    </row>
    <row r="567" spans="2:13">
      <c r="B567" s="42">
        <v>0.75</v>
      </c>
      <c r="C567" s="43" t="s">
        <v>13</v>
      </c>
      <c r="D567" s="43" t="s">
        <v>1</v>
      </c>
      <c r="E567" s="43" t="s">
        <v>64</v>
      </c>
      <c r="F567" s="40" t="s">
        <v>14</v>
      </c>
      <c r="G567" s="44">
        <v>4</v>
      </c>
      <c r="H567" s="43" t="s">
        <v>3</v>
      </c>
      <c r="I567" s="40">
        <v>1.53</v>
      </c>
      <c r="J567" s="40"/>
      <c r="K567" s="43" t="s">
        <v>60</v>
      </c>
      <c r="L567" s="43" t="s">
        <v>79</v>
      </c>
      <c r="M567" s="47" t="s">
        <v>73</v>
      </c>
    </row>
    <row r="568" spans="2:13">
      <c r="B568" s="42">
        <v>0.77083333333333304</v>
      </c>
      <c r="C568" s="43" t="s">
        <v>13</v>
      </c>
      <c r="D568" s="43" t="s">
        <v>1</v>
      </c>
      <c r="E568" s="43" t="s">
        <v>64</v>
      </c>
      <c r="F568" s="40" t="s">
        <v>14</v>
      </c>
      <c r="G568" s="44">
        <v>4</v>
      </c>
      <c r="H568" s="43" t="s">
        <v>3</v>
      </c>
      <c r="I568" s="40">
        <v>1.53</v>
      </c>
      <c r="J568" s="40"/>
      <c r="K568" s="43" t="s">
        <v>60</v>
      </c>
      <c r="L568" s="43" t="s">
        <v>79</v>
      </c>
      <c r="M568" s="47" t="s">
        <v>73</v>
      </c>
    </row>
    <row r="569" spans="2:13">
      <c r="B569" s="42">
        <v>0.79166666666666696</v>
      </c>
      <c r="C569" s="43" t="s">
        <v>13</v>
      </c>
      <c r="D569" s="43" t="s">
        <v>1</v>
      </c>
      <c r="E569" s="43" t="s">
        <v>64</v>
      </c>
      <c r="F569" s="40" t="s">
        <v>14</v>
      </c>
      <c r="G569" s="44">
        <v>4</v>
      </c>
      <c r="H569" s="43" t="s">
        <v>3</v>
      </c>
      <c r="I569" s="40">
        <v>1.53</v>
      </c>
      <c r="J569" s="40"/>
      <c r="K569" s="43" t="s">
        <v>60</v>
      </c>
      <c r="L569" s="43" t="s">
        <v>79</v>
      </c>
      <c r="M569" s="47" t="s">
        <v>73</v>
      </c>
    </row>
    <row r="570" spans="2:13">
      <c r="B570" s="42">
        <v>0.8125</v>
      </c>
      <c r="C570" s="43" t="s">
        <v>13</v>
      </c>
      <c r="D570" s="43" t="s">
        <v>1</v>
      </c>
      <c r="E570" s="43" t="s">
        <v>64</v>
      </c>
      <c r="F570" s="40" t="s">
        <v>14</v>
      </c>
      <c r="G570" s="44">
        <v>4</v>
      </c>
      <c r="H570" s="43" t="s">
        <v>3</v>
      </c>
      <c r="I570" s="40">
        <v>1.53</v>
      </c>
      <c r="J570" s="40"/>
      <c r="K570" s="43" t="s">
        <v>60</v>
      </c>
      <c r="L570" s="43" t="s">
        <v>79</v>
      </c>
      <c r="M570" s="47" t="s">
        <v>73</v>
      </c>
    </row>
    <row r="571" spans="2:13">
      <c r="B571" s="42">
        <v>0.83333333333333304</v>
      </c>
      <c r="C571" s="43" t="s">
        <v>13</v>
      </c>
      <c r="D571" s="43" t="s">
        <v>1</v>
      </c>
      <c r="E571" s="43" t="s">
        <v>64</v>
      </c>
      <c r="F571" s="40" t="s">
        <v>14</v>
      </c>
      <c r="G571" s="44">
        <v>4</v>
      </c>
      <c r="H571" s="43" t="s">
        <v>3</v>
      </c>
      <c r="I571" s="40">
        <v>1.53</v>
      </c>
      <c r="J571" s="40"/>
      <c r="K571" s="43" t="s">
        <v>60</v>
      </c>
      <c r="L571" s="43" t="s">
        <v>79</v>
      </c>
      <c r="M571" s="47" t="s">
        <v>73</v>
      </c>
    </row>
    <row r="572" spans="2:13">
      <c r="B572" s="42">
        <v>0.85416666666666696</v>
      </c>
      <c r="C572" s="43" t="s">
        <v>13</v>
      </c>
      <c r="D572" s="43" t="s">
        <v>1</v>
      </c>
      <c r="E572" s="43" t="s">
        <v>64</v>
      </c>
      <c r="F572" s="40" t="s">
        <v>14</v>
      </c>
      <c r="G572" s="44">
        <v>4</v>
      </c>
      <c r="H572" s="43" t="s">
        <v>3</v>
      </c>
      <c r="I572" s="40">
        <v>1.53</v>
      </c>
      <c r="J572" s="40"/>
      <c r="K572" s="43" t="s">
        <v>60</v>
      </c>
      <c r="L572" s="43" t="s">
        <v>79</v>
      </c>
      <c r="M572" s="47" t="s">
        <v>73</v>
      </c>
    </row>
    <row r="573" spans="2:13">
      <c r="B573" s="42">
        <v>0.875</v>
      </c>
      <c r="C573" s="43" t="s">
        <v>13</v>
      </c>
      <c r="D573" s="43" t="s">
        <v>1</v>
      </c>
      <c r="E573" s="43" t="s">
        <v>64</v>
      </c>
      <c r="F573" s="40" t="s">
        <v>14</v>
      </c>
      <c r="G573" s="44">
        <v>4</v>
      </c>
      <c r="H573" s="43" t="s">
        <v>3</v>
      </c>
      <c r="I573" s="40">
        <v>1.53</v>
      </c>
      <c r="J573" s="40"/>
      <c r="K573" s="43" t="s">
        <v>60</v>
      </c>
      <c r="L573" s="43" t="s">
        <v>79</v>
      </c>
      <c r="M573" s="47" t="s">
        <v>73</v>
      </c>
    </row>
    <row r="574" spans="2:13">
      <c r="B574" s="42">
        <v>0.89583333333333304</v>
      </c>
      <c r="C574" s="43" t="s">
        <v>13</v>
      </c>
      <c r="D574" s="43" t="s">
        <v>1</v>
      </c>
      <c r="E574" s="43" t="s">
        <v>64</v>
      </c>
      <c r="F574" s="40" t="s">
        <v>14</v>
      </c>
      <c r="G574" s="44">
        <v>4</v>
      </c>
      <c r="H574" s="43" t="s">
        <v>3</v>
      </c>
      <c r="I574" s="40">
        <v>1.53</v>
      </c>
      <c r="J574" s="40"/>
      <c r="K574" s="43" t="s">
        <v>60</v>
      </c>
      <c r="L574" s="43" t="s">
        <v>79</v>
      </c>
      <c r="M574" s="47" t="s">
        <v>73</v>
      </c>
    </row>
    <row r="575" spans="2:13">
      <c r="B575" s="42">
        <v>0.91666666666666696</v>
      </c>
      <c r="C575" s="43" t="s">
        <v>13</v>
      </c>
      <c r="D575" s="43" t="s">
        <v>1</v>
      </c>
      <c r="E575" s="43" t="s">
        <v>64</v>
      </c>
      <c r="F575" s="40" t="s">
        <v>14</v>
      </c>
      <c r="G575" s="44">
        <v>4</v>
      </c>
      <c r="H575" s="43" t="s">
        <v>3</v>
      </c>
      <c r="I575" s="40">
        <v>1.53</v>
      </c>
      <c r="J575" s="40"/>
      <c r="K575" s="43" t="s">
        <v>60</v>
      </c>
      <c r="L575" s="43" t="s">
        <v>79</v>
      </c>
      <c r="M575" s="47" t="s">
        <v>73</v>
      </c>
    </row>
    <row r="576" spans="2:13">
      <c r="B576" s="42">
        <v>0.9375</v>
      </c>
      <c r="C576" s="43" t="s">
        <v>13</v>
      </c>
      <c r="D576" s="43" t="s">
        <v>1</v>
      </c>
      <c r="E576" s="43" t="s">
        <v>64</v>
      </c>
      <c r="F576" s="40" t="s">
        <v>14</v>
      </c>
      <c r="G576" s="44">
        <v>4</v>
      </c>
      <c r="H576" s="43" t="s">
        <v>3</v>
      </c>
      <c r="I576" s="40">
        <v>1.53</v>
      </c>
      <c r="J576" s="40"/>
      <c r="K576" s="43" t="s">
        <v>60</v>
      </c>
      <c r="L576" s="43" t="s">
        <v>79</v>
      </c>
      <c r="M576" s="47" t="s">
        <v>73</v>
      </c>
    </row>
    <row r="577" spans="2:13">
      <c r="B577" s="42">
        <v>0.95833333333333304</v>
      </c>
      <c r="C577" s="43" t="s">
        <v>13</v>
      </c>
      <c r="D577" s="43" t="s">
        <v>1</v>
      </c>
      <c r="E577" s="43" t="s">
        <v>64</v>
      </c>
      <c r="F577" s="40" t="s">
        <v>14</v>
      </c>
      <c r="G577" s="44">
        <v>4</v>
      </c>
      <c r="H577" s="43" t="s">
        <v>3</v>
      </c>
      <c r="I577" s="40">
        <v>1.53</v>
      </c>
      <c r="J577" s="40"/>
      <c r="K577" s="43" t="s">
        <v>60</v>
      </c>
      <c r="L577" s="43" t="s">
        <v>79</v>
      </c>
      <c r="M577" s="47" t="s">
        <v>73</v>
      </c>
    </row>
    <row r="578" spans="2:13">
      <c r="B578" s="42">
        <v>0.97916666666666696</v>
      </c>
      <c r="C578" s="43" t="s">
        <v>13</v>
      </c>
      <c r="D578" s="43" t="s">
        <v>1</v>
      </c>
      <c r="E578" s="43" t="s">
        <v>64</v>
      </c>
      <c r="F578" s="40" t="s">
        <v>14</v>
      </c>
      <c r="G578" s="44">
        <v>4</v>
      </c>
      <c r="H578" s="43" t="s">
        <v>3</v>
      </c>
      <c r="I578" s="40">
        <v>1.53</v>
      </c>
      <c r="J578" s="40"/>
      <c r="K578" s="43" t="s">
        <v>60</v>
      </c>
      <c r="L578" s="43" t="s">
        <v>79</v>
      </c>
      <c r="M578" s="47" t="s">
        <v>73</v>
      </c>
    </row>
    <row r="579" spans="2:13">
      <c r="B579" s="42">
        <v>0</v>
      </c>
      <c r="C579" s="43" t="s">
        <v>8</v>
      </c>
      <c r="D579" s="43" t="s">
        <v>2</v>
      </c>
      <c r="E579" s="43" t="s">
        <v>63</v>
      </c>
      <c r="F579" s="40" t="s">
        <v>68</v>
      </c>
      <c r="G579" s="44">
        <v>4</v>
      </c>
      <c r="H579" s="43" t="s">
        <v>3</v>
      </c>
      <c r="I579" s="40">
        <v>1.53</v>
      </c>
      <c r="J579" s="40"/>
      <c r="K579" s="43" t="s">
        <v>60</v>
      </c>
      <c r="L579" s="43" t="s">
        <v>79</v>
      </c>
      <c r="M579" s="47" t="s">
        <v>73</v>
      </c>
    </row>
    <row r="580" spans="2:13">
      <c r="B580" s="42">
        <v>2.0833333333333301E-2</v>
      </c>
      <c r="C580" s="43" t="s">
        <v>8</v>
      </c>
      <c r="D580" s="43" t="s">
        <v>2</v>
      </c>
      <c r="E580" s="43" t="s">
        <v>63</v>
      </c>
      <c r="F580" s="40" t="s">
        <v>68</v>
      </c>
      <c r="G580" s="44">
        <v>4</v>
      </c>
      <c r="H580" s="43" t="s">
        <v>3</v>
      </c>
      <c r="I580" s="40">
        <v>1.53</v>
      </c>
      <c r="J580" s="40"/>
      <c r="K580" s="43" t="s">
        <v>60</v>
      </c>
      <c r="L580" s="43" t="s">
        <v>79</v>
      </c>
      <c r="M580" s="47" t="s">
        <v>73</v>
      </c>
    </row>
    <row r="581" spans="2:13">
      <c r="B581" s="42">
        <v>4.1666666666666699E-2</v>
      </c>
      <c r="C581" s="43" t="s">
        <v>8</v>
      </c>
      <c r="D581" s="43" t="s">
        <v>2</v>
      </c>
      <c r="E581" s="43" t="s">
        <v>63</v>
      </c>
      <c r="F581" s="40" t="s">
        <v>68</v>
      </c>
      <c r="G581" s="44">
        <v>4</v>
      </c>
      <c r="H581" s="43" t="s">
        <v>3</v>
      </c>
      <c r="I581" s="40">
        <v>1.53</v>
      </c>
      <c r="J581" s="40"/>
      <c r="K581" s="43" t="s">
        <v>60</v>
      </c>
      <c r="L581" s="43" t="s">
        <v>79</v>
      </c>
      <c r="M581" s="47" t="s">
        <v>73</v>
      </c>
    </row>
    <row r="582" spans="2:13">
      <c r="B582" s="42">
        <v>6.25E-2</v>
      </c>
      <c r="C582" s="43" t="s">
        <v>8</v>
      </c>
      <c r="D582" s="43" t="s">
        <v>2</v>
      </c>
      <c r="E582" s="43" t="s">
        <v>63</v>
      </c>
      <c r="F582" s="40" t="s">
        <v>68</v>
      </c>
      <c r="G582" s="44">
        <v>4</v>
      </c>
      <c r="H582" s="43" t="s">
        <v>3</v>
      </c>
      <c r="I582" s="40">
        <v>1.53</v>
      </c>
      <c r="J582" s="40"/>
      <c r="K582" s="43" t="s">
        <v>60</v>
      </c>
      <c r="L582" s="43" t="s">
        <v>79</v>
      </c>
      <c r="M582" s="47" t="s">
        <v>73</v>
      </c>
    </row>
    <row r="583" spans="2:13">
      <c r="B583" s="42">
        <v>8.3333333333333301E-2</v>
      </c>
      <c r="C583" s="43" t="s">
        <v>8</v>
      </c>
      <c r="D583" s="43" t="s">
        <v>2</v>
      </c>
      <c r="E583" s="43" t="s">
        <v>63</v>
      </c>
      <c r="F583" s="40" t="s">
        <v>68</v>
      </c>
      <c r="G583" s="44">
        <v>4</v>
      </c>
      <c r="H583" s="43" t="s">
        <v>3</v>
      </c>
      <c r="I583" s="40">
        <v>1.53</v>
      </c>
      <c r="J583" s="40"/>
      <c r="K583" s="43" t="s">
        <v>60</v>
      </c>
      <c r="L583" s="43" t="s">
        <v>79</v>
      </c>
      <c r="M583" s="47" t="s">
        <v>73</v>
      </c>
    </row>
    <row r="584" spans="2:13">
      <c r="B584" s="42">
        <v>0.104166666666667</v>
      </c>
      <c r="C584" s="43" t="s">
        <v>8</v>
      </c>
      <c r="D584" s="43" t="s">
        <v>2</v>
      </c>
      <c r="E584" s="43" t="s">
        <v>63</v>
      </c>
      <c r="F584" s="40" t="s">
        <v>68</v>
      </c>
      <c r="G584" s="44">
        <v>4</v>
      </c>
      <c r="H584" s="43" t="s">
        <v>3</v>
      </c>
      <c r="I584" s="40">
        <v>1.53</v>
      </c>
      <c r="J584" s="40"/>
      <c r="K584" s="43" t="s">
        <v>60</v>
      </c>
      <c r="L584" s="43" t="s">
        <v>79</v>
      </c>
      <c r="M584" s="47" t="s">
        <v>73</v>
      </c>
    </row>
    <row r="585" spans="2:13">
      <c r="B585" s="42">
        <v>0.125</v>
      </c>
      <c r="C585" s="43" t="s">
        <v>8</v>
      </c>
      <c r="D585" s="43" t="s">
        <v>2</v>
      </c>
      <c r="E585" s="43" t="s">
        <v>63</v>
      </c>
      <c r="F585" s="40" t="s">
        <v>68</v>
      </c>
      <c r="G585" s="44">
        <v>4</v>
      </c>
      <c r="H585" s="43" t="s">
        <v>3</v>
      </c>
      <c r="I585" s="40">
        <v>1.53</v>
      </c>
      <c r="J585" s="40"/>
      <c r="K585" s="43" t="s">
        <v>60</v>
      </c>
      <c r="L585" s="43" t="s">
        <v>79</v>
      </c>
      <c r="M585" s="47" t="s">
        <v>73</v>
      </c>
    </row>
    <row r="586" spans="2:13">
      <c r="B586" s="42">
        <v>0.14583333333333301</v>
      </c>
      <c r="C586" s="43" t="s">
        <v>8</v>
      </c>
      <c r="D586" s="43" t="s">
        <v>2</v>
      </c>
      <c r="E586" s="43" t="s">
        <v>63</v>
      </c>
      <c r="F586" s="40" t="s">
        <v>68</v>
      </c>
      <c r="G586" s="44">
        <v>4</v>
      </c>
      <c r="H586" s="43" t="s">
        <v>3</v>
      </c>
      <c r="I586" s="40">
        <v>1.53</v>
      </c>
      <c r="J586" s="40"/>
      <c r="K586" s="43" t="s">
        <v>60</v>
      </c>
      <c r="L586" s="43" t="s">
        <v>79</v>
      </c>
      <c r="M586" s="47" t="s">
        <v>73</v>
      </c>
    </row>
    <row r="587" spans="2:13">
      <c r="B587" s="42">
        <v>0.16666666666666699</v>
      </c>
      <c r="C587" s="43" t="s">
        <v>8</v>
      </c>
      <c r="D587" s="43" t="s">
        <v>2</v>
      </c>
      <c r="E587" s="43" t="s">
        <v>63</v>
      </c>
      <c r="F587" s="40" t="s">
        <v>68</v>
      </c>
      <c r="G587" s="44">
        <v>4</v>
      </c>
      <c r="H587" s="43" t="s">
        <v>3</v>
      </c>
      <c r="I587" s="40">
        <v>1.53</v>
      </c>
      <c r="J587" s="40"/>
      <c r="K587" s="43" t="s">
        <v>60</v>
      </c>
      <c r="L587" s="43" t="s">
        <v>79</v>
      </c>
      <c r="M587" s="47" t="s">
        <v>73</v>
      </c>
    </row>
    <row r="588" spans="2:13">
      <c r="B588" s="42">
        <v>0.1875</v>
      </c>
      <c r="C588" s="43" t="s">
        <v>8</v>
      </c>
      <c r="D588" s="43" t="s">
        <v>2</v>
      </c>
      <c r="E588" s="43" t="s">
        <v>63</v>
      </c>
      <c r="F588" s="40" t="s">
        <v>68</v>
      </c>
      <c r="G588" s="44">
        <v>4</v>
      </c>
      <c r="H588" s="43" t="s">
        <v>3</v>
      </c>
      <c r="I588" s="40">
        <v>1.53</v>
      </c>
      <c r="J588" s="40"/>
      <c r="K588" s="43" t="s">
        <v>60</v>
      </c>
      <c r="L588" s="43" t="s">
        <v>79</v>
      </c>
      <c r="M588" s="47" t="s">
        <v>73</v>
      </c>
    </row>
    <row r="589" spans="2:13">
      <c r="B589" s="42">
        <v>0.20833333333333301</v>
      </c>
      <c r="C589" s="43" t="s">
        <v>8</v>
      </c>
      <c r="D589" s="43" t="s">
        <v>2</v>
      </c>
      <c r="E589" s="43" t="s">
        <v>63</v>
      </c>
      <c r="F589" s="40" t="s">
        <v>68</v>
      </c>
      <c r="G589" s="44">
        <v>4</v>
      </c>
      <c r="H589" s="43" t="s">
        <v>3</v>
      </c>
      <c r="I589" s="40">
        <v>1.53</v>
      </c>
      <c r="J589" s="40"/>
      <c r="K589" s="43" t="s">
        <v>60</v>
      </c>
      <c r="L589" s="43" t="s">
        <v>79</v>
      </c>
      <c r="M589" s="47" t="s">
        <v>73</v>
      </c>
    </row>
    <row r="590" spans="2:13">
      <c r="B590" s="42">
        <v>0.22916666666666699</v>
      </c>
      <c r="C590" s="43" t="s">
        <v>8</v>
      </c>
      <c r="D590" s="43" t="s">
        <v>2</v>
      </c>
      <c r="E590" s="43" t="s">
        <v>63</v>
      </c>
      <c r="F590" s="40" t="s">
        <v>68</v>
      </c>
      <c r="G590" s="44">
        <v>4</v>
      </c>
      <c r="H590" s="43" t="s">
        <v>3</v>
      </c>
      <c r="I590" s="40">
        <v>1.53</v>
      </c>
      <c r="J590" s="40"/>
      <c r="K590" s="43" t="s">
        <v>60</v>
      </c>
      <c r="L590" s="43" t="s">
        <v>79</v>
      </c>
      <c r="M590" s="47" t="s">
        <v>73</v>
      </c>
    </row>
    <row r="591" spans="2:13">
      <c r="B591" s="42">
        <v>0.25</v>
      </c>
      <c r="C591" s="43" t="s">
        <v>8</v>
      </c>
      <c r="D591" s="43" t="s">
        <v>2</v>
      </c>
      <c r="E591" s="43" t="s">
        <v>63</v>
      </c>
      <c r="F591" s="40" t="s">
        <v>68</v>
      </c>
      <c r="G591" s="44">
        <v>4</v>
      </c>
      <c r="H591" s="43" t="s">
        <v>3</v>
      </c>
      <c r="I591" s="40">
        <v>1.53</v>
      </c>
      <c r="J591" s="40"/>
      <c r="K591" s="43" t="s">
        <v>60</v>
      </c>
      <c r="L591" s="43" t="s">
        <v>79</v>
      </c>
      <c r="M591" s="47" t="s">
        <v>73</v>
      </c>
    </row>
    <row r="592" spans="2:13">
      <c r="B592" s="42">
        <v>0.27083333333333298</v>
      </c>
      <c r="C592" s="43" t="s">
        <v>8</v>
      </c>
      <c r="D592" s="43" t="s">
        <v>2</v>
      </c>
      <c r="E592" s="43" t="s">
        <v>63</v>
      </c>
      <c r="F592" s="40" t="s">
        <v>68</v>
      </c>
      <c r="G592" s="44">
        <v>4</v>
      </c>
      <c r="H592" s="43" t="s">
        <v>3</v>
      </c>
      <c r="I592" s="40">
        <v>1.53</v>
      </c>
      <c r="J592" s="40"/>
      <c r="K592" s="43" t="s">
        <v>60</v>
      </c>
      <c r="L592" s="43" t="s">
        <v>79</v>
      </c>
      <c r="M592" s="47" t="s">
        <v>73</v>
      </c>
    </row>
    <row r="593" spans="2:13">
      <c r="B593" s="42">
        <v>0.29166666666666702</v>
      </c>
      <c r="C593" s="43" t="s">
        <v>8</v>
      </c>
      <c r="D593" s="43" t="s">
        <v>2</v>
      </c>
      <c r="E593" s="43" t="s">
        <v>63</v>
      </c>
      <c r="F593" s="40" t="s">
        <v>68</v>
      </c>
      <c r="G593" s="44">
        <v>4</v>
      </c>
      <c r="H593" s="43" t="s">
        <v>3</v>
      </c>
      <c r="I593" s="40">
        <v>1.53</v>
      </c>
      <c r="J593" s="40"/>
      <c r="K593" s="43" t="s">
        <v>60</v>
      </c>
      <c r="L593" s="43" t="s">
        <v>79</v>
      </c>
      <c r="M593" s="47" t="s">
        <v>73</v>
      </c>
    </row>
    <row r="594" spans="2:13">
      <c r="B594" s="42">
        <v>0.3125</v>
      </c>
      <c r="C594" s="43" t="s">
        <v>8</v>
      </c>
      <c r="D594" s="43" t="s">
        <v>2</v>
      </c>
      <c r="E594" s="43" t="s">
        <v>63</v>
      </c>
      <c r="F594" s="40" t="s">
        <v>68</v>
      </c>
      <c r="G594" s="44">
        <v>1</v>
      </c>
      <c r="H594" s="43" t="s">
        <v>3</v>
      </c>
      <c r="I594" s="40">
        <v>2.97</v>
      </c>
      <c r="J594" s="40"/>
      <c r="K594" s="43" t="s">
        <v>69</v>
      </c>
      <c r="L594" s="43" t="s">
        <v>81</v>
      </c>
      <c r="M594" s="47" t="s">
        <v>73</v>
      </c>
    </row>
    <row r="595" spans="2:13">
      <c r="B595" s="42">
        <v>0.33333333333333298</v>
      </c>
      <c r="C595" s="43" t="s">
        <v>8</v>
      </c>
      <c r="D595" s="43" t="s">
        <v>2</v>
      </c>
      <c r="E595" s="43" t="s">
        <v>63</v>
      </c>
      <c r="F595" s="40" t="s">
        <v>68</v>
      </c>
      <c r="G595" s="44">
        <v>1</v>
      </c>
      <c r="H595" s="43" t="s">
        <v>3</v>
      </c>
      <c r="I595" s="40">
        <v>2.97</v>
      </c>
      <c r="J595" s="40"/>
      <c r="K595" s="43" t="s">
        <v>69</v>
      </c>
      <c r="L595" s="43" t="s">
        <v>81</v>
      </c>
      <c r="M595" s="47" t="s">
        <v>73</v>
      </c>
    </row>
    <row r="596" spans="2:13">
      <c r="B596" s="42">
        <v>0.35416666666666702</v>
      </c>
      <c r="C596" s="43" t="s">
        <v>8</v>
      </c>
      <c r="D596" s="43" t="s">
        <v>2</v>
      </c>
      <c r="E596" s="43" t="s">
        <v>63</v>
      </c>
      <c r="F596" s="40" t="s">
        <v>68</v>
      </c>
      <c r="G596" s="44">
        <v>1</v>
      </c>
      <c r="H596" s="43" t="s">
        <v>3</v>
      </c>
      <c r="I596" s="40">
        <v>2.97</v>
      </c>
      <c r="J596" s="40"/>
      <c r="K596" s="43" t="s">
        <v>69</v>
      </c>
      <c r="L596" s="43" t="s">
        <v>81</v>
      </c>
      <c r="M596" s="47" t="s">
        <v>73</v>
      </c>
    </row>
    <row r="597" spans="2:13">
      <c r="B597" s="42">
        <v>0.375</v>
      </c>
      <c r="C597" s="43" t="s">
        <v>8</v>
      </c>
      <c r="D597" s="43" t="s">
        <v>2</v>
      </c>
      <c r="E597" s="43" t="s">
        <v>63</v>
      </c>
      <c r="F597" s="40" t="s">
        <v>68</v>
      </c>
      <c r="G597" s="44">
        <v>1</v>
      </c>
      <c r="H597" s="43" t="s">
        <v>3</v>
      </c>
      <c r="I597" s="40">
        <v>2.97</v>
      </c>
      <c r="J597" s="40"/>
      <c r="K597" s="43" t="s">
        <v>69</v>
      </c>
      <c r="L597" s="43" t="s">
        <v>81</v>
      </c>
      <c r="M597" s="47" t="s">
        <v>73</v>
      </c>
    </row>
    <row r="598" spans="2:13">
      <c r="B598" s="42">
        <v>0.39583333333333298</v>
      </c>
      <c r="C598" s="43" t="s">
        <v>8</v>
      </c>
      <c r="D598" s="43" t="s">
        <v>2</v>
      </c>
      <c r="E598" s="43" t="s">
        <v>63</v>
      </c>
      <c r="F598" s="40" t="s">
        <v>68</v>
      </c>
      <c r="G598" s="44">
        <v>1</v>
      </c>
      <c r="H598" s="43" t="s">
        <v>3</v>
      </c>
      <c r="I598" s="40">
        <v>2.97</v>
      </c>
      <c r="J598" s="40"/>
      <c r="K598" s="43" t="s">
        <v>69</v>
      </c>
      <c r="L598" s="43" t="s">
        <v>81</v>
      </c>
      <c r="M598" s="47" t="s">
        <v>73</v>
      </c>
    </row>
    <row r="599" spans="2:13">
      <c r="B599" s="42">
        <v>0.41666666666666702</v>
      </c>
      <c r="C599" s="43" t="s">
        <v>8</v>
      </c>
      <c r="D599" s="43" t="s">
        <v>2</v>
      </c>
      <c r="E599" s="43" t="s">
        <v>63</v>
      </c>
      <c r="F599" s="40" t="s">
        <v>68</v>
      </c>
      <c r="G599" s="44">
        <v>1</v>
      </c>
      <c r="H599" s="43" t="s">
        <v>3</v>
      </c>
      <c r="I599" s="40">
        <v>2.97</v>
      </c>
      <c r="J599" s="40"/>
      <c r="K599" s="43" t="s">
        <v>69</v>
      </c>
      <c r="L599" s="43" t="s">
        <v>81</v>
      </c>
      <c r="M599" s="47" t="s">
        <v>73</v>
      </c>
    </row>
    <row r="600" spans="2:13">
      <c r="B600" s="42">
        <v>0.4375</v>
      </c>
      <c r="C600" s="43" t="s">
        <v>8</v>
      </c>
      <c r="D600" s="43" t="s">
        <v>2</v>
      </c>
      <c r="E600" s="43" t="s">
        <v>63</v>
      </c>
      <c r="F600" s="40" t="s">
        <v>68</v>
      </c>
      <c r="G600" s="44">
        <v>1</v>
      </c>
      <c r="H600" s="43" t="s">
        <v>3</v>
      </c>
      <c r="I600" s="40">
        <v>2.97</v>
      </c>
      <c r="J600" s="40"/>
      <c r="K600" s="43" t="s">
        <v>69</v>
      </c>
      <c r="L600" s="43" t="s">
        <v>81</v>
      </c>
      <c r="M600" s="47" t="s">
        <v>73</v>
      </c>
    </row>
    <row r="601" spans="2:13">
      <c r="B601" s="42">
        <v>0.45833333333333298</v>
      </c>
      <c r="C601" s="43" t="s">
        <v>8</v>
      </c>
      <c r="D601" s="43" t="s">
        <v>2</v>
      </c>
      <c r="E601" s="43" t="s">
        <v>63</v>
      </c>
      <c r="F601" s="40" t="s">
        <v>68</v>
      </c>
      <c r="G601" s="44">
        <v>1</v>
      </c>
      <c r="H601" s="43" t="s">
        <v>3</v>
      </c>
      <c r="I601" s="40">
        <v>2.97</v>
      </c>
      <c r="J601" s="40"/>
      <c r="K601" s="43" t="s">
        <v>69</v>
      </c>
      <c r="L601" s="43" t="s">
        <v>81</v>
      </c>
      <c r="M601" s="47" t="s">
        <v>73</v>
      </c>
    </row>
    <row r="602" spans="2:13">
      <c r="B602" s="42">
        <v>0.47916666666666702</v>
      </c>
      <c r="C602" s="43" t="s">
        <v>8</v>
      </c>
      <c r="D602" s="43" t="s">
        <v>2</v>
      </c>
      <c r="E602" s="43" t="s">
        <v>63</v>
      </c>
      <c r="F602" s="40" t="s">
        <v>68</v>
      </c>
      <c r="G602" s="44">
        <v>1</v>
      </c>
      <c r="H602" s="43" t="s">
        <v>3</v>
      </c>
      <c r="I602" s="40">
        <v>2.97</v>
      </c>
      <c r="J602" s="40"/>
      <c r="K602" s="43" t="s">
        <v>69</v>
      </c>
      <c r="L602" s="43" t="s">
        <v>81</v>
      </c>
      <c r="M602" s="47" t="s">
        <v>73</v>
      </c>
    </row>
    <row r="603" spans="2:13">
      <c r="B603" s="42">
        <v>0.5</v>
      </c>
      <c r="C603" s="43" t="s">
        <v>8</v>
      </c>
      <c r="D603" s="43" t="s">
        <v>2</v>
      </c>
      <c r="E603" s="43" t="s">
        <v>63</v>
      </c>
      <c r="F603" s="40" t="s">
        <v>68</v>
      </c>
      <c r="G603" s="44">
        <v>1</v>
      </c>
      <c r="H603" s="43" t="s">
        <v>3</v>
      </c>
      <c r="I603" s="40">
        <v>2.97</v>
      </c>
      <c r="J603" s="40"/>
      <c r="K603" s="43" t="s">
        <v>69</v>
      </c>
      <c r="L603" s="43" t="s">
        <v>81</v>
      </c>
      <c r="M603" s="47" t="s">
        <v>73</v>
      </c>
    </row>
    <row r="604" spans="2:13">
      <c r="B604" s="42">
        <v>0.52083333333333304</v>
      </c>
      <c r="C604" s="43" t="s">
        <v>8</v>
      </c>
      <c r="D604" s="43" t="s">
        <v>2</v>
      </c>
      <c r="E604" s="43" t="s">
        <v>63</v>
      </c>
      <c r="F604" s="40" t="s">
        <v>68</v>
      </c>
      <c r="G604" s="44">
        <v>1</v>
      </c>
      <c r="H604" s="43" t="s">
        <v>3</v>
      </c>
      <c r="I604" s="40">
        <v>2.97</v>
      </c>
      <c r="J604" s="40"/>
      <c r="K604" s="43" t="s">
        <v>69</v>
      </c>
      <c r="L604" s="43" t="s">
        <v>81</v>
      </c>
      <c r="M604" s="47" t="s">
        <v>73</v>
      </c>
    </row>
    <row r="605" spans="2:13">
      <c r="B605" s="42">
        <v>0.54166666666666696</v>
      </c>
      <c r="C605" s="43" t="s">
        <v>8</v>
      </c>
      <c r="D605" s="43" t="s">
        <v>2</v>
      </c>
      <c r="E605" s="43" t="s">
        <v>63</v>
      </c>
      <c r="F605" s="40" t="s">
        <v>68</v>
      </c>
      <c r="G605" s="44">
        <v>1</v>
      </c>
      <c r="H605" s="43" t="s">
        <v>3</v>
      </c>
      <c r="I605" s="40">
        <v>2.97</v>
      </c>
      <c r="J605" s="40"/>
      <c r="K605" s="43" t="s">
        <v>69</v>
      </c>
      <c r="L605" s="43" t="s">
        <v>81</v>
      </c>
      <c r="M605" s="47" t="s">
        <v>73</v>
      </c>
    </row>
    <row r="606" spans="2:13">
      <c r="B606" s="42">
        <v>0.5625</v>
      </c>
      <c r="C606" s="43" t="s">
        <v>8</v>
      </c>
      <c r="D606" s="43" t="s">
        <v>2</v>
      </c>
      <c r="E606" s="43" t="s">
        <v>63</v>
      </c>
      <c r="F606" s="40" t="s">
        <v>68</v>
      </c>
      <c r="G606" s="44">
        <v>1</v>
      </c>
      <c r="H606" s="43" t="s">
        <v>3</v>
      </c>
      <c r="I606" s="40">
        <v>2.97</v>
      </c>
      <c r="J606" s="40"/>
      <c r="K606" s="43" t="s">
        <v>69</v>
      </c>
      <c r="L606" s="43" t="s">
        <v>81</v>
      </c>
      <c r="M606" s="47" t="s">
        <v>73</v>
      </c>
    </row>
    <row r="607" spans="2:13">
      <c r="B607" s="42">
        <v>0.58333333333333304</v>
      </c>
      <c r="C607" s="43" t="s">
        <v>8</v>
      </c>
      <c r="D607" s="43" t="s">
        <v>2</v>
      </c>
      <c r="E607" s="43" t="s">
        <v>63</v>
      </c>
      <c r="F607" s="40" t="s">
        <v>68</v>
      </c>
      <c r="G607" s="44">
        <v>1</v>
      </c>
      <c r="H607" s="43" t="s">
        <v>3</v>
      </c>
      <c r="I607" s="40">
        <v>2.97</v>
      </c>
      <c r="J607" s="40"/>
      <c r="K607" s="43" t="s">
        <v>69</v>
      </c>
      <c r="L607" s="43" t="s">
        <v>81</v>
      </c>
      <c r="M607" s="47" t="s">
        <v>73</v>
      </c>
    </row>
    <row r="608" spans="2:13">
      <c r="B608" s="42">
        <v>0.60416666666666696</v>
      </c>
      <c r="C608" s="43" t="s">
        <v>8</v>
      </c>
      <c r="D608" s="43" t="s">
        <v>2</v>
      </c>
      <c r="E608" s="43" t="s">
        <v>63</v>
      </c>
      <c r="F608" s="40" t="s">
        <v>68</v>
      </c>
      <c r="G608" s="44">
        <v>1</v>
      </c>
      <c r="H608" s="43" t="s">
        <v>3</v>
      </c>
      <c r="I608" s="40">
        <v>2.97</v>
      </c>
      <c r="J608" s="40"/>
      <c r="K608" s="43" t="s">
        <v>69</v>
      </c>
      <c r="L608" s="43" t="s">
        <v>81</v>
      </c>
      <c r="M608" s="47" t="s">
        <v>73</v>
      </c>
    </row>
    <row r="609" spans="2:13">
      <c r="B609" s="42">
        <v>0.625</v>
      </c>
      <c r="C609" s="43" t="s">
        <v>8</v>
      </c>
      <c r="D609" s="43" t="s">
        <v>2</v>
      </c>
      <c r="E609" s="43" t="s">
        <v>63</v>
      </c>
      <c r="F609" s="40" t="s">
        <v>68</v>
      </c>
      <c r="G609" s="44">
        <v>1</v>
      </c>
      <c r="H609" s="43" t="s">
        <v>3</v>
      </c>
      <c r="I609" s="40">
        <v>2.97</v>
      </c>
      <c r="J609" s="40"/>
      <c r="K609" s="43" t="s">
        <v>69</v>
      </c>
      <c r="L609" s="43" t="s">
        <v>81</v>
      </c>
      <c r="M609" s="47" t="s">
        <v>73</v>
      </c>
    </row>
    <row r="610" spans="2:13">
      <c r="B610" s="42">
        <v>0.64583333333333304</v>
      </c>
      <c r="C610" s="43" t="s">
        <v>8</v>
      </c>
      <c r="D610" s="43" t="s">
        <v>2</v>
      </c>
      <c r="E610" s="43" t="s">
        <v>63</v>
      </c>
      <c r="F610" s="40" t="s">
        <v>68</v>
      </c>
      <c r="G610" s="44">
        <v>1</v>
      </c>
      <c r="H610" s="43" t="s">
        <v>3</v>
      </c>
      <c r="I610" s="40">
        <v>2.97</v>
      </c>
      <c r="J610" s="40"/>
      <c r="K610" s="43" t="s">
        <v>69</v>
      </c>
      <c r="L610" s="43" t="s">
        <v>81</v>
      </c>
      <c r="M610" s="47" t="s">
        <v>73</v>
      </c>
    </row>
    <row r="611" spans="2:13">
      <c r="B611" s="42">
        <v>0.66666666666666696</v>
      </c>
      <c r="C611" s="43" t="s">
        <v>8</v>
      </c>
      <c r="D611" s="43" t="s">
        <v>2</v>
      </c>
      <c r="E611" s="43" t="s">
        <v>63</v>
      </c>
      <c r="F611" s="40" t="s">
        <v>68</v>
      </c>
      <c r="G611" s="44">
        <v>1</v>
      </c>
      <c r="H611" s="43" t="s">
        <v>3</v>
      </c>
      <c r="I611" s="40">
        <v>2.97</v>
      </c>
      <c r="J611" s="40"/>
      <c r="K611" s="43" t="s">
        <v>69</v>
      </c>
      <c r="L611" s="43" t="s">
        <v>81</v>
      </c>
      <c r="M611" s="47" t="s">
        <v>73</v>
      </c>
    </row>
    <row r="612" spans="2:13">
      <c r="B612" s="42">
        <v>0.6875</v>
      </c>
      <c r="C612" s="43" t="s">
        <v>8</v>
      </c>
      <c r="D612" s="43" t="s">
        <v>2</v>
      </c>
      <c r="E612" s="43" t="s">
        <v>63</v>
      </c>
      <c r="F612" s="40" t="s">
        <v>68</v>
      </c>
      <c r="G612" s="44">
        <v>1</v>
      </c>
      <c r="H612" s="43" t="s">
        <v>3</v>
      </c>
      <c r="I612" s="40">
        <v>2.97</v>
      </c>
      <c r="J612" s="40"/>
      <c r="K612" s="43" t="s">
        <v>69</v>
      </c>
      <c r="L612" s="43" t="s">
        <v>81</v>
      </c>
      <c r="M612" s="47" t="s">
        <v>73</v>
      </c>
    </row>
    <row r="613" spans="2:13">
      <c r="B613" s="42">
        <v>0.70833333333333304</v>
      </c>
      <c r="C613" s="43" t="s">
        <v>8</v>
      </c>
      <c r="D613" s="43" t="s">
        <v>2</v>
      </c>
      <c r="E613" s="43" t="s">
        <v>63</v>
      </c>
      <c r="F613" s="40" t="s">
        <v>68</v>
      </c>
      <c r="G613" s="44">
        <v>1</v>
      </c>
      <c r="H613" s="43" t="s">
        <v>3</v>
      </c>
      <c r="I613" s="40">
        <v>2.97</v>
      </c>
      <c r="J613" s="40"/>
      <c r="K613" s="43" t="s">
        <v>69</v>
      </c>
      <c r="L613" s="43" t="s">
        <v>81</v>
      </c>
      <c r="M613" s="47" t="s">
        <v>73</v>
      </c>
    </row>
    <row r="614" spans="2:13">
      <c r="B614" s="42">
        <v>0.72916666666666696</v>
      </c>
      <c r="C614" s="43" t="s">
        <v>8</v>
      </c>
      <c r="D614" s="43" t="s">
        <v>2</v>
      </c>
      <c r="E614" s="43" t="s">
        <v>63</v>
      </c>
      <c r="F614" s="40" t="s">
        <v>68</v>
      </c>
      <c r="G614" s="44">
        <v>1</v>
      </c>
      <c r="H614" s="43" t="s">
        <v>3</v>
      </c>
      <c r="I614" s="40">
        <v>2.97</v>
      </c>
      <c r="J614" s="40"/>
      <c r="K614" s="43" t="s">
        <v>69</v>
      </c>
      <c r="L614" s="43" t="s">
        <v>81</v>
      </c>
      <c r="M614" s="47" t="s">
        <v>73</v>
      </c>
    </row>
    <row r="615" spans="2:13">
      <c r="B615" s="42">
        <v>0.75</v>
      </c>
      <c r="C615" s="43" t="s">
        <v>8</v>
      </c>
      <c r="D615" s="43" t="s">
        <v>2</v>
      </c>
      <c r="E615" s="43" t="s">
        <v>63</v>
      </c>
      <c r="F615" s="40" t="s">
        <v>68</v>
      </c>
      <c r="G615" s="44">
        <v>1</v>
      </c>
      <c r="H615" s="43" t="s">
        <v>3</v>
      </c>
      <c r="I615" s="40">
        <v>2.97</v>
      </c>
      <c r="J615" s="40"/>
      <c r="K615" s="43" t="s">
        <v>69</v>
      </c>
      <c r="L615" s="43" t="s">
        <v>81</v>
      </c>
      <c r="M615" s="47" t="s">
        <v>73</v>
      </c>
    </row>
    <row r="616" spans="2:13">
      <c r="B616" s="42">
        <v>0.77083333333333304</v>
      </c>
      <c r="C616" s="43" t="s">
        <v>8</v>
      </c>
      <c r="D616" s="43" t="s">
        <v>2</v>
      </c>
      <c r="E616" s="43" t="s">
        <v>63</v>
      </c>
      <c r="F616" s="40" t="s">
        <v>68</v>
      </c>
      <c r="G616" s="44">
        <v>1</v>
      </c>
      <c r="H616" s="43" t="s">
        <v>3</v>
      </c>
      <c r="I616" s="40">
        <v>2.97</v>
      </c>
      <c r="J616" s="40"/>
      <c r="K616" s="43" t="s">
        <v>69</v>
      </c>
      <c r="L616" s="43" t="s">
        <v>81</v>
      </c>
      <c r="M616" s="47" t="s">
        <v>73</v>
      </c>
    </row>
    <row r="617" spans="2:13">
      <c r="B617" s="42">
        <v>0.79166666666666696</v>
      </c>
      <c r="C617" s="43" t="s">
        <v>8</v>
      </c>
      <c r="D617" s="43" t="s">
        <v>2</v>
      </c>
      <c r="E617" s="43" t="s">
        <v>63</v>
      </c>
      <c r="F617" s="40" t="s">
        <v>68</v>
      </c>
      <c r="G617" s="44">
        <v>1</v>
      </c>
      <c r="H617" s="43" t="s">
        <v>3</v>
      </c>
      <c r="I617" s="40">
        <v>2.97</v>
      </c>
      <c r="J617" s="40"/>
      <c r="K617" s="43" t="s">
        <v>69</v>
      </c>
      <c r="L617" s="43" t="s">
        <v>81</v>
      </c>
      <c r="M617" s="47" t="s">
        <v>73</v>
      </c>
    </row>
    <row r="618" spans="2:13">
      <c r="B618" s="42">
        <v>0.8125</v>
      </c>
      <c r="C618" s="43" t="s">
        <v>8</v>
      </c>
      <c r="D618" s="43" t="s">
        <v>2</v>
      </c>
      <c r="E618" s="43" t="s">
        <v>63</v>
      </c>
      <c r="F618" s="40" t="s">
        <v>68</v>
      </c>
      <c r="G618" s="44">
        <v>1</v>
      </c>
      <c r="H618" s="43" t="s">
        <v>3</v>
      </c>
      <c r="I618" s="40">
        <v>2.97</v>
      </c>
      <c r="J618" s="40"/>
      <c r="K618" s="43" t="s">
        <v>69</v>
      </c>
      <c r="L618" s="43" t="s">
        <v>81</v>
      </c>
      <c r="M618" s="47" t="s">
        <v>73</v>
      </c>
    </row>
    <row r="619" spans="2:13">
      <c r="B619" s="42">
        <v>0.83333333333333304</v>
      </c>
      <c r="C619" s="43" t="s">
        <v>8</v>
      </c>
      <c r="D619" s="43" t="s">
        <v>2</v>
      </c>
      <c r="E619" s="43" t="s">
        <v>63</v>
      </c>
      <c r="F619" s="40" t="s">
        <v>68</v>
      </c>
      <c r="G619" s="44">
        <v>1</v>
      </c>
      <c r="H619" s="43" t="s">
        <v>3</v>
      </c>
      <c r="I619" s="40">
        <v>2.97</v>
      </c>
      <c r="J619" s="40"/>
      <c r="K619" s="43" t="s">
        <v>69</v>
      </c>
      <c r="L619" s="43" t="s">
        <v>81</v>
      </c>
      <c r="M619" s="47" t="s">
        <v>73</v>
      </c>
    </row>
    <row r="620" spans="2:13">
      <c r="B620" s="42">
        <v>0.85416666666666696</v>
      </c>
      <c r="C620" s="43" t="s">
        <v>8</v>
      </c>
      <c r="D620" s="43" t="s">
        <v>2</v>
      </c>
      <c r="E620" s="43" t="s">
        <v>63</v>
      </c>
      <c r="F620" s="40" t="s">
        <v>68</v>
      </c>
      <c r="G620" s="44">
        <v>1</v>
      </c>
      <c r="H620" s="43" t="s">
        <v>3</v>
      </c>
      <c r="I620" s="40">
        <v>2.97</v>
      </c>
      <c r="J620" s="40"/>
      <c r="K620" s="43" t="s">
        <v>69</v>
      </c>
      <c r="L620" s="43" t="s">
        <v>81</v>
      </c>
      <c r="M620" s="47" t="s">
        <v>73</v>
      </c>
    </row>
    <row r="621" spans="2:13">
      <c r="B621" s="42">
        <v>0.875</v>
      </c>
      <c r="C621" s="43" t="s">
        <v>8</v>
      </c>
      <c r="D621" s="43" t="s">
        <v>2</v>
      </c>
      <c r="E621" s="43" t="s">
        <v>63</v>
      </c>
      <c r="F621" s="40" t="s">
        <v>68</v>
      </c>
      <c r="G621" s="44">
        <v>1</v>
      </c>
      <c r="H621" s="43" t="s">
        <v>3</v>
      </c>
      <c r="I621" s="40">
        <v>2.97</v>
      </c>
      <c r="J621" s="40"/>
      <c r="K621" s="43" t="s">
        <v>69</v>
      </c>
      <c r="L621" s="43" t="s">
        <v>81</v>
      </c>
      <c r="M621" s="47" t="s">
        <v>73</v>
      </c>
    </row>
    <row r="622" spans="2:13">
      <c r="B622" s="42">
        <v>0.89583333333333304</v>
      </c>
      <c r="C622" s="43" t="s">
        <v>8</v>
      </c>
      <c r="D622" s="43" t="s">
        <v>2</v>
      </c>
      <c r="E622" s="43" t="s">
        <v>63</v>
      </c>
      <c r="F622" s="40" t="s">
        <v>68</v>
      </c>
      <c r="G622" s="44">
        <v>1</v>
      </c>
      <c r="H622" s="43" t="s">
        <v>3</v>
      </c>
      <c r="I622" s="40">
        <v>2.97</v>
      </c>
      <c r="J622" s="40"/>
      <c r="K622" s="43" t="s">
        <v>69</v>
      </c>
      <c r="L622" s="43" t="s">
        <v>81</v>
      </c>
      <c r="M622" s="47" t="s">
        <v>73</v>
      </c>
    </row>
    <row r="623" spans="2:13">
      <c r="B623" s="42">
        <v>0.91666666666666696</v>
      </c>
      <c r="C623" s="43" t="s">
        <v>8</v>
      </c>
      <c r="D623" s="43" t="s">
        <v>2</v>
      </c>
      <c r="E623" s="43" t="s">
        <v>63</v>
      </c>
      <c r="F623" s="40" t="s">
        <v>68</v>
      </c>
      <c r="G623" s="44">
        <v>1</v>
      </c>
      <c r="H623" s="43" t="s">
        <v>3</v>
      </c>
      <c r="I623" s="40">
        <v>2.97</v>
      </c>
      <c r="J623" s="40"/>
      <c r="K623" s="43" t="s">
        <v>69</v>
      </c>
      <c r="L623" s="43" t="s">
        <v>81</v>
      </c>
      <c r="M623" s="47" t="s">
        <v>73</v>
      </c>
    </row>
    <row r="624" spans="2:13">
      <c r="B624" s="42">
        <v>0.9375</v>
      </c>
      <c r="C624" s="43" t="s">
        <v>8</v>
      </c>
      <c r="D624" s="43" t="s">
        <v>2</v>
      </c>
      <c r="E624" s="43" t="s">
        <v>63</v>
      </c>
      <c r="F624" s="40" t="s">
        <v>68</v>
      </c>
      <c r="G624" s="44">
        <v>4</v>
      </c>
      <c r="H624" s="43" t="s">
        <v>3</v>
      </c>
      <c r="I624" s="40">
        <v>1.53</v>
      </c>
      <c r="J624" s="40"/>
      <c r="K624" s="43" t="s">
        <v>60</v>
      </c>
      <c r="L624" s="43" t="s">
        <v>79</v>
      </c>
      <c r="M624" s="47" t="s">
        <v>73</v>
      </c>
    </row>
    <row r="625" spans="2:13">
      <c r="B625" s="42">
        <v>0.95833333333333304</v>
      </c>
      <c r="C625" s="43" t="s">
        <v>8</v>
      </c>
      <c r="D625" s="43" t="s">
        <v>2</v>
      </c>
      <c r="E625" s="43" t="s">
        <v>63</v>
      </c>
      <c r="F625" s="40" t="s">
        <v>68</v>
      </c>
      <c r="G625" s="44">
        <v>4</v>
      </c>
      <c r="H625" s="43" t="s">
        <v>3</v>
      </c>
      <c r="I625" s="40">
        <v>1.53</v>
      </c>
      <c r="J625" s="40"/>
      <c r="K625" s="43" t="s">
        <v>60</v>
      </c>
      <c r="L625" s="43" t="s">
        <v>79</v>
      </c>
      <c r="M625" s="47" t="s">
        <v>73</v>
      </c>
    </row>
    <row r="626" spans="2:13">
      <c r="B626" s="42">
        <v>0.97916666666666696</v>
      </c>
      <c r="C626" s="43" t="s">
        <v>8</v>
      </c>
      <c r="D626" s="43" t="s">
        <v>2</v>
      </c>
      <c r="E626" s="43" t="s">
        <v>63</v>
      </c>
      <c r="F626" s="40" t="s">
        <v>68</v>
      </c>
      <c r="G626" s="44">
        <v>4</v>
      </c>
      <c r="H626" s="43" t="s">
        <v>3</v>
      </c>
      <c r="I626" s="40">
        <v>1.53</v>
      </c>
      <c r="J626" s="40"/>
      <c r="K626" s="43" t="s">
        <v>60</v>
      </c>
      <c r="L626" s="43" t="s">
        <v>79</v>
      </c>
      <c r="M626" s="47" t="s">
        <v>73</v>
      </c>
    </row>
    <row r="627" spans="2:13">
      <c r="B627" s="42">
        <v>0</v>
      </c>
      <c r="C627" s="43" t="s">
        <v>0</v>
      </c>
      <c r="D627" s="43" t="s">
        <v>2</v>
      </c>
      <c r="E627" s="43" t="s">
        <v>63</v>
      </c>
      <c r="F627" s="40" t="s">
        <v>68</v>
      </c>
      <c r="G627" s="44">
        <v>4</v>
      </c>
      <c r="H627" s="43" t="s">
        <v>3</v>
      </c>
      <c r="I627" s="40">
        <v>1.53</v>
      </c>
      <c r="J627" s="40"/>
      <c r="K627" s="43" t="s">
        <v>60</v>
      </c>
      <c r="L627" s="43" t="s">
        <v>79</v>
      </c>
      <c r="M627" s="47" t="s">
        <v>73</v>
      </c>
    </row>
    <row r="628" spans="2:13">
      <c r="B628" s="42">
        <v>2.0833333333333301E-2</v>
      </c>
      <c r="C628" s="43" t="s">
        <v>0</v>
      </c>
      <c r="D628" s="43" t="s">
        <v>2</v>
      </c>
      <c r="E628" s="43" t="s">
        <v>63</v>
      </c>
      <c r="F628" s="40" t="s">
        <v>68</v>
      </c>
      <c r="G628" s="44">
        <v>4</v>
      </c>
      <c r="H628" s="43" t="s">
        <v>3</v>
      </c>
      <c r="I628" s="40">
        <v>1.53</v>
      </c>
      <c r="J628" s="40"/>
      <c r="K628" s="43" t="s">
        <v>60</v>
      </c>
      <c r="L628" s="43" t="s">
        <v>79</v>
      </c>
      <c r="M628" s="47" t="s">
        <v>73</v>
      </c>
    </row>
    <row r="629" spans="2:13">
      <c r="B629" s="42">
        <v>4.1666666666666699E-2</v>
      </c>
      <c r="C629" s="43" t="s">
        <v>0</v>
      </c>
      <c r="D629" s="43" t="s">
        <v>2</v>
      </c>
      <c r="E629" s="43" t="s">
        <v>63</v>
      </c>
      <c r="F629" s="40" t="s">
        <v>68</v>
      </c>
      <c r="G629" s="44">
        <v>4</v>
      </c>
      <c r="H629" s="43" t="s">
        <v>3</v>
      </c>
      <c r="I629" s="40">
        <v>1.53</v>
      </c>
      <c r="J629" s="40"/>
      <c r="K629" s="43" t="s">
        <v>60</v>
      </c>
      <c r="L629" s="43" t="s">
        <v>79</v>
      </c>
      <c r="M629" s="47" t="s">
        <v>73</v>
      </c>
    </row>
    <row r="630" spans="2:13">
      <c r="B630" s="42">
        <v>6.25E-2</v>
      </c>
      <c r="C630" s="43" t="s">
        <v>0</v>
      </c>
      <c r="D630" s="43" t="s">
        <v>2</v>
      </c>
      <c r="E630" s="43" t="s">
        <v>63</v>
      </c>
      <c r="F630" s="40" t="s">
        <v>68</v>
      </c>
      <c r="G630" s="44">
        <v>4</v>
      </c>
      <c r="H630" s="43" t="s">
        <v>3</v>
      </c>
      <c r="I630" s="40">
        <v>1.53</v>
      </c>
      <c r="J630" s="40"/>
      <c r="K630" s="43" t="s">
        <v>60</v>
      </c>
      <c r="L630" s="43" t="s">
        <v>79</v>
      </c>
      <c r="M630" s="47" t="s">
        <v>73</v>
      </c>
    </row>
    <row r="631" spans="2:13">
      <c r="B631" s="42">
        <v>8.3333333333333301E-2</v>
      </c>
      <c r="C631" s="43" t="s">
        <v>0</v>
      </c>
      <c r="D631" s="43" t="s">
        <v>2</v>
      </c>
      <c r="E631" s="43" t="s">
        <v>63</v>
      </c>
      <c r="F631" s="40" t="s">
        <v>68</v>
      </c>
      <c r="G631" s="44">
        <v>4</v>
      </c>
      <c r="H631" s="43" t="s">
        <v>3</v>
      </c>
      <c r="I631" s="40">
        <v>1.53</v>
      </c>
      <c r="J631" s="40"/>
      <c r="K631" s="43" t="s">
        <v>60</v>
      </c>
      <c r="L631" s="43" t="s">
        <v>79</v>
      </c>
      <c r="M631" s="47" t="s">
        <v>73</v>
      </c>
    </row>
    <row r="632" spans="2:13">
      <c r="B632" s="42">
        <v>0.104166666666667</v>
      </c>
      <c r="C632" s="43" t="s">
        <v>0</v>
      </c>
      <c r="D632" s="43" t="s">
        <v>2</v>
      </c>
      <c r="E632" s="43" t="s">
        <v>63</v>
      </c>
      <c r="F632" s="40" t="s">
        <v>68</v>
      </c>
      <c r="G632" s="44">
        <v>4</v>
      </c>
      <c r="H632" s="43" t="s">
        <v>3</v>
      </c>
      <c r="I632" s="40">
        <v>1.53</v>
      </c>
      <c r="J632" s="40"/>
      <c r="K632" s="43" t="s">
        <v>60</v>
      </c>
      <c r="L632" s="43" t="s">
        <v>79</v>
      </c>
      <c r="M632" s="47" t="s">
        <v>73</v>
      </c>
    </row>
    <row r="633" spans="2:13">
      <c r="B633" s="42">
        <v>0.125</v>
      </c>
      <c r="C633" s="43" t="s">
        <v>0</v>
      </c>
      <c r="D633" s="43" t="s">
        <v>2</v>
      </c>
      <c r="E633" s="43" t="s">
        <v>63</v>
      </c>
      <c r="F633" s="40" t="s">
        <v>68</v>
      </c>
      <c r="G633" s="44">
        <v>4</v>
      </c>
      <c r="H633" s="43" t="s">
        <v>3</v>
      </c>
      <c r="I633" s="40">
        <v>1.53</v>
      </c>
      <c r="J633" s="40"/>
      <c r="K633" s="43" t="s">
        <v>60</v>
      </c>
      <c r="L633" s="43" t="s">
        <v>79</v>
      </c>
      <c r="M633" s="47" t="s">
        <v>73</v>
      </c>
    </row>
    <row r="634" spans="2:13">
      <c r="B634" s="42">
        <v>0.14583333333333301</v>
      </c>
      <c r="C634" s="43" t="s">
        <v>0</v>
      </c>
      <c r="D634" s="43" t="s">
        <v>2</v>
      </c>
      <c r="E634" s="43" t="s">
        <v>63</v>
      </c>
      <c r="F634" s="40" t="s">
        <v>68</v>
      </c>
      <c r="G634" s="44">
        <v>4</v>
      </c>
      <c r="H634" s="43" t="s">
        <v>3</v>
      </c>
      <c r="I634" s="40">
        <v>1.53</v>
      </c>
      <c r="J634" s="40"/>
      <c r="K634" s="43" t="s">
        <v>60</v>
      </c>
      <c r="L634" s="43" t="s">
        <v>79</v>
      </c>
      <c r="M634" s="47" t="s">
        <v>73</v>
      </c>
    </row>
    <row r="635" spans="2:13">
      <c r="B635" s="42">
        <v>0.16666666666666699</v>
      </c>
      <c r="C635" s="43" t="s">
        <v>0</v>
      </c>
      <c r="D635" s="43" t="s">
        <v>2</v>
      </c>
      <c r="E635" s="43" t="s">
        <v>63</v>
      </c>
      <c r="F635" s="40" t="s">
        <v>68</v>
      </c>
      <c r="G635" s="44">
        <v>4</v>
      </c>
      <c r="H635" s="43" t="s">
        <v>3</v>
      </c>
      <c r="I635" s="40">
        <v>1.53</v>
      </c>
      <c r="J635" s="40"/>
      <c r="K635" s="43" t="s">
        <v>60</v>
      </c>
      <c r="L635" s="43" t="s">
        <v>79</v>
      </c>
      <c r="M635" s="47" t="s">
        <v>73</v>
      </c>
    </row>
    <row r="636" spans="2:13">
      <c r="B636" s="42">
        <v>0.1875</v>
      </c>
      <c r="C636" s="43" t="s">
        <v>0</v>
      </c>
      <c r="D636" s="43" t="s">
        <v>2</v>
      </c>
      <c r="E636" s="43" t="s">
        <v>63</v>
      </c>
      <c r="F636" s="40" t="s">
        <v>68</v>
      </c>
      <c r="G636" s="44">
        <v>4</v>
      </c>
      <c r="H636" s="43" t="s">
        <v>3</v>
      </c>
      <c r="I636" s="40">
        <v>1.53</v>
      </c>
      <c r="J636" s="40"/>
      <c r="K636" s="43" t="s">
        <v>60</v>
      </c>
      <c r="L636" s="43" t="s">
        <v>79</v>
      </c>
      <c r="M636" s="47" t="s">
        <v>73</v>
      </c>
    </row>
    <row r="637" spans="2:13">
      <c r="B637" s="42">
        <v>0.20833333333333301</v>
      </c>
      <c r="C637" s="43" t="s">
        <v>0</v>
      </c>
      <c r="D637" s="43" t="s">
        <v>2</v>
      </c>
      <c r="E637" s="43" t="s">
        <v>63</v>
      </c>
      <c r="F637" s="40" t="s">
        <v>68</v>
      </c>
      <c r="G637" s="44">
        <v>4</v>
      </c>
      <c r="H637" s="43" t="s">
        <v>3</v>
      </c>
      <c r="I637" s="40">
        <v>1.53</v>
      </c>
      <c r="J637" s="40"/>
      <c r="K637" s="43" t="s">
        <v>60</v>
      </c>
      <c r="L637" s="43" t="s">
        <v>79</v>
      </c>
      <c r="M637" s="47" t="s">
        <v>73</v>
      </c>
    </row>
    <row r="638" spans="2:13">
      <c r="B638" s="42">
        <v>0.22916666666666699</v>
      </c>
      <c r="C638" s="43" t="s">
        <v>0</v>
      </c>
      <c r="D638" s="43" t="s">
        <v>2</v>
      </c>
      <c r="E638" s="43" t="s">
        <v>63</v>
      </c>
      <c r="F638" s="40" t="s">
        <v>68</v>
      </c>
      <c r="G638" s="44">
        <v>4</v>
      </c>
      <c r="H638" s="43" t="s">
        <v>3</v>
      </c>
      <c r="I638" s="40">
        <v>1.53</v>
      </c>
      <c r="J638" s="40"/>
      <c r="K638" s="43" t="s">
        <v>60</v>
      </c>
      <c r="L638" s="43" t="s">
        <v>79</v>
      </c>
      <c r="M638" s="47" t="s">
        <v>73</v>
      </c>
    </row>
    <row r="639" spans="2:13">
      <c r="B639" s="42">
        <v>0.25</v>
      </c>
      <c r="C639" s="43" t="s">
        <v>0</v>
      </c>
      <c r="D639" s="43" t="s">
        <v>2</v>
      </c>
      <c r="E639" s="43" t="s">
        <v>63</v>
      </c>
      <c r="F639" s="40" t="s">
        <v>68</v>
      </c>
      <c r="G639" s="44">
        <v>4</v>
      </c>
      <c r="H639" s="43" t="s">
        <v>3</v>
      </c>
      <c r="I639" s="40">
        <v>1.53</v>
      </c>
      <c r="J639" s="40"/>
      <c r="K639" s="43" t="s">
        <v>60</v>
      </c>
      <c r="L639" s="43" t="s">
        <v>79</v>
      </c>
      <c r="M639" s="47" t="s">
        <v>73</v>
      </c>
    </row>
    <row r="640" spans="2:13">
      <c r="B640" s="42">
        <v>0.27083333333333298</v>
      </c>
      <c r="C640" s="43" t="s">
        <v>0</v>
      </c>
      <c r="D640" s="43" t="s">
        <v>2</v>
      </c>
      <c r="E640" s="43" t="s">
        <v>63</v>
      </c>
      <c r="F640" s="40" t="s">
        <v>68</v>
      </c>
      <c r="G640" s="44">
        <v>4</v>
      </c>
      <c r="H640" s="43" t="s">
        <v>3</v>
      </c>
      <c r="I640" s="40">
        <v>1.53</v>
      </c>
      <c r="J640" s="40"/>
      <c r="K640" s="43" t="s">
        <v>60</v>
      </c>
      <c r="L640" s="43" t="s">
        <v>79</v>
      </c>
      <c r="M640" s="47" t="s">
        <v>73</v>
      </c>
    </row>
    <row r="641" spans="2:13">
      <c r="B641" s="42">
        <v>0.29166666666666702</v>
      </c>
      <c r="C641" s="43" t="s">
        <v>0</v>
      </c>
      <c r="D641" s="43" t="s">
        <v>2</v>
      </c>
      <c r="E641" s="43" t="s">
        <v>63</v>
      </c>
      <c r="F641" s="40" t="s">
        <v>68</v>
      </c>
      <c r="G641" s="44">
        <v>4</v>
      </c>
      <c r="H641" s="43" t="s">
        <v>3</v>
      </c>
      <c r="I641" s="40">
        <v>1.53</v>
      </c>
      <c r="J641" s="40"/>
      <c r="K641" s="43" t="s">
        <v>60</v>
      </c>
      <c r="L641" s="43" t="s">
        <v>79</v>
      </c>
      <c r="M641" s="47" t="s">
        <v>73</v>
      </c>
    </row>
    <row r="642" spans="2:13">
      <c r="B642" s="42">
        <v>0.3125</v>
      </c>
      <c r="C642" s="43" t="s">
        <v>0</v>
      </c>
      <c r="D642" s="43" t="s">
        <v>2</v>
      </c>
      <c r="E642" s="43" t="s">
        <v>63</v>
      </c>
      <c r="F642" s="40" t="s">
        <v>68</v>
      </c>
      <c r="G642" s="44">
        <v>3</v>
      </c>
      <c r="H642" s="43" t="s">
        <v>3</v>
      </c>
      <c r="I642" s="40">
        <v>2.0499999999999998</v>
      </c>
      <c r="J642" s="40"/>
      <c r="K642" s="43" t="s">
        <v>62</v>
      </c>
      <c r="L642" s="43" t="s">
        <v>82</v>
      </c>
      <c r="M642" s="47" t="s">
        <v>73</v>
      </c>
    </row>
    <row r="643" spans="2:13">
      <c r="B643" s="42">
        <v>0.33333333333333298</v>
      </c>
      <c r="C643" s="43" t="s">
        <v>0</v>
      </c>
      <c r="D643" s="43" t="s">
        <v>2</v>
      </c>
      <c r="E643" s="43" t="s">
        <v>63</v>
      </c>
      <c r="F643" s="40" t="s">
        <v>68</v>
      </c>
      <c r="G643" s="44">
        <v>3</v>
      </c>
      <c r="H643" s="43" t="s">
        <v>3</v>
      </c>
      <c r="I643" s="40">
        <v>2.0499999999999998</v>
      </c>
      <c r="J643" s="40"/>
      <c r="K643" s="43" t="s">
        <v>62</v>
      </c>
      <c r="L643" s="43" t="s">
        <v>82</v>
      </c>
      <c r="M643" s="47" t="s">
        <v>73</v>
      </c>
    </row>
    <row r="644" spans="2:13">
      <c r="B644" s="42">
        <v>0.35416666666666702</v>
      </c>
      <c r="C644" s="43" t="s">
        <v>0</v>
      </c>
      <c r="D644" s="43" t="s">
        <v>2</v>
      </c>
      <c r="E644" s="43" t="s">
        <v>63</v>
      </c>
      <c r="F644" s="40" t="s">
        <v>68</v>
      </c>
      <c r="G644" s="44">
        <v>3</v>
      </c>
      <c r="H644" s="43" t="s">
        <v>3</v>
      </c>
      <c r="I644" s="40">
        <v>2.0499999999999998</v>
      </c>
      <c r="J644" s="40"/>
      <c r="K644" s="43" t="s">
        <v>62</v>
      </c>
      <c r="L644" s="43" t="s">
        <v>82</v>
      </c>
      <c r="M644" s="47" t="s">
        <v>73</v>
      </c>
    </row>
    <row r="645" spans="2:13">
      <c r="B645" s="42">
        <v>0.375</v>
      </c>
      <c r="C645" s="43" t="s">
        <v>0</v>
      </c>
      <c r="D645" s="43" t="s">
        <v>2</v>
      </c>
      <c r="E645" s="43" t="s">
        <v>63</v>
      </c>
      <c r="F645" s="40" t="s">
        <v>68</v>
      </c>
      <c r="G645" s="44">
        <v>3</v>
      </c>
      <c r="H645" s="43" t="s">
        <v>3</v>
      </c>
      <c r="I645" s="40">
        <v>2.0499999999999998</v>
      </c>
      <c r="J645" s="40"/>
      <c r="K645" s="43" t="s">
        <v>62</v>
      </c>
      <c r="L645" s="43" t="s">
        <v>82</v>
      </c>
      <c r="M645" s="47" t="s">
        <v>73</v>
      </c>
    </row>
    <row r="646" spans="2:13">
      <c r="B646" s="42">
        <v>0.39583333333333298</v>
      </c>
      <c r="C646" s="43" t="s">
        <v>0</v>
      </c>
      <c r="D646" s="43" t="s">
        <v>2</v>
      </c>
      <c r="E646" s="43" t="s">
        <v>63</v>
      </c>
      <c r="F646" s="40" t="s">
        <v>68</v>
      </c>
      <c r="G646" s="44">
        <v>3</v>
      </c>
      <c r="H646" s="43" t="s">
        <v>3</v>
      </c>
      <c r="I646" s="40">
        <v>2.0499999999999998</v>
      </c>
      <c r="J646" s="40"/>
      <c r="K646" s="43" t="s">
        <v>62</v>
      </c>
      <c r="L646" s="43" t="s">
        <v>82</v>
      </c>
      <c r="M646" s="47" t="s">
        <v>73</v>
      </c>
    </row>
    <row r="647" spans="2:13">
      <c r="B647" s="42">
        <v>0.41666666666666702</v>
      </c>
      <c r="C647" s="43" t="s">
        <v>0</v>
      </c>
      <c r="D647" s="43" t="s">
        <v>2</v>
      </c>
      <c r="E647" s="43" t="s">
        <v>63</v>
      </c>
      <c r="F647" s="40" t="s">
        <v>68</v>
      </c>
      <c r="G647" s="44">
        <v>3</v>
      </c>
      <c r="H647" s="43" t="s">
        <v>3</v>
      </c>
      <c r="I647" s="40">
        <v>2.0499999999999998</v>
      </c>
      <c r="J647" s="40"/>
      <c r="K647" s="43" t="s">
        <v>62</v>
      </c>
      <c r="L647" s="43" t="s">
        <v>82</v>
      </c>
      <c r="M647" s="47" t="s">
        <v>73</v>
      </c>
    </row>
    <row r="648" spans="2:13">
      <c r="B648" s="42">
        <v>0.4375</v>
      </c>
      <c r="C648" s="43" t="s">
        <v>0</v>
      </c>
      <c r="D648" s="43" t="s">
        <v>2</v>
      </c>
      <c r="E648" s="43" t="s">
        <v>63</v>
      </c>
      <c r="F648" s="40" t="s">
        <v>68</v>
      </c>
      <c r="G648" s="44">
        <v>3</v>
      </c>
      <c r="H648" s="43" t="s">
        <v>3</v>
      </c>
      <c r="I648" s="40">
        <v>2.0499999999999998</v>
      </c>
      <c r="J648" s="40"/>
      <c r="K648" s="43" t="s">
        <v>62</v>
      </c>
      <c r="L648" s="43" t="s">
        <v>82</v>
      </c>
      <c r="M648" s="47" t="s">
        <v>73</v>
      </c>
    </row>
    <row r="649" spans="2:13">
      <c r="B649" s="42">
        <v>0.45833333333333298</v>
      </c>
      <c r="C649" s="43" t="s">
        <v>0</v>
      </c>
      <c r="D649" s="43" t="s">
        <v>2</v>
      </c>
      <c r="E649" s="43" t="s">
        <v>63</v>
      </c>
      <c r="F649" s="40" t="s">
        <v>68</v>
      </c>
      <c r="G649" s="44">
        <v>3</v>
      </c>
      <c r="H649" s="43" t="s">
        <v>3</v>
      </c>
      <c r="I649" s="40">
        <v>2.0499999999999998</v>
      </c>
      <c r="J649" s="40"/>
      <c r="K649" s="43" t="s">
        <v>62</v>
      </c>
      <c r="L649" s="43" t="s">
        <v>82</v>
      </c>
      <c r="M649" s="47" t="s">
        <v>73</v>
      </c>
    </row>
    <row r="650" spans="2:13">
      <c r="B650" s="42">
        <v>0.47916666666666702</v>
      </c>
      <c r="C650" s="43" t="s">
        <v>0</v>
      </c>
      <c r="D650" s="43" t="s">
        <v>2</v>
      </c>
      <c r="E650" s="43" t="s">
        <v>63</v>
      </c>
      <c r="F650" s="40" t="s">
        <v>68</v>
      </c>
      <c r="G650" s="44">
        <v>3</v>
      </c>
      <c r="H650" s="43" t="s">
        <v>3</v>
      </c>
      <c r="I650" s="40">
        <v>2.0499999999999998</v>
      </c>
      <c r="J650" s="40"/>
      <c r="K650" s="43" t="s">
        <v>62</v>
      </c>
      <c r="L650" s="43" t="s">
        <v>82</v>
      </c>
      <c r="M650" s="47" t="s">
        <v>73</v>
      </c>
    </row>
    <row r="651" spans="2:13">
      <c r="B651" s="42">
        <v>0.5</v>
      </c>
      <c r="C651" s="43" t="s">
        <v>0</v>
      </c>
      <c r="D651" s="43" t="s">
        <v>2</v>
      </c>
      <c r="E651" s="43" t="s">
        <v>63</v>
      </c>
      <c r="F651" s="40" t="s">
        <v>68</v>
      </c>
      <c r="G651" s="44">
        <v>3</v>
      </c>
      <c r="H651" s="43" t="s">
        <v>3</v>
      </c>
      <c r="I651" s="40">
        <v>2.0499999999999998</v>
      </c>
      <c r="J651" s="40"/>
      <c r="K651" s="43" t="s">
        <v>62</v>
      </c>
      <c r="L651" s="43" t="s">
        <v>82</v>
      </c>
      <c r="M651" s="47" t="s">
        <v>73</v>
      </c>
    </row>
    <row r="652" spans="2:13">
      <c r="B652" s="42">
        <v>0.52083333333333304</v>
      </c>
      <c r="C652" s="43" t="s">
        <v>0</v>
      </c>
      <c r="D652" s="43" t="s">
        <v>2</v>
      </c>
      <c r="E652" s="43" t="s">
        <v>63</v>
      </c>
      <c r="F652" s="40" t="s">
        <v>68</v>
      </c>
      <c r="G652" s="44">
        <v>3</v>
      </c>
      <c r="H652" s="43" t="s">
        <v>3</v>
      </c>
      <c r="I652" s="40">
        <v>2.0499999999999998</v>
      </c>
      <c r="J652" s="40"/>
      <c r="K652" s="43" t="s">
        <v>62</v>
      </c>
      <c r="L652" s="43" t="s">
        <v>82</v>
      </c>
      <c r="M652" s="47" t="s">
        <v>73</v>
      </c>
    </row>
    <row r="653" spans="2:13">
      <c r="B653" s="42">
        <v>0.54166666666666696</v>
      </c>
      <c r="C653" s="43" t="s">
        <v>0</v>
      </c>
      <c r="D653" s="43" t="s">
        <v>2</v>
      </c>
      <c r="E653" s="43" t="s">
        <v>63</v>
      </c>
      <c r="F653" s="40" t="s">
        <v>68</v>
      </c>
      <c r="G653" s="44">
        <v>3</v>
      </c>
      <c r="H653" s="43" t="s">
        <v>3</v>
      </c>
      <c r="I653" s="40">
        <v>2.0499999999999998</v>
      </c>
      <c r="J653" s="40"/>
      <c r="K653" s="43" t="s">
        <v>62</v>
      </c>
      <c r="L653" s="43" t="s">
        <v>82</v>
      </c>
      <c r="M653" s="47" t="s">
        <v>73</v>
      </c>
    </row>
    <row r="654" spans="2:13">
      <c r="B654" s="42">
        <v>0.5625</v>
      </c>
      <c r="C654" s="43" t="s">
        <v>0</v>
      </c>
      <c r="D654" s="43" t="s">
        <v>2</v>
      </c>
      <c r="E654" s="43" t="s">
        <v>63</v>
      </c>
      <c r="F654" s="40" t="s">
        <v>68</v>
      </c>
      <c r="G654" s="44">
        <v>3</v>
      </c>
      <c r="H654" s="43" t="s">
        <v>3</v>
      </c>
      <c r="I654" s="40">
        <v>2.0499999999999998</v>
      </c>
      <c r="J654" s="40"/>
      <c r="K654" s="43" t="s">
        <v>62</v>
      </c>
      <c r="L654" s="43" t="s">
        <v>82</v>
      </c>
      <c r="M654" s="47" t="s">
        <v>73</v>
      </c>
    </row>
    <row r="655" spans="2:13">
      <c r="B655" s="42">
        <v>0.58333333333333304</v>
      </c>
      <c r="C655" s="43" t="s">
        <v>0</v>
      </c>
      <c r="D655" s="43" t="s">
        <v>2</v>
      </c>
      <c r="E655" s="43" t="s">
        <v>63</v>
      </c>
      <c r="F655" s="40" t="s">
        <v>68</v>
      </c>
      <c r="G655" s="44">
        <v>3</v>
      </c>
      <c r="H655" s="43" t="s">
        <v>3</v>
      </c>
      <c r="I655" s="40">
        <v>2.0499999999999998</v>
      </c>
      <c r="J655" s="40"/>
      <c r="K655" s="43" t="s">
        <v>62</v>
      </c>
      <c r="L655" s="43" t="s">
        <v>82</v>
      </c>
      <c r="M655" s="47" t="s">
        <v>73</v>
      </c>
    </row>
    <row r="656" spans="2:13">
      <c r="B656" s="42">
        <v>0.60416666666666696</v>
      </c>
      <c r="C656" s="43" t="s">
        <v>0</v>
      </c>
      <c r="D656" s="43" t="s">
        <v>2</v>
      </c>
      <c r="E656" s="43" t="s">
        <v>63</v>
      </c>
      <c r="F656" s="40" t="s">
        <v>68</v>
      </c>
      <c r="G656" s="44">
        <v>3</v>
      </c>
      <c r="H656" s="43" t="s">
        <v>3</v>
      </c>
      <c r="I656" s="40">
        <v>2.0499999999999998</v>
      </c>
      <c r="J656" s="40"/>
      <c r="K656" s="43" t="s">
        <v>62</v>
      </c>
      <c r="L656" s="43" t="s">
        <v>82</v>
      </c>
      <c r="M656" s="47" t="s">
        <v>73</v>
      </c>
    </row>
    <row r="657" spans="2:13">
      <c r="B657" s="42">
        <v>0.625</v>
      </c>
      <c r="C657" s="43" t="s">
        <v>0</v>
      </c>
      <c r="D657" s="43" t="s">
        <v>2</v>
      </c>
      <c r="E657" s="43" t="s">
        <v>63</v>
      </c>
      <c r="F657" s="40" t="s">
        <v>68</v>
      </c>
      <c r="G657" s="44">
        <v>3</v>
      </c>
      <c r="H657" s="43" t="s">
        <v>3</v>
      </c>
      <c r="I657" s="40">
        <v>2.0499999999999998</v>
      </c>
      <c r="J657" s="40"/>
      <c r="K657" s="43" t="s">
        <v>62</v>
      </c>
      <c r="L657" s="43" t="s">
        <v>82</v>
      </c>
      <c r="M657" s="47" t="s">
        <v>73</v>
      </c>
    </row>
    <row r="658" spans="2:13">
      <c r="B658" s="42">
        <v>0.64583333333333304</v>
      </c>
      <c r="C658" s="43" t="s">
        <v>0</v>
      </c>
      <c r="D658" s="43" t="s">
        <v>2</v>
      </c>
      <c r="E658" s="43" t="s">
        <v>63</v>
      </c>
      <c r="F658" s="40" t="s">
        <v>68</v>
      </c>
      <c r="G658" s="44">
        <v>3</v>
      </c>
      <c r="H658" s="43" t="s">
        <v>3</v>
      </c>
      <c r="I658" s="40">
        <v>2.0499999999999998</v>
      </c>
      <c r="J658" s="40"/>
      <c r="K658" s="43" t="s">
        <v>62</v>
      </c>
      <c r="L658" s="43" t="s">
        <v>82</v>
      </c>
      <c r="M658" s="47" t="s">
        <v>73</v>
      </c>
    </row>
    <row r="659" spans="2:13">
      <c r="B659" s="42">
        <v>0.66666666666666696</v>
      </c>
      <c r="C659" s="43" t="s">
        <v>0</v>
      </c>
      <c r="D659" s="43" t="s">
        <v>2</v>
      </c>
      <c r="E659" s="43" t="s">
        <v>63</v>
      </c>
      <c r="F659" s="40" t="s">
        <v>68</v>
      </c>
      <c r="G659" s="44">
        <v>3</v>
      </c>
      <c r="H659" s="43" t="s">
        <v>3</v>
      </c>
      <c r="I659" s="40">
        <v>2.0499999999999998</v>
      </c>
      <c r="J659" s="40"/>
      <c r="K659" s="43" t="s">
        <v>62</v>
      </c>
      <c r="L659" s="43" t="s">
        <v>82</v>
      </c>
      <c r="M659" s="47" t="s">
        <v>73</v>
      </c>
    </row>
    <row r="660" spans="2:13">
      <c r="B660" s="42">
        <v>0.6875</v>
      </c>
      <c r="C660" s="43" t="s">
        <v>0</v>
      </c>
      <c r="D660" s="43" t="s">
        <v>2</v>
      </c>
      <c r="E660" s="43" t="s">
        <v>63</v>
      </c>
      <c r="F660" s="40" t="s">
        <v>68</v>
      </c>
      <c r="G660" s="44">
        <v>3</v>
      </c>
      <c r="H660" s="43" t="s">
        <v>3</v>
      </c>
      <c r="I660" s="40">
        <v>2.0499999999999998</v>
      </c>
      <c r="J660" s="40"/>
      <c r="K660" s="43" t="s">
        <v>62</v>
      </c>
      <c r="L660" s="43" t="s">
        <v>82</v>
      </c>
      <c r="M660" s="47" t="s">
        <v>73</v>
      </c>
    </row>
    <row r="661" spans="2:13">
      <c r="B661" s="42">
        <v>0.70833333333333304</v>
      </c>
      <c r="C661" s="43" t="s">
        <v>0</v>
      </c>
      <c r="D661" s="43" t="s">
        <v>2</v>
      </c>
      <c r="E661" s="43" t="s">
        <v>63</v>
      </c>
      <c r="F661" s="40" t="s">
        <v>68</v>
      </c>
      <c r="G661" s="44">
        <v>3</v>
      </c>
      <c r="H661" s="43" t="s">
        <v>3</v>
      </c>
      <c r="I661" s="40">
        <v>2.0499999999999998</v>
      </c>
      <c r="J661" s="40"/>
      <c r="K661" s="43" t="s">
        <v>62</v>
      </c>
      <c r="L661" s="43" t="s">
        <v>82</v>
      </c>
      <c r="M661" s="47" t="s">
        <v>73</v>
      </c>
    </row>
    <row r="662" spans="2:13">
      <c r="B662" s="42">
        <v>0.72916666666666696</v>
      </c>
      <c r="C662" s="43" t="s">
        <v>0</v>
      </c>
      <c r="D662" s="43" t="s">
        <v>2</v>
      </c>
      <c r="E662" s="43" t="s">
        <v>63</v>
      </c>
      <c r="F662" s="40" t="s">
        <v>68</v>
      </c>
      <c r="G662" s="44">
        <v>3</v>
      </c>
      <c r="H662" s="43" t="s">
        <v>3</v>
      </c>
      <c r="I662" s="40">
        <v>2.0499999999999998</v>
      </c>
      <c r="J662" s="40"/>
      <c r="K662" s="43" t="s">
        <v>62</v>
      </c>
      <c r="L662" s="43" t="s">
        <v>82</v>
      </c>
      <c r="M662" s="47" t="s">
        <v>73</v>
      </c>
    </row>
    <row r="663" spans="2:13">
      <c r="B663" s="42">
        <v>0.75</v>
      </c>
      <c r="C663" s="43" t="s">
        <v>0</v>
      </c>
      <c r="D663" s="43" t="s">
        <v>2</v>
      </c>
      <c r="E663" s="43" t="s">
        <v>63</v>
      </c>
      <c r="F663" s="40" t="s">
        <v>68</v>
      </c>
      <c r="G663" s="44">
        <v>3</v>
      </c>
      <c r="H663" s="43" t="s">
        <v>3</v>
      </c>
      <c r="I663" s="40">
        <v>2.0499999999999998</v>
      </c>
      <c r="J663" s="40"/>
      <c r="K663" s="43" t="s">
        <v>62</v>
      </c>
      <c r="L663" s="43" t="s">
        <v>82</v>
      </c>
      <c r="M663" s="47" t="s">
        <v>73</v>
      </c>
    </row>
    <row r="664" spans="2:13">
      <c r="B664" s="42">
        <v>0.77083333333333304</v>
      </c>
      <c r="C664" s="43" t="s">
        <v>0</v>
      </c>
      <c r="D664" s="43" t="s">
        <v>2</v>
      </c>
      <c r="E664" s="43" t="s">
        <v>63</v>
      </c>
      <c r="F664" s="40" t="s">
        <v>68</v>
      </c>
      <c r="G664" s="44">
        <v>3</v>
      </c>
      <c r="H664" s="43" t="s">
        <v>3</v>
      </c>
      <c r="I664" s="40">
        <v>2.0499999999999998</v>
      </c>
      <c r="J664" s="40"/>
      <c r="K664" s="43" t="s">
        <v>62</v>
      </c>
      <c r="L664" s="43" t="s">
        <v>82</v>
      </c>
      <c r="M664" s="47" t="s">
        <v>73</v>
      </c>
    </row>
    <row r="665" spans="2:13">
      <c r="B665" s="42">
        <v>0.79166666666666696</v>
      </c>
      <c r="C665" s="43" t="s">
        <v>0</v>
      </c>
      <c r="D665" s="43" t="s">
        <v>2</v>
      </c>
      <c r="E665" s="43" t="s">
        <v>63</v>
      </c>
      <c r="F665" s="40" t="s">
        <v>68</v>
      </c>
      <c r="G665" s="44">
        <v>3</v>
      </c>
      <c r="H665" s="43" t="s">
        <v>3</v>
      </c>
      <c r="I665" s="40">
        <v>2.0499999999999998</v>
      </c>
      <c r="J665" s="40"/>
      <c r="K665" s="43" t="s">
        <v>62</v>
      </c>
      <c r="L665" s="43" t="s">
        <v>82</v>
      </c>
      <c r="M665" s="47" t="s">
        <v>73</v>
      </c>
    </row>
    <row r="666" spans="2:13">
      <c r="B666" s="42">
        <v>0.8125</v>
      </c>
      <c r="C666" s="43" t="s">
        <v>0</v>
      </c>
      <c r="D666" s="43" t="s">
        <v>2</v>
      </c>
      <c r="E666" s="43" t="s">
        <v>63</v>
      </c>
      <c r="F666" s="40" t="s">
        <v>68</v>
      </c>
      <c r="G666" s="44">
        <v>3</v>
      </c>
      <c r="H666" s="43" t="s">
        <v>3</v>
      </c>
      <c r="I666" s="40">
        <v>2.0499999999999998</v>
      </c>
      <c r="J666" s="40"/>
      <c r="K666" s="43" t="s">
        <v>62</v>
      </c>
      <c r="L666" s="43" t="s">
        <v>82</v>
      </c>
      <c r="M666" s="47" t="s">
        <v>73</v>
      </c>
    </row>
    <row r="667" spans="2:13">
      <c r="B667" s="42">
        <v>0.83333333333333304</v>
      </c>
      <c r="C667" s="43" t="s">
        <v>0</v>
      </c>
      <c r="D667" s="43" t="s">
        <v>2</v>
      </c>
      <c r="E667" s="43" t="s">
        <v>63</v>
      </c>
      <c r="F667" s="40" t="s">
        <v>68</v>
      </c>
      <c r="G667" s="44">
        <v>3</v>
      </c>
      <c r="H667" s="43" t="s">
        <v>3</v>
      </c>
      <c r="I667" s="40">
        <v>2.0499999999999998</v>
      </c>
      <c r="J667" s="40"/>
      <c r="K667" s="43" t="s">
        <v>62</v>
      </c>
      <c r="L667" s="43" t="s">
        <v>82</v>
      </c>
      <c r="M667" s="47" t="s">
        <v>73</v>
      </c>
    </row>
    <row r="668" spans="2:13">
      <c r="B668" s="42">
        <v>0.85416666666666696</v>
      </c>
      <c r="C668" s="43" t="s">
        <v>0</v>
      </c>
      <c r="D668" s="43" t="s">
        <v>2</v>
      </c>
      <c r="E668" s="43" t="s">
        <v>63</v>
      </c>
      <c r="F668" s="40" t="s">
        <v>68</v>
      </c>
      <c r="G668" s="44">
        <v>3</v>
      </c>
      <c r="H668" s="43" t="s">
        <v>3</v>
      </c>
      <c r="I668" s="40">
        <v>2.0499999999999998</v>
      </c>
      <c r="J668" s="40"/>
      <c r="K668" s="43" t="s">
        <v>62</v>
      </c>
      <c r="L668" s="43" t="s">
        <v>82</v>
      </c>
      <c r="M668" s="47" t="s">
        <v>73</v>
      </c>
    </row>
    <row r="669" spans="2:13">
      <c r="B669" s="42">
        <v>0.875</v>
      </c>
      <c r="C669" s="43" t="s">
        <v>0</v>
      </c>
      <c r="D669" s="43" t="s">
        <v>2</v>
      </c>
      <c r="E669" s="43" t="s">
        <v>63</v>
      </c>
      <c r="F669" s="40" t="s">
        <v>68</v>
      </c>
      <c r="G669" s="44">
        <v>3</v>
      </c>
      <c r="H669" s="43" t="s">
        <v>3</v>
      </c>
      <c r="I669" s="40">
        <v>2.0499999999999998</v>
      </c>
      <c r="J669" s="40"/>
      <c r="K669" s="43" t="s">
        <v>62</v>
      </c>
      <c r="L669" s="43" t="s">
        <v>82</v>
      </c>
      <c r="M669" s="47" t="s">
        <v>73</v>
      </c>
    </row>
    <row r="670" spans="2:13">
      <c r="B670" s="42">
        <v>0.89583333333333304</v>
      </c>
      <c r="C670" s="43" t="s">
        <v>0</v>
      </c>
      <c r="D670" s="43" t="s">
        <v>2</v>
      </c>
      <c r="E670" s="43" t="s">
        <v>63</v>
      </c>
      <c r="F670" s="40" t="s">
        <v>68</v>
      </c>
      <c r="G670" s="44">
        <v>3</v>
      </c>
      <c r="H670" s="43" t="s">
        <v>3</v>
      </c>
      <c r="I670" s="40">
        <v>2.0499999999999998</v>
      </c>
      <c r="J670" s="40"/>
      <c r="K670" s="43" t="s">
        <v>62</v>
      </c>
      <c r="L670" s="43" t="s">
        <v>82</v>
      </c>
      <c r="M670" s="47" t="s">
        <v>73</v>
      </c>
    </row>
    <row r="671" spans="2:13">
      <c r="B671" s="42">
        <v>0.91666666666666696</v>
      </c>
      <c r="C671" s="43" t="s">
        <v>0</v>
      </c>
      <c r="D671" s="43" t="s">
        <v>2</v>
      </c>
      <c r="E671" s="43" t="s">
        <v>63</v>
      </c>
      <c r="F671" s="40" t="s">
        <v>68</v>
      </c>
      <c r="G671" s="44">
        <v>3</v>
      </c>
      <c r="H671" s="43" t="s">
        <v>3</v>
      </c>
      <c r="I671" s="40">
        <v>2.0499999999999998</v>
      </c>
      <c r="J671" s="40"/>
      <c r="K671" s="43" t="s">
        <v>62</v>
      </c>
      <c r="L671" s="43" t="s">
        <v>82</v>
      </c>
      <c r="M671" s="47" t="s">
        <v>73</v>
      </c>
    </row>
    <row r="672" spans="2:13">
      <c r="B672" s="42">
        <v>0.9375</v>
      </c>
      <c r="C672" s="43" t="s">
        <v>0</v>
      </c>
      <c r="D672" s="43" t="s">
        <v>2</v>
      </c>
      <c r="E672" s="43" t="s">
        <v>63</v>
      </c>
      <c r="F672" s="40" t="s">
        <v>68</v>
      </c>
      <c r="G672" s="44">
        <v>4</v>
      </c>
      <c r="H672" s="43" t="s">
        <v>3</v>
      </c>
      <c r="I672" s="40">
        <v>1.53</v>
      </c>
      <c r="J672" s="40"/>
      <c r="K672" s="43" t="s">
        <v>60</v>
      </c>
      <c r="L672" s="43" t="s">
        <v>79</v>
      </c>
      <c r="M672" s="47" t="s">
        <v>73</v>
      </c>
    </row>
    <row r="673" spans="2:13">
      <c r="B673" s="42">
        <v>0.95833333333333304</v>
      </c>
      <c r="C673" s="43" t="s">
        <v>0</v>
      </c>
      <c r="D673" s="43" t="s">
        <v>2</v>
      </c>
      <c r="E673" s="43" t="s">
        <v>63</v>
      </c>
      <c r="F673" s="40" t="s">
        <v>68</v>
      </c>
      <c r="G673" s="44">
        <v>4</v>
      </c>
      <c r="H673" s="43" t="s">
        <v>3</v>
      </c>
      <c r="I673" s="40">
        <v>1.53</v>
      </c>
      <c r="J673" s="40"/>
      <c r="K673" s="43" t="s">
        <v>60</v>
      </c>
      <c r="L673" s="43" t="s">
        <v>79</v>
      </c>
      <c r="M673" s="47" t="s">
        <v>73</v>
      </c>
    </row>
    <row r="674" spans="2:13">
      <c r="B674" s="42">
        <v>0.97916666666666696</v>
      </c>
      <c r="C674" s="43" t="s">
        <v>0</v>
      </c>
      <c r="D674" s="43" t="s">
        <v>2</v>
      </c>
      <c r="E674" s="43" t="s">
        <v>63</v>
      </c>
      <c r="F674" s="40" t="s">
        <v>68</v>
      </c>
      <c r="G674" s="44">
        <v>4</v>
      </c>
      <c r="H674" s="43" t="s">
        <v>3</v>
      </c>
      <c r="I674" s="40">
        <v>1.53</v>
      </c>
      <c r="J674" s="40"/>
      <c r="K674" s="43" t="s">
        <v>60</v>
      </c>
      <c r="L674" s="43" t="s">
        <v>79</v>
      </c>
      <c r="M674" s="47" t="s">
        <v>73</v>
      </c>
    </row>
    <row r="675" spans="2:13">
      <c r="B675" s="42">
        <v>0</v>
      </c>
      <c r="C675" s="43" t="s">
        <v>13</v>
      </c>
      <c r="D675" s="43" t="s">
        <v>2</v>
      </c>
      <c r="E675" s="43" t="s">
        <v>63</v>
      </c>
      <c r="F675" s="40" t="s">
        <v>68</v>
      </c>
      <c r="G675" s="44">
        <v>4</v>
      </c>
      <c r="H675" s="43" t="s">
        <v>3</v>
      </c>
      <c r="I675" s="40">
        <v>1.53</v>
      </c>
      <c r="J675" s="40"/>
      <c r="K675" s="43" t="s">
        <v>60</v>
      </c>
      <c r="L675" s="43" t="s">
        <v>79</v>
      </c>
      <c r="M675" s="47" t="s">
        <v>73</v>
      </c>
    </row>
    <row r="676" spans="2:13">
      <c r="B676" s="42">
        <v>2.0833333333333301E-2</v>
      </c>
      <c r="C676" s="43" t="s">
        <v>13</v>
      </c>
      <c r="D676" s="43" t="s">
        <v>2</v>
      </c>
      <c r="E676" s="43" t="s">
        <v>63</v>
      </c>
      <c r="F676" s="40" t="s">
        <v>68</v>
      </c>
      <c r="G676" s="44">
        <v>4</v>
      </c>
      <c r="H676" s="43" t="s">
        <v>3</v>
      </c>
      <c r="I676" s="40">
        <v>1.53</v>
      </c>
      <c r="J676" s="40"/>
      <c r="K676" s="43" t="s">
        <v>60</v>
      </c>
      <c r="L676" s="43" t="s">
        <v>79</v>
      </c>
      <c r="M676" s="47" t="s">
        <v>73</v>
      </c>
    </row>
    <row r="677" spans="2:13">
      <c r="B677" s="42">
        <v>4.1666666666666699E-2</v>
      </c>
      <c r="C677" s="43" t="s">
        <v>13</v>
      </c>
      <c r="D677" s="43" t="s">
        <v>2</v>
      </c>
      <c r="E677" s="43" t="s">
        <v>63</v>
      </c>
      <c r="F677" s="40" t="s">
        <v>68</v>
      </c>
      <c r="G677" s="44">
        <v>4</v>
      </c>
      <c r="H677" s="43" t="s">
        <v>3</v>
      </c>
      <c r="I677" s="40">
        <v>1.53</v>
      </c>
      <c r="J677" s="40"/>
      <c r="K677" s="43" t="s">
        <v>60</v>
      </c>
      <c r="L677" s="43" t="s">
        <v>79</v>
      </c>
      <c r="M677" s="47" t="s">
        <v>73</v>
      </c>
    </row>
    <row r="678" spans="2:13">
      <c r="B678" s="42">
        <v>6.25E-2</v>
      </c>
      <c r="C678" s="43" t="s">
        <v>13</v>
      </c>
      <c r="D678" s="43" t="s">
        <v>2</v>
      </c>
      <c r="E678" s="43" t="s">
        <v>63</v>
      </c>
      <c r="F678" s="40" t="s">
        <v>68</v>
      </c>
      <c r="G678" s="44">
        <v>4</v>
      </c>
      <c r="H678" s="43" t="s">
        <v>3</v>
      </c>
      <c r="I678" s="40">
        <v>1.53</v>
      </c>
      <c r="J678" s="40"/>
      <c r="K678" s="43" t="s">
        <v>60</v>
      </c>
      <c r="L678" s="43" t="s">
        <v>79</v>
      </c>
      <c r="M678" s="47" t="s">
        <v>73</v>
      </c>
    </row>
    <row r="679" spans="2:13">
      <c r="B679" s="42">
        <v>8.3333333333333301E-2</v>
      </c>
      <c r="C679" s="43" t="s">
        <v>13</v>
      </c>
      <c r="D679" s="43" t="s">
        <v>2</v>
      </c>
      <c r="E679" s="43" t="s">
        <v>63</v>
      </c>
      <c r="F679" s="40" t="s">
        <v>68</v>
      </c>
      <c r="G679" s="44">
        <v>4</v>
      </c>
      <c r="H679" s="43" t="s">
        <v>3</v>
      </c>
      <c r="I679" s="40">
        <v>1.53</v>
      </c>
      <c r="J679" s="40"/>
      <c r="K679" s="43" t="s">
        <v>60</v>
      </c>
      <c r="L679" s="43" t="s">
        <v>79</v>
      </c>
      <c r="M679" s="47" t="s">
        <v>73</v>
      </c>
    </row>
    <row r="680" spans="2:13">
      <c r="B680" s="42">
        <v>0.104166666666667</v>
      </c>
      <c r="C680" s="43" t="s">
        <v>13</v>
      </c>
      <c r="D680" s="43" t="s">
        <v>2</v>
      </c>
      <c r="E680" s="43" t="s">
        <v>63</v>
      </c>
      <c r="F680" s="40" t="s">
        <v>68</v>
      </c>
      <c r="G680" s="44">
        <v>4</v>
      </c>
      <c r="H680" s="43" t="s">
        <v>3</v>
      </c>
      <c r="I680" s="40">
        <v>1.53</v>
      </c>
      <c r="J680" s="40"/>
      <c r="K680" s="43" t="s">
        <v>60</v>
      </c>
      <c r="L680" s="43" t="s">
        <v>79</v>
      </c>
      <c r="M680" s="47" t="s">
        <v>73</v>
      </c>
    </row>
    <row r="681" spans="2:13">
      <c r="B681" s="42">
        <v>0.125</v>
      </c>
      <c r="C681" s="43" t="s">
        <v>13</v>
      </c>
      <c r="D681" s="43" t="s">
        <v>2</v>
      </c>
      <c r="E681" s="43" t="s">
        <v>63</v>
      </c>
      <c r="F681" s="40" t="s">
        <v>68</v>
      </c>
      <c r="G681" s="44">
        <v>4</v>
      </c>
      <c r="H681" s="43" t="s">
        <v>3</v>
      </c>
      <c r="I681" s="40">
        <v>1.53</v>
      </c>
      <c r="J681" s="40"/>
      <c r="K681" s="43" t="s">
        <v>60</v>
      </c>
      <c r="L681" s="43" t="s">
        <v>79</v>
      </c>
      <c r="M681" s="47" t="s">
        <v>73</v>
      </c>
    </row>
    <row r="682" spans="2:13">
      <c r="B682" s="42">
        <v>0.14583333333333301</v>
      </c>
      <c r="C682" s="43" t="s">
        <v>13</v>
      </c>
      <c r="D682" s="43" t="s">
        <v>2</v>
      </c>
      <c r="E682" s="43" t="s">
        <v>63</v>
      </c>
      <c r="F682" s="40" t="s">
        <v>68</v>
      </c>
      <c r="G682" s="44">
        <v>4</v>
      </c>
      <c r="H682" s="43" t="s">
        <v>3</v>
      </c>
      <c r="I682" s="40">
        <v>1.53</v>
      </c>
      <c r="J682" s="40"/>
      <c r="K682" s="43" t="s">
        <v>60</v>
      </c>
      <c r="L682" s="43" t="s">
        <v>79</v>
      </c>
      <c r="M682" s="47" t="s">
        <v>73</v>
      </c>
    </row>
    <row r="683" spans="2:13">
      <c r="B683" s="42">
        <v>0.16666666666666699</v>
      </c>
      <c r="C683" s="43" t="s">
        <v>13</v>
      </c>
      <c r="D683" s="43" t="s">
        <v>2</v>
      </c>
      <c r="E683" s="43" t="s">
        <v>63</v>
      </c>
      <c r="F683" s="40" t="s">
        <v>68</v>
      </c>
      <c r="G683" s="44">
        <v>4</v>
      </c>
      <c r="H683" s="43" t="s">
        <v>3</v>
      </c>
      <c r="I683" s="40">
        <v>1.53</v>
      </c>
      <c r="J683" s="40"/>
      <c r="K683" s="43" t="s">
        <v>60</v>
      </c>
      <c r="L683" s="43" t="s">
        <v>79</v>
      </c>
      <c r="M683" s="47" t="s">
        <v>73</v>
      </c>
    </row>
    <row r="684" spans="2:13">
      <c r="B684" s="42">
        <v>0.1875</v>
      </c>
      <c r="C684" s="43" t="s">
        <v>13</v>
      </c>
      <c r="D684" s="43" t="s">
        <v>2</v>
      </c>
      <c r="E684" s="43" t="s">
        <v>63</v>
      </c>
      <c r="F684" s="40" t="s">
        <v>68</v>
      </c>
      <c r="G684" s="44">
        <v>4</v>
      </c>
      <c r="H684" s="43" t="s">
        <v>3</v>
      </c>
      <c r="I684" s="40">
        <v>1.53</v>
      </c>
      <c r="J684" s="40"/>
      <c r="K684" s="43" t="s">
        <v>60</v>
      </c>
      <c r="L684" s="43" t="s">
        <v>79</v>
      </c>
      <c r="M684" s="47" t="s">
        <v>73</v>
      </c>
    </row>
    <row r="685" spans="2:13">
      <c r="B685" s="42">
        <v>0.20833333333333301</v>
      </c>
      <c r="C685" s="43" t="s">
        <v>13</v>
      </c>
      <c r="D685" s="43" t="s">
        <v>2</v>
      </c>
      <c r="E685" s="43" t="s">
        <v>63</v>
      </c>
      <c r="F685" s="40" t="s">
        <v>68</v>
      </c>
      <c r="G685" s="44">
        <v>4</v>
      </c>
      <c r="H685" s="43" t="s">
        <v>3</v>
      </c>
      <c r="I685" s="40">
        <v>1.53</v>
      </c>
      <c r="J685" s="40"/>
      <c r="K685" s="43" t="s">
        <v>60</v>
      </c>
      <c r="L685" s="43" t="s">
        <v>79</v>
      </c>
      <c r="M685" s="47" t="s">
        <v>73</v>
      </c>
    </row>
    <row r="686" spans="2:13">
      <c r="B686" s="42">
        <v>0.22916666666666699</v>
      </c>
      <c r="C686" s="43" t="s">
        <v>13</v>
      </c>
      <c r="D686" s="43" t="s">
        <v>2</v>
      </c>
      <c r="E686" s="43" t="s">
        <v>63</v>
      </c>
      <c r="F686" s="40" t="s">
        <v>68</v>
      </c>
      <c r="G686" s="44">
        <v>4</v>
      </c>
      <c r="H686" s="43" t="s">
        <v>3</v>
      </c>
      <c r="I686" s="40">
        <v>1.53</v>
      </c>
      <c r="J686" s="40"/>
      <c r="K686" s="43" t="s">
        <v>60</v>
      </c>
      <c r="L686" s="43" t="s">
        <v>79</v>
      </c>
      <c r="M686" s="47" t="s">
        <v>73</v>
      </c>
    </row>
    <row r="687" spans="2:13">
      <c r="B687" s="42">
        <v>0.25</v>
      </c>
      <c r="C687" s="43" t="s">
        <v>13</v>
      </c>
      <c r="D687" s="43" t="s">
        <v>2</v>
      </c>
      <c r="E687" s="43" t="s">
        <v>63</v>
      </c>
      <c r="F687" s="40" t="s">
        <v>68</v>
      </c>
      <c r="G687" s="44">
        <v>4</v>
      </c>
      <c r="H687" s="43" t="s">
        <v>3</v>
      </c>
      <c r="I687" s="40">
        <v>1.53</v>
      </c>
      <c r="J687" s="40"/>
      <c r="K687" s="43" t="s">
        <v>60</v>
      </c>
      <c r="L687" s="43" t="s">
        <v>79</v>
      </c>
      <c r="M687" s="47" t="s">
        <v>73</v>
      </c>
    </row>
    <row r="688" spans="2:13">
      <c r="B688" s="42">
        <v>0.27083333333333298</v>
      </c>
      <c r="C688" s="43" t="s">
        <v>13</v>
      </c>
      <c r="D688" s="43" t="s">
        <v>2</v>
      </c>
      <c r="E688" s="43" t="s">
        <v>63</v>
      </c>
      <c r="F688" s="40" t="s">
        <v>68</v>
      </c>
      <c r="G688" s="44">
        <v>4</v>
      </c>
      <c r="H688" s="43" t="s">
        <v>3</v>
      </c>
      <c r="I688" s="40">
        <v>1.53</v>
      </c>
      <c r="J688" s="40"/>
      <c r="K688" s="43" t="s">
        <v>60</v>
      </c>
      <c r="L688" s="43" t="s">
        <v>79</v>
      </c>
      <c r="M688" s="47" t="s">
        <v>73</v>
      </c>
    </row>
    <row r="689" spans="2:13">
      <c r="B689" s="42">
        <v>0.29166666666666702</v>
      </c>
      <c r="C689" s="43" t="s">
        <v>13</v>
      </c>
      <c r="D689" s="43" t="s">
        <v>2</v>
      </c>
      <c r="E689" s="43" t="s">
        <v>63</v>
      </c>
      <c r="F689" s="40" t="s">
        <v>68</v>
      </c>
      <c r="G689" s="44">
        <v>4</v>
      </c>
      <c r="H689" s="43" t="s">
        <v>3</v>
      </c>
      <c r="I689" s="40">
        <v>1.53</v>
      </c>
      <c r="J689" s="40"/>
      <c r="K689" s="43" t="s">
        <v>60</v>
      </c>
      <c r="L689" s="43" t="s">
        <v>79</v>
      </c>
      <c r="M689" s="47" t="s">
        <v>73</v>
      </c>
    </row>
    <row r="690" spans="2:13">
      <c r="B690" s="42">
        <v>0.3125</v>
      </c>
      <c r="C690" s="43" t="s">
        <v>13</v>
      </c>
      <c r="D690" s="43" t="s">
        <v>2</v>
      </c>
      <c r="E690" s="43" t="s">
        <v>63</v>
      </c>
      <c r="F690" s="40" t="s">
        <v>68</v>
      </c>
      <c r="G690" s="44">
        <v>4</v>
      </c>
      <c r="H690" s="43" t="s">
        <v>3</v>
      </c>
      <c r="I690" s="40">
        <v>1.53</v>
      </c>
      <c r="J690" s="40"/>
      <c r="K690" s="43" t="s">
        <v>60</v>
      </c>
      <c r="L690" s="43" t="s">
        <v>79</v>
      </c>
      <c r="M690" s="47" t="s">
        <v>73</v>
      </c>
    </row>
    <row r="691" spans="2:13">
      <c r="B691" s="42">
        <v>0.33333333333333298</v>
      </c>
      <c r="C691" s="43" t="s">
        <v>13</v>
      </c>
      <c r="D691" s="43" t="s">
        <v>2</v>
      </c>
      <c r="E691" s="43" t="s">
        <v>63</v>
      </c>
      <c r="F691" s="40" t="s">
        <v>68</v>
      </c>
      <c r="G691" s="44">
        <v>4</v>
      </c>
      <c r="H691" s="43" t="s">
        <v>3</v>
      </c>
      <c r="I691" s="40">
        <v>1.53</v>
      </c>
      <c r="J691" s="40"/>
      <c r="K691" s="43" t="s">
        <v>60</v>
      </c>
      <c r="L691" s="43" t="s">
        <v>79</v>
      </c>
      <c r="M691" s="47" t="s">
        <v>73</v>
      </c>
    </row>
    <row r="692" spans="2:13">
      <c r="B692" s="42">
        <v>0.35416666666666702</v>
      </c>
      <c r="C692" s="43" t="s">
        <v>13</v>
      </c>
      <c r="D692" s="43" t="s">
        <v>2</v>
      </c>
      <c r="E692" s="43" t="s">
        <v>63</v>
      </c>
      <c r="F692" s="40" t="s">
        <v>68</v>
      </c>
      <c r="G692" s="44">
        <v>4</v>
      </c>
      <c r="H692" s="43" t="s">
        <v>3</v>
      </c>
      <c r="I692" s="40">
        <v>1.53</v>
      </c>
      <c r="J692" s="40"/>
      <c r="K692" s="43" t="s">
        <v>60</v>
      </c>
      <c r="L692" s="43" t="s">
        <v>79</v>
      </c>
      <c r="M692" s="47" t="s">
        <v>73</v>
      </c>
    </row>
    <row r="693" spans="2:13">
      <c r="B693" s="42">
        <v>0.375</v>
      </c>
      <c r="C693" s="43" t="s">
        <v>13</v>
      </c>
      <c r="D693" s="43" t="s">
        <v>2</v>
      </c>
      <c r="E693" s="43" t="s">
        <v>63</v>
      </c>
      <c r="F693" s="40" t="s">
        <v>68</v>
      </c>
      <c r="G693" s="44">
        <v>4</v>
      </c>
      <c r="H693" s="43" t="s">
        <v>3</v>
      </c>
      <c r="I693" s="40">
        <v>1.53</v>
      </c>
      <c r="J693" s="40"/>
      <c r="K693" s="43" t="s">
        <v>60</v>
      </c>
      <c r="L693" s="43" t="s">
        <v>79</v>
      </c>
      <c r="M693" s="47" t="s">
        <v>73</v>
      </c>
    </row>
    <row r="694" spans="2:13">
      <c r="B694" s="42">
        <v>0.39583333333333298</v>
      </c>
      <c r="C694" s="43" t="s">
        <v>13</v>
      </c>
      <c r="D694" s="43" t="s">
        <v>2</v>
      </c>
      <c r="E694" s="43" t="s">
        <v>63</v>
      </c>
      <c r="F694" s="40" t="s">
        <v>68</v>
      </c>
      <c r="G694" s="44">
        <v>4</v>
      </c>
      <c r="H694" s="43" t="s">
        <v>3</v>
      </c>
      <c r="I694" s="40">
        <v>1.53</v>
      </c>
      <c r="J694" s="40"/>
      <c r="K694" s="43" t="s">
        <v>60</v>
      </c>
      <c r="L694" s="43" t="s">
        <v>79</v>
      </c>
      <c r="M694" s="47" t="s">
        <v>73</v>
      </c>
    </row>
    <row r="695" spans="2:13">
      <c r="B695" s="42">
        <v>0.41666666666666702</v>
      </c>
      <c r="C695" s="43" t="s">
        <v>13</v>
      </c>
      <c r="D695" s="43" t="s">
        <v>2</v>
      </c>
      <c r="E695" s="43" t="s">
        <v>63</v>
      </c>
      <c r="F695" s="40" t="s">
        <v>68</v>
      </c>
      <c r="G695" s="44">
        <v>4</v>
      </c>
      <c r="H695" s="43" t="s">
        <v>3</v>
      </c>
      <c r="I695" s="40">
        <v>1.53</v>
      </c>
      <c r="J695" s="40"/>
      <c r="K695" s="43" t="s">
        <v>60</v>
      </c>
      <c r="L695" s="43" t="s">
        <v>79</v>
      </c>
      <c r="M695" s="47" t="s">
        <v>73</v>
      </c>
    </row>
    <row r="696" spans="2:13">
      <c r="B696" s="42">
        <v>0.4375</v>
      </c>
      <c r="C696" s="43" t="s">
        <v>13</v>
      </c>
      <c r="D696" s="43" t="s">
        <v>2</v>
      </c>
      <c r="E696" s="43" t="s">
        <v>63</v>
      </c>
      <c r="F696" s="40" t="s">
        <v>68</v>
      </c>
      <c r="G696" s="44">
        <v>4</v>
      </c>
      <c r="H696" s="43" t="s">
        <v>3</v>
      </c>
      <c r="I696" s="40">
        <v>1.53</v>
      </c>
      <c r="J696" s="40"/>
      <c r="K696" s="43" t="s">
        <v>60</v>
      </c>
      <c r="L696" s="43" t="s">
        <v>79</v>
      </c>
      <c r="M696" s="47" t="s">
        <v>73</v>
      </c>
    </row>
    <row r="697" spans="2:13">
      <c r="B697" s="42">
        <v>0.45833333333333298</v>
      </c>
      <c r="C697" s="43" t="s">
        <v>13</v>
      </c>
      <c r="D697" s="43" t="s">
        <v>2</v>
      </c>
      <c r="E697" s="43" t="s">
        <v>63</v>
      </c>
      <c r="F697" s="40" t="s">
        <v>68</v>
      </c>
      <c r="G697" s="44">
        <v>4</v>
      </c>
      <c r="H697" s="43" t="s">
        <v>3</v>
      </c>
      <c r="I697" s="40">
        <v>1.53</v>
      </c>
      <c r="J697" s="40"/>
      <c r="K697" s="43" t="s">
        <v>60</v>
      </c>
      <c r="L697" s="43" t="s">
        <v>79</v>
      </c>
      <c r="M697" s="47" t="s">
        <v>73</v>
      </c>
    </row>
    <row r="698" spans="2:13">
      <c r="B698" s="42">
        <v>0.47916666666666702</v>
      </c>
      <c r="C698" s="43" t="s">
        <v>13</v>
      </c>
      <c r="D698" s="43" t="s">
        <v>2</v>
      </c>
      <c r="E698" s="43" t="s">
        <v>63</v>
      </c>
      <c r="F698" s="40" t="s">
        <v>68</v>
      </c>
      <c r="G698" s="44">
        <v>4</v>
      </c>
      <c r="H698" s="43" t="s">
        <v>3</v>
      </c>
      <c r="I698" s="40">
        <v>1.53</v>
      </c>
      <c r="J698" s="40"/>
      <c r="K698" s="43" t="s">
        <v>60</v>
      </c>
      <c r="L698" s="43" t="s">
        <v>79</v>
      </c>
      <c r="M698" s="47" t="s">
        <v>73</v>
      </c>
    </row>
    <row r="699" spans="2:13">
      <c r="B699" s="42">
        <v>0.5</v>
      </c>
      <c r="C699" s="43" t="s">
        <v>13</v>
      </c>
      <c r="D699" s="43" t="s">
        <v>2</v>
      </c>
      <c r="E699" s="43" t="s">
        <v>63</v>
      </c>
      <c r="F699" s="40" t="s">
        <v>68</v>
      </c>
      <c r="G699" s="44">
        <v>4</v>
      </c>
      <c r="H699" s="43" t="s">
        <v>3</v>
      </c>
      <c r="I699" s="40">
        <v>1.53</v>
      </c>
      <c r="J699" s="40"/>
      <c r="K699" s="43" t="s">
        <v>60</v>
      </c>
      <c r="L699" s="43" t="s">
        <v>79</v>
      </c>
      <c r="M699" s="47" t="s">
        <v>73</v>
      </c>
    </row>
    <row r="700" spans="2:13">
      <c r="B700" s="42">
        <v>0.52083333333333304</v>
      </c>
      <c r="C700" s="43" t="s">
        <v>13</v>
      </c>
      <c r="D700" s="43" t="s">
        <v>2</v>
      </c>
      <c r="E700" s="43" t="s">
        <v>63</v>
      </c>
      <c r="F700" s="40" t="s">
        <v>68</v>
      </c>
      <c r="G700" s="44">
        <v>4</v>
      </c>
      <c r="H700" s="43" t="s">
        <v>3</v>
      </c>
      <c r="I700" s="40">
        <v>1.53</v>
      </c>
      <c r="J700" s="40"/>
      <c r="K700" s="43" t="s">
        <v>60</v>
      </c>
      <c r="L700" s="43" t="s">
        <v>79</v>
      </c>
      <c r="M700" s="47" t="s">
        <v>73</v>
      </c>
    </row>
    <row r="701" spans="2:13">
      <c r="B701" s="42">
        <v>0.54166666666666696</v>
      </c>
      <c r="C701" s="43" t="s">
        <v>13</v>
      </c>
      <c r="D701" s="43" t="s">
        <v>2</v>
      </c>
      <c r="E701" s="43" t="s">
        <v>63</v>
      </c>
      <c r="F701" s="40" t="s">
        <v>68</v>
      </c>
      <c r="G701" s="44">
        <v>4</v>
      </c>
      <c r="H701" s="43" t="s">
        <v>3</v>
      </c>
      <c r="I701" s="40">
        <v>1.53</v>
      </c>
      <c r="J701" s="40"/>
      <c r="K701" s="43" t="s">
        <v>60</v>
      </c>
      <c r="L701" s="43" t="s">
        <v>79</v>
      </c>
      <c r="M701" s="47" t="s">
        <v>73</v>
      </c>
    </row>
    <row r="702" spans="2:13">
      <c r="B702" s="42">
        <v>0.5625</v>
      </c>
      <c r="C702" s="43" t="s">
        <v>13</v>
      </c>
      <c r="D702" s="43" t="s">
        <v>2</v>
      </c>
      <c r="E702" s="43" t="s">
        <v>63</v>
      </c>
      <c r="F702" s="40" t="s">
        <v>68</v>
      </c>
      <c r="G702" s="44">
        <v>4</v>
      </c>
      <c r="H702" s="43" t="s">
        <v>3</v>
      </c>
      <c r="I702" s="40">
        <v>1.53</v>
      </c>
      <c r="J702" s="40"/>
      <c r="K702" s="43" t="s">
        <v>60</v>
      </c>
      <c r="L702" s="43" t="s">
        <v>79</v>
      </c>
      <c r="M702" s="47" t="s">
        <v>73</v>
      </c>
    </row>
    <row r="703" spans="2:13">
      <c r="B703" s="42">
        <v>0.58333333333333304</v>
      </c>
      <c r="C703" s="43" t="s">
        <v>13</v>
      </c>
      <c r="D703" s="43" t="s">
        <v>2</v>
      </c>
      <c r="E703" s="43" t="s">
        <v>63</v>
      </c>
      <c r="F703" s="40" t="s">
        <v>68</v>
      </c>
      <c r="G703" s="44">
        <v>4</v>
      </c>
      <c r="H703" s="43" t="s">
        <v>3</v>
      </c>
      <c r="I703" s="40">
        <v>1.53</v>
      </c>
      <c r="J703" s="40"/>
      <c r="K703" s="43" t="s">
        <v>60</v>
      </c>
      <c r="L703" s="43" t="s">
        <v>79</v>
      </c>
      <c r="M703" s="47" t="s">
        <v>73</v>
      </c>
    </row>
    <row r="704" spans="2:13">
      <c r="B704" s="42">
        <v>0.60416666666666696</v>
      </c>
      <c r="C704" s="43" t="s">
        <v>13</v>
      </c>
      <c r="D704" s="43" t="s">
        <v>2</v>
      </c>
      <c r="E704" s="43" t="s">
        <v>63</v>
      </c>
      <c r="F704" s="40" t="s">
        <v>68</v>
      </c>
      <c r="G704" s="44">
        <v>4</v>
      </c>
      <c r="H704" s="43" t="s">
        <v>3</v>
      </c>
      <c r="I704" s="40">
        <v>1.53</v>
      </c>
      <c r="J704" s="40"/>
      <c r="K704" s="43" t="s">
        <v>60</v>
      </c>
      <c r="L704" s="43" t="s">
        <v>79</v>
      </c>
      <c r="M704" s="47" t="s">
        <v>73</v>
      </c>
    </row>
    <row r="705" spans="2:13">
      <c r="B705" s="42">
        <v>0.625</v>
      </c>
      <c r="C705" s="43" t="s">
        <v>13</v>
      </c>
      <c r="D705" s="43" t="s">
        <v>2</v>
      </c>
      <c r="E705" s="43" t="s">
        <v>63</v>
      </c>
      <c r="F705" s="40" t="s">
        <v>68</v>
      </c>
      <c r="G705" s="44">
        <v>4</v>
      </c>
      <c r="H705" s="43" t="s">
        <v>3</v>
      </c>
      <c r="I705" s="40">
        <v>1.53</v>
      </c>
      <c r="J705" s="40"/>
      <c r="K705" s="43" t="s">
        <v>60</v>
      </c>
      <c r="L705" s="43" t="s">
        <v>79</v>
      </c>
      <c r="M705" s="47" t="s">
        <v>73</v>
      </c>
    </row>
    <row r="706" spans="2:13">
      <c r="B706" s="42">
        <v>0.64583333333333304</v>
      </c>
      <c r="C706" s="43" t="s">
        <v>13</v>
      </c>
      <c r="D706" s="43" t="s">
        <v>2</v>
      </c>
      <c r="E706" s="43" t="s">
        <v>63</v>
      </c>
      <c r="F706" s="40" t="s">
        <v>68</v>
      </c>
      <c r="G706" s="44">
        <v>4</v>
      </c>
      <c r="H706" s="43" t="s">
        <v>3</v>
      </c>
      <c r="I706" s="40">
        <v>1.53</v>
      </c>
      <c r="J706" s="40"/>
      <c r="K706" s="43" t="s">
        <v>60</v>
      </c>
      <c r="L706" s="43" t="s">
        <v>79</v>
      </c>
      <c r="M706" s="47" t="s">
        <v>73</v>
      </c>
    </row>
    <row r="707" spans="2:13">
      <c r="B707" s="42">
        <v>0.66666666666666696</v>
      </c>
      <c r="C707" s="43" t="s">
        <v>13</v>
      </c>
      <c r="D707" s="43" t="s">
        <v>2</v>
      </c>
      <c r="E707" s="43" t="s">
        <v>63</v>
      </c>
      <c r="F707" s="40" t="s">
        <v>68</v>
      </c>
      <c r="G707" s="44">
        <v>4</v>
      </c>
      <c r="H707" s="43" t="s">
        <v>3</v>
      </c>
      <c r="I707" s="40">
        <v>1.53</v>
      </c>
      <c r="J707" s="40"/>
      <c r="K707" s="43" t="s">
        <v>60</v>
      </c>
      <c r="L707" s="43" t="s">
        <v>79</v>
      </c>
      <c r="M707" s="47" t="s">
        <v>73</v>
      </c>
    </row>
    <row r="708" spans="2:13">
      <c r="B708" s="42">
        <v>0.6875</v>
      </c>
      <c r="C708" s="43" t="s">
        <v>13</v>
      </c>
      <c r="D708" s="43" t="s">
        <v>2</v>
      </c>
      <c r="E708" s="43" t="s">
        <v>63</v>
      </c>
      <c r="F708" s="40" t="s">
        <v>68</v>
      </c>
      <c r="G708" s="44">
        <v>4</v>
      </c>
      <c r="H708" s="43" t="s">
        <v>3</v>
      </c>
      <c r="I708" s="40">
        <v>1.53</v>
      </c>
      <c r="J708" s="40"/>
      <c r="K708" s="43" t="s">
        <v>60</v>
      </c>
      <c r="L708" s="43" t="s">
        <v>79</v>
      </c>
      <c r="M708" s="47" t="s">
        <v>73</v>
      </c>
    </row>
    <row r="709" spans="2:13">
      <c r="B709" s="42">
        <v>0.70833333333333304</v>
      </c>
      <c r="C709" s="43" t="s">
        <v>13</v>
      </c>
      <c r="D709" s="43" t="s">
        <v>2</v>
      </c>
      <c r="E709" s="43" t="s">
        <v>63</v>
      </c>
      <c r="F709" s="40" t="s">
        <v>68</v>
      </c>
      <c r="G709" s="44">
        <v>4</v>
      </c>
      <c r="H709" s="43" t="s">
        <v>3</v>
      </c>
      <c r="I709" s="40">
        <v>1.53</v>
      </c>
      <c r="J709" s="40"/>
      <c r="K709" s="43" t="s">
        <v>60</v>
      </c>
      <c r="L709" s="43" t="s">
        <v>79</v>
      </c>
      <c r="M709" s="47" t="s">
        <v>73</v>
      </c>
    </row>
    <row r="710" spans="2:13">
      <c r="B710" s="42">
        <v>0.72916666666666696</v>
      </c>
      <c r="C710" s="43" t="s">
        <v>13</v>
      </c>
      <c r="D710" s="43" t="s">
        <v>2</v>
      </c>
      <c r="E710" s="43" t="s">
        <v>63</v>
      </c>
      <c r="F710" s="40" t="s">
        <v>68</v>
      </c>
      <c r="G710" s="44">
        <v>4</v>
      </c>
      <c r="H710" s="43" t="s">
        <v>3</v>
      </c>
      <c r="I710" s="40">
        <v>1.53</v>
      </c>
      <c r="J710" s="40"/>
      <c r="K710" s="43" t="s">
        <v>60</v>
      </c>
      <c r="L710" s="43" t="s">
        <v>79</v>
      </c>
      <c r="M710" s="47" t="s">
        <v>73</v>
      </c>
    </row>
    <row r="711" spans="2:13">
      <c r="B711" s="42">
        <v>0.75</v>
      </c>
      <c r="C711" s="43" t="s">
        <v>13</v>
      </c>
      <c r="D711" s="43" t="s">
        <v>2</v>
      </c>
      <c r="E711" s="43" t="s">
        <v>63</v>
      </c>
      <c r="F711" s="40" t="s">
        <v>68</v>
      </c>
      <c r="G711" s="44">
        <v>4</v>
      </c>
      <c r="H711" s="43" t="s">
        <v>3</v>
      </c>
      <c r="I711" s="40">
        <v>1.53</v>
      </c>
      <c r="J711" s="40"/>
      <c r="K711" s="43" t="s">
        <v>60</v>
      </c>
      <c r="L711" s="43" t="s">
        <v>79</v>
      </c>
      <c r="M711" s="47" t="s">
        <v>73</v>
      </c>
    </row>
    <row r="712" spans="2:13">
      <c r="B712" s="42">
        <v>0.77083333333333304</v>
      </c>
      <c r="C712" s="43" t="s">
        <v>13</v>
      </c>
      <c r="D712" s="43" t="s">
        <v>2</v>
      </c>
      <c r="E712" s="43" t="s">
        <v>63</v>
      </c>
      <c r="F712" s="40" t="s">
        <v>68</v>
      </c>
      <c r="G712" s="44">
        <v>4</v>
      </c>
      <c r="H712" s="43" t="s">
        <v>3</v>
      </c>
      <c r="I712" s="40">
        <v>1.53</v>
      </c>
      <c r="J712" s="40"/>
      <c r="K712" s="43" t="s">
        <v>60</v>
      </c>
      <c r="L712" s="43" t="s">
        <v>79</v>
      </c>
      <c r="M712" s="47" t="s">
        <v>73</v>
      </c>
    </row>
    <row r="713" spans="2:13">
      <c r="B713" s="42">
        <v>0.79166666666666696</v>
      </c>
      <c r="C713" s="43" t="s">
        <v>13</v>
      </c>
      <c r="D713" s="43" t="s">
        <v>2</v>
      </c>
      <c r="E713" s="43" t="s">
        <v>63</v>
      </c>
      <c r="F713" s="40" t="s">
        <v>68</v>
      </c>
      <c r="G713" s="44">
        <v>4</v>
      </c>
      <c r="H713" s="43" t="s">
        <v>3</v>
      </c>
      <c r="I713" s="40">
        <v>1.53</v>
      </c>
      <c r="J713" s="40"/>
      <c r="K713" s="43" t="s">
        <v>60</v>
      </c>
      <c r="L713" s="43" t="s">
        <v>79</v>
      </c>
      <c r="M713" s="47" t="s">
        <v>73</v>
      </c>
    </row>
    <row r="714" spans="2:13">
      <c r="B714" s="42">
        <v>0.8125</v>
      </c>
      <c r="C714" s="43" t="s">
        <v>13</v>
      </c>
      <c r="D714" s="43" t="s">
        <v>2</v>
      </c>
      <c r="E714" s="43" t="s">
        <v>63</v>
      </c>
      <c r="F714" s="40" t="s">
        <v>68</v>
      </c>
      <c r="G714" s="44">
        <v>4</v>
      </c>
      <c r="H714" s="43" t="s">
        <v>3</v>
      </c>
      <c r="I714" s="40">
        <v>1.53</v>
      </c>
      <c r="J714" s="40"/>
      <c r="K714" s="43" t="s">
        <v>60</v>
      </c>
      <c r="L714" s="43" t="s">
        <v>79</v>
      </c>
      <c r="M714" s="47" t="s">
        <v>73</v>
      </c>
    </row>
    <row r="715" spans="2:13">
      <c r="B715" s="42">
        <v>0.83333333333333304</v>
      </c>
      <c r="C715" s="43" t="s">
        <v>13</v>
      </c>
      <c r="D715" s="43" t="s">
        <v>2</v>
      </c>
      <c r="E715" s="43" t="s">
        <v>63</v>
      </c>
      <c r="F715" s="40" t="s">
        <v>68</v>
      </c>
      <c r="G715" s="44">
        <v>4</v>
      </c>
      <c r="H715" s="43" t="s">
        <v>3</v>
      </c>
      <c r="I715" s="40">
        <v>1.53</v>
      </c>
      <c r="J715" s="40"/>
      <c r="K715" s="43" t="s">
        <v>60</v>
      </c>
      <c r="L715" s="43" t="s">
        <v>79</v>
      </c>
      <c r="M715" s="47" t="s">
        <v>73</v>
      </c>
    </row>
    <row r="716" spans="2:13">
      <c r="B716" s="42">
        <v>0.85416666666666696</v>
      </c>
      <c r="C716" s="43" t="s">
        <v>13</v>
      </c>
      <c r="D716" s="43" t="s">
        <v>2</v>
      </c>
      <c r="E716" s="43" t="s">
        <v>63</v>
      </c>
      <c r="F716" s="40" t="s">
        <v>68</v>
      </c>
      <c r="G716" s="44">
        <v>4</v>
      </c>
      <c r="H716" s="43" t="s">
        <v>3</v>
      </c>
      <c r="I716" s="40">
        <v>1.53</v>
      </c>
      <c r="J716" s="40"/>
      <c r="K716" s="43" t="s">
        <v>60</v>
      </c>
      <c r="L716" s="43" t="s">
        <v>79</v>
      </c>
      <c r="M716" s="47" t="s">
        <v>73</v>
      </c>
    </row>
    <row r="717" spans="2:13">
      <c r="B717" s="42">
        <v>0.875</v>
      </c>
      <c r="C717" s="43" t="s">
        <v>13</v>
      </c>
      <c r="D717" s="43" t="s">
        <v>2</v>
      </c>
      <c r="E717" s="43" t="s">
        <v>63</v>
      </c>
      <c r="F717" s="40" t="s">
        <v>68</v>
      </c>
      <c r="G717" s="44">
        <v>4</v>
      </c>
      <c r="H717" s="43" t="s">
        <v>3</v>
      </c>
      <c r="I717" s="40">
        <v>1.53</v>
      </c>
      <c r="J717" s="40"/>
      <c r="K717" s="43" t="s">
        <v>60</v>
      </c>
      <c r="L717" s="43" t="s">
        <v>79</v>
      </c>
      <c r="M717" s="47" t="s">
        <v>73</v>
      </c>
    </row>
    <row r="718" spans="2:13">
      <c r="B718" s="42">
        <v>0.89583333333333304</v>
      </c>
      <c r="C718" s="43" t="s">
        <v>13</v>
      </c>
      <c r="D718" s="43" t="s">
        <v>2</v>
      </c>
      <c r="E718" s="43" t="s">
        <v>63</v>
      </c>
      <c r="F718" s="40" t="s">
        <v>68</v>
      </c>
      <c r="G718" s="44">
        <v>4</v>
      </c>
      <c r="H718" s="43" t="s">
        <v>3</v>
      </c>
      <c r="I718" s="40">
        <v>1.53</v>
      </c>
      <c r="J718" s="40"/>
      <c r="K718" s="43" t="s">
        <v>60</v>
      </c>
      <c r="L718" s="43" t="s">
        <v>79</v>
      </c>
      <c r="M718" s="47" t="s">
        <v>73</v>
      </c>
    </row>
    <row r="719" spans="2:13">
      <c r="B719" s="42">
        <v>0.91666666666666696</v>
      </c>
      <c r="C719" s="43" t="s">
        <v>13</v>
      </c>
      <c r="D719" s="43" t="s">
        <v>2</v>
      </c>
      <c r="E719" s="43" t="s">
        <v>63</v>
      </c>
      <c r="F719" s="40" t="s">
        <v>68</v>
      </c>
      <c r="G719" s="44">
        <v>4</v>
      </c>
      <c r="H719" s="43" t="s">
        <v>3</v>
      </c>
      <c r="I719" s="40">
        <v>1.53</v>
      </c>
      <c r="J719" s="40"/>
      <c r="K719" s="43" t="s">
        <v>60</v>
      </c>
      <c r="L719" s="43" t="s">
        <v>79</v>
      </c>
      <c r="M719" s="47" t="s">
        <v>73</v>
      </c>
    </row>
    <row r="720" spans="2:13">
      <c r="B720" s="42">
        <v>0.9375</v>
      </c>
      <c r="C720" s="43" t="s">
        <v>13</v>
      </c>
      <c r="D720" s="43" t="s">
        <v>2</v>
      </c>
      <c r="E720" s="43" t="s">
        <v>63</v>
      </c>
      <c r="F720" s="40" t="s">
        <v>68</v>
      </c>
      <c r="G720" s="44">
        <v>4</v>
      </c>
      <c r="H720" s="43" t="s">
        <v>3</v>
      </c>
      <c r="I720" s="40">
        <v>1.53</v>
      </c>
      <c r="J720" s="40"/>
      <c r="K720" s="43" t="s">
        <v>60</v>
      </c>
      <c r="L720" s="43" t="s">
        <v>79</v>
      </c>
      <c r="M720" s="47" t="s">
        <v>73</v>
      </c>
    </row>
    <row r="721" spans="2:13">
      <c r="B721" s="42">
        <v>0.95833333333333304</v>
      </c>
      <c r="C721" s="43" t="s">
        <v>13</v>
      </c>
      <c r="D721" s="43" t="s">
        <v>2</v>
      </c>
      <c r="E721" s="43" t="s">
        <v>63</v>
      </c>
      <c r="F721" s="40" t="s">
        <v>68</v>
      </c>
      <c r="G721" s="44">
        <v>4</v>
      </c>
      <c r="H721" s="43" t="s">
        <v>3</v>
      </c>
      <c r="I721" s="40">
        <v>1.53</v>
      </c>
      <c r="J721" s="40"/>
      <c r="K721" s="43" t="s">
        <v>60</v>
      </c>
      <c r="L721" s="43" t="s">
        <v>79</v>
      </c>
      <c r="M721" s="47" t="s">
        <v>73</v>
      </c>
    </row>
    <row r="722" spans="2:13">
      <c r="B722" s="42">
        <v>0.97916666666666696</v>
      </c>
      <c r="C722" s="43" t="s">
        <v>13</v>
      </c>
      <c r="D722" s="43" t="s">
        <v>2</v>
      </c>
      <c r="E722" s="43" t="s">
        <v>63</v>
      </c>
      <c r="F722" s="40" t="s">
        <v>68</v>
      </c>
      <c r="G722" s="44">
        <v>4</v>
      </c>
      <c r="H722" s="43" t="s">
        <v>3</v>
      </c>
      <c r="I722" s="40">
        <v>1.53</v>
      </c>
      <c r="J722" s="40"/>
      <c r="K722" s="43" t="s">
        <v>60</v>
      </c>
      <c r="L722" s="43" t="s">
        <v>79</v>
      </c>
      <c r="M722" s="47" t="s">
        <v>73</v>
      </c>
    </row>
    <row r="723" spans="2:13">
      <c r="B723" s="42">
        <v>0</v>
      </c>
      <c r="C723" s="43" t="s">
        <v>8</v>
      </c>
      <c r="D723" s="43" t="s">
        <v>1</v>
      </c>
      <c r="E723" s="43" t="s">
        <v>63</v>
      </c>
      <c r="F723" s="40" t="s">
        <v>68</v>
      </c>
      <c r="G723" s="44">
        <v>4</v>
      </c>
      <c r="H723" s="43" t="s">
        <v>3</v>
      </c>
      <c r="I723" s="40">
        <v>1.53</v>
      </c>
      <c r="J723" s="40"/>
      <c r="K723" s="43" t="s">
        <v>60</v>
      </c>
      <c r="L723" s="43" t="s">
        <v>79</v>
      </c>
      <c r="M723" s="47" t="s">
        <v>73</v>
      </c>
    </row>
    <row r="724" spans="2:13">
      <c r="B724" s="42">
        <v>2.0833333333333301E-2</v>
      </c>
      <c r="C724" s="43" t="s">
        <v>8</v>
      </c>
      <c r="D724" s="43" t="s">
        <v>1</v>
      </c>
      <c r="E724" s="43" t="s">
        <v>63</v>
      </c>
      <c r="F724" s="40" t="s">
        <v>68</v>
      </c>
      <c r="G724" s="44">
        <v>4</v>
      </c>
      <c r="H724" s="43" t="s">
        <v>3</v>
      </c>
      <c r="I724" s="40">
        <v>1.53</v>
      </c>
      <c r="J724" s="40"/>
      <c r="K724" s="43" t="s">
        <v>60</v>
      </c>
      <c r="L724" s="43" t="s">
        <v>79</v>
      </c>
      <c r="M724" s="47" t="s">
        <v>73</v>
      </c>
    </row>
    <row r="725" spans="2:13">
      <c r="B725" s="42">
        <v>4.1666666666666699E-2</v>
      </c>
      <c r="C725" s="43" t="s">
        <v>8</v>
      </c>
      <c r="D725" s="43" t="s">
        <v>1</v>
      </c>
      <c r="E725" s="43" t="s">
        <v>63</v>
      </c>
      <c r="F725" s="40" t="s">
        <v>68</v>
      </c>
      <c r="G725" s="44">
        <v>4</v>
      </c>
      <c r="H725" s="43" t="s">
        <v>3</v>
      </c>
      <c r="I725" s="40">
        <v>1.53</v>
      </c>
      <c r="J725" s="40"/>
      <c r="K725" s="43" t="s">
        <v>60</v>
      </c>
      <c r="L725" s="43" t="s">
        <v>79</v>
      </c>
      <c r="M725" s="47" t="s">
        <v>73</v>
      </c>
    </row>
    <row r="726" spans="2:13">
      <c r="B726" s="42">
        <v>6.25E-2</v>
      </c>
      <c r="C726" s="43" t="s">
        <v>8</v>
      </c>
      <c r="D726" s="43" t="s">
        <v>1</v>
      </c>
      <c r="E726" s="43" t="s">
        <v>63</v>
      </c>
      <c r="F726" s="40" t="s">
        <v>68</v>
      </c>
      <c r="G726" s="44">
        <v>4</v>
      </c>
      <c r="H726" s="43" t="s">
        <v>3</v>
      </c>
      <c r="I726" s="40">
        <v>1.53</v>
      </c>
      <c r="J726" s="40"/>
      <c r="K726" s="43" t="s">
        <v>60</v>
      </c>
      <c r="L726" s="43" t="s">
        <v>79</v>
      </c>
      <c r="M726" s="47" t="s">
        <v>73</v>
      </c>
    </row>
    <row r="727" spans="2:13">
      <c r="B727" s="42">
        <v>8.3333333333333301E-2</v>
      </c>
      <c r="C727" s="43" t="s">
        <v>8</v>
      </c>
      <c r="D727" s="43" t="s">
        <v>1</v>
      </c>
      <c r="E727" s="43" t="s">
        <v>63</v>
      </c>
      <c r="F727" s="40" t="s">
        <v>68</v>
      </c>
      <c r="G727" s="44">
        <v>4</v>
      </c>
      <c r="H727" s="43" t="s">
        <v>3</v>
      </c>
      <c r="I727" s="40">
        <v>1.53</v>
      </c>
      <c r="J727" s="40"/>
      <c r="K727" s="43" t="s">
        <v>60</v>
      </c>
      <c r="L727" s="43" t="s">
        <v>79</v>
      </c>
      <c r="M727" s="47" t="s">
        <v>73</v>
      </c>
    </row>
    <row r="728" spans="2:13">
      <c r="B728" s="42">
        <v>0.104166666666667</v>
      </c>
      <c r="C728" s="43" t="s">
        <v>8</v>
      </c>
      <c r="D728" s="43" t="s">
        <v>1</v>
      </c>
      <c r="E728" s="43" t="s">
        <v>63</v>
      </c>
      <c r="F728" s="40" t="s">
        <v>68</v>
      </c>
      <c r="G728" s="44">
        <v>4</v>
      </c>
      <c r="H728" s="43" t="s">
        <v>3</v>
      </c>
      <c r="I728" s="40">
        <v>1.53</v>
      </c>
      <c r="J728" s="40"/>
      <c r="K728" s="43" t="s">
        <v>60</v>
      </c>
      <c r="L728" s="43" t="s">
        <v>79</v>
      </c>
      <c r="M728" s="47" t="s">
        <v>73</v>
      </c>
    </row>
    <row r="729" spans="2:13">
      <c r="B729" s="42">
        <v>0.125</v>
      </c>
      <c r="C729" s="43" t="s">
        <v>8</v>
      </c>
      <c r="D729" s="43" t="s">
        <v>1</v>
      </c>
      <c r="E729" s="43" t="s">
        <v>63</v>
      </c>
      <c r="F729" s="40" t="s">
        <v>68</v>
      </c>
      <c r="G729" s="44">
        <v>4</v>
      </c>
      <c r="H729" s="43" t="s">
        <v>3</v>
      </c>
      <c r="I729" s="40">
        <v>1.53</v>
      </c>
      <c r="J729" s="40"/>
      <c r="K729" s="43" t="s">
        <v>60</v>
      </c>
      <c r="L729" s="43" t="s">
        <v>79</v>
      </c>
      <c r="M729" s="47" t="s">
        <v>73</v>
      </c>
    </row>
    <row r="730" spans="2:13">
      <c r="B730" s="42">
        <v>0.14583333333333301</v>
      </c>
      <c r="C730" s="43" t="s">
        <v>8</v>
      </c>
      <c r="D730" s="43" t="s">
        <v>1</v>
      </c>
      <c r="E730" s="43" t="s">
        <v>63</v>
      </c>
      <c r="F730" s="40" t="s">
        <v>68</v>
      </c>
      <c r="G730" s="44">
        <v>4</v>
      </c>
      <c r="H730" s="43" t="s">
        <v>3</v>
      </c>
      <c r="I730" s="40">
        <v>1.53</v>
      </c>
      <c r="J730" s="40"/>
      <c r="K730" s="43" t="s">
        <v>60</v>
      </c>
      <c r="L730" s="43" t="s">
        <v>79</v>
      </c>
      <c r="M730" s="47" t="s">
        <v>73</v>
      </c>
    </row>
    <row r="731" spans="2:13">
      <c r="B731" s="42">
        <v>0.16666666666666699</v>
      </c>
      <c r="C731" s="43" t="s">
        <v>8</v>
      </c>
      <c r="D731" s="43" t="s">
        <v>1</v>
      </c>
      <c r="E731" s="43" t="s">
        <v>63</v>
      </c>
      <c r="F731" s="40" t="s">
        <v>68</v>
      </c>
      <c r="G731" s="44">
        <v>4</v>
      </c>
      <c r="H731" s="43" t="s">
        <v>3</v>
      </c>
      <c r="I731" s="40">
        <v>1.53</v>
      </c>
      <c r="J731" s="40"/>
      <c r="K731" s="43" t="s">
        <v>60</v>
      </c>
      <c r="L731" s="43" t="s">
        <v>79</v>
      </c>
      <c r="M731" s="47" t="s">
        <v>73</v>
      </c>
    </row>
    <row r="732" spans="2:13">
      <c r="B732" s="42">
        <v>0.1875</v>
      </c>
      <c r="C732" s="43" t="s">
        <v>8</v>
      </c>
      <c r="D732" s="43" t="s">
        <v>1</v>
      </c>
      <c r="E732" s="43" t="s">
        <v>63</v>
      </c>
      <c r="F732" s="40" t="s">
        <v>68</v>
      </c>
      <c r="G732" s="44">
        <v>4</v>
      </c>
      <c r="H732" s="43" t="s">
        <v>3</v>
      </c>
      <c r="I732" s="40">
        <v>1.53</v>
      </c>
      <c r="J732" s="40"/>
      <c r="K732" s="43" t="s">
        <v>60</v>
      </c>
      <c r="L732" s="43" t="s">
        <v>79</v>
      </c>
      <c r="M732" s="47" t="s">
        <v>73</v>
      </c>
    </row>
    <row r="733" spans="2:13">
      <c r="B733" s="42">
        <v>0.20833333333333301</v>
      </c>
      <c r="C733" s="43" t="s">
        <v>8</v>
      </c>
      <c r="D733" s="43" t="s">
        <v>1</v>
      </c>
      <c r="E733" s="43" t="s">
        <v>63</v>
      </c>
      <c r="F733" s="40" t="s">
        <v>68</v>
      </c>
      <c r="G733" s="44">
        <v>4</v>
      </c>
      <c r="H733" s="43" t="s">
        <v>3</v>
      </c>
      <c r="I733" s="40">
        <v>1.53</v>
      </c>
      <c r="J733" s="40"/>
      <c r="K733" s="43" t="s">
        <v>60</v>
      </c>
      <c r="L733" s="43" t="s">
        <v>79</v>
      </c>
      <c r="M733" s="47" t="s">
        <v>73</v>
      </c>
    </row>
    <row r="734" spans="2:13">
      <c r="B734" s="42">
        <v>0.22916666666666699</v>
      </c>
      <c r="C734" s="43" t="s">
        <v>8</v>
      </c>
      <c r="D734" s="43" t="s">
        <v>1</v>
      </c>
      <c r="E734" s="43" t="s">
        <v>63</v>
      </c>
      <c r="F734" s="40" t="s">
        <v>68</v>
      </c>
      <c r="G734" s="44">
        <v>4</v>
      </c>
      <c r="H734" s="43" t="s">
        <v>3</v>
      </c>
      <c r="I734" s="40">
        <v>1.53</v>
      </c>
      <c r="J734" s="40"/>
      <c r="K734" s="43" t="s">
        <v>60</v>
      </c>
      <c r="L734" s="43" t="s">
        <v>79</v>
      </c>
      <c r="M734" s="47" t="s">
        <v>73</v>
      </c>
    </row>
    <row r="735" spans="2:13">
      <c r="B735" s="42">
        <v>0.25</v>
      </c>
      <c r="C735" s="43" t="s">
        <v>8</v>
      </c>
      <c r="D735" s="43" t="s">
        <v>1</v>
      </c>
      <c r="E735" s="43" t="s">
        <v>63</v>
      </c>
      <c r="F735" s="40" t="s">
        <v>68</v>
      </c>
      <c r="G735" s="44">
        <v>4</v>
      </c>
      <c r="H735" s="43" t="s">
        <v>3</v>
      </c>
      <c r="I735" s="40">
        <v>1.53</v>
      </c>
      <c r="J735" s="40"/>
      <c r="K735" s="43" t="s">
        <v>60</v>
      </c>
      <c r="L735" s="43" t="s">
        <v>79</v>
      </c>
      <c r="M735" s="47" t="s">
        <v>73</v>
      </c>
    </row>
    <row r="736" spans="2:13">
      <c r="B736" s="42">
        <v>0.27083333333333298</v>
      </c>
      <c r="C736" s="43" t="s">
        <v>8</v>
      </c>
      <c r="D736" s="43" t="s">
        <v>1</v>
      </c>
      <c r="E736" s="43" t="s">
        <v>63</v>
      </c>
      <c r="F736" s="40" t="s">
        <v>68</v>
      </c>
      <c r="G736" s="44">
        <v>4</v>
      </c>
      <c r="H736" s="43" t="s">
        <v>3</v>
      </c>
      <c r="I736" s="40">
        <v>1.53</v>
      </c>
      <c r="J736" s="40"/>
      <c r="K736" s="43" t="s">
        <v>60</v>
      </c>
      <c r="L736" s="43" t="s">
        <v>79</v>
      </c>
      <c r="M736" s="47" t="s">
        <v>73</v>
      </c>
    </row>
    <row r="737" spans="2:13">
      <c r="B737" s="42">
        <v>0.29166666666666702</v>
      </c>
      <c r="C737" s="43" t="s">
        <v>8</v>
      </c>
      <c r="D737" s="43" t="s">
        <v>1</v>
      </c>
      <c r="E737" s="43" t="s">
        <v>63</v>
      </c>
      <c r="F737" s="40" t="s">
        <v>68</v>
      </c>
      <c r="G737" s="44">
        <v>4</v>
      </c>
      <c r="H737" s="43" t="s">
        <v>3</v>
      </c>
      <c r="I737" s="40">
        <v>1.53</v>
      </c>
      <c r="J737" s="40"/>
      <c r="K737" s="43" t="s">
        <v>60</v>
      </c>
      <c r="L737" s="43" t="s">
        <v>79</v>
      </c>
      <c r="M737" s="47" t="s">
        <v>73</v>
      </c>
    </row>
    <row r="738" spans="2:13">
      <c r="B738" s="42">
        <v>0.3125</v>
      </c>
      <c r="C738" s="43" t="s">
        <v>8</v>
      </c>
      <c r="D738" s="43" t="s">
        <v>1</v>
      </c>
      <c r="E738" s="43" t="s">
        <v>63</v>
      </c>
      <c r="F738" s="40" t="s">
        <v>68</v>
      </c>
      <c r="G738" s="44">
        <v>1</v>
      </c>
      <c r="H738" s="43" t="s">
        <v>3</v>
      </c>
      <c r="I738" s="40">
        <v>2.97</v>
      </c>
      <c r="J738" s="40"/>
      <c r="K738" s="43" t="s">
        <v>69</v>
      </c>
      <c r="L738" s="43" t="s">
        <v>81</v>
      </c>
      <c r="M738" s="47" t="s">
        <v>73</v>
      </c>
    </row>
    <row r="739" spans="2:13">
      <c r="B739" s="42">
        <v>0.33333333333333298</v>
      </c>
      <c r="C739" s="43" t="s">
        <v>8</v>
      </c>
      <c r="D739" s="43" t="s">
        <v>1</v>
      </c>
      <c r="E739" s="43" t="s">
        <v>63</v>
      </c>
      <c r="F739" s="40" t="s">
        <v>68</v>
      </c>
      <c r="G739" s="44">
        <v>1</v>
      </c>
      <c r="H739" s="43" t="s">
        <v>3</v>
      </c>
      <c r="I739" s="40">
        <v>2.97</v>
      </c>
      <c r="J739" s="40"/>
      <c r="K739" s="43" t="s">
        <v>69</v>
      </c>
      <c r="L739" s="43" t="s">
        <v>81</v>
      </c>
      <c r="M739" s="47" t="s">
        <v>73</v>
      </c>
    </row>
    <row r="740" spans="2:13">
      <c r="B740" s="42">
        <v>0.35416666666666702</v>
      </c>
      <c r="C740" s="43" t="s">
        <v>8</v>
      </c>
      <c r="D740" s="43" t="s">
        <v>1</v>
      </c>
      <c r="E740" s="43" t="s">
        <v>63</v>
      </c>
      <c r="F740" s="40" t="s">
        <v>68</v>
      </c>
      <c r="G740" s="44">
        <v>1</v>
      </c>
      <c r="H740" s="43" t="s">
        <v>3</v>
      </c>
      <c r="I740" s="40">
        <v>2.97</v>
      </c>
      <c r="J740" s="40"/>
      <c r="K740" s="43" t="s">
        <v>69</v>
      </c>
      <c r="L740" s="43" t="s">
        <v>81</v>
      </c>
      <c r="M740" s="47" t="s">
        <v>73</v>
      </c>
    </row>
    <row r="741" spans="2:13">
      <c r="B741" s="42">
        <v>0.375</v>
      </c>
      <c r="C741" s="43" t="s">
        <v>8</v>
      </c>
      <c r="D741" s="43" t="s">
        <v>1</v>
      </c>
      <c r="E741" s="43" t="s">
        <v>63</v>
      </c>
      <c r="F741" s="40" t="s">
        <v>68</v>
      </c>
      <c r="G741" s="44">
        <v>1</v>
      </c>
      <c r="H741" s="43" t="s">
        <v>3</v>
      </c>
      <c r="I741" s="40">
        <v>2.97</v>
      </c>
      <c r="J741" s="40"/>
      <c r="K741" s="43" t="s">
        <v>69</v>
      </c>
      <c r="L741" s="43" t="s">
        <v>81</v>
      </c>
      <c r="M741" s="47" t="s">
        <v>73</v>
      </c>
    </row>
    <row r="742" spans="2:13">
      <c r="B742" s="42">
        <v>0.39583333333333298</v>
      </c>
      <c r="C742" s="43" t="s">
        <v>8</v>
      </c>
      <c r="D742" s="43" t="s">
        <v>1</v>
      </c>
      <c r="E742" s="43" t="s">
        <v>63</v>
      </c>
      <c r="F742" s="40" t="s">
        <v>68</v>
      </c>
      <c r="G742" s="44">
        <v>1</v>
      </c>
      <c r="H742" s="43" t="s">
        <v>3</v>
      </c>
      <c r="I742" s="40">
        <v>2.97</v>
      </c>
      <c r="J742" s="40"/>
      <c r="K742" s="43" t="s">
        <v>69</v>
      </c>
      <c r="L742" s="43" t="s">
        <v>81</v>
      </c>
      <c r="M742" s="47" t="s">
        <v>73</v>
      </c>
    </row>
    <row r="743" spans="2:13">
      <c r="B743" s="42">
        <v>0.41666666666666702</v>
      </c>
      <c r="C743" s="43" t="s">
        <v>8</v>
      </c>
      <c r="D743" s="43" t="s">
        <v>1</v>
      </c>
      <c r="E743" s="43" t="s">
        <v>63</v>
      </c>
      <c r="F743" s="40" t="s">
        <v>68</v>
      </c>
      <c r="G743" s="44">
        <v>1</v>
      </c>
      <c r="H743" s="43" t="s">
        <v>3</v>
      </c>
      <c r="I743" s="40">
        <v>2.97</v>
      </c>
      <c r="J743" s="40"/>
      <c r="K743" s="43" t="s">
        <v>69</v>
      </c>
      <c r="L743" s="43" t="s">
        <v>81</v>
      </c>
      <c r="M743" s="47" t="s">
        <v>73</v>
      </c>
    </row>
    <row r="744" spans="2:13">
      <c r="B744" s="42">
        <v>0.4375</v>
      </c>
      <c r="C744" s="43" t="s">
        <v>8</v>
      </c>
      <c r="D744" s="43" t="s">
        <v>1</v>
      </c>
      <c r="E744" s="43" t="s">
        <v>63</v>
      </c>
      <c r="F744" s="40" t="s">
        <v>68</v>
      </c>
      <c r="G744" s="44">
        <v>1</v>
      </c>
      <c r="H744" s="43" t="s">
        <v>3</v>
      </c>
      <c r="I744" s="40">
        <v>2.97</v>
      </c>
      <c r="J744" s="40"/>
      <c r="K744" s="43" t="s">
        <v>69</v>
      </c>
      <c r="L744" s="43" t="s">
        <v>81</v>
      </c>
      <c r="M744" s="47" t="s">
        <v>73</v>
      </c>
    </row>
    <row r="745" spans="2:13">
      <c r="B745" s="42">
        <v>0.45833333333333298</v>
      </c>
      <c r="C745" s="43" t="s">
        <v>8</v>
      </c>
      <c r="D745" s="43" t="s">
        <v>1</v>
      </c>
      <c r="E745" s="43" t="s">
        <v>63</v>
      </c>
      <c r="F745" s="40" t="s">
        <v>68</v>
      </c>
      <c r="G745" s="44">
        <v>1</v>
      </c>
      <c r="H745" s="43" t="s">
        <v>3</v>
      </c>
      <c r="I745" s="40">
        <v>2.97</v>
      </c>
      <c r="J745" s="40"/>
      <c r="K745" s="43" t="s">
        <v>69</v>
      </c>
      <c r="L745" s="43" t="s">
        <v>81</v>
      </c>
      <c r="M745" s="47" t="s">
        <v>73</v>
      </c>
    </row>
    <row r="746" spans="2:13">
      <c r="B746" s="42">
        <v>0.47916666666666702</v>
      </c>
      <c r="C746" s="43" t="s">
        <v>8</v>
      </c>
      <c r="D746" s="43" t="s">
        <v>1</v>
      </c>
      <c r="E746" s="43" t="s">
        <v>63</v>
      </c>
      <c r="F746" s="40" t="s">
        <v>68</v>
      </c>
      <c r="G746" s="44">
        <v>1</v>
      </c>
      <c r="H746" s="43" t="s">
        <v>3</v>
      </c>
      <c r="I746" s="40">
        <v>2.97</v>
      </c>
      <c r="J746" s="40"/>
      <c r="K746" s="43" t="s">
        <v>69</v>
      </c>
      <c r="L746" s="43" t="s">
        <v>81</v>
      </c>
      <c r="M746" s="47" t="s">
        <v>73</v>
      </c>
    </row>
    <row r="747" spans="2:13">
      <c r="B747" s="42">
        <v>0.5</v>
      </c>
      <c r="C747" s="43" t="s">
        <v>8</v>
      </c>
      <c r="D747" s="43" t="s">
        <v>1</v>
      </c>
      <c r="E747" s="43" t="s">
        <v>63</v>
      </c>
      <c r="F747" s="40" t="s">
        <v>68</v>
      </c>
      <c r="G747" s="44">
        <v>1</v>
      </c>
      <c r="H747" s="43" t="s">
        <v>3</v>
      </c>
      <c r="I747" s="40">
        <v>2.97</v>
      </c>
      <c r="J747" s="40"/>
      <c r="K747" s="43" t="s">
        <v>69</v>
      </c>
      <c r="L747" s="43" t="s">
        <v>81</v>
      </c>
      <c r="M747" s="47" t="s">
        <v>73</v>
      </c>
    </row>
    <row r="748" spans="2:13">
      <c r="B748" s="42">
        <v>0.52083333333333304</v>
      </c>
      <c r="C748" s="43" t="s">
        <v>8</v>
      </c>
      <c r="D748" s="43" t="s">
        <v>1</v>
      </c>
      <c r="E748" s="43" t="s">
        <v>63</v>
      </c>
      <c r="F748" s="40" t="s">
        <v>68</v>
      </c>
      <c r="G748" s="44">
        <v>1</v>
      </c>
      <c r="H748" s="43" t="s">
        <v>3</v>
      </c>
      <c r="I748" s="40">
        <v>2.97</v>
      </c>
      <c r="J748" s="40"/>
      <c r="K748" s="43" t="s">
        <v>69</v>
      </c>
      <c r="L748" s="43" t="s">
        <v>81</v>
      </c>
      <c r="M748" s="47" t="s">
        <v>73</v>
      </c>
    </row>
    <row r="749" spans="2:13">
      <c r="B749" s="42">
        <v>0.54166666666666696</v>
      </c>
      <c r="C749" s="43" t="s">
        <v>8</v>
      </c>
      <c r="D749" s="43" t="s">
        <v>1</v>
      </c>
      <c r="E749" s="43" t="s">
        <v>63</v>
      </c>
      <c r="F749" s="40" t="s">
        <v>68</v>
      </c>
      <c r="G749" s="44">
        <v>1</v>
      </c>
      <c r="H749" s="43" t="s">
        <v>3</v>
      </c>
      <c r="I749" s="40">
        <v>2.97</v>
      </c>
      <c r="J749" s="40"/>
      <c r="K749" s="43" t="s">
        <v>69</v>
      </c>
      <c r="L749" s="43" t="s">
        <v>81</v>
      </c>
      <c r="M749" s="47" t="s">
        <v>73</v>
      </c>
    </row>
    <row r="750" spans="2:13">
      <c r="B750" s="42">
        <v>0.5625</v>
      </c>
      <c r="C750" s="43" t="s">
        <v>8</v>
      </c>
      <c r="D750" s="43" t="s">
        <v>1</v>
      </c>
      <c r="E750" s="43" t="s">
        <v>63</v>
      </c>
      <c r="F750" s="40" t="s">
        <v>68</v>
      </c>
      <c r="G750" s="44">
        <v>1</v>
      </c>
      <c r="H750" s="43" t="s">
        <v>3</v>
      </c>
      <c r="I750" s="40">
        <v>2.97</v>
      </c>
      <c r="J750" s="40"/>
      <c r="K750" s="43" t="s">
        <v>69</v>
      </c>
      <c r="L750" s="43" t="s">
        <v>81</v>
      </c>
      <c r="M750" s="47" t="s">
        <v>73</v>
      </c>
    </row>
    <row r="751" spans="2:13">
      <c r="B751" s="42">
        <v>0.58333333333333304</v>
      </c>
      <c r="C751" s="43" t="s">
        <v>8</v>
      </c>
      <c r="D751" s="43" t="s">
        <v>1</v>
      </c>
      <c r="E751" s="43" t="s">
        <v>63</v>
      </c>
      <c r="F751" s="40" t="s">
        <v>68</v>
      </c>
      <c r="G751" s="44">
        <v>1</v>
      </c>
      <c r="H751" s="43" t="s">
        <v>3</v>
      </c>
      <c r="I751" s="40">
        <v>2.97</v>
      </c>
      <c r="J751" s="40"/>
      <c r="K751" s="43" t="s">
        <v>69</v>
      </c>
      <c r="L751" s="43" t="s">
        <v>81</v>
      </c>
      <c r="M751" s="47" t="s">
        <v>73</v>
      </c>
    </row>
    <row r="752" spans="2:13">
      <c r="B752" s="42">
        <v>0.60416666666666696</v>
      </c>
      <c r="C752" s="43" t="s">
        <v>8</v>
      </c>
      <c r="D752" s="43" t="s">
        <v>1</v>
      </c>
      <c r="E752" s="43" t="s">
        <v>63</v>
      </c>
      <c r="F752" s="40" t="s">
        <v>68</v>
      </c>
      <c r="G752" s="44">
        <v>1</v>
      </c>
      <c r="H752" s="43" t="s">
        <v>3</v>
      </c>
      <c r="I752" s="40">
        <v>2.97</v>
      </c>
      <c r="J752" s="40"/>
      <c r="K752" s="43" t="s">
        <v>69</v>
      </c>
      <c r="L752" s="43" t="s">
        <v>81</v>
      </c>
      <c r="M752" s="47" t="s">
        <v>73</v>
      </c>
    </row>
    <row r="753" spans="2:13">
      <c r="B753" s="42">
        <v>0.625</v>
      </c>
      <c r="C753" s="43" t="s">
        <v>8</v>
      </c>
      <c r="D753" s="43" t="s">
        <v>1</v>
      </c>
      <c r="E753" s="43" t="s">
        <v>63</v>
      </c>
      <c r="F753" s="40" t="s">
        <v>68</v>
      </c>
      <c r="G753" s="44">
        <v>1</v>
      </c>
      <c r="H753" s="43" t="s">
        <v>3</v>
      </c>
      <c r="I753" s="40">
        <v>2.97</v>
      </c>
      <c r="J753" s="40"/>
      <c r="K753" s="43" t="s">
        <v>69</v>
      </c>
      <c r="L753" s="43" t="s">
        <v>81</v>
      </c>
      <c r="M753" s="47" t="s">
        <v>73</v>
      </c>
    </row>
    <row r="754" spans="2:13">
      <c r="B754" s="42">
        <v>0.64583333333333304</v>
      </c>
      <c r="C754" s="43" t="s">
        <v>8</v>
      </c>
      <c r="D754" s="43" t="s">
        <v>1</v>
      </c>
      <c r="E754" s="43" t="s">
        <v>63</v>
      </c>
      <c r="F754" s="40" t="s">
        <v>68</v>
      </c>
      <c r="G754" s="44">
        <v>1</v>
      </c>
      <c r="H754" s="43" t="s">
        <v>3</v>
      </c>
      <c r="I754" s="40">
        <v>2.97</v>
      </c>
      <c r="J754" s="40"/>
      <c r="K754" s="43" t="s">
        <v>69</v>
      </c>
      <c r="L754" s="43" t="s">
        <v>81</v>
      </c>
      <c r="M754" s="47" t="s">
        <v>73</v>
      </c>
    </row>
    <row r="755" spans="2:13">
      <c r="B755" s="42">
        <v>0.66666666666666696</v>
      </c>
      <c r="C755" s="43" t="s">
        <v>8</v>
      </c>
      <c r="D755" s="43" t="s">
        <v>1</v>
      </c>
      <c r="E755" s="43" t="s">
        <v>63</v>
      </c>
      <c r="F755" s="40" t="s">
        <v>68</v>
      </c>
      <c r="G755" s="44">
        <v>1</v>
      </c>
      <c r="H755" s="43" t="s">
        <v>3</v>
      </c>
      <c r="I755" s="40">
        <v>2.97</v>
      </c>
      <c r="J755" s="40"/>
      <c r="K755" s="43" t="s">
        <v>69</v>
      </c>
      <c r="L755" s="43" t="s">
        <v>81</v>
      </c>
      <c r="M755" s="47" t="s">
        <v>73</v>
      </c>
    </row>
    <row r="756" spans="2:13">
      <c r="B756" s="42">
        <v>0.6875</v>
      </c>
      <c r="C756" s="43" t="s">
        <v>8</v>
      </c>
      <c r="D756" s="43" t="s">
        <v>1</v>
      </c>
      <c r="E756" s="43" t="s">
        <v>63</v>
      </c>
      <c r="F756" s="40" t="s">
        <v>68</v>
      </c>
      <c r="G756" s="44">
        <v>1</v>
      </c>
      <c r="H756" s="43" t="s">
        <v>3</v>
      </c>
      <c r="I756" s="40">
        <v>2.97</v>
      </c>
      <c r="J756" s="40"/>
      <c r="K756" s="43" t="s">
        <v>69</v>
      </c>
      <c r="L756" s="43" t="s">
        <v>81</v>
      </c>
      <c r="M756" s="47" t="s">
        <v>73</v>
      </c>
    </row>
    <row r="757" spans="2:13">
      <c r="B757" s="42">
        <v>0.70833333333333304</v>
      </c>
      <c r="C757" s="43" t="s">
        <v>8</v>
      </c>
      <c r="D757" s="43" t="s">
        <v>1</v>
      </c>
      <c r="E757" s="43" t="s">
        <v>63</v>
      </c>
      <c r="F757" s="40" t="s">
        <v>68</v>
      </c>
      <c r="G757" s="44">
        <v>1</v>
      </c>
      <c r="H757" s="43" t="s">
        <v>3</v>
      </c>
      <c r="I757" s="40">
        <v>2.97</v>
      </c>
      <c r="J757" s="40"/>
      <c r="K757" s="43" t="s">
        <v>69</v>
      </c>
      <c r="L757" s="43" t="s">
        <v>81</v>
      </c>
      <c r="M757" s="47" t="s">
        <v>73</v>
      </c>
    </row>
    <row r="758" spans="2:13">
      <c r="B758" s="42">
        <v>0.72916666666666696</v>
      </c>
      <c r="C758" s="43" t="s">
        <v>8</v>
      </c>
      <c r="D758" s="43" t="s">
        <v>1</v>
      </c>
      <c r="E758" s="43" t="s">
        <v>63</v>
      </c>
      <c r="F758" s="40" t="s">
        <v>68</v>
      </c>
      <c r="G758" s="44">
        <v>1</v>
      </c>
      <c r="H758" s="43" t="s">
        <v>3</v>
      </c>
      <c r="I758" s="40">
        <v>2.97</v>
      </c>
      <c r="J758" s="40"/>
      <c r="K758" s="43" t="s">
        <v>69</v>
      </c>
      <c r="L758" s="43" t="s">
        <v>81</v>
      </c>
      <c r="M758" s="47" t="s">
        <v>73</v>
      </c>
    </row>
    <row r="759" spans="2:13">
      <c r="B759" s="42">
        <v>0.75</v>
      </c>
      <c r="C759" s="43" t="s">
        <v>8</v>
      </c>
      <c r="D759" s="43" t="s">
        <v>1</v>
      </c>
      <c r="E759" s="43" t="s">
        <v>63</v>
      </c>
      <c r="F759" s="40" t="s">
        <v>68</v>
      </c>
      <c r="G759" s="44">
        <v>1</v>
      </c>
      <c r="H759" s="43" t="s">
        <v>3</v>
      </c>
      <c r="I759" s="40">
        <v>2.97</v>
      </c>
      <c r="J759" s="40"/>
      <c r="K759" s="43" t="s">
        <v>69</v>
      </c>
      <c r="L759" s="43" t="s">
        <v>81</v>
      </c>
      <c r="M759" s="47" t="s">
        <v>73</v>
      </c>
    </row>
    <row r="760" spans="2:13">
      <c r="B760" s="42">
        <v>0.77083333333333304</v>
      </c>
      <c r="C760" s="43" t="s">
        <v>8</v>
      </c>
      <c r="D760" s="43" t="s">
        <v>1</v>
      </c>
      <c r="E760" s="43" t="s">
        <v>63</v>
      </c>
      <c r="F760" s="40" t="s">
        <v>68</v>
      </c>
      <c r="G760" s="44">
        <v>1</v>
      </c>
      <c r="H760" s="43" t="s">
        <v>3</v>
      </c>
      <c r="I760" s="40">
        <v>2.97</v>
      </c>
      <c r="J760" s="40"/>
      <c r="K760" s="43" t="s">
        <v>69</v>
      </c>
      <c r="L760" s="43" t="s">
        <v>81</v>
      </c>
      <c r="M760" s="47" t="s">
        <v>73</v>
      </c>
    </row>
    <row r="761" spans="2:13">
      <c r="B761" s="42">
        <v>0.79166666666666696</v>
      </c>
      <c r="C761" s="43" t="s">
        <v>8</v>
      </c>
      <c r="D761" s="43" t="s">
        <v>1</v>
      </c>
      <c r="E761" s="43" t="s">
        <v>63</v>
      </c>
      <c r="F761" s="40" t="s">
        <v>68</v>
      </c>
      <c r="G761" s="44">
        <v>1</v>
      </c>
      <c r="H761" s="43" t="s">
        <v>3</v>
      </c>
      <c r="I761" s="40">
        <v>2.97</v>
      </c>
      <c r="J761" s="40"/>
      <c r="K761" s="43" t="s">
        <v>69</v>
      </c>
      <c r="L761" s="43" t="s">
        <v>81</v>
      </c>
      <c r="M761" s="47" t="s">
        <v>73</v>
      </c>
    </row>
    <row r="762" spans="2:13">
      <c r="B762" s="42">
        <v>0.8125</v>
      </c>
      <c r="C762" s="43" t="s">
        <v>8</v>
      </c>
      <c r="D762" s="43" t="s">
        <v>1</v>
      </c>
      <c r="E762" s="43" t="s">
        <v>63</v>
      </c>
      <c r="F762" s="40" t="s">
        <v>68</v>
      </c>
      <c r="G762" s="44">
        <v>1</v>
      </c>
      <c r="H762" s="43" t="s">
        <v>3</v>
      </c>
      <c r="I762" s="40">
        <v>2.97</v>
      </c>
      <c r="J762" s="40"/>
      <c r="K762" s="43" t="s">
        <v>69</v>
      </c>
      <c r="L762" s="43" t="s">
        <v>81</v>
      </c>
      <c r="M762" s="47" t="s">
        <v>73</v>
      </c>
    </row>
    <row r="763" spans="2:13">
      <c r="B763" s="42">
        <v>0.83333333333333304</v>
      </c>
      <c r="C763" s="43" t="s">
        <v>8</v>
      </c>
      <c r="D763" s="43" t="s">
        <v>1</v>
      </c>
      <c r="E763" s="43" t="s">
        <v>63</v>
      </c>
      <c r="F763" s="40" t="s">
        <v>68</v>
      </c>
      <c r="G763" s="44">
        <v>1</v>
      </c>
      <c r="H763" s="43" t="s">
        <v>3</v>
      </c>
      <c r="I763" s="40">
        <v>2.97</v>
      </c>
      <c r="J763" s="40"/>
      <c r="K763" s="43" t="s">
        <v>69</v>
      </c>
      <c r="L763" s="43" t="s">
        <v>81</v>
      </c>
      <c r="M763" s="47" t="s">
        <v>73</v>
      </c>
    </row>
    <row r="764" spans="2:13">
      <c r="B764" s="42">
        <v>0.85416666666666696</v>
      </c>
      <c r="C764" s="43" t="s">
        <v>8</v>
      </c>
      <c r="D764" s="43" t="s">
        <v>1</v>
      </c>
      <c r="E764" s="43" t="s">
        <v>63</v>
      </c>
      <c r="F764" s="40" t="s">
        <v>68</v>
      </c>
      <c r="G764" s="44">
        <v>1</v>
      </c>
      <c r="H764" s="43" t="s">
        <v>3</v>
      </c>
      <c r="I764" s="40">
        <v>2.97</v>
      </c>
      <c r="J764" s="40"/>
      <c r="K764" s="43" t="s">
        <v>69</v>
      </c>
      <c r="L764" s="43" t="s">
        <v>81</v>
      </c>
      <c r="M764" s="47" t="s">
        <v>73</v>
      </c>
    </row>
    <row r="765" spans="2:13">
      <c r="B765" s="42">
        <v>0.875</v>
      </c>
      <c r="C765" s="43" t="s">
        <v>8</v>
      </c>
      <c r="D765" s="43" t="s">
        <v>1</v>
      </c>
      <c r="E765" s="43" t="s">
        <v>63</v>
      </c>
      <c r="F765" s="40" t="s">
        <v>68</v>
      </c>
      <c r="G765" s="44">
        <v>1</v>
      </c>
      <c r="H765" s="43" t="s">
        <v>3</v>
      </c>
      <c r="I765" s="40">
        <v>2.97</v>
      </c>
      <c r="J765" s="40"/>
      <c r="K765" s="43" t="s">
        <v>69</v>
      </c>
      <c r="L765" s="43" t="s">
        <v>81</v>
      </c>
      <c r="M765" s="47" t="s">
        <v>73</v>
      </c>
    </row>
    <row r="766" spans="2:13">
      <c r="B766" s="42">
        <v>0.89583333333333304</v>
      </c>
      <c r="C766" s="43" t="s">
        <v>8</v>
      </c>
      <c r="D766" s="43" t="s">
        <v>1</v>
      </c>
      <c r="E766" s="43" t="s">
        <v>63</v>
      </c>
      <c r="F766" s="40" t="s">
        <v>68</v>
      </c>
      <c r="G766" s="44">
        <v>1</v>
      </c>
      <c r="H766" s="43" t="s">
        <v>3</v>
      </c>
      <c r="I766" s="40">
        <v>2.97</v>
      </c>
      <c r="J766" s="40"/>
      <c r="K766" s="43" t="s">
        <v>69</v>
      </c>
      <c r="L766" s="43" t="s">
        <v>81</v>
      </c>
      <c r="M766" s="47" t="s">
        <v>73</v>
      </c>
    </row>
    <row r="767" spans="2:13">
      <c r="B767" s="42">
        <v>0.91666666666666696</v>
      </c>
      <c r="C767" s="43" t="s">
        <v>8</v>
      </c>
      <c r="D767" s="43" t="s">
        <v>1</v>
      </c>
      <c r="E767" s="43" t="s">
        <v>63</v>
      </c>
      <c r="F767" s="40" t="s">
        <v>68</v>
      </c>
      <c r="G767" s="44">
        <v>1</v>
      </c>
      <c r="H767" s="43" t="s">
        <v>3</v>
      </c>
      <c r="I767" s="40">
        <v>2.97</v>
      </c>
      <c r="J767" s="40"/>
      <c r="K767" s="43" t="s">
        <v>69</v>
      </c>
      <c r="L767" s="43" t="s">
        <v>81</v>
      </c>
      <c r="M767" s="47" t="s">
        <v>73</v>
      </c>
    </row>
    <row r="768" spans="2:13">
      <c r="B768" s="42">
        <v>0.9375</v>
      </c>
      <c r="C768" s="43" t="s">
        <v>8</v>
      </c>
      <c r="D768" s="43" t="s">
        <v>1</v>
      </c>
      <c r="E768" s="43" t="s">
        <v>63</v>
      </c>
      <c r="F768" s="40" t="s">
        <v>68</v>
      </c>
      <c r="G768" s="44">
        <v>4</v>
      </c>
      <c r="H768" s="43" t="s">
        <v>3</v>
      </c>
      <c r="I768" s="40">
        <v>1.53</v>
      </c>
      <c r="J768" s="40"/>
      <c r="K768" s="43" t="s">
        <v>60</v>
      </c>
      <c r="L768" s="43" t="s">
        <v>79</v>
      </c>
      <c r="M768" s="47" t="s">
        <v>73</v>
      </c>
    </row>
    <row r="769" spans="2:13">
      <c r="B769" s="42">
        <v>0.95833333333333304</v>
      </c>
      <c r="C769" s="43" t="s">
        <v>8</v>
      </c>
      <c r="D769" s="43" t="s">
        <v>1</v>
      </c>
      <c r="E769" s="43" t="s">
        <v>63</v>
      </c>
      <c r="F769" s="40" t="s">
        <v>68</v>
      </c>
      <c r="G769" s="44">
        <v>4</v>
      </c>
      <c r="H769" s="43" t="s">
        <v>3</v>
      </c>
      <c r="I769" s="40">
        <v>1.53</v>
      </c>
      <c r="J769" s="40"/>
      <c r="K769" s="43" t="s">
        <v>60</v>
      </c>
      <c r="L769" s="43" t="s">
        <v>79</v>
      </c>
      <c r="M769" s="47" t="s">
        <v>73</v>
      </c>
    </row>
    <row r="770" spans="2:13">
      <c r="B770" s="42">
        <v>0.97916666666666696</v>
      </c>
      <c r="C770" s="43" t="s">
        <v>8</v>
      </c>
      <c r="D770" s="43" t="s">
        <v>1</v>
      </c>
      <c r="E770" s="43" t="s">
        <v>63</v>
      </c>
      <c r="F770" s="40" t="s">
        <v>68</v>
      </c>
      <c r="G770" s="44">
        <v>4</v>
      </c>
      <c r="H770" s="43" t="s">
        <v>3</v>
      </c>
      <c r="I770" s="40">
        <v>1.53</v>
      </c>
      <c r="J770" s="40"/>
      <c r="K770" s="43" t="s">
        <v>60</v>
      </c>
      <c r="L770" s="43" t="s">
        <v>79</v>
      </c>
      <c r="M770" s="47" t="s">
        <v>73</v>
      </c>
    </row>
    <row r="771" spans="2:13">
      <c r="B771" s="42">
        <v>0</v>
      </c>
      <c r="C771" s="43" t="s">
        <v>0</v>
      </c>
      <c r="D771" s="43" t="s">
        <v>1</v>
      </c>
      <c r="E771" s="43" t="s">
        <v>63</v>
      </c>
      <c r="F771" s="40" t="s">
        <v>68</v>
      </c>
      <c r="G771" s="44">
        <v>4</v>
      </c>
      <c r="H771" s="43" t="s">
        <v>3</v>
      </c>
      <c r="I771" s="40">
        <v>1.53</v>
      </c>
      <c r="J771" s="40"/>
      <c r="K771" s="43" t="s">
        <v>60</v>
      </c>
      <c r="L771" s="43" t="s">
        <v>79</v>
      </c>
      <c r="M771" s="47" t="s">
        <v>73</v>
      </c>
    </row>
    <row r="772" spans="2:13">
      <c r="B772" s="42">
        <v>2.0833333333333301E-2</v>
      </c>
      <c r="C772" s="43" t="s">
        <v>0</v>
      </c>
      <c r="D772" s="43" t="s">
        <v>1</v>
      </c>
      <c r="E772" s="43" t="s">
        <v>63</v>
      </c>
      <c r="F772" s="40" t="s">
        <v>68</v>
      </c>
      <c r="G772" s="44">
        <v>4</v>
      </c>
      <c r="H772" s="43" t="s">
        <v>3</v>
      </c>
      <c r="I772" s="40">
        <v>1.53</v>
      </c>
      <c r="J772" s="40"/>
      <c r="K772" s="43" t="s">
        <v>60</v>
      </c>
      <c r="L772" s="43" t="s">
        <v>79</v>
      </c>
      <c r="M772" s="47" t="s">
        <v>73</v>
      </c>
    </row>
    <row r="773" spans="2:13">
      <c r="B773" s="42">
        <v>4.1666666666666699E-2</v>
      </c>
      <c r="C773" s="43" t="s">
        <v>0</v>
      </c>
      <c r="D773" s="43" t="s">
        <v>1</v>
      </c>
      <c r="E773" s="43" t="s">
        <v>63</v>
      </c>
      <c r="F773" s="40" t="s">
        <v>68</v>
      </c>
      <c r="G773" s="44">
        <v>4</v>
      </c>
      <c r="H773" s="43" t="s">
        <v>3</v>
      </c>
      <c r="I773" s="40">
        <v>1.53</v>
      </c>
      <c r="J773" s="40"/>
      <c r="K773" s="43" t="s">
        <v>60</v>
      </c>
      <c r="L773" s="43" t="s">
        <v>79</v>
      </c>
      <c r="M773" s="47" t="s">
        <v>73</v>
      </c>
    </row>
    <row r="774" spans="2:13">
      <c r="B774" s="42">
        <v>6.25E-2</v>
      </c>
      <c r="C774" s="43" t="s">
        <v>0</v>
      </c>
      <c r="D774" s="43" t="s">
        <v>1</v>
      </c>
      <c r="E774" s="43" t="s">
        <v>63</v>
      </c>
      <c r="F774" s="40" t="s">
        <v>68</v>
      </c>
      <c r="G774" s="44">
        <v>4</v>
      </c>
      <c r="H774" s="43" t="s">
        <v>3</v>
      </c>
      <c r="I774" s="40">
        <v>1.53</v>
      </c>
      <c r="J774" s="40"/>
      <c r="K774" s="43" t="s">
        <v>60</v>
      </c>
      <c r="L774" s="43" t="s">
        <v>79</v>
      </c>
      <c r="M774" s="47" t="s">
        <v>73</v>
      </c>
    </row>
    <row r="775" spans="2:13">
      <c r="B775" s="42">
        <v>8.3333333333333301E-2</v>
      </c>
      <c r="C775" s="43" t="s">
        <v>0</v>
      </c>
      <c r="D775" s="43" t="s">
        <v>1</v>
      </c>
      <c r="E775" s="43" t="s">
        <v>63</v>
      </c>
      <c r="F775" s="40" t="s">
        <v>68</v>
      </c>
      <c r="G775" s="44">
        <v>4</v>
      </c>
      <c r="H775" s="43" t="s">
        <v>3</v>
      </c>
      <c r="I775" s="40">
        <v>1.53</v>
      </c>
      <c r="J775" s="40"/>
      <c r="K775" s="43" t="s">
        <v>60</v>
      </c>
      <c r="L775" s="43" t="s">
        <v>79</v>
      </c>
      <c r="M775" s="47" t="s">
        <v>73</v>
      </c>
    </row>
    <row r="776" spans="2:13">
      <c r="B776" s="42">
        <v>0.104166666666667</v>
      </c>
      <c r="C776" s="43" t="s">
        <v>0</v>
      </c>
      <c r="D776" s="43" t="s">
        <v>1</v>
      </c>
      <c r="E776" s="43" t="s">
        <v>63</v>
      </c>
      <c r="F776" s="40" t="s">
        <v>68</v>
      </c>
      <c r="G776" s="44">
        <v>4</v>
      </c>
      <c r="H776" s="43" t="s">
        <v>3</v>
      </c>
      <c r="I776" s="40">
        <v>1.53</v>
      </c>
      <c r="J776" s="40"/>
      <c r="K776" s="43" t="s">
        <v>60</v>
      </c>
      <c r="L776" s="43" t="s">
        <v>79</v>
      </c>
      <c r="M776" s="47" t="s">
        <v>73</v>
      </c>
    </row>
    <row r="777" spans="2:13">
      <c r="B777" s="42">
        <v>0.125</v>
      </c>
      <c r="C777" s="43" t="s">
        <v>0</v>
      </c>
      <c r="D777" s="43" t="s">
        <v>1</v>
      </c>
      <c r="E777" s="43" t="s">
        <v>63</v>
      </c>
      <c r="F777" s="40" t="s">
        <v>68</v>
      </c>
      <c r="G777" s="44">
        <v>4</v>
      </c>
      <c r="H777" s="43" t="s">
        <v>3</v>
      </c>
      <c r="I777" s="40">
        <v>1.53</v>
      </c>
      <c r="J777" s="40"/>
      <c r="K777" s="43" t="s">
        <v>60</v>
      </c>
      <c r="L777" s="43" t="s">
        <v>79</v>
      </c>
      <c r="M777" s="47" t="s">
        <v>73</v>
      </c>
    </row>
    <row r="778" spans="2:13">
      <c r="B778" s="42">
        <v>0.14583333333333301</v>
      </c>
      <c r="C778" s="43" t="s">
        <v>0</v>
      </c>
      <c r="D778" s="43" t="s">
        <v>1</v>
      </c>
      <c r="E778" s="43" t="s">
        <v>63</v>
      </c>
      <c r="F778" s="40" t="s">
        <v>68</v>
      </c>
      <c r="G778" s="44">
        <v>4</v>
      </c>
      <c r="H778" s="43" t="s">
        <v>3</v>
      </c>
      <c r="I778" s="40">
        <v>1.53</v>
      </c>
      <c r="J778" s="40"/>
      <c r="K778" s="43" t="s">
        <v>60</v>
      </c>
      <c r="L778" s="43" t="s">
        <v>79</v>
      </c>
      <c r="M778" s="47" t="s">
        <v>73</v>
      </c>
    </row>
    <row r="779" spans="2:13">
      <c r="B779" s="42">
        <v>0.16666666666666699</v>
      </c>
      <c r="C779" s="43" t="s">
        <v>0</v>
      </c>
      <c r="D779" s="43" t="s">
        <v>1</v>
      </c>
      <c r="E779" s="43" t="s">
        <v>63</v>
      </c>
      <c r="F779" s="40" t="s">
        <v>68</v>
      </c>
      <c r="G779" s="44">
        <v>4</v>
      </c>
      <c r="H779" s="43" t="s">
        <v>3</v>
      </c>
      <c r="I779" s="40">
        <v>1.53</v>
      </c>
      <c r="J779" s="40"/>
      <c r="K779" s="43" t="s">
        <v>60</v>
      </c>
      <c r="L779" s="43" t="s">
        <v>79</v>
      </c>
      <c r="M779" s="47" t="s">
        <v>73</v>
      </c>
    </row>
    <row r="780" spans="2:13">
      <c r="B780" s="42">
        <v>0.1875</v>
      </c>
      <c r="C780" s="43" t="s">
        <v>0</v>
      </c>
      <c r="D780" s="43" t="s">
        <v>1</v>
      </c>
      <c r="E780" s="43" t="s">
        <v>63</v>
      </c>
      <c r="F780" s="40" t="s">
        <v>68</v>
      </c>
      <c r="G780" s="44">
        <v>4</v>
      </c>
      <c r="H780" s="43" t="s">
        <v>3</v>
      </c>
      <c r="I780" s="40">
        <v>1.53</v>
      </c>
      <c r="J780" s="40"/>
      <c r="K780" s="43" t="s">
        <v>60</v>
      </c>
      <c r="L780" s="43" t="s">
        <v>79</v>
      </c>
      <c r="M780" s="47" t="s">
        <v>73</v>
      </c>
    </row>
    <row r="781" spans="2:13">
      <c r="B781" s="42">
        <v>0.20833333333333301</v>
      </c>
      <c r="C781" s="43" t="s">
        <v>0</v>
      </c>
      <c r="D781" s="43" t="s">
        <v>1</v>
      </c>
      <c r="E781" s="43" t="s">
        <v>63</v>
      </c>
      <c r="F781" s="40" t="s">
        <v>68</v>
      </c>
      <c r="G781" s="44">
        <v>4</v>
      </c>
      <c r="H781" s="43" t="s">
        <v>3</v>
      </c>
      <c r="I781" s="40">
        <v>1.53</v>
      </c>
      <c r="J781" s="40"/>
      <c r="K781" s="43" t="s">
        <v>60</v>
      </c>
      <c r="L781" s="43" t="s">
        <v>79</v>
      </c>
      <c r="M781" s="47" t="s">
        <v>73</v>
      </c>
    </row>
    <row r="782" spans="2:13">
      <c r="B782" s="42">
        <v>0.22916666666666699</v>
      </c>
      <c r="C782" s="43" t="s">
        <v>0</v>
      </c>
      <c r="D782" s="43" t="s">
        <v>1</v>
      </c>
      <c r="E782" s="43" t="s">
        <v>63</v>
      </c>
      <c r="F782" s="40" t="s">
        <v>68</v>
      </c>
      <c r="G782" s="44">
        <v>4</v>
      </c>
      <c r="H782" s="43" t="s">
        <v>3</v>
      </c>
      <c r="I782" s="40">
        <v>1.53</v>
      </c>
      <c r="J782" s="40"/>
      <c r="K782" s="43" t="s">
        <v>60</v>
      </c>
      <c r="L782" s="43" t="s">
        <v>79</v>
      </c>
      <c r="M782" s="47" t="s">
        <v>73</v>
      </c>
    </row>
    <row r="783" spans="2:13">
      <c r="B783" s="42">
        <v>0.25</v>
      </c>
      <c r="C783" s="43" t="s">
        <v>0</v>
      </c>
      <c r="D783" s="43" t="s">
        <v>1</v>
      </c>
      <c r="E783" s="43" t="s">
        <v>63</v>
      </c>
      <c r="F783" s="40" t="s">
        <v>68</v>
      </c>
      <c r="G783" s="44">
        <v>4</v>
      </c>
      <c r="H783" s="43" t="s">
        <v>3</v>
      </c>
      <c r="I783" s="40">
        <v>1.53</v>
      </c>
      <c r="J783" s="40"/>
      <c r="K783" s="43" t="s">
        <v>60</v>
      </c>
      <c r="L783" s="43" t="s">
        <v>79</v>
      </c>
      <c r="M783" s="47" t="s">
        <v>73</v>
      </c>
    </row>
    <row r="784" spans="2:13">
      <c r="B784" s="42">
        <v>0.27083333333333298</v>
      </c>
      <c r="C784" s="43" t="s">
        <v>0</v>
      </c>
      <c r="D784" s="43" t="s">
        <v>1</v>
      </c>
      <c r="E784" s="43" t="s">
        <v>63</v>
      </c>
      <c r="F784" s="40" t="s">
        <v>68</v>
      </c>
      <c r="G784" s="44">
        <v>4</v>
      </c>
      <c r="H784" s="43" t="s">
        <v>3</v>
      </c>
      <c r="I784" s="40">
        <v>1.53</v>
      </c>
      <c r="J784" s="40"/>
      <c r="K784" s="43" t="s">
        <v>60</v>
      </c>
      <c r="L784" s="43" t="s">
        <v>79</v>
      </c>
      <c r="M784" s="47" t="s">
        <v>73</v>
      </c>
    </row>
    <row r="785" spans="2:13">
      <c r="B785" s="42">
        <v>0.29166666666666702</v>
      </c>
      <c r="C785" s="43" t="s">
        <v>0</v>
      </c>
      <c r="D785" s="43" t="s">
        <v>1</v>
      </c>
      <c r="E785" s="43" t="s">
        <v>63</v>
      </c>
      <c r="F785" s="40" t="s">
        <v>68</v>
      </c>
      <c r="G785" s="44">
        <v>4</v>
      </c>
      <c r="H785" s="43" t="s">
        <v>3</v>
      </c>
      <c r="I785" s="40">
        <v>1.53</v>
      </c>
      <c r="J785" s="40"/>
      <c r="K785" s="43" t="s">
        <v>60</v>
      </c>
      <c r="L785" s="43" t="s">
        <v>79</v>
      </c>
      <c r="M785" s="47" t="s">
        <v>73</v>
      </c>
    </row>
    <row r="786" spans="2:13">
      <c r="B786" s="42">
        <v>0.3125</v>
      </c>
      <c r="C786" s="43" t="s">
        <v>0</v>
      </c>
      <c r="D786" s="43" t="s">
        <v>1</v>
      </c>
      <c r="E786" s="43" t="s">
        <v>63</v>
      </c>
      <c r="F786" s="40" t="s">
        <v>68</v>
      </c>
      <c r="G786" s="44">
        <v>3</v>
      </c>
      <c r="H786" s="43" t="s">
        <v>3</v>
      </c>
      <c r="I786" s="40">
        <v>2.0499999999999998</v>
      </c>
      <c r="J786" s="40"/>
      <c r="K786" s="43" t="s">
        <v>62</v>
      </c>
      <c r="L786" s="43" t="s">
        <v>82</v>
      </c>
      <c r="M786" s="47" t="s">
        <v>73</v>
      </c>
    </row>
    <row r="787" spans="2:13">
      <c r="B787" s="42">
        <v>0.33333333333333298</v>
      </c>
      <c r="C787" s="43" t="s">
        <v>0</v>
      </c>
      <c r="D787" s="43" t="s">
        <v>1</v>
      </c>
      <c r="E787" s="43" t="s">
        <v>63</v>
      </c>
      <c r="F787" s="40" t="s">
        <v>68</v>
      </c>
      <c r="G787" s="44">
        <v>3</v>
      </c>
      <c r="H787" s="43" t="s">
        <v>3</v>
      </c>
      <c r="I787" s="40">
        <v>2.0499999999999998</v>
      </c>
      <c r="J787" s="40"/>
      <c r="K787" s="43" t="s">
        <v>62</v>
      </c>
      <c r="L787" s="43" t="s">
        <v>82</v>
      </c>
      <c r="M787" s="47" t="s">
        <v>73</v>
      </c>
    </row>
    <row r="788" spans="2:13">
      <c r="B788" s="42">
        <v>0.35416666666666702</v>
      </c>
      <c r="C788" s="43" t="s">
        <v>0</v>
      </c>
      <c r="D788" s="43" t="s">
        <v>1</v>
      </c>
      <c r="E788" s="43" t="s">
        <v>63</v>
      </c>
      <c r="F788" s="40" t="s">
        <v>68</v>
      </c>
      <c r="G788" s="44">
        <v>3</v>
      </c>
      <c r="H788" s="43" t="s">
        <v>3</v>
      </c>
      <c r="I788" s="40">
        <v>2.0499999999999998</v>
      </c>
      <c r="J788" s="40"/>
      <c r="K788" s="43" t="s">
        <v>62</v>
      </c>
      <c r="L788" s="43" t="s">
        <v>82</v>
      </c>
      <c r="M788" s="47" t="s">
        <v>73</v>
      </c>
    </row>
    <row r="789" spans="2:13">
      <c r="B789" s="42">
        <v>0.375</v>
      </c>
      <c r="C789" s="43" t="s">
        <v>0</v>
      </c>
      <c r="D789" s="43" t="s">
        <v>1</v>
      </c>
      <c r="E789" s="43" t="s">
        <v>63</v>
      </c>
      <c r="F789" s="40" t="s">
        <v>68</v>
      </c>
      <c r="G789" s="44">
        <v>3</v>
      </c>
      <c r="H789" s="43" t="s">
        <v>3</v>
      </c>
      <c r="I789" s="40">
        <v>2.0499999999999998</v>
      </c>
      <c r="J789" s="40"/>
      <c r="K789" s="43" t="s">
        <v>62</v>
      </c>
      <c r="L789" s="43" t="s">
        <v>82</v>
      </c>
      <c r="M789" s="47" t="s">
        <v>73</v>
      </c>
    </row>
    <row r="790" spans="2:13">
      <c r="B790" s="42">
        <v>0.39583333333333298</v>
      </c>
      <c r="C790" s="43" t="s">
        <v>0</v>
      </c>
      <c r="D790" s="43" t="s">
        <v>1</v>
      </c>
      <c r="E790" s="43" t="s">
        <v>63</v>
      </c>
      <c r="F790" s="40" t="s">
        <v>68</v>
      </c>
      <c r="G790" s="44">
        <v>3</v>
      </c>
      <c r="H790" s="43" t="s">
        <v>3</v>
      </c>
      <c r="I790" s="40">
        <v>2.0499999999999998</v>
      </c>
      <c r="J790" s="40"/>
      <c r="K790" s="43" t="s">
        <v>62</v>
      </c>
      <c r="L790" s="43" t="s">
        <v>82</v>
      </c>
      <c r="M790" s="47" t="s">
        <v>73</v>
      </c>
    </row>
    <row r="791" spans="2:13">
      <c r="B791" s="42">
        <v>0.41666666666666702</v>
      </c>
      <c r="C791" s="43" t="s">
        <v>0</v>
      </c>
      <c r="D791" s="43" t="s">
        <v>1</v>
      </c>
      <c r="E791" s="43" t="s">
        <v>63</v>
      </c>
      <c r="F791" s="40" t="s">
        <v>68</v>
      </c>
      <c r="G791" s="44">
        <v>3</v>
      </c>
      <c r="H791" s="43" t="s">
        <v>3</v>
      </c>
      <c r="I791" s="40">
        <v>2.0499999999999998</v>
      </c>
      <c r="J791" s="40"/>
      <c r="K791" s="43" t="s">
        <v>62</v>
      </c>
      <c r="L791" s="43" t="s">
        <v>82</v>
      </c>
      <c r="M791" s="47" t="s">
        <v>73</v>
      </c>
    </row>
    <row r="792" spans="2:13">
      <c r="B792" s="42">
        <v>0.4375</v>
      </c>
      <c r="C792" s="43" t="s">
        <v>0</v>
      </c>
      <c r="D792" s="43" t="s">
        <v>1</v>
      </c>
      <c r="E792" s="43" t="s">
        <v>63</v>
      </c>
      <c r="F792" s="40" t="s">
        <v>68</v>
      </c>
      <c r="G792" s="44">
        <v>3</v>
      </c>
      <c r="H792" s="43" t="s">
        <v>3</v>
      </c>
      <c r="I792" s="40">
        <v>2.0499999999999998</v>
      </c>
      <c r="J792" s="40"/>
      <c r="K792" s="43" t="s">
        <v>62</v>
      </c>
      <c r="L792" s="43" t="s">
        <v>82</v>
      </c>
      <c r="M792" s="47" t="s">
        <v>73</v>
      </c>
    </row>
    <row r="793" spans="2:13">
      <c r="B793" s="42">
        <v>0.45833333333333298</v>
      </c>
      <c r="C793" s="43" t="s">
        <v>0</v>
      </c>
      <c r="D793" s="43" t="s">
        <v>1</v>
      </c>
      <c r="E793" s="43" t="s">
        <v>63</v>
      </c>
      <c r="F793" s="40" t="s">
        <v>68</v>
      </c>
      <c r="G793" s="44">
        <v>3</v>
      </c>
      <c r="H793" s="43" t="s">
        <v>3</v>
      </c>
      <c r="I793" s="40">
        <v>2.0499999999999998</v>
      </c>
      <c r="J793" s="40"/>
      <c r="K793" s="43" t="s">
        <v>62</v>
      </c>
      <c r="L793" s="43" t="s">
        <v>82</v>
      </c>
      <c r="M793" s="47" t="s">
        <v>73</v>
      </c>
    </row>
    <row r="794" spans="2:13">
      <c r="B794" s="42">
        <v>0.47916666666666702</v>
      </c>
      <c r="C794" s="43" t="s">
        <v>0</v>
      </c>
      <c r="D794" s="43" t="s">
        <v>1</v>
      </c>
      <c r="E794" s="43" t="s">
        <v>63</v>
      </c>
      <c r="F794" s="40" t="s">
        <v>68</v>
      </c>
      <c r="G794" s="44">
        <v>3</v>
      </c>
      <c r="H794" s="43" t="s">
        <v>3</v>
      </c>
      <c r="I794" s="40">
        <v>2.0499999999999998</v>
      </c>
      <c r="J794" s="40"/>
      <c r="K794" s="43" t="s">
        <v>62</v>
      </c>
      <c r="L794" s="43" t="s">
        <v>82</v>
      </c>
      <c r="M794" s="47" t="s">
        <v>73</v>
      </c>
    </row>
    <row r="795" spans="2:13">
      <c r="B795" s="42">
        <v>0.5</v>
      </c>
      <c r="C795" s="43" t="s">
        <v>0</v>
      </c>
      <c r="D795" s="43" t="s">
        <v>1</v>
      </c>
      <c r="E795" s="43" t="s">
        <v>63</v>
      </c>
      <c r="F795" s="40" t="s">
        <v>68</v>
      </c>
      <c r="G795" s="44">
        <v>3</v>
      </c>
      <c r="H795" s="43" t="s">
        <v>3</v>
      </c>
      <c r="I795" s="40">
        <v>2.0499999999999998</v>
      </c>
      <c r="J795" s="40"/>
      <c r="K795" s="43" t="s">
        <v>62</v>
      </c>
      <c r="L795" s="43" t="s">
        <v>82</v>
      </c>
      <c r="M795" s="47" t="s">
        <v>73</v>
      </c>
    </row>
    <row r="796" spans="2:13">
      <c r="B796" s="42">
        <v>0.52083333333333304</v>
      </c>
      <c r="C796" s="43" t="s">
        <v>0</v>
      </c>
      <c r="D796" s="43" t="s">
        <v>1</v>
      </c>
      <c r="E796" s="43" t="s">
        <v>63</v>
      </c>
      <c r="F796" s="40" t="s">
        <v>68</v>
      </c>
      <c r="G796" s="44">
        <v>3</v>
      </c>
      <c r="H796" s="43" t="s">
        <v>3</v>
      </c>
      <c r="I796" s="40">
        <v>2.0499999999999998</v>
      </c>
      <c r="J796" s="40"/>
      <c r="K796" s="43" t="s">
        <v>62</v>
      </c>
      <c r="L796" s="43" t="s">
        <v>82</v>
      </c>
      <c r="M796" s="47" t="s">
        <v>73</v>
      </c>
    </row>
    <row r="797" spans="2:13">
      <c r="B797" s="42">
        <v>0.54166666666666696</v>
      </c>
      <c r="C797" s="43" t="s">
        <v>0</v>
      </c>
      <c r="D797" s="43" t="s">
        <v>1</v>
      </c>
      <c r="E797" s="43" t="s">
        <v>63</v>
      </c>
      <c r="F797" s="40" t="s">
        <v>68</v>
      </c>
      <c r="G797" s="44">
        <v>3</v>
      </c>
      <c r="H797" s="43" t="s">
        <v>3</v>
      </c>
      <c r="I797" s="40">
        <v>2.0499999999999998</v>
      </c>
      <c r="J797" s="40"/>
      <c r="K797" s="43" t="s">
        <v>62</v>
      </c>
      <c r="L797" s="43" t="s">
        <v>82</v>
      </c>
      <c r="M797" s="47" t="s">
        <v>73</v>
      </c>
    </row>
    <row r="798" spans="2:13">
      <c r="B798" s="42">
        <v>0.5625</v>
      </c>
      <c r="C798" s="43" t="s">
        <v>0</v>
      </c>
      <c r="D798" s="43" t="s">
        <v>1</v>
      </c>
      <c r="E798" s="43" t="s">
        <v>63</v>
      </c>
      <c r="F798" s="40" t="s">
        <v>68</v>
      </c>
      <c r="G798" s="44">
        <v>3</v>
      </c>
      <c r="H798" s="43" t="s">
        <v>3</v>
      </c>
      <c r="I798" s="40">
        <v>2.0499999999999998</v>
      </c>
      <c r="J798" s="40"/>
      <c r="K798" s="43" t="s">
        <v>62</v>
      </c>
      <c r="L798" s="43" t="s">
        <v>82</v>
      </c>
      <c r="M798" s="47" t="s">
        <v>73</v>
      </c>
    </row>
    <row r="799" spans="2:13">
      <c r="B799" s="42">
        <v>0.58333333333333304</v>
      </c>
      <c r="C799" s="43" t="s">
        <v>0</v>
      </c>
      <c r="D799" s="43" t="s">
        <v>1</v>
      </c>
      <c r="E799" s="43" t="s">
        <v>63</v>
      </c>
      <c r="F799" s="40" t="s">
        <v>68</v>
      </c>
      <c r="G799" s="44">
        <v>3</v>
      </c>
      <c r="H799" s="43" t="s">
        <v>3</v>
      </c>
      <c r="I799" s="40">
        <v>2.0499999999999998</v>
      </c>
      <c r="J799" s="40"/>
      <c r="K799" s="43" t="s">
        <v>62</v>
      </c>
      <c r="L799" s="43" t="s">
        <v>82</v>
      </c>
      <c r="M799" s="47" t="s">
        <v>73</v>
      </c>
    </row>
    <row r="800" spans="2:13">
      <c r="B800" s="42">
        <v>0.60416666666666696</v>
      </c>
      <c r="C800" s="43" t="s">
        <v>0</v>
      </c>
      <c r="D800" s="43" t="s">
        <v>1</v>
      </c>
      <c r="E800" s="43" t="s">
        <v>63</v>
      </c>
      <c r="F800" s="40" t="s">
        <v>68</v>
      </c>
      <c r="G800" s="44">
        <v>3</v>
      </c>
      <c r="H800" s="43" t="s">
        <v>3</v>
      </c>
      <c r="I800" s="40">
        <v>2.0499999999999998</v>
      </c>
      <c r="J800" s="40"/>
      <c r="K800" s="43" t="s">
        <v>62</v>
      </c>
      <c r="L800" s="43" t="s">
        <v>82</v>
      </c>
      <c r="M800" s="47" t="s">
        <v>73</v>
      </c>
    </row>
    <row r="801" spans="2:13">
      <c r="B801" s="42">
        <v>0.625</v>
      </c>
      <c r="C801" s="43" t="s">
        <v>0</v>
      </c>
      <c r="D801" s="43" t="s">
        <v>1</v>
      </c>
      <c r="E801" s="43" t="s">
        <v>63</v>
      </c>
      <c r="F801" s="40" t="s">
        <v>68</v>
      </c>
      <c r="G801" s="44">
        <v>3</v>
      </c>
      <c r="H801" s="43" t="s">
        <v>3</v>
      </c>
      <c r="I801" s="40">
        <v>2.0499999999999998</v>
      </c>
      <c r="J801" s="40"/>
      <c r="K801" s="43" t="s">
        <v>62</v>
      </c>
      <c r="L801" s="43" t="s">
        <v>82</v>
      </c>
      <c r="M801" s="47" t="s">
        <v>73</v>
      </c>
    </row>
    <row r="802" spans="2:13">
      <c r="B802" s="42">
        <v>0.64583333333333304</v>
      </c>
      <c r="C802" s="43" t="s">
        <v>0</v>
      </c>
      <c r="D802" s="43" t="s">
        <v>1</v>
      </c>
      <c r="E802" s="43" t="s">
        <v>63</v>
      </c>
      <c r="F802" s="40" t="s">
        <v>68</v>
      </c>
      <c r="G802" s="44">
        <v>3</v>
      </c>
      <c r="H802" s="43" t="s">
        <v>3</v>
      </c>
      <c r="I802" s="40">
        <v>2.0499999999999998</v>
      </c>
      <c r="J802" s="40"/>
      <c r="K802" s="43" t="s">
        <v>62</v>
      </c>
      <c r="L802" s="43" t="s">
        <v>82</v>
      </c>
      <c r="M802" s="47" t="s">
        <v>73</v>
      </c>
    </row>
    <row r="803" spans="2:13">
      <c r="B803" s="42">
        <v>0.66666666666666696</v>
      </c>
      <c r="C803" s="43" t="s">
        <v>0</v>
      </c>
      <c r="D803" s="43" t="s">
        <v>1</v>
      </c>
      <c r="E803" s="43" t="s">
        <v>63</v>
      </c>
      <c r="F803" s="40" t="s">
        <v>68</v>
      </c>
      <c r="G803" s="44">
        <v>3</v>
      </c>
      <c r="H803" s="43" t="s">
        <v>3</v>
      </c>
      <c r="I803" s="40">
        <v>2.0499999999999998</v>
      </c>
      <c r="J803" s="40"/>
      <c r="K803" s="43" t="s">
        <v>62</v>
      </c>
      <c r="L803" s="43" t="s">
        <v>82</v>
      </c>
      <c r="M803" s="47" t="s">
        <v>73</v>
      </c>
    </row>
    <row r="804" spans="2:13">
      <c r="B804" s="42">
        <v>0.6875</v>
      </c>
      <c r="C804" s="43" t="s">
        <v>0</v>
      </c>
      <c r="D804" s="43" t="s">
        <v>1</v>
      </c>
      <c r="E804" s="43" t="s">
        <v>63</v>
      </c>
      <c r="F804" s="40" t="s">
        <v>68</v>
      </c>
      <c r="G804" s="44">
        <v>3</v>
      </c>
      <c r="H804" s="43" t="s">
        <v>3</v>
      </c>
      <c r="I804" s="40">
        <v>2.0499999999999998</v>
      </c>
      <c r="J804" s="40"/>
      <c r="K804" s="43" t="s">
        <v>62</v>
      </c>
      <c r="L804" s="43" t="s">
        <v>82</v>
      </c>
      <c r="M804" s="47" t="s">
        <v>73</v>
      </c>
    </row>
    <row r="805" spans="2:13">
      <c r="B805" s="42">
        <v>0.70833333333333304</v>
      </c>
      <c r="C805" s="43" t="s">
        <v>0</v>
      </c>
      <c r="D805" s="43" t="s">
        <v>1</v>
      </c>
      <c r="E805" s="43" t="s">
        <v>63</v>
      </c>
      <c r="F805" s="40" t="s">
        <v>68</v>
      </c>
      <c r="G805" s="44">
        <v>3</v>
      </c>
      <c r="H805" s="43" t="s">
        <v>3</v>
      </c>
      <c r="I805" s="40">
        <v>2.0499999999999998</v>
      </c>
      <c r="J805" s="40"/>
      <c r="K805" s="43" t="s">
        <v>62</v>
      </c>
      <c r="L805" s="43" t="s">
        <v>82</v>
      </c>
      <c r="M805" s="47" t="s">
        <v>73</v>
      </c>
    </row>
    <row r="806" spans="2:13">
      <c r="B806" s="42">
        <v>0.72916666666666696</v>
      </c>
      <c r="C806" s="43" t="s">
        <v>0</v>
      </c>
      <c r="D806" s="43" t="s">
        <v>1</v>
      </c>
      <c r="E806" s="43" t="s">
        <v>63</v>
      </c>
      <c r="F806" s="40" t="s">
        <v>68</v>
      </c>
      <c r="G806" s="44">
        <v>3</v>
      </c>
      <c r="H806" s="43" t="s">
        <v>3</v>
      </c>
      <c r="I806" s="40">
        <v>2.0499999999999998</v>
      </c>
      <c r="J806" s="40"/>
      <c r="K806" s="43" t="s">
        <v>62</v>
      </c>
      <c r="L806" s="43" t="s">
        <v>82</v>
      </c>
      <c r="M806" s="47" t="s">
        <v>73</v>
      </c>
    </row>
    <row r="807" spans="2:13">
      <c r="B807" s="42">
        <v>0.75</v>
      </c>
      <c r="C807" s="43" t="s">
        <v>0</v>
      </c>
      <c r="D807" s="43" t="s">
        <v>1</v>
      </c>
      <c r="E807" s="43" t="s">
        <v>63</v>
      </c>
      <c r="F807" s="40" t="s">
        <v>68</v>
      </c>
      <c r="G807" s="44">
        <v>3</v>
      </c>
      <c r="H807" s="43" t="s">
        <v>3</v>
      </c>
      <c r="I807" s="40">
        <v>2.0499999999999998</v>
      </c>
      <c r="J807" s="40"/>
      <c r="K807" s="43" t="s">
        <v>62</v>
      </c>
      <c r="L807" s="43" t="s">
        <v>82</v>
      </c>
      <c r="M807" s="47" t="s">
        <v>73</v>
      </c>
    </row>
    <row r="808" spans="2:13">
      <c r="B808" s="42">
        <v>0.77083333333333304</v>
      </c>
      <c r="C808" s="43" t="s">
        <v>0</v>
      </c>
      <c r="D808" s="43" t="s">
        <v>1</v>
      </c>
      <c r="E808" s="43" t="s">
        <v>63</v>
      </c>
      <c r="F808" s="40" t="s">
        <v>68</v>
      </c>
      <c r="G808" s="44">
        <v>3</v>
      </c>
      <c r="H808" s="43" t="s">
        <v>3</v>
      </c>
      <c r="I808" s="40">
        <v>2.0499999999999998</v>
      </c>
      <c r="J808" s="40"/>
      <c r="K808" s="43" t="s">
        <v>62</v>
      </c>
      <c r="L808" s="43" t="s">
        <v>82</v>
      </c>
      <c r="M808" s="47" t="s">
        <v>73</v>
      </c>
    </row>
    <row r="809" spans="2:13">
      <c r="B809" s="42">
        <v>0.79166666666666696</v>
      </c>
      <c r="C809" s="43" t="s">
        <v>0</v>
      </c>
      <c r="D809" s="43" t="s">
        <v>1</v>
      </c>
      <c r="E809" s="43" t="s">
        <v>63</v>
      </c>
      <c r="F809" s="40" t="s">
        <v>68</v>
      </c>
      <c r="G809" s="44">
        <v>3</v>
      </c>
      <c r="H809" s="43" t="s">
        <v>3</v>
      </c>
      <c r="I809" s="40">
        <v>2.0499999999999998</v>
      </c>
      <c r="J809" s="40"/>
      <c r="K809" s="43" t="s">
        <v>62</v>
      </c>
      <c r="L809" s="43" t="s">
        <v>82</v>
      </c>
      <c r="M809" s="47" t="s">
        <v>73</v>
      </c>
    </row>
    <row r="810" spans="2:13">
      <c r="B810" s="42">
        <v>0.8125</v>
      </c>
      <c r="C810" s="43" t="s">
        <v>0</v>
      </c>
      <c r="D810" s="43" t="s">
        <v>1</v>
      </c>
      <c r="E810" s="43" t="s">
        <v>63</v>
      </c>
      <c r="F810" s="40" t="s">
        <v>68</v>
      </c>
      <c r="G810" s="44">
        <v>3</v>
      </c>
      <c r="H810" s="43" t="s">
        <v>3</v>
      </c>
      <c r="I810" s="40">
        <v>2.0499999999999998</v>
      </c>
      <c r="J810" s="40"/>
      <c r="K810" s="43" t="s">
        <v>62</v>
      </c>
      <c r="L810" s="43" t="s">
        <v>82</v>
      </c>
      <c r="M810" s="47" t="s">
        <v>73</v>
      </c>
    </row>
    <row r="811" spans="2:13">
      <c r="B811" s="42">
        <v>0.83333333333333304</v>
      </c>
      <c r="C811" s="43" t="s">
        <v>0</v>
      </c>
      <c r="D811" s="43" t="s">
        <v>1</v>
      </c>
      <c r="E811" s="43" t="s">
        <v>63</v>
      </c>
      <c r="F811" s="40" t="s">
        <v>68</v>
      </c>
      <c r="G811" s="44">
        <v>3</v>
      </c>
      <c r="H811" s="43" t="s">
        <v>3</v>
      </c>
      <c r="I811" s="40">
        <v>2.0499999999999998</v>
      </c>
      <c r="J811" s="40"/>
      <c r="K811" s="43" t="s">
        <v>62</v>
      </c>
      <c r="L811" s="43" t="s">
        <v>82</v>
      </c>
      <c r="M811" s="47" t="s">
        <v>73</v>
      </c>
    </row>
    <row r="812" spans="2:13">
      <c r="B812" s="42">
        <v>0.85416666666666696</v>
      </c>
      <c r="C812" s="43" t="s">
        <v>0</v>
      </c>
      <c r="D812" s="43" t="s">
        <v>1</v>
      </c>
      <c r="E812" s="43" t="s">
        <v>63</v>
      </c>
      <c r="F812" s="40" t="s">
        <v>68</v>
      </c>
      <c r="G812" s="44">
        <v>3</v>
      </c>
      <c r="H812" s="43" t="s">
        <v>3</v>
      </c>
      <c r="I812" s="40">
        <v>2.0499999999999998</v>
      </c>
      <c r="J812" s="40"/>
      <c r="K812" s="43" t="s">
        <v>62</v>
      </c>
      <c r="L812" s="43" t="s">
        <v>82</v>
      </c>
      <c r="M812" s="47" t="s">
        <v>73</v>
      </c>
    </row>
    <row r="813" spans="2:13">
      <c r="B813" s="42">
        <v>0.875</v>
      </c>
      <c r="C813" s="43" t="s">
        <v>0</v>
      </c>
      <c r="D813" s="43" t="s">
        <v>1</v>
      </c>
      <c r="E813" s="43" t="s">
        <v>63</v>
      </c>
      <c r="F813" s="40" t="s">
        <v>68</v>
      </c>
      <c r="G813" s="44">
        <v>3</v>
      </c>
      <c r="H813" s="43" t="s">
        <v>3</v>
      </c>
      <c r="I813" s="40">
        <v>2.0499999999999998</v>
      </c>
      <c r="J813" s="40"/>
      <c r="K813" s="43" t="s">
        <v>62</v>
      </c>
      <c r="L813" s="43" t="s">
        <v>82</v>
      </c>
      <c r="M813" s="47" t="s">
        <v>73</v>
      </c>
    </row>
    <row r="814" spans="2:13">
      <c r="B814" s="42">
        <v>0.89583333333333304</v>
      </c>
      <c r="C814" s="43" t="s">
        <v>0</v>
      </c>
      <c r="D814" s="43" t="s">
        <v>1</v>
      </c>
      <c r="E814" s="43" t="s">
        <v>63</v>
      </c>
      <c r="F814" s="40" t="s">
        <v>68</v>
      </c>
      <c r="G814" s="44">
        <v>3</v>
      </c>
      <c r="H814" s="43" t="s">
        <v>3</v>
      </c>
      <c r="I814" s="40">
        <v>2.0499999999999998</v>
      </c>
      <c r="J814" s="40"/>
      <c r="K814" s="43" t="s">
        <v>62</v>
      </c>
      <c r="L814" s="43" t="s">
        <v>82</v>
      </c>
      <c r="M814" s="47" t="s">
        <v>73</v>
      </c>
    </row>
    <row r="815" spans="2:13">
      <c r="B815" s="42">
        <v>0.91666666666666696</v>
      </c>
      <c r="C815" s="43" t="s">
        <v>0</v>
      </c>
      <c r="D815" s="43" t="s">
        <v>1</v>
      </c>
      <c r="E815" s="43" t="s">
        <v>63</v>
      </c>
      <c r="F815" s="40" t="s">
        <v>68</v>
      </c>
      <c r="G815" s="44">
        <v>3</v>
      </c>
      <c r="H815" s="43" t="s">
        <v>3</v>
      </c>
      <c r="I815" s="40">
        <v>2.0499999999999998</v>
      </c>
      <c r="J815" s="40"/>
      <c r="K815" s="43" t="s">
        <v>62</v>
      </c>
      <c r="L815" s="43" t="s">
        <v>82</v>
      </c>
      <c r="M815" s="47" t="s">
        <v>73</v>
      </c>
    </row>
    <row r="816" spans="2:13">
      <c r="B816" s="42">
        <v>0.9375</v>
      </c>
      <c r="C816" s="43" t="s">
        <v>0</v>
      </c>
      <c r="D816" s="43" t="s">
        <v>1</v>
      </c>
      <c r="E816" s="43" t="s">
        <v>63</v>
      </c>
      <c r="F816" s="40" t="s">
        <v>68</v>
      </c>
      <c r="G816" s="44">
        <v>4</v>
      </c>
      <c r="H816" s="43" t="s">
        <v>3</v>
      </c>
      <c r="I816" s="40">
        <v>1.53</v>
      </c>
      <c r="J816" s="40"/>
      <c r="K816" s="43" t="s">
        <v>60</v>
      </c>
      <c r="L816" s="43" t="s">
        <v>79</v>
      </c>
      <c r="M816" s="47" t="s">
        <v>73</v>
      </c>
    </row>
    <row r="817" spans="2:13">
      <c r="B817" s="42">
        <v>0.95833333333333304</v>
      </c>
      <c r="C817" s="43" t="s">
        <v>0</v>
      </c>
      <c r="D817" s="43" t="s">
        <v>1</v>
      </c>
      <c r="E817" s="43" t="s">
        <v>63</v>
      </c>
      <c r="F817" s="40" t="s">
        <v>68</v>
      </c>
      <c r="G817" s="44">
        <v>4</v>
      </c>
      <c r="H817" s="43" t="s">
        <v>3</v>
      </c>
      <c r="I817" s="40">
        <v>1.53</v>
      </c>
      <c r="J817" s="40"/>
      <c r="K817" s="43" t="s">
        <v>60</v>
      </c>
      <c r="L817" s="43" t="s">
        <v>79</v>
      </c>
      <c r="M817" s="47" t="s">
        <v>73</v>
      </c>
    </row>
    <row r="818" spans="2:13">
      <c r="B818" s="42">
        <v>0.97916666666666696</v>
      </c>
      <c r="C818" s="43" t="s">
        <v>0</v>
      </c>
      <c r="D818" s="43" t="s">
        <v>1</v>
      </c>
      <c r="E818" s="43" t="s">
        <v>63</v>
      </c>
      <c r="F818" s="40" t="s">
        <v>68</v>
      </c>
      <c r="G818" s="44">
        <v>4</v>
      </c>
      <c r="H818" s="43" t="s">
        <v>3</v>
      </c>
      <c r="I818" s="40">
        <v>1.53</v>
      </c>
      <c r="J818" s="40"/>
      <c r="K818" s="43" t="s">
        <v>60</v>
      </c>
      <c r="L818" s="43" t="s">
        <v>79</v>
      </c>
      <c r="M818" s="47" t="s">
        <v>73</v>
      </c>
    </row>
    <row r="819" spans="2:13">
      <c r="B819" s="42">
        <v>0</v>
      </c>
      <c r="C819" s="43" t="s">
        <v>13</v>
      </c>
      <c r="D819" s="43" t="s">
        <v>1</v>
      </c>
      <c r="E819" s="43" t="s">
        <v>63</v>
      </c>
      <c r="F819" s="40" t="s">
        <v>68</v>
      </c>
      <c r="G819" s="44">
        <v>4</v>
      </c>
      <c r="H819" s="43" t="s">
        <v>3</v>
      </c>
      <c r="I819" s="40">
        <v>1.53</v>
      </c>
      <c r="J819" s="40"/>
      <c r="K819" s="43" t="s">
        <v>60</v>
      </c>
      <c r="L819" s="43" t="s">
        <v>79</v>
      </c>
      <c r="M819" s="47" t="s">
        <v>73</v>
      </c>
    </row>
    <row r="820" spans="2:13">
      <c r="B820" s="42">
        <v>2.0833333333333301E-2</v>
      </c>
      <c r="C820" s="43" t="s">
        <v>13</v>
      </c>
      <c r="D820" s="43" t="s">
        <v>1</v>
      </c>
      <c r="E820" s="43" t="s">
        <v>63</v>
      </c>
      <c r="F820" s="40" t="s">
        <v>68</v>
      </c>
      <c r="G820" s="44">
        <v>4</v>
      </c>
      <c r="H820" s="43" t="s">
        <v>3</v>
      </c>
      <c r="I820" s="40">
        <v>1.53</v>
      </c>
      <c r="J820" s="40"/>
      <c r="K820" s="43" t="s">
        <v>60</v>
      </c>
      <c r="L820" s="43" t="s">
        <v>79</v>
      </c>
      <c r="M820" s="47" t="s">
        <v>73</v>
      </c>
    </row>
    <row r="821" spans="2:13">
      <c r="B821" s="42">
        <v>4.1666666666666699E-2</v>
      </c>
      <c r="C821" s="43" t="s">
        <v>13</v>
      </c>
      <c r="D821" s="43" t="s">
        <v>1</v>
      </c>
      <c r="E821" s="43" t="s">
        <v>63</v>
      </c>
      <c r="F821" s="40" t="s">
        <v>68</v>
      </c>
      <c r="G821" s="44">
        <v>4</v>
      </c>
      <c r="H821" s="43" t="s">
        <v>3</v>
      </c>
      <c r="I821" s="40">
        <v>1.53</v>
      </c>
      <c r="J821" s="40"/>
      <c r="K821" s="43" t="s">
        <v>60</v>
      </c>
      <c r="L821" s="43" t="s">
        <v>79</v>
      </c>
      <c r="M821" s="47" t="s">
        <v>73</v>
      </c>
    </row>
    <row r="822" spans="2:13">
      <c r="B822" s="42">
        <v>6.25E-2</v>
      </c>
      <c r="C822" s="43" t="s">
        <v>13</v>
      </c>
      <c r="D822" s="43" t="s">
        <v>1</v>
      </c>
      <c r="E822" s="43" t="s">
        <v>63</v>
      </c>
      <c r="F822" s="40" t="s">
        <v>68</v>
      </c>
      <c r="G822" s="44">
        <v>4</v>
      </c>
      <c r="H822" s="43" t="s">
        <v>3</v>
      </c>
      <c r="I822" s="40">
        <v>1.53</v>
      </c>
      <c r="J822" s="40"/>
      <c r="K822" s="43" t="s">
        <v>60</v>
      </c>
      <c r="L822" s="43" t="s">
        <v>79</v>
      </c>
      <c r="M822" s="47" t="s">
        <v>73</v>
      </c>
    </row>
    <row r="823" spans="2:13">
      <c r="B823" s="42">
        <v>8.3333333333333301E-2</v>
      </c>
      <c r="C823" s="43" t="s">
        <v>13</v>
      </c>
      <c r="D823" s="43" t="s">
        <v>1</v>
      </c>
      <c r="E823" s="43" t="s">
        <v>63</v>
      </c>
      <c r="F823" s="40" t="s">
        <v>68</v>
      </c>
      <c r="G823" s="44">
        <v>4</v>
      </c>
      <c r="H823" s="43" t="s">
        <v>3</v>
      </c>
      <c r="I823" s="40">
        <v>1.53</v>
      </c>
      <c r="J823" s="40"/>
      <c r="K823" s="43" t="s">
        <v>60</v>
      </c>
      <c r="L823" s="43" t="s">
        <v>79</v>
      </c>
      <c r="M823" s="47" t="s">
        <v>73</v>
      </c>
    </row>
    <row r="824" spans="2:13">
      <c r="B824" s="42">
        <v>0.104166666666667</v>
      </c>
      <c r="C824" s="43" t="s">
        <v>13</v>
      </c>
      <c r="D824" s="43" t="s">
        <v>1</v>
      </c>
      <c r="E824" s="43" t="s">
        <v>63</v>
      </c>
      <c r="F824" s="40" t="s">
        <v>68</v>
      </c>
      <c r="G824" s="44">
        <v>4</v>
      </c>
      <c r="H824" s="43" t="s">
        <v>3</v>
      </c>
      <c r="I824" s="40">
        <v>1.53</v>
      </c>
      <c r="J824" s="40"/>
      <c r="K824" s="43" t="s">
        <v>60</v>
      </c>
      <c r="L824" s="43" t="s">
        <v>79</v>
      </c>
      <c r="M824" s="47" t="s">
        <v>73</v>
      </c>
    </row>
    <row r="825" spans="2:13">
      <c r="B825" s="42">
        <v>0.125</v>
      </c>
      <c r="C825" s="43" t="s">
        <v>13</v>
      </c>
      <c r="D825" s="43" t="s">
        <v>1</v>
      </c>
      <c r="E825" s="43" t="s">
        <v>63</v>
      </c>
      <c r="F825" s="40" t="s">
        <v>68</v>
      </c>
      <c r="G825" s="44">
        <v>4</v>
      </c>
      <c r="H825" s="43" t="s">
        <v>3</v>
      </c>
      <c r="I825" s="40">
        <v>1.53</v>
      </c>
      <c r="J825" s="40"/>
      <c r="K825" s="43" t="s">
        <v>60</v>
      </c>
      <c r="L825" s="43" t="s">
        <v>79</v>
      </c>
      <c r="M825" s="47" t="s">
        <v>73</v>
      </c>
    </row>
    <row r="826" spans="2:13">
      <c r="B826" s="42">
        <v>0.14583333333333301</v>
      </c>
      <c r="C826" s="43" t="s">
        <v>13</v>
      </c>
      <c r="D826" s="43" t="s">
        <v>1</v>
      </c>
      <c r="E826" s="43" t="s">
        <v>63</v>
      </c>
      <c r="F826" s="40" t="s">
        <v>68</v>
      </c>
      <c r="G826" s="44">
        <v>4</v>
      </c>
      <c r="H826" s="43" t="s">
        <v>3</v>
      </c>
      <c r="I826" s="40">
        <v>1.53</v>
      </c>
      <c r="J826" s="40"/>
      <c r="K826" s="43" t="s">
        <v>60</v>
      </c>
      <c r="L826" s="43" t="s">
        <v>79</v>
      </c>
      <c r="M826" s="47" t="s">
        <v>73</v>
      </c>
    </row>
    <row r="827" spans="2:13">
      <c r="B827" s="42">
        <v>0.16666666666666699</v>
      </c>
      <c r="C827" s="43" t="s">
        <v>13</v>
      </c>
      <c r="D827" s="43" t="s">
        <v>1</v>
      </c>
      <c r="E827" s="43" t="s">
        <v>63</v>
      </c>
      <c r="F827" s="40" t="s">
        <v>68</v>
      </c>
      <c r="G827" s="44">
        <v>4</v>
      </c>
      <c r="H827" s="43" t="s">
        <v>3</v>
      </c>
      <c r="I827" s="40">
        <v>1.53</v>
      </c>
      <c r="J827" s="40"/>
      <c r="K827" s="43" t="s">
        <v>60</v>
      </c>
      <c r="L827" s="43" t="s">
        <v>79</v>
      </c>
      <c r="M827" s="47" t="s">
        <v>73</v>
      </c>
    </row>
    <row r="828" spans="2:13">
      <c r="B828" s="42">
        <v>0.1875</v>
      </c>
      <c r="C828" s="43" t="s">
        <v>13</v>
      </c>
      <c r="D828" s="43" t="s">
        <v>1</v>
      </c>
      <c r="E828" s="43" t="s">
        <v>63</v>
      </c>
      <c r="F828" s="40" t="s">
        <v>68</v>
      </c>
      <c r="G828" s="44">
        <v>4</v>
      </c>
      <c r="H828" s="43" t="s">
        <v>3</v>
      </c>
      <c r="I828" s="40">
        <v>1.53</v>
      </c>
      <c r="J828" s="40"/>
      <c r="K828" s="43" t="s">
        <v>60</v>
      </c>
      <c r="L828" s="43" t="s">
        <v>79</v>
      </c>
      <c r="M828" s="47" t="s">
        <v>73</v>
      </c>
    </row>
    <row r="829" spans="2:13">
      <c r="B829" s="42">
        <v>0.20833333333333301</v>
      </c>
      <c r="C829" s="43" t="s">
        <v>13</v>
      </c>
      <c r="D829" s="43" t="s">
        <v>1</v>
      </c>
      <c r="E829" s="43" t="s">
        <v>63</v>
      </c>
      <c r="F829" s="40" t="s">
        <v>68</v>
      </c>
      <c r="G829" s="44">
        <v>4</v>
      </c>
      <c r="H829" s="43" t="s">
        <v>3</v>
      </c>
      <c r="I829" s="40">
        <v>1.53</v>
      </c>
      <c r="J829" s="40"/>
      <c r="K829" s="43" t="s">
        <v>60</v>
      </c>
      <c r="L829" s="43" t="s">
        <v>79</v>
      </c>
      <c r="M829" s="47" t="s">
        <v>73</v>
      </c>
    </row>
    <row r="830" spans="2:13">
      <c r="B830" s="42">
        <v>0.22916666666666699</v>
      </c>
      <c r="C830" s="43" t="s">
        <v>13</v>
      </c>
      <c r="D830" s="43" t="s">
        <v>1</v>
      </c>
      <c r="E830" s="43" t="s">
        <v>63</v>
      </c>
      <c r="F830" s="40" t="s">
        <v>68</v>
      </c>
      <c r="G830" s="44">
        <v>4</v>
      </c>
      <c r="H830" s="43" t="s">
        <v>3</v>
      </c>
      <c r="I830" s="40">
        <v>1.53</v>
      </c>
      <c r="J830" s="40"/>
      <c r="K830" s="43" t="s">
        <v>60</v>
      </c>
      <c r="L830" s="43" t="s">
        <v>79</v>
      </c>
      <c r="M830" s="47" t="s">
        <v>73</v>
      </c>
    </row>
    <row r="831" spans="2:13">
      <c r="B831" s="42">
        <v>0.25</v>
      </c>
      <c r="C831" s="43" t="s">
        <v>13</v>
      </c>
      <c r="D831" s="43" t="s">
        <v>1</v>
      </c>
      <c r="E831" s="43" t="s">
        <v>63</v>
      </c>
      <c r="F831" s="40" t="s">
        <v>68</v>
      </c>
      <c r="G831" s="44">
        <v>4</v>
      </c>
      <c r="H831" s="43" t="s">
        <v>3</v>
      </c>
      <c r="I831" s="40">
        <v>1.53</v>
      </c>
      <c r="J831" s="40"/>
      <c r="K831" s="43" t="s">
        <v>60</v>
      </c>
      <c r="L831" s="43" t="s">
        <v>79</v>
      </c>
      <c r="M831" s="47" t="s">
        <v>73</v>
      </c>
    </row>
    <row r="832" spans="2:13">
      <c r="B832" s="42">
        <v>0.27083333333333298</v>
      </c>
      <c r="C832" s="43" t="s">
        <v>13</v>
      </c>
      <c r="D832" s="43" t="s">
        <v>1</v>
      </c>
      <c r="E832" s="43" t="s">
        <v>63</v>
      </c>
      <c r="F832" s="40" t="s">
        <v>68</v>
      </c>
      <c r="G832" s="44">
        <v>4</v>
      </c>
      <c r="H832" s="43" t="s">
        <v>3</v>
      </c>
      <c r="I832" s="40">
        <v>1.53</v>
      </c>
      <c r="J832" s="40"/>
      <c r="K832" s="43" t="s">
        <v>60</v>
      </c>
      <c r="L832" s="43" t="s">
        <v>79</v>
      </c>
      <c r="M832" s="47" t="s">
        <v>73</v>
      </c>
    </row>
    <row r="833" spans="2:13">
      <c r="B833" s="42">
        <v>0.29166666666666702</v>
      </c>
      <c r="C833" s="43" t="s">
        <v>13</v>
      </c>
      <c r="D833" s="43" t="s">
        <v>1</v>
      </c>
      <c r="E833" s="43" t="s">
        <v>63</v>
      </c>
      <c r="F833" s="40" t="s">
        <v>68</v>
      </c>
      <c r="G833" s="44">
        <v>4</v>
      </c>
      <c r="H833" s="43" t="s">
        <v>3</v>
      </c>
      <c r="I833" s="40">
        <v>1.53</v>
      </c>
      <c r="J833" s="40"/>
      <c r="K833" s="43" t="s">
        <v>60</v>
      </c>
      <c r="L833" s="43" t="s">
        <v>79</v>
      </c>
      <c r="M833" s="47" t="s">
        <v>73</v>
      </c>
    </row>
    <row r="834" spans="2:13">
      <c r="B834" s="42">
        <v>0.3125</v>
      </c>
      <c r="C834" s="43" t="s">
        <v>13</v>
      </c>
      <c r="D834" s="43" t="s">
        <v>1</v>
      </c>
      <c r="E834" s="43" t="s">
        <v>63</v>
      </c>
      <c r="F834" s="40" t="s">
        <v>68</v>
      </c>
      <c r="G834" s="44">
        <v>4</v>
      </c>
      <c r="H834" s="43" t="s">
        <v>3</v>
      </c>
      <c r="I834" s="40">
        <v>1.53</v>
      </c>
      <c r="J834" s="40"/>
      <c r="K834" s="43" t="s">
        <v>60</v>
      </c>
      <c r="L834" s="43" t="s">
        <v>79</v>
      </c>
      <c r="M834" s="47" t="s">
        <v>73</v>
      </c>
    </row>
    <row r="835" spans="2:13">
      <c r="B835" s="42">
        <v>0.33333333333333298</v>
      </c>
      <c r="C835" s="43" t="s">
        <v>13</v>
      </c>
      <c r="D835" s="43" t="s">
        <v>1</v>
      </c>
      <c r="E835" s="43" t="s">
        <v>63</v>
      </c>
      <c r="F835" s="40" t="s">
        <v>68</v>
      </c>
      <c r="G835" s="44">
        <v>4</v>
      </c>
      <c r="H835" s="43" t="s">
        <v>3</v>
      </c>
      <c r="I835" s="40">
        <v>1.53</v>
      </c>
      <c r="J835" s="40"/>
      <c r="K835" s="43" t="s">
        <v>60</v>
      </c>
      <c r="L835" s="43" t="s">
        <v>79</v>
      </c>
      <c r="M835" s="47" t="s">
        <v>73</v>
      </c>
    </row>
    <row r="836" spans="2:13">
      <c r="B836" s="42">
        <v>0.35416666666666702</v>
      </c>
      <c r="C836" s="43" t="s">
        <v>13</v>
      </c>
      <c r="D836" s="43" t="s">
        <v>1</v>
      </c>
      <c r="E836" s="43" t="s">
        <v>63</v>
      </c>
      <c r="F836" s="40" t="s">
        <v>68</v>
      </c>
      <c r="G836" s="44">
        <v>4</v>
      </c>
      <c r="H836" s="43" t="s">
        <v>3</v>
      </c>
      <c r="I836" s="40">
        <v>1.53</v>
      </c>
      <c r="J836" s="40"/>
      <c r="K836" s="43" t="s">
        <v>60</v>
      </c>
      <c r="L836" s="43" t="s">
        <v>79</v>
      </c>
      <c r="M836" s="47" t="s">
        <v>73</v>
      </c>
    </row>
    <row r="837" spans="2:13">
      <c r="B837" s="42">
        <v>0.375</v>
      </c>
      <c r="C837" s="43" t="s">
        <v>13</v>
      </c>
      <c r="D837" s="43" t="s">
        <v>1</v>
      </c>
      <c r="E837" s="43" t="s">
        <v>63</v>
      </c>
      <c r="F837" s="40" t="s">
        <v>68</v>
      </c>
      <c r="G837" s="44">
        <v>4</v>
      </c>
      <c r="H837" s="43" t="s">
        <v>3</v>
      </c>
      <c r="I837" s="40">
        <v>1.53</v>
      </c>
      <c r="J837" s="40"/>
      <c r="K837" s="43" t="s">
        <v>60</v>
      </c>
      <c r="L837" s="43" t="s">
        <v>79</v>
      </c>
      <c r="M837" s="47" t="s">
        <v>73</v>
      </c>
    </row>
    <row r="838" spans="2:13">
      <c r="B838" s="42">
        <v>0.39583333333333298</v>
      </c>
      <c r="C838" s="43" t="s">
        <v>13</v>
      </c>
      <c r="D838" s="43" t="s">
        <v>1</v>
      </c>
      <c r="E838" s="43" t="s">
        <v>63</v>
      </c>
      <c r="F838" s="40" t="s">
        <v>68</v>
      </c>
      <c r="G838" s="44">
        <v>4</v>
      </c>
      <c r="H838" s="43" t="s">
        <v>3</v>
      </c>
      <c r="I838" s="40">
        <v>1.53</v>
      </c>
      <c r="J838" s="40"/>
      <c r="K838" s="43" t="s">
        <v>60</v>
      </c>
      <c r="L838" s="43" t="s">
        <v>79</v>
      </c>
      <c r="M838" s="47" t="s">
        <v>73</v>
      </c>
    </row>
    <row r="839" spans="2:13">
      <c r="B839" s="42">
        <v>0.41666666666666702</v>
      </c>
      <c r="C839" s="43" t="s">
        <v>13</v>
      </c>
      <c r="D839" s="43" t="s">
        <v>1</v>
      </c>
      <c r="E839" s="43" t="s">
        <v>63</v>
      </c>
      <c r="F839" s="40" t="s">
        <v>68</v>
      </c>
      <c r="G839" s="44">
        <v>4</v>
      </c>
      <c r="H839" s="43" t="s">
        <v>3</v>
      </c>
      <c r="I839" s="40">
        <v>1.53</v>
      </c>
      <c r="J839" s="40"/>
      <c r="K839" s="43" t="s">
        <v>60</v>
      </c>
      <c r="L839" s="43" t="s">
        <v>79</v>
      </c>
      <c r="M839" s="47" t="s">
        <v>73</v>
      </c>
    </row>
    <row r="840" spans="2:13">
      <c r="B840" s="42">
        <v>0.4375</v>
      </c>
      <c r="C840" s="43" t="s">
        <v>13</v>
      </c>
      <c r="D840" s="43" t="s">
        <v>1</v>
      </c>
      <c r="E840" s="43" t="s">
        <v>63</v>
      </c>
      <c r="F840" s="40" t="s">
        <v>68</v>
      </c>
      <c r="G840" s="44">
        <v>4</v>
      </c>
      <c r="H840" s="43" t="s">
        <v>3</v>
      </c>
      <c r="I840" s="40">
        <v>1.53</v>
      </c>
      <c r="J840" s="40"/>
      <c r="K840" s="43" t="s">
        <v>60</v>
      </c>
      <c r="L840" s="43" t="s">
        <v>79</v>
      </c>
      <c r="M840" s="47" t="s">
        <v>73</v>
      </c>
    </row>
    <row r="841" spans="2:13">
      <c r="B841" s="42">
        <v>0.45833333333333298</v>
      </c>
      <c r="C841" s="43" t="s">
        <v>13</v>
      </c>
      <c r="D841" s="43" t="s">
        <v>1</v>
      </c>
      <c r="E841" s="43" t="s">
        <v>63</v>
      </c>
      <c r="F841" s="40" t="s">
        <v>68</v>
      </c>
      <c r="G841" s="44">
        <v>4</v>
      </c>
      <c r="H841" s="43" t="s">
        <v>3</v>
      </c>
      <c r="I841" s="40">
        <v>1.53</v>
      </c>
      <c r="J841" s="40"/>
      <c r="K841" s="43" t="s">
        <v>60</v>
      </c>
      <c r="L841" s="43" t="s">
        <v>79</v>
      </c>
      <c r="M841" s="47" t="s">
        <v>73</v>
      </c>
    </row>
    <row r="842" spans="2:13">
      <c r="B842" s="42">
        <v>0.47916666666666702</v>
      </c>
      <c r="C842" s="43" t="s">
        <v>13</v>
      </c>
      <c r="D842" s="43" t="s">
        <v>1</v>
      </c>
      <c r="E842" s="43" t="s">
        <v>63</v>
      </c>
      <c r="F842" s="40" t="s">
        <v>68</v>
      </c>
      <c r="G842" s="44">
        <v>4</v>
      </c>
      <c r="H842" s="43" t="s">
        <v>3</v>
      </c>
      <c r="I842" s="40">
        <v>1.53</v>
      </c>
      <c r="J842" s="40"/>
      <c r="K842" s="43" t="s">
        <v>60</v>
      </c>
      <c r="L842" s="43" t="s">
        <v>79</v>
      </c>
      <c r="M842" s="47" t="s">
        <v>73</v>
      </c>
    </row>
    <row r="843" spans="2:13">
      <c r="B843" s="42">
        <v>0.5</v>
      </c>
      <c r="C843" s="43" t="s">
        <v>13</v>
      </c>
      <c r="D843" s="43" t="s">
        <v>1</v>
      </c>
      <c r="E843" s="43" t="s">
        <v>63</v>
      </c>
      <c r="F843" s="40" t="s">
        <v>68</v>
      </c>
      <c r="G843" s="44">
        <v>4</v>
      </c>
      <c r="H843" s="43" t="s">
        <v>3</v>
      </c>
      <c r="I843" s="40">
        <v>1.53</v>
      </c>
      <c r="J843" s="40"/>
      <c r="K843" s="43" t="s">
        <v>60</v>
      </c>
      <c r="L843" s="43" t="s">
        <v>79</v>
      </c>
      <c r="M843" s="47" t="s">
        <v>73</v>
      </c>
    </row>
    <row r="844" spans="2:13">
      <c r="B844" s="42">
        <v>0.52083333333333304</v>
      </c>
      <c r="C844" s="43" t="s">
        <v>13</v>
      </c>
      <c r="D844" s="43" t="s">
        <v>1</v>
      </c>
      <c r="E844" s="43" t="s">
        <v>63</v>
      </c>
      <c r="F844" s="40" t="s">
        <v>68</v>
      </c>
      <c r="G844" s="44">
        <v>4</v>
      </c>
      <c r="H844" s="43" t="s">
        <v>3</v>
      </c>
      <c r="I844" s="40">
        <v>1.53</v>
      </c>
      <c r="J844" s="40"/>
      <c r="K844" s="43" t="s">
        <v>60</v>
      </c>
      <c r="L844" s="43" t="s">
        <v>79</v>
      </c>
      <c r="M844" s="47" t="s">
        <v>73</v>
      </c>
    </row>
    <row r="845" spans="2:13">
      <c r="B845" s="42">
        <v>0.54166666666666696</v>
      </c>
      <c r="C845" s="43" t="s">
        <v>13</v>
      </c>
      <c r="D845" s="43" t="s">
        <v>1</v>
      </c>
      <c r="E845" s="43" t="s">
        <v>63</v>
      </c>
      <c r="F845" s="40" t="s">
        <v>68</v>
      </c>
      <c r="G845" s="44">
        <v>4</v>
      </c>
      <c r="H845" s="43" t="s">
        <v>3</v>
      </c>
      <c r="I845" s="40">
        <v>1.53</v>
      </c>
      <c r="J845" s="40"/>
      <c r="K845" s="43" t="s">
        <v>60</v>
      </c>
      <c r="L845" s="43" t="s">
        <v>79</v>
      </c>
      <c r="M845" s="47" t="s">
        <v>73</v>
      </c>
    </row>
    <row r="846" spans="2:13">
      <c r="B846" s="42">
        <v>0.5625</v>
      </c>
      <c r="C846" s="43" t="s">
        <v>13</v>
      </c>
      <c r="D846" s="43" t="s">
        <v>1</v>
      </c>
      <c r="E846" s="43" t="s">
        <v>63</v>
      </c>
      <c r="F846" s="40" t="s">
        <v>68</v>
      </c>
      <c r="G846" s="44">
        <v>4</v>
      </c>
      <c r="H846" s="43" t="s">
        <v>3</v>
      </c>
      <c r="I846" s="40">
        <v>1.53</v>
      </c>
      <c r="J846" s="40"/>
      <c r="K846" s="43" t="s">
        <v>60</v>
      </c>
      <c r="L846" s="43" t="s">
        <v>79</v>
      </c>
      <c r="M846" s="47" t="s">
        <v>73</v>
      </c>
    </row>
    <row r="847" spans="2:13">
      <c r="B847" s="42">
        <v>0.58333333333333304</v>
      </c>
      <c r="C847" s="43" t="s">
        <v>13</v>
      </c>
      <c r="D847" s="43" t="s">
        <v>1</v>
      </c>
      <c r="E847" s="43" t="s">
        <v>63</v>
      </c>
      <c r="F847" s="40" t="s">
        <v>68</v>
      </c>
      <c r="G847" s="44">
        <v>4</v>
      </c>
      <c r="H847" s="43" t="s">
        <v>3</v>
      </c>
      <c r="I847" s="40">
        <v>1.53</v>
      </c>
      <c r="J847" s="40"/>
      <c r="K847" s="43" t="s">
        <v>60</v>
      </c>
      <c r="L847" s="43" t="s">
        <v>79</v>
      </c>
      <c r="M847" s="47" t="s">
        <v>73</v>
      </c>
    </row>
    <row r="848" spans="2:13">
      <c r="B848" s="42">
        <v>0.60416666666666696</v>
      </c>
      <c r="C848" s="43" t="s">
        <v>13</v>
      </c>
      <c r="D848" s="43" t="s">
        <v>1</v>
      </c>
      <c r="E848" s="43" t="s">
        <v>63</v>
      </c>
      <c r="F848" s="40" t="s">
        <v>68</v>
      </c>
      <c r="G848" s="44">
        <v>4</v>
      </c>
      <c r="H848" s="43" t="s">
        <v>3</v>
      </c>
      <c r="I848" s="40">
        <v>1.53</v>
      </c>
      <c r="J848" s="40"/>
      <c r="K848" s="43" t="s">
        <v>60</v>
      </c>
      <c r="L848" s="43" t="s">
        <v>79</v>
      </c>
      <c r="M848" s="47" t="s">
        <v>73</v>
      </c>
    </row>
    <row r="849" spans="2:13">
      <c r="B849" s="42">
        <v>0.625</v>
      </c>
      <c r="C849" s="43" t="s">
        <v>13</v>
      </c>
      <c r="D849" s="43" t="s">
        <v>1</v>
      </c>
      <c r="E849" s="43" t="s">
        <v>63</v>
      </c>
      <c r="F849" s="40" t="s">
        <v>68</v>
      </c>
      <c r="G849" s="44">
        <v>4</v>
      </c>
      <c r="H849" s="43" t="s">
        <v>3</v>
      </c>
      <c r="I849" s="40">
        <v>1.53</v>
      </c>
      <c r="J849" s="40"/>
      <c r="K849" s="43" t="s">
        <v>60</v>
      </c>
      <c r="L849" s="43" t="s">
        <v>79</v>
      </c>
      <c r="M849" s="47" t="s">
        <v>73</v>
      </c>
    </row>
    <row r="850" spans="2:13">
      <c r="B850" s="42">
        <v>0.64583333333333304</v>
      </c>
      <c r="C850" s="43" t="s">
        <v>13</v>
      </c>
      <c r="D850" s="43" t="s">
        <v>1</v>
      </c>
      <c r="E850" s="43" t="s">
        <v>63</v>
      </c>
      <c r="F850" s="40" t="s">
        <v>68</v>
      </c>
      <c r="G850" s="44">
        <v>4</v>
      </c>
      <c r="H850" s="43" t="s">
        <v>3</v>
      </c>
      <c r="I850" s="40">
        <v>1.53</v>
      </c>
      <c r="J850" s="40"/>
      <c r="K850" s="43" t="s">
        <v>60</v>
      </c>
      <c r="L850" s="43" t="s">
        <v>79</v>
      </c>
      <c r="M850" s="47" t="s">
        <v>73</v>
      </c>
    </row>
    <row r="851" spans="2:13">
      <c r="B851" s="42">
        <v>0.66666666666666696</v>
      </c>
      <c r="C851" s="43" t="s">
        <v>13</v>
      </c>
      <c r="D851" s="43" t="s">
        <v>1</v>
      </c>
      <c r="E851" s="43" t="s">
        <v>63</v>
      </c>
      <c r="F851" s="40" t="s">
        <v>68</v>
      </c>
      <c r="G851" s="44">
        <v>4</v>
      </c>
      <c r="H851" s="43" t="s">
        <v>3</v>
      </c>
      <c r="I851" s="40">
        <v>1.53</v>
      </c>
      <c r="J851" s="40"/>
      <c r="K851" s="43" t="s">
        <v>60</v>
      </c>
      <c r="L851" s="43" t="s">
        <v>79</v>
      </c>
      <c r="M851" s="47" t="s">
        <v>73</v>
      </c>
    </row>
    <row r="852" spans="2:13">
      <c r="B852" s="42">
        <v>0.6875</v>
      </c>
      <c r="C852" s="43" t="s">
        <v>13</v>
      </c>
      <c r="D852" s="43" t="s">
        <v>1</v>
      </c>
      <c r="E852" s="43" t="s">
        <v>63</v>
      </c>
      <c r="F852" s="40" t="s">
        <v>68</v>
      </c>
      <c r="G852" s="44">
        <v>4</v>
      </c>
      <c r="H852" s="43" t="s">
        <v>3</v>
      </c>
      <c r="I852" s="40">
        <v>1.53</v>
      </c>
      <c r="J852" s="40"/>
      <c r="K852" s="43" t="s">
        <v>60</v>
      </c>
      <c r="L852" s="43" t="s">
        <v>79</v>
      </c>
      <c r="M852" s="47" t="s">
        <v>73</v>
      </c>
    </row>
    <row r="853" spans="2:13">
      <c r="B853" s="42">
        <v>0.70833333333333304</v>
      </c>
      <c r="C853" s="43" t="s">
        <v>13</v>
      </c>
      <c r="D853" s="43" t="s">
        <v>1</v>
      </c>
      <c r="E853" s="43" t="s">
        <v>63</v>
      </c>
      <c r="F853" s="40" t="s">
        <v>68</v>
      </c>
      <c r="G853" s="44">
        <v>4</v>
      </c>
      <c r="H853" s="43" t="s">
        <v>3</v>
      </c>
      <c r="I853" s="40">
        <v>1.53</v>
      </c>
      <c r="J853" s="40"/>
      <c r="K853" s="43" t="s">
        <v>60</v>
      </c>
      <c r="L853" s="43" t="s">
        <v>79</v>
      </c>
      <c r="M853" s="47" t="s">
        <v>73</v>
      </c>
    </row>
    <row r="854" spans="2:13">
      <c r="B854" s="42">
        <v>0.72916666666666696</v>
      </c>
      <c r="C854" s="43" t="s">
        <v>13</v>
      </c>
      <c r="D854" s="43" t="s">
        <v>1</v>
      </c>
      <c r="E854" s="43" t="s">
        <v>63</v>
      </c>
      <c r="F854" s="40" t="s">
        <v>68</v>
      </c>
      <c r="G854" s="44">
        <v>4</v>
      </c>
      <c r="H854" s="43" t="s">
        <v>3</v>
      </c>
      <c r="I854" s="40">
        <v>1.53</v>
      </c>
      <c r="J854" s="40"/>
      <c r="K854" s="43" t="s">
        <v>60</v>
      </c>
      <c r="L854" s="43" t="s">
        <v>79</v>
      </c>
      <c r="M854" s="47" t="s">
        <v>73</v>
      </c>
    </row>
    <row r="855" spans="2:13">
      <c r="B855" s="42">
        <v>0.75</v>
      </c>
      <c r="C855" s="43" t="s">
        <v>13</v>
      </c>
      <c r="D855" s="43" t="s">
        <v>1</v>
      </c>
      <c r="E855" s="43" t="s">
        <v>63</v>
      </c>
      <c r="F855" s="40" t="s">
        <v>68</v>
      </c>
      <c r="G855" s="44">
        <v>4</v>
      </c>
      <c r="H855" s="43" t="s">
        <v>3</v>
      </c>
      <c r="I855" s="40">
        <v>1.53</v>
      </c>
      <c r="J855" s="40"/>
      <c r="K855" s="43" t="s">
        <v>60</v>
      </c>
      <c r="L855" s="43" t="s">
        <v>79</v>
      </c>
      <c r="M855" s="47" t="s">
        <v>73</v>
      </c>
    </row>
    <row r="856" spans="2:13">
      <c r="B856" s="42">
        <v>0.77083333333333304</v>
      </c>
      <c r="C856" s="43" t="s">
        <v>13</v>
      </c>
      <c r="D856" s="43" t="s">
        <v>1</v>
      </c>
      <c r="E856" s="43" t="s">
        <v>63</v>
      </c>
      <c r="F856" s="40" t="s">
        <v>68</v>
      </c>
      <c r="G856" s="44">
        <v>4</v>
      </c>
      <c r="H856" s="43" t="s">
        <v>3</v>
      </c>
      <c r="I856" s="40">
        <v>1.53</v>
      </c>
      <c r="J856" s="40"/>
      <c r="K856" s="43" t="s">
        <v>60</v>
      </c>
      <c r="L856" s="43" t="s">
        <v>79</v>
      </c>
      <c r="M856" s="47" t="s">
        <v>73</v>
      </c>
    </row>
    <row r="857" spans="2:13">
      <c r="B857" s="42">
        <v>0.79166666666666696</v>
      </c>
      <c r="C857" s="43" t="s">
        <v>13</v>
      </c>
      <c r="D857" s="43" t="s">
        <v>1</v>
      </c>
      <c r="E857" s="43" t="s">
        <v>63</v>
      </c>
      <c r="F857" s="40" t="s">
        <v>68</v>
      </c>
      <c r="G857" s="44">
        <v>4</v>
      </c>
      <c r="H857" s="43" t="s">
        <v>3</v>
      </c>
      <c r="I857" s="40">
        <v>1.53</v>
      </c>
      <c r="J857" s="40"/>
      <c r="K857" s="43" t="s">
        <v>60</v>
      </c>
      <c r="L857" s="43" t="s">
        <v>79</v>
      </c>
      <c r="M857" s="47" t="s">
        <v>73</v>
      </c>
    </row>
    <row r="858" spans="2:13">
      <c r="B858" s="42">
        <v>0.8125</v>
      </c>
      <c r="C858" s="43" t="s">
        <v>13</v>
      </c>
      <c r="D858" s="43" t="s">
        <v>1</v>
      </c>
      <c r="E858" s="43" t="s">
        <v>63</v>
      </c>
      <c r="F858" s="40" t="s">
        <v>68</v>
      </c>
      <c r="G858" s="44">
        <v>4</v>
      </c>
      <c r="H858" s="43" t="s">
        <v>3</v>
      </c>
      <c r="I858" s="40">
        <v>1.53</v>
      </c>
      <c r="J858" s="40"/>
      <c r="K858" s="43" t="s">
        <v>60</v>
      </c>
      <c r="L858" s="43" t="s">
        <v>79</v>
      </c>
      <c r="M858" s="47" t="s">
        <v>73</v>
      </c>
    </row>
    <row r="859" spans="2:13">
      <c r="B859" s="42">
        <v>0.83333333333333304</v>
      </c>
      <c r="C859" s="43" t="s">
        <v>13</v>
      </c>
      <c r="D859" s="43" t="s">
        <v>1</v>
      </c>
      <c r="E859" s="43" t="s">
        <v>63</v>
      </c>
      <c r="F859" s="40" t="s">
        <v>68</v>
      </c>
      <c r="G859" s="44">
        <v>4</v>
      </c>
      <c r="H859" s="43" t="s">
        <v>3</v>
      </c>
      <c r="I859" s="40">
        <v>1.53</v>
      </c>
      <c r="J859" s="40"/>
      <c r="K859" s="43" t="s">
        <v>60</v>
      </c>
      <c r="L859" s="43" t="s">
        <v>79</v>
      </c>
      <c r="M859" s="47" t="s">
        <v>73</v>
      </c>
    </row>
    <row r="860" spans="2:13">
      <c r="B860" s="42">
        <v>0.85416666666666696</v>
      </c>
      <c r="C860" s="43" t="s">
        <v>13</v>
      </c>
      <c r="D860" s="43" t="s">
        <v>1</v>
      </c>
      <c r="E860" s="43" t="s">
        <v>63</v>
      </c>
      <c r="F860" s="40" t="s">
        <v>68</v>
      </c>
      <c r="G860" s="44">
        <v>4</v>
      </c>
      <c r="H860" s="43" t="s">
        <v>3</v>
      </c>
      <c r="I860" s="40">
        <v>1.53</v>
      </c>
      <c r="J860" s="40"/>
      <c r="K860" s="43" t="s">
        <v>60</v>
      </c>
      <c r="L860" s="43" t="s">
        <v>79</v>
      </c>
      <c r="M860" s="47" t="s">
        <v>73</v>
      </c>
    </row>
    <row r="861" spans="2:13">
      <c r="B861" s="42">
        <v>0.875</v>
      </c>
      <c r="C861" s="43" t="s">
        <v>13</v>
      </c>
      <c r="D861" s="43" t="s">
        <v>1</v>
      </c>
      <c r="E861" s="43" t="s">
        <v>63</v>
      </c>
      <c r="F861" s="40" t="s">
        <v>68</v>
      </c>
      <c r="G861" s="44">
        <v>4</v>
      </c>
      <c r="H861" s="43" t="s">
        <v>3</v>
      </c>
      <c r="I861" s="40">
        <v>1.53</v>
      </c>
      <c r="J861" s="40"/>
      <c r="K861" s="43" t="s">
        <v>60</v>
      </c>
      <c r="L861" s="43" t="s">
        <v>79</v>
      </c>
      <c r="M861" s="47" t="s">
        <v>73</v>
      </c>
    </row>
    <row r="862" spans="2:13">
      <c r="B862" s="42">
        <v>0.89583333333333304</v>
      </c>
      <c r="C862" s="43" t="s">
        <v>13</v>
      </c>
      <c r="D862" s="43" t="s">
        <v>1</v>
      </c>
      <c r="E862" s="43" t="s">
        <v>63</v>
      </c>
      <c r="F862" s="40" t="s">
        <v>68</v>
      </c>
      <c r="G862" s="44">
        <v>4</v>
      </c>
      <c r="H862" s="43" t="s">
        <v>3</v>
      </c>
      <c r="I862" s="40">
        <v>1.53</v>
      </c>
      <c r="J862" s="40"/>
      <c r="K862" s="43" t="s">
        <v>60</v>
      </c>
      <c r="L862" s="43" t="s">
        <v>79</v>
      </c>
      <c r="M862" s="47" t="s">
        <v>73</v>
      </c>
    </row>
    <row r="863" spans="2:13">
      <c r="B863" s="42">
        <v>0.91666666666666696</v>
      </c>
      <c r="C863" s="43" t="s">
        <v>13</v>
      </c>
      <c r="D863" s="43" t="s">
        <v>1</v>
      </c>
      <c r="E863" s="43" t="s">
        <v>63</v>
      </c>
      <c r="F863" s="40" t="s">
        <v>68</v>
      </c>
      <c r="G863" s="44">
        <v>4</v>
      </c>
      <c r="H863" s="43" t="s">
        <v>3</v>
      </c>
      <c r="I863" s="40">
        <v>1.53</v>
      </c>
      <c r="J863" s="40"/>
      <c r="K863" s="43" t="s">
        <v>60</v>
      </c>
      <c r="L863" s="43" t="s">
        <v>79</v>
      </c>
      <c r="M863" s="47" t="s">
        <v>73</v>
      </c>
    </row>
    <row r="864" spans="2:13">
      <c r="B864" s="42">
        <v>0.9375</v>
      </c>
      <c r="C864" s="43" t="s">
        <v>13</v>
      </c>
      <c r="D864" s="43" t="s">
        <v>1</v>
      </c>
      <c r="E864" s="43" t="s">
        <v>63</v>
      </c>
      <c r="F864" s="40" t="s">
        <v>68</v>
      </c>
      <c r="G864" s="44">
        <v>4</v>
      </c>
      <c r="H864" s="43" t="s">
        <v>3</v>
      </c>
      <c r="I864" s="40">
        <v>1.53</v>
      </c>
      <c r="J864" s="40"/>
      <c r="K864" s="43" t="s">
        <v>60</v>
      </c>
      <c r="L864" s="43" t="s">
        <v>79</v>
      </c>
      <c r="M864" s="47" t="s">
        <v>73</v>
      </c>
    </row>
    <row r="865" spans="2:13">
      <c r="B865" s="42">
        <v>0.95833333333333304</v>
      </c>
      <c r="C865" s="43" t="s">
        <v>13</v>
      </c>
      <c r="D865" s="43" t="s">
        <v>1</v>
      </c>
      <c r="E865" s="43" t="s">
        <v>63</v>
      </c>
      <c r="F865" s="40" t="s">
        <v>68</v>
      </c>
      <c r="G865" s="44">
        <v>4</v>
      </c>
      <c r="H865" s="43" t="s">
        <v>3</v>
      </c>
      <c r="I865" s="40">
        <v>1.53</v>
      </c>
      <c r="J865" s="40"/>
      <c r="K865" s="43" t="s">
        <v>60</v>
      </c>
      <c r="L865" s="43" t="s">
        <v>79</v>
      </c>
      <c r="M865" s="47" t="s">
        <v>73</v>
      </c>
    </row>
    <row r="866" spans="2:13">
      <c r="B866" s="42">
        <v>0.97916666666666696</v>
      </c>
      <c r="C866" s="43" t="s">
        <v>13</v>
      </c>
      <c r="D866" s="43" t="s">
        <v>1</v>
      </c>
      <c r="E866" s="43" t="s">
        <v>63</v>
      </c>
      <c r="F866" s="40" t="s">
        <v>68</v>
      </c>
      <c r="G866" s="44">
        <v>4</v>
      </c>
      <c r="H866" s="43" t="s">
        <v>3</v>
      </c>
      <c r="I866" s="40">
        <v>1.53</v>
      </c>
      <c r="J866" s="40"/>
      <c r="K866" s="43" t="s">
        <v>60</v>
      </c>
      <c r="L866" s="43" t="s">
        <v>79</v>
      </c>
      <c r="M866" s="47" t="s">
        <v>73</v>
      </c>
    </row>
    <row r="867" spans="2:13">
      <c r="B867" s="42">
        <v>0</v>
      </c>
      <c r="C867" s="43" t="s">
        <v>8</v>
      </c>
      <c r="D867" s="43" t="s">
        <v>2</v>
      </c>
      <c r="E867" s="43" t="s">
        <v>64</v>
      </c>
      <c r="F867" s="40" t="s">
        <v>68</v>
      </c>
      <c r="G867" s="44">
        <v>4</v>
      </c>
      <c r="H867" s="43" t="s">
        <v>3</v>
      </c>
      <c r="I867" s="40">
        <v>1.53</v>
      </c>
      <c r="J867" s="40"/>
      <c r="K867" s="43" t="s">
        <v>60</v>
      </c>
      <c r="L867" s="43" t="s">
        <v>79</v>
      </c>
      <c r="M867" s="47" t="s">
        <v>73</v>
      </c>
    </row>
    <row r="868" spans="2:13">
      <c r="B868" s="42">
        <v>2.0833333333333301E-2</v>
      </c>
      <c r="C868" s="43" t="s">
        <v>8</v>
      </c>
      <c r="D868" s="43" t="s">
        <v>2</v>
      </c>
      <c r="E868" s="43" t="s">
        <v>64</v>
      </c>
      <c r="F868" s="40" t="s">
        <v>68</v>
      </c>
      <c r="G868" s="44">
        <v>4</v>
      </c>
      <c r="H868" s="43" t="s">
        <v>3</v>
      </c>
      <c r="I868" s="40">
        <v>1.53</v>
      </c>
      <c r="J868" s="40"/>
      <c r="K868" s="43" t="s">
        <v>60</v>
      </c>
      <c r="L868" s="43" t="s">
        <v>79</v>
      </c>
      <c r="M868" s="47" t="s">
        <v>73</v>
      </c>
    </row>
    <row r="869" spans="2:13">
      <c r="B869" s="42">
        <v>4.1666666666666699E-2</v>
      </c>
      <c r="C869" s="43" t="s">
        <v>8</v>
      </c>
      <c r="D869" s="43" t="s">
        <v>2</v>
      </c>
      <c r="E869" s="43" t="s">
        <v>64</v>
      </c>
      <c r="F869" s="40" t="s">
        <v>68</v>
      </c>
      <c r="G869" s="44">
        <v>4</v>
      </c>
      <c r="H869" s="43" t="s">
        <v>3</v>
      </c>
      <c r="I869" s="40">
        <v>1.53</v>
      </c>
      <c r="J869" s="40"/>
      <c r="K869" s="43" t="s">
        <v>60</v>
      </c>
      <c r="L869" s="43" t="s">
        <v>79</v>
      </c>
      <c r="M869" s="47" t="s">
        <v>73</v>
      </c>
    </row>
    <row r="870" spans="2:13">
      <c r="B870" s="42">
        <v>6.25E-2</v>
      </c>
      <c r="C870" s="43" t="s">
        <v>8</v>
      </c>
      <c r="D870" s="43" t="s">
        <v>2</v>
      </c>
      <c r="E870" s="43" t="s">
        <v>64</v>
      </c>
      <c r="F870" s="40" t="s">
        <v>68</v>
      </c>
      <c r="G870" s="44">
        <v>4</v>
      </c>
      <c r="H870" s="43" t="s">
        <v>3</v>
      </c>
      <c r="I870" s="40">
        <v>1.53</v>
      </c>
      <c r="J870" s="40"/>
      <c r="K870" s="43" t="s">
        <v>60</v>
      </c>
      <c r="L870" s="43" t="s">
        <v>79</v>
      </c>
      <c r="M870" s="47" t="s">
        <v>73</v>
      </c>
    </row>
    <row r="871" spans="2:13">
      <c r="B871" s="42">
        <v>8.3333333333333301E-2</v>
      </c>
      <c r="C871" s="43" t="s">
        <v>8</v>
      </c>
      <c r="D871" s="43" t="s">
        <v>2</v>
      </c>
      <c r="E871" s="43" t="s">
        <v>64</v>
      </c>
      <c r="F871" s="40" t="s">
        <v>68</v>
      </c>
      <c r="G871" s="44">
        <v>4</v>
      </c>
      <c r="H871" s="43" t="s">
        <v>3</v>
      </c>
      <c r="I871" s="40">
        <v>1.53</v>
      </c>
      <c r="J871" s="40"/>
      <c r="K871" s="43" t="s">
        <v>60</v>
      </c>
      <c r="L871" s="43" t="s">
        <v>79</v>
      </c>
      <c r="M871" s="47" t="s">
        <v>73</v>
      </c>
    </row>
    <row r="872" spans="2:13">
      <c r="B872" s="42">
        <v>0.104166666666667</v>
      </c>
      <c r="C872" s="43" t="s">
        <v>8</v>
      </c>
      <c r="D872" s="43" t="s">
        <v>2</v>
      </c>
      <c r="E872" s="43" t="s">
        <v>64</v>
      </c>
      <c r="F872" s="40" t="s">
        <v>68</v>
      </c>
      <c r="G872" s="44">
        <v>4</v>
      </c>
      <c r="H872" s="43" t="s">
        <v>3</v>
      </c>
      <c r="I872" s="40">
        <v>1.53</v>
      </c>
      <c r="J872" s="40"/>
      <c r="K872" s="43" t="s">
        <v>60</v>
      </c>
      <c r="L872" s="43" t="s">
        <v>79</v>
      </c>
      <c r="M872" s="47" t="s">
        <v>73</v>
      </c>
    </row>
    <row r="873" spans="2:13">
      <c r="B873" s="42">
        <v>0.125</v>
      </c>
      <c r="C873" s="43" t="s">
        <v>8</v>
      </c>
      <c r="D873" s="43" t="s">
        <v>2</v>
      </c>
      <c r="E873" s="43" t="s">
        <v>64</v>
      </c>
      <c r="F873" s="40" t="s">
        <v>68</v>
      </c>
      <c r="G873" s="44">
        <v>4</v>
      </c>
      <c r="H873" s="43" t="s">
        <v>3</v>
      </c>
      <c r="I873" s="40">
        <v>1.53</v>
      </c>
      <c r="J873" s="40"/>
      <c r="K873" s="43" t="s">
        <v>60</v>
      </c>
      <c r="L873" s="43" t="s">
        <v>79</v>
      </c>
      <c r="M873" s="47" t="s">
        <v>73</v>
      </c>
    </row>
    <row r="874" spans="2:13">
      <c r="B874" s="42">
        <v>0.14583333333333301</v>
      </c>
      <c r="C874" s="43" t="s">
        <v>8</v>
      </c>
      <c r="D874" s="43" t="s">
        <v>2</v>
      </c>
      <c r="E874" s="43" t="s">
        <v>64</v>
      </c>
      <c r="F874" s="40" t="s">
        <v>68</v>
      </c>
      <c r="G874" s="44">
        <v>4</v>
      </c>
      <c r="H874" s="43" t="s">
        <v>3</v>
      </c>
      <c r="I874" s="40">
        <v>1.53</v>
      </c>
      <c r="J874" s="40"/>
      <c r="K874" s="43" t="s">
        <v>60</v>
      </c>
      <c r="L874" s="43" t="s">
        <v>79</v>
      </c>
      <c r="M874" s="47" t="s">
        <v>73</v>
      </c>
    </row>
    <row r="875" spans="2:13">
      <c r="B875" s="42">
        <v>0.16666666666666699</v>
      </c>
      <c r="C875" s="43" t="s">
        <v>8</v>
      </c>
      <c r="D875" s="43" t="s">
        <v>2</v>
      </c>
      <c r="E875" s="43" t="s">
        <v>64</v>
      </c>
      <c r="F875" s="40" t="s">
        <v>68</v>
      </c>
      <c r="G875" s="44">
        <v>4</v>
      </c>
      <c r="H875" s="43" t="s">
        <v>3</v>
      </c>
      <c r="I875" s="40">
        <v>1.53</v>
      </c>
      <c r="J875" s="40"/>
      <c r="K875" s="43" t="s">
        <v>60</v>
      </c>
      <c r="L875" s="43" t="s">
        <v>79</v>
      </c>
      <c r="M875" s="47" t="s">
        <v>73</v>
      </c>
    </row>
    <row r="876" spans="2:13">
      <c r="B876" s="42">
        <v>0.1875</v>
      </c>
      <c r="C876" s="43" t="s">
        <v>8</v>
      </c>
      <c r="D876" s="43" t="s">
        <v>2</v>
      </c>
      <c r="E876" s="43" t="s">
        <v>64</v>
      </c>
      <c r="F876" s="40" t="s">
        <v>68</v>
      </c>
      <c r="G876" s="44">
        <v>4</v>
      </c>
      <c r="H876" s="43" t="s">
        <v>3</v>
      </c>
      <c r="I876" s="40">
        <v>1.53</v>
      </c>
      <c r="J876" s="40"/>
      <c r="K876" s="43" t="s">
        <v>60</v>
      </c>
      <c r="L876" s="43" t="s">
        <v>79</v>
      </c>
      <c r="M876" s="47" t="s">
        <v>73</v>
      </c>
    </row>
    <row r="877" spans="2:13">
      <c r="B877" s="42">
        <v>0.20833333333333301</v>
      </c>
      <c r="C877" s="43" t="s">
        <v>8</v>
      </c>
      <c r="D877" s="43" t="s">
        <v>2</v>
      </c>
      <c r="E877" s="43" t="s">
        <v>64</v>
      </c>
      <c r="F877" s="40" t="s">
        <v>68</v>
      </c>
      <c r="G877" s="44">
        <v>4</v>
      </c>
      <c r="H877" s="43" t="s">
        <v>3</v>
      </c>
      <c r="I877" s="40">
        <v>1.53</v>
      </c>
      <c r="J877" s="40"/>
      <c r="K877" s="43" t="s">
        <v>60</v>
      </c>
      <c r="L877" s="43" t="s">
        <v>79</v>
      </c>
      <c r="M877" s="47" t="s">
        <v>73</v>
      </c>
    </row>
    <row r="878" spans="2:13">
      <c r="B878" s="42">
        <v>0.22916666666666699</v>
      </c>
      <c r="C878" s="43" t="s">
        <v>8</v>
      </c>
      <c r="D878" s="43" t="s">
        <v>2</v>
      </c>
      <c r="E878" s="43" t="s">
        <v>64</v>
      </c>
      <c r="F878" s="40" t="s">
        <v>68</v>
      </c>
      <c r="G878" s="44">
        <v>4</v>
      </c>
      <c r="H878" s="43" t="s">
        <v>3</v>
      </c>
      <c r="I878" s="40">
        <v>1.53</v>
      </c>
      <c r="J878" s="40"/>
      <c r="K878" s="43" t="s">
        <v>60</v>
      </c>
      <c r="L878" s="43" t="s">
        <v>79</v>
      </c>
      <c r="M878" s="47" t="s">
        <v>73</v>
      </c>
    </row>
    <row r="879" spans="2:13">
      <c r="B879" s="42">
        <v>0.25</v>
      </c>
      <c r="C879" s="43" t="s">
        <v>8</v>
      </c>
      <c r="D879" s="43" t="s">
        <v>2</v>
      </c>
      <c r="E879" s="43" t="s">
        <v>64</v>
      </c>
      <c r="F879" s="40" t="s">
        <v>68</v>
      </c>
      <c r="G879" s="44">
        <v>4</v>
      </c>
      <c r="H879" s="43" t="s">
        <v>3</v>
      </c>
      <c r="I879" s="40">
        <v>1.53</v>
      </c>
      <c r="J879" s="40"/>
      <c r="K879" s="43" t="s">
        <v>60</v>
      </c>
      <c r="L879" s="43" t="s">
        <v>79</v>
      </c>
      <c r="M879" s="47" t="s">
        <v>73</v>
      </c>
    </row>
    <row r="880" spans="2:13">
      <c r="B880" s="42">
        <v>0.27083333333333298</v>
      </c>
      <c r="C880" s="43" t="s">
        <v>8</v>
      </c>
      <c r="D880" s="43" t="s">
        <v>2</v>
      </c>
      <c r="E880" s="43" t="s">
        <v>64</v>
      </c>
      <c r="F880" s="40" t="s">
        <v>68</v>
      </c>
      <c r="G880" s="44">
        <v>4</v>
      </c>
      <c r="H880" s="43" t="s">
        <v>3</v>
      </c>
      <c r="I880" s="40">
        <v>1.53</v>
      </c>
      <c r="J880" s="40"/>
      <c r="K880" s="43" t="s">
        <v>60</v>
      </c>
      <c r="L880" s="43" t="s">
        <v>79</v>
      </c>
      <c r="M880" s="47" t="s">
        <v>73</v>
      </c>
    </row>
    <row r="881" spans="2:13">
      <c r="B881" s="42">
        <v>0.29166666666666702</v>
      </c>
      <c r="C881" s="43" t="s">
        <v>8</v>
      </c>
      <c r="D881" s="43" t="s">
        <v>2</v>
      </c>
      <c r="E881" s="43" t="s">
        <v>64</v>
      </c>
      <c r="F881" s="40" t="s">
        <v>68</v>
      </c>
      <c r="G881" s="44">
        <v>4</v>
      </c>
      <c r="H881" s="43" t="s">
        <v>3</v>
      </c>
      <c r="I881" s="40">
        <v>1.53</v>
      </c>
      <c r="J881" s="40"/>
      <c r="K881" s="43" t="s">
        <v>60</v>
      </c>
      <c r="L881" s="43" t="s">
        <v>79</v>
      </c>
      <c r="M881" s="47" t="s">
        <v>73</v>
      </c>
    </row>
    <row r="882" spans="2:13">
      <c r="B882" s="42">
        <v>0.3125</v>
      </c>
      <c r="C882" s="43" t="s">
        <v>8</v>
      </c>
      <c r="D882" s="43" t="s">
        <v>2</v>
      </c>
      <c r="E882" s="43" t="s">
        <v>64</v>
      </c>
      <c r="F882" s="40" t="s">
        <v>68</v>
      </c>
      <c r="G882" s="44">
        <v>1</v>
      </c>
      <c r="H882" s="43" t="s">
        <v>3</v>
      </c>
      <c r="I882" s="40">
        <v>2.97</v>
      </c>
      <c r="J882" s="40"/>
      <c r="K882" s="43" t="s">
        <v>69</v>
      </c>
      <c r="L882" s="43" t="s">
        <v>81</v>
      </c>
      <c r="M882" s="47" t="s">
        <v>73</v>
      </c>
    </row>
    <row r="883" spans="2:13">
      <c r="B883" s="42">
        <v>0.33333333333333298</v>
      </c>
      <c r="C883" s="43" t="s">
        <v>8</v>
      </c>
      <c r="D883" s="43" t="s">
        <v>2</v>
      </c>
      <c r="E883" s="43" t="s">
        <v>64</v>
      </c>
      <c r="F883" s="40" t="s">
        <v>68</v>
      </c>
      <c r="G883" s="44">
        <v>1</v>
      </c>
      <c r="H883" s="43" t="s">
        <v>3</v>
      </c>
      <c r="I883" s="40">
        <v>2.97</v>
      </c>
      <c r="J883" s="40"/>
      <c r="K883" s="43" t="s">
        <v>69</v>
      </c>
      <c r="L883" s="43" t="s">
        <v>81</v>
      </c>
      <c r="M883" s="47" t="s">
        <v>73</v>
      </c>
    </row>
    <row r="884" spans="2:13">
      <c r="B884" s="42">
        <v>0.35416666666666702</v>
      </c>
      <c r="C884" s="43" t="s">
        <v>8</v>
      </c>
      <c r="D884" s="43" t="s">
        <v>2</v>
      </c>
      <c r="E884" s="43" t="s">
        <v>64</v>
      </c>
      <c r="F884" s="40" t="s">
        <v>68</v>
      </c>
      <c r="G884" s="44">
        <v>1</v>
      </c>
      <c r="H884" s="43" t="s">
        <v>3</v>
      </c>
      <c r="I884" s="40">
        <v>2.97</v>
      </c>
      <c r="J884" s="40"/>
      <c r="K884" s="43" t="s">
        <v>69</v>
      </c>
      <c r="L884" s="43" t="s">
        <v>81</v>
      </c>
      <c r="M884" s="47" t="s">
        <v>73</v>
      </c>
    </row>
    <row r="885" spans="2:13">
      <c r="B885" s="42">
        <v>0.375</v>
      </c>
      <c r="C885" s="43" t="s">
        <v>8</v>
      </c>
      <c r="D885" s="43" t="s">
        <v>2</v>
      </c>
      <c r="E885" s="43" t="s">
        <v>64</v>
      </c>
      <c r="F885" s="40" t="s">
        <v>68</v>
      </c>
      <c r="G885" s="44">
        <v>1</v>
      </c>
      <c r="H885" s="43" t="s">
        <v>3</v>
      </c>
      <c r="I885" s="40">
        <v>2.97</v>
      </c>
      <c r="J885" s="40"/>
      <c r="K885" s="43" t="s">
        <v>69</v>
      </c>
      <c r="L885" s="43" t="s">
        <v>81</v>
      </c>
      <c r="M885" s="47" t="s">
        <v>73</v>
      </c>
    </row>
    <row r="886" spans="2:13">
      <c r="B886" s="42">
        <v>0.39583333333333298</v>
      </c>
      <c r="C886" s="43" t="s">
        <v>8</v>
      </c>
      <c r="D886" s="43" t="s">
        <v>2</v>
      </c>
      <c r="E886" s="43" t="s">
        <v>64</v>
      </c>
      <c r="F886" s="40" t="s">
        <v>68</v>
      </c>
      <c r="G886" s="44">
        <v>1</v>
      </c>
      <c r="H886" s="43" t="s">
        <v>3</v>
      </c>
      <c r="I886" s="40">
        <v>2.97</v>
      </c>
      <c r="J886" s="40"/>
      <c r="K886" s="43" t="s">
        <v>69</v>
      </c>
      <c r="L886" s="43" t="s">
        <v>81</v>
      </c>
      <c r="M886" s="47" t="s">
        <v>73</v>
      </c>
    </row>
    <row r="887" spans="2:13">
      <c r="B887" s="42">
        <v>0.41666666666666702</v>
      </c>
      <c r="C887" s="43" t="s">
        <v>8</v>
      </c>
      <c r="D887" s="43" t="s">
        <v>2</v>
      </c>
      <c r="E887" s="43" t="s">
        <v>64</v>
      </c>
      <c r="F887" s="40" t="s">
        <v>68</v>
      </c>
      <c r="G887" s="44">
        <v>1</v>
      </c>
      <c r="H887" s="43" t="s">
        <v>3</v>
      </c>
      <c r="I887" s="40">
        <v>2.97</v>
      </c>
      <c r="J887" s="40"/>
      <c r="K887" s="43" t="s">
        <v>69</v>
      </c>
      <c r="L887" s="43" t="s">
        <v>81</v>
      </c>
      <c r="M887" s="47" t="s">
        <v>73</v>
      </c>
    </row>
    <row r="888" spans="2:13">
      <c r="B888" s="42">
        <v>0.4375</v>
      </c>
      <c r="C888" s="43" t="s">
        <v>8</v>
      </c>
      <c r="D888" s="43" t="s">
        <v>2</v>
      </c>
      <c r="E888" s="43" t="s">
        <v>64</v>
      </c>
      <c r="F888" s="40" t="s">
        <v>68</v>
      </c>
      <c r="G888" s="44">
        <v>1</v>
      </c>
      <c r="H888" s="43" t="s">
        <v>3</v>
      </c>
      <c r="I888" s="40">
        <v>2.97</v>
      </c>
      <c r="J888" s="40"/>
      <c r="K888" s="43" t="s">
        <v>69</v>
      </c>
      <c r="L888" s="43" t="s">
        <v>81</v>
      </c>
      <c r="M888" s="47" t="s">
        <v>73</v>
      </c>
    </row>
    <row r="889" spans="2:13">
      <c r="B889" s="42">
        <v>0.45833333333333298</v>
      </c>
      <c r="C889" s="43" t="s">
        <v>8</v>
      </c>
      <c r="D889" s="43" t="s">
        <v>2</v>
      </c>
      <c r="E889" s="43" t="s">
        <v>64</v>
      </c>
      <c r="F889" s="40" t="s">
        <v>68</v>
      </c>
      <c r="G889" s="44">
        <v>1</v>
      </c>
      <c r="H889" s="43" t="s">
        <v>3</v>
      </c>
      <c r="I889" s="40">
        <v>2.97</v>
      </c>
      <c r="J889" s="40"/>
      <c r="K889" s="43" t="s">
        <v>69</v>
      </c>
      <c r="L889" s="43" t="s">
        <v>81</v>
      </c>
      <c r="M889" s="47" t="s">
        <v>73</v>
      </c>
    </row>
    <row r="890" spans="2:13">
      <c r="B890" s="42">
        <v>0.47916666666666702</v>
      </c>
      <c r="C890" s="43" t="s">
        <v>8</v>
      </c>
      <c r="D890" s="43" t="s">
        <v>2</v>
      </c>
      <c r="E890" s="43" t="s">
        <v>64</v>
      </c>
      <c r="F890" s="40" t="s">
        <v>68</v>
      </c>
      <c r="G890" s="44">
        <v>1</v>
      </c>
      <c r="H890" s="43" t="s">
        <v>3</v>
      </c>
      <c r="I890" s="40">
        <v>2.97</v>
      </c>
      <c r="J890" s="40"/>
      <c r="K890" s="43" t="s">
        <v>69</v>
      </c>
      <c r="L890" s="43" t="s">
        <v>81</v>
      </c>
      <c r="M890" s="47" t="s">
        <v>73</v>
      </c>
    </row>
    <row r="891" spans="2:13">
      <c r="B891" s="42">
        <v>0.5</v>
      </c>
      <c r="C891" s="43" t="s">
        <v>8</v>
      </c>
      <c r="D891" s="43" t="s">
        <v>2</v>
      </c>
      <c r="E891" s="43" t="s">
        <v>64</v>
      </c>
      <c r="F891" s="40" t="s">
        <v>68</v>
      </c>
      <c r="G891" s="44">
        <v>1</v>
      </c>
      <c r="H891" s="43" t="s">
        <v>3</v>
      </c>
      <c r="I891" s="40">
        <v>2.97</v>
      </c>
      <c r="J891" s="40"/>
      <c r="K891" s="43" t="s">
        <v>69</v>
      </c>
      <c r="L891" s="43" t="s">
        <v>81</v>
      </c>
      <c r="M891" s="47" t="s">
        <v>73</v>
      </c>
    </row>
    <row r="892" spans="2:13">
      <c r="B892" s="42">
        <v>0.52083333333333304</v>
      </c>
      <c r="C892" s="43" t="s">
        <v>8</v>
      </c>
      <c r="D892" s="43" t="s">
        <v>2</v>
      </c>
      <c r="E892" s="43" t="s">
        <v>64</v>
      </c>
      <c r="F892" s="40" t="s">
        <v>68</v>
      </c>
      <c r="G892" s="44">
        <v>1</v>
      </c>
      <c r="H892" s="43" t="s">
        <v>3</v>
      </c>
      <c r="I892" s="40">
        <v>2.97</v>
      </c>
      <c r="J892" s="40"/>
      <c r="K892" s="43" t="s">
        <v>69</v>
      </c>
      <c r="L892" s="43" t="s">
        <v>81</v>
      </c>
      <c r="M892" s="47" t="s">
        <v>73</v>
      </c>
    </row>
    <row r="893" spans="2:13">
      <c r="B893" s="42">
        <v>0.54166666666666696</v>
      </c>
      <c r="C893" s="43" t="s">
        <v>8</v>
      </c>
      <c r="D893" s="43" t="s">
        <v>2</v>
      </c>
      <c r="E893" s="43" t="s">
        <v>64</v>
      </c>
      <c r="F893" s="40" t="s">
        <v>68</v>
      </c>
      <c r="G893" s="44">
        <v>1</v>
      </c>
      <c r="H893" s="43" t="s">
        <v>3</v>
      </c>
      <c r="I893" s="40">
        <v>2.97</v>
      </c>
      <c r="J893" s="40"/>
      <c r="K893" s="43" t="s">
        <v>69</v>
      </c>
      <c r="L893" s="43" t="s">
        <v>81</v>
      </c>
      <c r="M893" s="47" t="s">
        <v>73</v>
      </c>
    </row>
    <row r="894" spans="2:13">
      <c r="B894" s="42">
        <v>0.5625</v>
      </c>
      <c r="C894" s="43" t="s">
        <v>8</v>
      </c>
      <c r="D894" s="43" t="s">
        <v>2</v>
      </c>
      <c r="E894" s="43" t="s">
        <v>64</v>
      </c>
      <c r="F894" s="40" t="s">
        <v>68</v>
      </c>
      <c r="G894" s="44">
        <v>1</v>
      </c>
      <c r="H894" s="43" t="s">
        <v>3</v>
      </c>
      <c r="I894" s="40">
        <v>2.97</v>
      </c>
      <c r="J894" s="40"/>
      <c r="K894" s="43" t="s">
        <v>69</v>
      </c>
      <c r="L894" s="43" t="s">
        <v>81</v>
      </c>
      <c r="M894" s="47" t="s">
        <v>73</v>
      </c>
    </row>
    <row r="895" spans="2:13">
      <c r="B895" s="42">
        <v>0.58333333333333304</v>
      </c>
      <c r="C895" s="43" t="s">
        <v>8</v>
      </c>
      <c r="D895" s="43" t="s">
        <v>2</v>
      </c>
      <c r="E895" s="43" t="s">
        <v>64</v>
      </c>
      <c r="F895" s="40" t="s">
        <v>68</v>
      </c>
      <c r="G895" s="44">
        <v>1</v>
      </c>
      <c r="H895" s="43" t="s">
        <v>3</v>
      </c>
      <c r="I895" s="40">
        <v>2.97</v>
      </c>
      <c r="J895" s="40"/>
      <c r="K895" s="43" t="s">
        <v>69</v>
      </c>
      <c r="L895" s="43" t="s">
        <v>81</v>
      </c>
      <c r="M895" s="47" t="s">
        <v>73</v>
      </c>
    </row>
    <row r="896" spans="2:13">
      <c r="B896" s="42">
        <v>0.60416666666666696</v>
      </c>
      <c r="C896" s="43" t="s">
        <v>8</v>
      </c>
      <c r="D896" s="43" t="s">
        <v>2</v>
      </c>
      <c r="E896" s="43" t="s">
        <v>64</v>
      </c>
      <c r="F896" s="40" t="s">
        <v>68</v>
      </c>
      <c r="G896" s="44">
        <v>1</v>
      </c>
      <c r="H896" s="43" t="s">
        <v>3</v>
      </c>
      <c r="I896" s="40">
        <v>2.97</v>
      </c>
      <c r="J896" s="40"/>
      <c r="K896" s="43" t="s">
        <v>69</v>
      </c>
      <c r="L896" s="43" t="s">
        <v>81</v>
      </c>
      <c r="M896" s="47" t="s">
        <v>73</v>
      </c>
    </row>
    <row r="897" spans="2:13">
      <c r="B897" s="42">
        <v>0.625</v>
      </c>
      <c r="C897" s="43" t="s">
        <v>8</v>
      </c>
      <c r="D897" s="43" t="s">
        <v>2</v>
      </c>
      <c r="E897" s="43" t="s">
        <v>64</v>
      </c>
      <c r="F897" s="40" t="s">
        <v>68</v>
      </c>
      <c r="G897" s="44">
        <v>1</v>
      </c>
      <c r="H897" s="43" t="s">
        <v>3</v>
      </c>
      <c r="I897" s="40">
        <v>2.97</v>
      </c>
      <c r="J897" s="40"/>
      <c r="K897" s="43" t="s">
        <v>69</v>
      </c>
      <c r="L897" s="43" t="s">
        <v>81</v>
      </c>
      <c r="M897" s="47" t="s">
        <v>73</v>
      </c>
    </row>
    <row r="898" spans="2:13">
      <c r="B898" s="42">
        <v>0.64583333333333304</v>
      </c>
      <c r="C898" s="43" t="s">
        <v>8</v>
      </c>
      <c r="D898" s="43" t="s">
        <v>2</v>
      </c>
      <c r="E898" s="43" t="s">
        <v>64</v>
      </c>
      <c r="F898" s="40" t="s">
        <v>68</v>
      </c>
      <c r="G898" s="44">
        <v>1</v>
      </c>
      <c r="H898" s="43" t="s">
        <v>3</v>
      </c>
      <c r="I898" s="40">
        <v>2.97</v>
      </c>
      <c r="J898" s="40"/>
      <c r="K898" s="43" t="s">
        <v>69</v>
      </c>
      <c r="L898" s="43" t="s">
        <v>81</v>
      </c>
      <c r="M898" s="47" t="s">
        <v>73</v>
      </c>
    </row>
    <row r="899" spans="2:13">
      <c r="B899" s="42">
        <v>0.66666666666666696</v>
      </c>
      <c r="C899" s="43" t="s">
        <v>8</v>
      </c>
      <c r="D899" s="43" t="s">
        <v>2</v>
      </c>
      <c r="E899" s="43" t="s">
        <v>64</v>
      </c>
      <c r="F899" s="40" t="s">
        <v>68</v>
      </c>
      <c r="G899" s="44">
        <v>1</v>
      </c>
      <c r="H899" s="43" t="s">
        <v>3</v>
      </c>
      <c r="I899" s="40">
        <v>2.97</v>
      </c>
      <c r="J899" s="40"/>
      <c r="K899" s="43" t="s">
        <v>69</v>
      </c>
      <c r="L899" s="43" t="s">
        <v>81</v>
      </c>
      <c r="M899" s="47" t="s">
        <v>73</v>
      </c>
    </row>
    <row r="900" spans="2:13">
      <c r="B900" s="42">
        <v>0.6875</v>
      </c>
      <c r="C900" s="43" t="s">
        <v>8</v>
      </c>
      <c r="D900" s="43" t="s">
        <v>2</v>
      </c>
      <c r="E900" s="43" t="s">
        <v>64</v>
      </c>
      <c r="F900" s="40" t="s">
        <v>68</v>
      </c>
      <c r="G900" s="44">
        <v>1</v>
      </c>
      <c r="H900" s="43" t="s">
        <v>3</v>
      </c>
      <c r="I900" s="40">
        <v>2.97</v>
      </c>
      <c r="J900" s="40"/>
      <c r="K900" s="43" t="s">
        <v>69</v>
      </c>
      <c r="L900" s="43" t="s">
        <v>81</v>
      </c>
      <c r="M900" s="47" t="s">
        <v>73</v>
      </c>
    </row>
    <row r="901" spans="2:13">
      <c r="B901" s="42">
        <v>0.70833333333333304</v>
      </c>
      <c r="C901" s="43" t="s">
        <v>8</v>
      </c>
      <c r="D901" s="43" t="s">
        <v>2</v>
      </c>
      <c r="E901" s="43" t="s">
        <v>64</v>
      </c>
      <c r="F901" s="40" t="s">
        <v>68</v>
      </c>
      <c r="G901" s="44">
        <v>1</v>
      </c>
      <c r="H901" s="43" t="s">
        <v>3</v>
      </c>
      <c r="I901" s="40">
        <v>2.97</v>
      </c>
      <c r="J901" s="40"/>
      <c r="K901" s="43" t="s">
        <v>69</v>
      </c>
      <c r="L901" s="43" t="s">
        <v>81</v>
      </c>
      <c r="M901" s="47" t="s">
        <v>73</v>
      </c>
    </row>
    <row r="902" spans="2:13">
      <c r="B902" s="42">
        <v>0.72916666666666696</v>
      </c>
      <c r="C902" s="43" t="s">
        <v>8</v>
      </c>
      <c r="D902" s="43" t="s">
        <v>2</v>
      </c>
      <c r="E902" s="43" t="s">
        <v>64</v>
      </c>
      <c r="F902" s="40" t="s">
        <v>68</v>
      </c>
      <c r="G902" s="44">
        <v>1</v>
      </c>
      <c r="H902" s="43" t="s">
        <v>3</v>
      </c>
      <c r="I902" s="40">
        <v>2.97</v>
      </c>
      <c r="J902" s="40"/>
      <c r="K902" s="43" t="s">
        <v>69</v>
      </c>
      <c r="L902" s="43" t="s">
        <v>81</v>
      </c>
      <c r="M902" s="47" t="s">
        <v>73</v>
      </c>
    </row>
    <row r="903" spans="2:13">
      <c r="B903" s="42">
        <v>0.75</v>
      </c>
      <c r="C903" s="43" t="s">
        <v>8</v>
      </c>
      <c r="D903" s="43" t="s">
        <v>2</v>
      </c>
      <c r="E903" s="43" t="s">
        <v>64</v>
      </c>
      <c r="F903" s="40" t="s">
        <v>68</v>
      </c>
      <c r="G903" s="44">
        <v>1</v>
      </c>
      <c r="H903" s="43" t="s">
        <v>3</v>
      </c>
      <c r="I903" s="40">
        <v>2.97</v>
      </c>
      <c r="J903" s="40"/>
      <c r="K903" s="43" t="s">
        <v>69</v>
      </c>
      <c r="L903" s="43" t="s">
        <v>81</v>
      </c>
      <c r="M903" s="47" t="s">
        <v>73</v>
      </c>
    </row>
    <row r="904" spans="2:13">
      <c r="B904" s="42">
        <v>0.77083333333333304</v>
      </c>
      <c r="C904" s="43" t="s">
        <v>8</v>
      </c>
      <c r="D904" s="43" t="s">
        <v>2</v>
      </c>
      <c r="E904" s="43" t="s">
        <v>64</v>
      </c>
      <c r="F904" s="40" t="s">
        <v>68</v>
      </c>
      <c r="G904" s="44">
        <v>1</v>
      </c>
      <c r="H904" s="43" t="s">
        <v>3</v>
      </c>
      <c r="I904" s="40">
        <v>2.97</v>
      </c>
      <c r="J904" s="40"/>
      <c r="K904" s="43" t="s">
        <v>69</v>
      </c>
      <c r="L904" s="43" t="s">
        <v>81</v>
      </c>
      <c r="M904" s="47" t="s">
        <v>73</v>
      </c>
    </row>
    <row r="905" spans="2:13">
      <c r="B905" s="42">
        <v>0.79166666666666696</v>
      </c>
      <c r="C905" s="43" t="s">
        <v>8</v>
      </c>
      <c r="D905" s="43" t="s">
        <v>2</v>
      </c>
      <c r="E905" s="43" t="s">
        <v>64</v>
      </c>
      <c r="F905" s="40" t="s">
        <v>68</v>
      </c>
      <c r="G905" s="44">
        <v>1</v>
      </c>
      <c r="H905" s="43" t="s">
        <v>3</v>
      </c>
      <c r="I905" s="40">
        <v>2.97</v>
      </c>
      <c r="J905" s="40"/>
      <c r="K905" s="43" t="s">
        <v>69</v>
      </c>
      <c r="L905" s="43" t="s">
        <v>81</v>
      </c>
      <c r="M905" s="47" t="s">
        <v>73</v>
      </c>
    </row>
    <row r="906" spans="2:13">
      <c r="B906" s="42">
        <v>0.8125</v>
      </c>
      <c r="C906" s="43" t="s">
        <v>8</v>
      </c>
      <c r="D906" s="43" t="s">
        <v>2</v>
      </c>
      <c r="E906" s="43" t="s">
        <v>64</v>
      </c>
      <c r="F906" s="40" t="s">
        <v>68</v>
      </c>
      <c r="G906" s="44">
        <v>1</v>
      </c>
      <c r="H906" s="43" t="s">
        <v>3</v>
      </c>
      <c r="I906" s="40">
        <v>2.97</v>
      </c>
      <c r="J906" s="40"/>
      <c r="K906" s="43" t="s">
        <v>69</v>
      </c>
      <c r="L906" s="43" t="s">
        <v>81</v>
      </c>
      <c r="M906" s="47" t="s">
        <v>73</v>
      </c>
    </row>
    <row r="907" spans="2:13">
      <c r="B907" s="42">
        <v>0.83333333333333304</v>
      </c>
      <c r="C907" s="43" t="s">
        <v>8</v>
      </c>
      <c r="D907" s="43" t="s">
        <v>2</v>
      </c>
      <c r="E907" s="43" t="s">
        <v>64</v>
      </c>
      <c r="F907" s="40" t="s">
        <v>68</v>
      </c>
      <c r="G907" s="44">
        <v>1</v>
      </c>
      <c r="H907" s="43" t="s">
        <v>3</v>
      </c>
      <c r="I907" s="40">
        <v>2.97</v>
      </c>
      <c r="J907" s="40"/>
      <c r="K907" s="43" t="s">
        <v>69</v>
      </c>
      <c r="L907" s="43" t="s">
        <v>81</v>
      </c>
      <c r="M907" s="47" t="s">
        <v>73</v>
      </c>
    </row>
    <row r="908" spans="2:13">
      <c r="B908" s="42">
        <v>0.85416666666666696</v>
      </c>
      <c r="C908" s="43" t="s">
        <v>8</v>
      </c>
      <c r="D908" s="43" t="s">
        <v>2</v>
      </c>
      <c r="E908" s="43" t="s">
        <v>64</v>
      </c>
      <c r="F908" s="40" t="s">
        <v>68</v>
      </c>
      <c r="G908" s="44">
        <v>1</v>
      </c>
      <c r="H908" s="43" t="s">
        <v>3</v>
      </c>
      <c r="I908" s="40">
        <v>2.97</v>
      </c>
      <c r="J908" s="40"/>
      <c r="K908" s="43" t="s">
        <v>69</v>
      </c>
      <c r="L908" s="43" t="s">
        <v>81</v>
      </c>
      <c r="M908" s="47" t="s">
        <v>73</v>
      </c>
    </row>
    <row r="909" spans="2:13">
      <c r="B909" s="42">
        <v>0.875</v>
      </c>
      <c r="C909" s="43" t="s">
        <v>8</v>
      </c>
      <c r="D909" s="43" t="s">
        <v>2</v>
      </c>
      <c r="E909" s="43" t="s">
        <v>64</v>
      </c>
      <c r="F909" s="40" t="s">
        <v>68</v>
      </c>
      <c r="G909" s="44">
        <v>1</v>
      </c>
      <c r="H909" s="43" t="s">
        <v>3</v>
      </c>
      <c r="I909" s="40">
        <v>2.97</v>
      </c>
      <c r="J909" s="40"/>
      <c r="K909" s="43" t="s">
        <v>69</v>
      </c>
      <c r="L909" s="43" t="s">
        <v>81</v>
      </c>
      <c r="M909" s="47" t="s">
        <v>73</v>
      </c>
    </row>
    <row r="910" spans="2:13">
      <c r="B910" s="42">
        <v>0.89583333333333304</v>
      </c>
      <c r="C910" s="43" t="s">
        <v>8</v>
      </c>
      <c r="D910" s="43" t="s">
        <v>2</v>
      </c>
      <c r="E910" s="43" t="s">
        <v>64</v>
      </c>
      <c r="F910" s="40" t="s">
        <v>68</v>
      </c>
      <c r="G910" s="44">
        <v>1</v>
      </c>
      <c r="H910" s="43" t="s">
        <v>3</v>
      </c>
      <c r="I910" s="40">
        <v>2.97</v>
      </c>
      <c r="J910" s="40"/>
      <c r="K910" s="43" t="s">
        <v>69</v>
      </c>
      <c r="L910" s="43" t="s">
        <v>81</v>
      </c>
      <c r="M910" s="47" t="s">
        <v>73</v>
      </c>
    </row>
    <row r="911" spans="2:13">
      <c r="B911" s="42">
        <v>0.91666666666666696</v>
      </c>
      <c r="C911" s="43" t="s">
        <v>8</v>
      </c>
      <c r="D911" s="43" t="s">
        <v>2</v>
      </c>
      <c r="E911" s="43" t="s">
        <v>64</v>
      </c>
      <c r="F911" s="40" t="s">
        <v>68</v>
      </c>
      <c r="G911" s="44">
        <v>1</v>
      </c>
      <c r="H911" s="43" t="s">
        <v>3</v>
      </c>
      <c r="I911" s="40">
        <v>2.97</v>
      </c>
      <c r="J911" s="40"/>
      <c r="K911" s="43" t="s">
        <v>69</v>
      </c>
      <c r="L911" s="43" t="s">
        <v>81</v>
      </c>
      <c r="M911" s="47" t="s">
        <v>73</v>
      </c>
    </row>
    <row r="912" spans="2:13">
      <c r="B912" s="42">
        <v>0.9375</v>
      </c>
      <c r="C912" s="43" t="s">
        <v>8</v>
      </c>
      <c r="D912" s="43" t="s">
        <v>2</v>
      </c>
      <c r="E912" s="43" t="s">
        <v>64</v>
      </c>
      <c r="F912" s="40" t="s">
        <v>68</v>
      </c>
      <c r="G912" s="44">
        <v>4</v>
      </c>
      <c r="H912" s="43" t="s">
        <v>3</v>
      </c>
      <c r="I912" s="40">
        <v>1.53</v>
      </c>
      <c r="J912" s="40"/>
      <c r="K912" s="43" t="s">
        <v>60</v>
      </c>
      <c r="L912" s="43" t="s">
        <v>79</v>
      </c>
      <c r="M912" s="47" t="s">
        <v>73</v>
      </c>
    </row>
    <row r="913" spans="2:13">
      <c r="B913" s="42">
        <v>0.95833333333333304</v>
      </c>
      <c r="C913" s="43" t="s">
        <v>8</v>
      </c>
      <c r="D913" s="43" t="s">
        <v>2</v>
      </c>
      <c r="E913" s="43" t="s">
        <v>64</v>
      </c>
      <c r="F913" s="40" t="s">
        <v>68</v>
      </c>
      <c r="G913" s="44">
        <v>4</v>
      </c>
      <c r="H913" s="43" t="s">
        <v>3</v>
      </c>
      <c r="I913" s="40">
        <v>1.53</v>
      </c>
      <c r="J913" s="40"/>
      <c r="K913" s="43" t="s">
        <v>60</v>
      </c>
      <c r="L913" s="43" t="s">
        <v>79</v>
      </c>
      <c r="M913" s="47" t="s">
        <v>73</v>
      </c>
    </row>
    <row r="914" spans="2:13">
      <c r="B914" s="42">
        <v>0.97916666666666696</v>
      </c>
      <c r="C914" s="43" t="s">
        <v>8</v>
      </c>
      <c r="D914" s="43" t="s">
        <v>2</v>
      </c>
      <c r="E914" s="43" t="s">
        <v>64</v>
      </c>
      <c r="F914" s="40" t="s">
        <v>68</v>
      </c>
      <c r="G914" s="44">
        <v>4</v>
      </c>
      <c r="H914" s="43" t="s">
        <v>3</v>
      </c>
      <c r="I914" s="40">
        <v>1.53</v>
      </c>
      <c r="J914" s="40"/>
      <c r="K914" s="43" t="s">
        <v>60</v>
      </c>
      <c r="L914" s="43" t="s">
        <v>79</v>
      </c>
      <c r="M914" s="47" t="s">
        <v>73</v>
      </c>
    </row>
    <row r="915" spans="2:13">
      <c r="B915" s="42">
        <v>0</v>
      </c>
      <c r="C915" s="43" t="s">
        <v>0</v>
      </c>
      <c r="D915" s="43" t="s">
        <v>2</v>
      </c>
      <c r="E915" s="43" t="s">
        <v>64</v>
      </c>
      <c r="F915" s="40" t="s">
        <v>68</v>
      </c>
      <c r="G915" s="44">
        <v>4</v>
      </c>
      <c r="H915" s="43" t="s">
        <v>3</v>
      </c>
      <c r="I915" s="40">
        <v>1.53</v>
      </c>
      <c r="J915" s="40"/>
      <c r="K915" s="43" t="s">
        <v>60</v>
      </c>
      <c r="L915" s="43" t="s">
        <v>79</v>
      </c>
      <c r="M915" s="47" t="s">
        <v>73</v>
      </c>
    </row>
    <row r="916" spans="2:13">
      <c r="B916" s="42">
        <v>2.0833333333333301E-2</v>
      </c>
      <c r="C916" s="43" t="s">
        <v>0</v>
      </c>
      <c r="D916" s="43" t="s">
        <v>2</v>
      </c>
      <c r="E916" s="43" t="s">
        <v>64</v>
      </c>
      <c r="F916" s="40" t="s">
        <v>68</v>
      </c>
      <c r="G916" s="44">
        <v>4</v>
      </c>
      <c r="H916" s="43" t="s">
        <v>3</v>
      </c>
      <c r="I916" s="40">
        <v>1.53</v>
      </c>
      <c r="J916" s="40"/>
      <c r="K916" s="43" t="s">
        <v>60</v>
      </c>
      <c r="L916" s="43" t="s">
        <v>79</v>
      </c>
      <c r="M916" s="47" t="s">
        <v>73</v>
      </c>
    </row>
    <row r="917" spans="2:13">
      <c r="B917" s="42">
        <v>4.1666666666666699E-2</v>
      </c>
      <c r="C917" s="43" t="s">
        <v>0</v>
      </c>
      <c r="D917" s="43" t="s">
        <v>2</v>
      </c>
      <c r="E917" s="43" t="s">
        <v>64</v>
      </c>
      <c r="F917" s="40" t="s">
        <v>68</v>
      </c>
      <c r="G917" s="44">
        <v>4</v>
      </c>
      <c r="H917" s="43" t="s">
        <v>3</v>
      </c>
      <c r="I917" s="40">
        <v>1.53</v>
      </c>
      <c r="J917" s="40"/>
      <c r="K917" s="43" t="s">
        <v>60</v>
      </c>
      <c r="L917" s="43" t="s">
        <v>79</v>
      </c>
      <c r="M917" s="47" t="s">
        <v>73</v>
      </c>
    </row>
    <row r="918" spans="2:13">
      <c r="B918" s="42">
        <v>6.25E-2</v>
      </c>
      <c r="C918" s="43" t="s">
        <v>0</v>
      </c>
      <c r="D918" s="43" t="s">
        <v>2</v>
      </c>
      <c r="E918" s="43" t="s">
        <v>64</v>
      </c>
      <c r="F918" s="40" t="s">
        <v>68</v>
      </c>
      <c r="G918" s="44">
        <v>4</v>
      </c>
      <c r="H918" s="43" t="s">
        <v>3</v>
      </c>
      <c r="I918" s="40">
        <v>1.53</v>
      </c>
      <c r="J918" s="40"/>
      <c r="K918" s="43" t="s">
        <v>60</v>
      </c>
      <c r="L918" s="43" t="s">
        <v>79</v>
      </c>
      <c r="M918" s="47" t="s">
        <v>73</v>
      </c>
    </row>
    <row r="919" spans="2:13">
      <c r="B919" s="42">
        <v>8.3333333333333301E-2</v>
      </c>
      <c r="C919" s="43" t="s">
        <v>0</v>
      </c>
      <c r="D919" s="43" t="s">
        <v>2</v>
      </c>
      <c r="E919" s="43" t="s">
        <v>64</v>
      </c>
      <c r="F919" s="40" t="s">
        <v>68</v>
      </c>
      <c r="G919" s="44">
        <v>4</v>
      </c>
      <c r="H919" s="43" t="s">
        <v>3</v>
      </c>
      <c r="I919" s="40">
        <v>1.53</v>
      </c>
      <c r="J919" s="40"/>
      <c r="K919" s="43" t="s">
        <v>60</v>
      </c>
      <c r="L919" s="43" t="s">
        <v>79</v>
      </c>
      <c r="M919" s="47" t="s">
        <v>73</v>
      </c>
    </row>
    <row r="920" spans="2:13">
      <c r="B920" s="42">
        <v>0.104166666666667</v>
      </c>
      <c r="C920" s="43" t="s">
        <v>0</v>
      </c>
      <c r="D920" s="43" t="s">
        <v>2</v>
      </c>
      <c r="E920" s="43" t="s">
        <v>64</v>
      </c>
      <c r="F920" s="40" t="s">
        <v>68</v>
      </c>
      <c r="G920" s="44">
        <v>4</v>
      </c>
      <c r="H920" s="43" t="s">
        <v>3</v>
      </c>
      <c r="I920" s="40">
        <v>1.53</v>
      </c>
      <c r="J920" s="40"/>
      <c r="K920" s="43" t="s">
        <v>60</v>
      </c>
      <c r="L920" s="43" t="s">
        <v>79</v>
      </c>
      <c r="M920" s="47" t="s">
        <v>73</v>
      </c>
    </row>
    <row r="921" spans="2:13">
      <c r="B921" s="42">
        <v>0.125</v>
      </c>
      <c r="C921" s="43" t="s">
        <v>0</v>
      </c>
      <c r="D921" s="43" t="s">
        <v>2</v>
      </c>
      <c r="E921" s="43" t="s">
        <v>64</v>
      </c>
      <c r="F921" s="40" t="s">
        <v>68</v>
      </c>
      <c r="G921" s="44">
        <v>4</v>
      </c>
      <c r="H921" s="43" t="s">
        <v>3</v>
      </c>
      <c r="I921" s="40">
        <v>1.53</v>
      </c>
      <c r="J921" s="40"/>
      <c r="K921" s="43" t="s">
        <v>60</v>
      </c>
      <c r="L921" s="43" t="s">
        <v>79</v>
      </c>
      <c r="M921" s="47" t="s">
        <v>73</v>
      </c>
    </row>
    <row r="922" spans="2:13">
      <c r="B922" s="42">
        <v>0.14583333333333301</v>
      </c>
      <c r="C922" s="43" t="s">
        <v>0</v>
      </c>
      <c r="D922" s="43" t="s">
        <v>2</v>
      </c>
      <c r="E922" s="43" t="s">
        <v>64</v>
      </c>
      <c r="F922" s="40" t="s">
        <v>68</v>
      </c>
      <c r="G922" s="44">
        <v>4</v>
      </c>
      <c r="H922" s="43" t="s">
        <v>3</v>
      </c>
      <c r="I922" s="40">
        <v>1.53</v>
      </c>
      <c r="J922" s="40"/>
      <c r="K922" s="43" t="s">
        <v>60</v>
      </c>
      <c r="L922" s="43" t="s">
        <v>79</v>
      </c>
      <c r="M922" s="47" t="s">
        <v>73</v>
      </c>
    </row>
    <row r="923" spans="2:13">
      <c r="B923" s="42">
        <v>0.16666666666666699</v>
      </c>
      <c r="C923" s="43" t="s">
        <v>0</v>
      </c>
      <c r="D923" s="43" t="s">
        <v>2</v>
      </c>
      <c r="E923" s="43" t="s">
        <v>64</v>
      </c>
      <c r="F923" s="40" t="s">
        <v>68</v>
      </c>
      <c r="G923" s="44">
        <v>4</v>
      </c>
      <c r="H923" s="43" t="s">
        <v>3</v>
      </c>
      <c r="I923" s="40">
        <v>1.53</v>
      </c>
      <c r="J923" s="40"/>
      <c r="K923" s="43" t="s">
        <v>60</v>
      </c>
      <c r="L923" s="43" t="s">
        <v>79</v>
      </c>
      <c r="M923" s="47" t="s">
        <v>73</v>
      </c>
    </row>
    <row r="924" spans="2:13">
      <c r="B924" s="42">
        <v>0.1875</v>
      </c>
      <c r="C924" s="43" t="s">
        <v>0</v>
      </c>
      <c r="D924" s="43" t="s">
        <v>2</v>
      </c>
      <c r="E924" s="43" t="s">
        <v>64</v>
      </c>
      <c r="F924" s="40" t="s">
        <v>68</v>
      </c>
      <c r="G924" s="44">
        <v>4</v>
      </c>
      <c r="H924" s="43" t="s">
        <v>3</v>
      </c>
      <c r="I924" s="40">
        <v>1.53</v>
      </c>
      <c r="J924" s="40"/>
      <c r="K924" s="43" t="s">
        <v>60</v>
      </c>
      <c r="L924" s="43" t="s">
        <v>79</v>
      </c>
      <c r="M924" s="47" t="s">
        <v>73</v>
      </c>
    </row>
    <row r="925" spans="2:13">
      <c r="B925" s="42">
        <v>0.20833333333333301</v>
      </c>
      <c r="C925" s="43" t="s">
        <v>0</v>
      </c>
      <c r="D925" s="43" t="s">
        <v>2</v>
      </c>
      <c r="E925" s="43" t="s">
        <v>64</v>
      </c>
      <c r="F925" s="40" t="s">
        <v>68</v>
      </c>
      <c r="G925" s="44">
        <v>4</v>
      </c>
      <c r="H925" s="43" t="s">
        <v>3</v>
      </c>
      <c r="I925" s="40">
        <v>1.53</v>
      </c>
      <c r="J925" s="40"/>
      <c r="K925" s="43" t="s">
        <v>60</v>
      </c>
      <c r="L925" s="43" t="s">
        <v>79</v>
      </c>
      <c r="M925" s="47" t="s">
        <v>73</v>
      </c>
    </row>
    <row r="926" spans="2:13">
      <c r="B926" s="42">
        <v>0.22916666666666699</v>
      </c>
      <c r="C926" s="43" t="s">
        <v>0</v>
      </c>
      <c r="D926" s="43" t="s">
        <v>2</v>
      </c>
      <c r="E926" s="43" t="s">
        <v>64</v>
      </c>
      <c r="F926" s="40" t="s">
        <v>68</v>
      </c>
      <c r="G926" s="44">
        <v>4</v>
      </c>
      <c r="H926" s="43" t="s">
        <v>3</v>
      </c>
      <c r="I926" s="40">
        <v>1.53</v>
      </c>
      <c r="J926" s="40"/>
      <c r="K926" s="43" t="s">
        <v>60</v>
      </c>
      <c r="L926" s="43" t="s">
        <v>79</v>
      </c>
      <c r="M926" s="47" t="s">
        <v>73</v>
      </c>
    </row>
    <row r="927" spans="2:13">
      <c r="B927" s="42">
        <v>0.25</v>
      </c>
      <c r="C927" s="43" t="s">
        <v>0</v>
      </c>
      <c r="D927" s="43" t="s">
        <v>2</v>
      </c>
      <c r="E927" s="43" t="s">
        <v>64</v>
      </c>
      <c r="F927" s="40" t="s">
        <v>68</v>
      </c>
      <c r="G927" s="44">
        <v>4</v>
      </c>
      <c r="H927" s="43" t="s">
        <v>3</v>
      </c>
      <c r="I927" s="40">
        <v>1.53</v>
      </c>
      <c r="J927" s="40"/>
      <c r="K927" s="43" t="s">
        <v>60</v>
      </c>
      <c r="L927" s="43" t="s">
        <v>79</v>
      </c>
      <c r="M927" s="47" t="s">
        <v>73</v>
      </c>
    </row>
    <row r="928" spans="2:13">
      <c r="B928" s="42">
        <v>0.27083333333333298</v>
      </c>
      <c r="C928" s="43" t="s">
        <v>0</v>
      </c>
      <c r="D928" s="43" t="s">
        <v>2</v>
      </c>
      <c r="E928" s="43" t="s">
        <v>64</v>
      </c>
      <c r="F928" s="40" t="s">
        <v>68</v>
      </c>
      <c r="G928" s="44">
        <v>4</v>
      </c>
      <c r="H928" s="43" t="s">
        <v>3</v>
      </c>
      <c r="I928" s="40">
        <v>1.53</v>
      </c>
      <c r="J928" s="40"/>
      <c r="K928" s="43" t="s">
        <v>60</v>
      </c>
      <c r="L928" s="43" t="s">
        <v>79</v>
      </c>
      <c r="M928" s="47" t="s">
        <v>73</v>
      </c>
    </row>
    <row r="929" spans="2:13">
      <c r="B929" s="42">
        <v>0.29166666666666702</v>
      </c>
      <c r="C929" s="43" t="s">
        <v>0</v>
      </c>
      <c r="D929" s="43" t="s">
        <v>2</v>
      </c>
      <c r="E929" s="43" t="s">
        <v>64</v>
      </c>
      <c r="F929" s="40" t="s">
        <v>68</v>
      </c>
      <c r="G929" s="44">
        <v>4</v>
      </c>
      <c r="H929" s="43" t="s">
        <v>3</v>
      </c>
      <c r="I929" s="40">
        <v>1.53</v>
      </c>
      <c r="J929" s="40"/>
      <c r="K929" s="43" t="s">
        <v>60</v>
      </c>
      <c r="L929" s="43" t="s">
        <v>79</v>
      </c>
      <c r="M929" s="47" t="s">
        <v>73</v>
      </c>
    </row>
    <row r="930" spans="2:13">
      <c r="B930" s="42">
        <v>0.3125</v>
      </c>
      <c r="C930" s="43" t="s">
        <v>0</v>
      </c>
      <c r="D930" s="43" t="s">
        <v>2</v>
      </c>
      <c r="E930" s="43" t="s">
        <v>64</v>
      </c>
      <c r="F930" s="40" t="s">
        <v>68</v>
      </c>
      <c r="G930" s="44">
        <v>3</v>
      </c>
      <c r="H930" s="43" t="s">
        <v>3</v>
      </c>
      <c r="I930" s="40">
        <v>2.0499999999999998</v>
      </c>
      <c r="J930" s="40"/>
      <c r="K930" s="43" t="s">
        <v>62</v>
      </c>
      <c r="L930" s="43" t="s">
        <v>82</v>
      </c>
      <c r="M930" s="47" t="s">
        <v>73</v>
      </c>
    </row>
    <row r="931" spans="2:13">
      <c r="B931" s="42">
        <v>0.33333333333333298</v>
      </c>
      <c r="C931" s="43" t="s">
        <v>0</v>
      </c>
      <c r="D931" s="43" t="s">
        <v>2</v>
      </c>
      <c r="E931" s="43" t="s">
        <v>64</v>
      </c>
      <c r="F931" s="40" t="s">
        <v>68</v>
      </c>
      <c r="G931" s="44">
        <v>3</v>
      </c>
      <c r="H931" s="43" t="s">
        <v>3</v>
      </c>
      <c r="I931" s="40">
        <v>2.0499999999999998</v>
      </c>
      <c r="J931" s="40"/>
      <c r="K931" s="43" t="s">
        <v>62</v>
      </c>
      <c r="L931" s="43" t="s">
        <v>82</v>
      </c>
      <c r="M931" s="47" t="s">
        <v>73</v>
      </c>
    </row>
    <row r="932" spans="2:13">
      <c r="B932" s="42">
        <v>0.35416666666666702</v>
      </c>
      <c r="C932" s="43" t="s">
        <v>0</v>
      </c>
      <c r="D932" s="43" t="s">
        <v>2</v>
      </c>
      <c r="E932" s="43" t="s">
        <v>64</v>
      </c>
      <c r="F932" s="40" t="s">
        <v>68</v>
      </c>
      <c r="G932" s="44">
        <v>3</v>
      </c>
      <c r="H932" s="43" t="s">
        <v>3</v>
      </c>
      <c r="I932" s="40">
        <v>2.0499999999999998</v>
      </c>
      <c r="J932" s="40"/>
      <c r="K932" s="43" t="s">
        <v>62</v>
      </c>
      <c r="L932" s="43" t="s">
        <v>82</v>
      </c>
      <c r="M932" s="47" t="s">
        <v>73</v>
      </c>
    </row>
    <row r="933" spans="2:13">
      <c r="B933" s="42">
        <v>0.375</v>
      </c>
      <c r="C933" s="43" t="s">
        <v>0</v>
      </c>
      <c r="D933" s="43" t="s">
        <v>2</v>
      </c>
      <c r="E933" s="43" t="s">
        <v>64</v>
      </c>
      <c r="F933" s="40" t="s">
        <v>68</v>
      </c>
      <c r="G933" s="44">
        <v>3</v>
      </c>
      <c r="H933" s="43" t="s">
        <v>3</v>
      </c>
      <c r="I933" s="40">
        <v>2.0499999999999998</v>
      </c>
      <c r="J933" s="40"/>
      <c r="K933" s="43" t="s">
        <v>62</v>
      </c>
      <c r="L933" s="43" t="s">
        <v>82</v>
      </c>
      <c r="M933" s="47" t="s">
        <v>73</v>
      </c>
    </row>
    <row r="934" spans="2:13">
      <c r="B934" s="42">
        <v>0.39583333333333298</v>
      </c>
      <c r="C934" s="43" t="s">
        <v>0</v>
      </c>
      <c r="D934" s="43" t="s">
        <v>2</v>
      </c>
      <c r="E934" s="43" t="s">
        <v>64</v>
      </c>
      <c r="F934" s="40" t="s">
        <v>68</v>
      </c>
      <c r="G934" s="44">
        <v>3</v>
      </c>
      <c r="H934" s="43" t="s">
        <v>3</v>
      </c>
      <c r="I934" s="40">
        <v>2.0499999999999998</v>
      </c>
      <c r="J934" s="40"/>
      <c r="K934" s="43" t="s">
        <v>62</v>
      </c>
      <c r="L934" s="43" t="s">
        <v>82</v>
      </c>
      <c r="M934" s="47" t="s">
        <v>73</v>
      </c>
    </row>
    <row r="935" spans="2:13">
      <c r="B935" s="42">
        <v>0.41666666666666702</v>
      </c>
      <c r="C935" s="43" t="s">
        <v>0</v>
      </c>
      <c r="D935" s="43" t="s">
        <v>2</v>
      </c>
      <c r="E935" s="43" t="s">
        <v>64</v>
      </c>
      <c r="F935" s="40" t="s">
        <v>68</v>
      </c>
      <c r="G935" s="44">
        <v>3</v>
      </c>
      <c r="H935" s="43" t="s">
        <v>3</v>
      </c>
      <c r="I935" s="40">
        <v>2.0499999999999998</v>
      </c>
      <c r="J935" s="40"/>
      <c r="K935" s="43" t="s">
        <v>62</v>
      </c>
      <c r="L935" s="43" t="s">
        <v>82</v>
      </c>
      <c r="M935" s="47" t="s">
        <v>73</v>
      </c>
    </row>
    <row r="936" spans="2:13">
      <c r="B936" s="42">
        <v>0.4375</v>
      </c>
      <c r="C936" s="43" t="s">
        <v>0</v>
      </c>
      <c r="D936" s="43" t="s">
        <v>2</v>
      </c>
      <c r="E936" s="43" t="s">
        <v>64</v>
      </c>
      <c r="F936" s="40" t="s">
        <v>68</v>
      </c>
      <c r="G936" s="44">
        <v>3</v>
      </c>
      <c r="H936" s="43" t="s">
        <v>3</v>
      </c>
      <c r="I936" s="40">
        <v>2.0499999999999998</v>
      </c>
      <c r="J936" s="40"/>
      <c r="K936" s="43" t="s">
        <v>62</v>
      </c>
      <c r="L936" s="43" t="s">
        <v>82</v>
      </c>
      <c r="M936" s="47" t="s">
        <v>73</v>
      </c>
    </row>
    <row r="937" spans="2:13">
      <c r="B937" s="42">
        <v>0.45833333333333298</v>
      </c>
      <c r="C937" s="43" t="s">
        <v>0</v>
      </c>
      <c r="D937" s="43" t="s">
        <v>2</v>
      </c>
      <c r="E937" s="43" t="s">
        <v>64</v>
      </c>
      <c r="F937" s="40" t="s">
        <v>68</v>
      </c>
      <c r="G937" s="44">
        <v>3</v>
      </c>
      <c r="H937" s="43" t="s">
        <v>3</v>
      </c>
      <c r="I937" s="40">
        <v>2.0499999999999998</v>
      </c>
      <c r="J937" s="40"/>
      <c r="K937" s="43" t="s">
        <v>62</v>
      </c>
      <c r="L937" s="43" t="s">
        <v>82</v>
      </c>
      <c r="M937" s="47" t="s">
        <v>73</v>
      </c>
    </row>
    <row r="938" spans="2:13">
      <c r="B938" s="42">
        <v>0.47916666666666702</v>
      </c>
      <c r="C938" s="43" t="s">
        <v>0</v>
      </c>
      <c r="D938" s="43" t="s">
        <v>2</v>
      </c>
      <c r="E938" s="43" t="s">
        <v>64</v>
      </c>
      <c r="F938" s="40" t="s">
        <v>68</v>
      </c>
      <c r="G938" s="44">
        <v>3</v>
      </c>
      <c r="H938" s="43" t="s">
        <v>3</v>
      </c>
      <c r="I938" s="40">
        <v>2.0499999999999998</v>
      </c>
      <c r="J938" s="40"/>
      <c r="K938" s="43" t="s">
        <v>62</v>
      </c>
      <c r="L938" s="43" t="s">
        <v>82</v>
      </c>
      <c r="M938" s="47" t="s">
        <v>73</v>
      </c>
    </row>
    <row r="939" spans="2:13">
      <c r="B939" s="42">
        <v>0.5</v>
      </c>
      <c r="C939" s="43" t="s">
        <v>0</v>
      </c>
      <c r="D939" s="43" t="s">
        <v>2</v>
      </c>
      <c r="E939" s="43" t="s">
        <v>64</v>
      </c>
      <c r="F939" s="40" t="s">
        <v>68</v>
      </c>
      <c r="G939" s="44">
        <v>3</v>
      </c>
      <c r="H939" s="43" t="s">
        <v>3</v>
      </c>
      <c r="I939" s="40">
        <v>2.0499999999999998</v>
      </c>
      <c r="J939" s="40"/>
      <c r="K939" s="43" t="s">
        <v>62</v>
      </c>
      <c r="L939" s="43" t="s">
        <v>82</v>
      </c>
      <c r="M939" s="47" t="s">
        <v>73</v>
      </c>
    </row>
    <row r="940" spans="2:13">
      <c r="B940" s="42">
        <v>0.52083333333333304</v>
      </c>
      <c r="C940" s="43" t="s">
        <v>0</v>
      </c>
      <c r="D940" s="43" t="s">
        <v>2</v>
      </c>
      <c r="E940" s="43" t="s">
        <v>64</v>
      </c>
      <c r="F940" s="40" t="s">
        <v>68</v>
      </c>
      <c r="G940" s="44">
        <v>3</v>
      </c>
      <c r="H940" s="43" t="s">
        <v>3</v>
      </c>
      <c r="I940" s="40">
        <v>2.0499999999999998</v>
      </c>
      <c r="J940" s="40"/>
      <c r="K940" s="43" t="s">
        <v>62</v>
      </c>
      <c r="L940" s="43" t="s">
        <v>82</v>
      </c>
      <c r="M940" s="47" t="s">
        <v>73</v>
      </c>
    </row>
    <row r="941" spans="2:13">
      <c r="B941" s="42">
        <v>0.54166666666666696</v>
      </c>
      <c r="C941" s="43" t="s">
        <v>0</v>
      </c>
      <c r="D941" s="43" t="s">
        <v>2</v>
      </c>
      <c r="E941" s="43" t="s">
        <v>64</v>
      </c>
      <c r="F941" s="40" t="s">
        <v>68</v>
      </c>
      <c r="G941" s="44">
        <v>3</v>
      </c>
      <c r="H941" s="43" t="s">
        <v>3</v>
      </c>
      <c r="I941" s="40">
        <v>2.0499999999999998</v>
      </c>
      <c r="J941" s="40"/>
      <c r="K941" s="43" t="s">
        <v>62</v>
      </c>
      <c r="L941" s="43" t="s">
        <v>82</v>
      </c>
      <c r="M941" s="47" t="s">
        <v>73</v>
      </c>
    </row>
    <row r="942" spans="2:13">
      <c r="B942" s="42">
        <v>0.5625</v>
      </c>
      <c r="C942" s="43" t="s">
        <v>0</v>
      </c>
      <c r="D942" s="43" t="s">
        <v>2</v>
      </c>
      <c r="E942" s="43" t="s">
        <v>64</v>
      </c>
      <c r="F942" s="40" t="s">
        <v>68</v>
      </c>
      <c r="G942" s="44">
        <v>3</v>
      </c>
      <c r="H942" s="43" t="s">
        <v>3</v>
      </c>
      <c r="I942" s="40">
        <v>2.0499999999999998</v>
      </c>
      <c r="J942" s="40"/>
      <c r="K942" s="43" t="s">
        <v>62</v>
      </c>
      <c r="L942" s="43" t="s">
        <v>82</v>
      </c>
      <c r="M942" s="47" t="s">
        <v>73</v>
      </c>
    </row>
    <row r="943" spans="2:13">
      <c r="B943" s="42">
        <v>0.58333333333333304</v>
      </c>
      <c r="C943" s="43" t="s">
        <v>0</v>
      </c>
      <c r="D943" s="43" t="s">
        <v>2</v>
      </c>
      <c r="E943" s="43" t="s">
        <v>64</v>
      </c>
      <c r="F943" s="40" t="s">
        <v>68</v>
      </c>
      <c r="G943" s="44">
        <v>3</v>
      </c>
      <c r="H943" s="43" t="s">
        <v>3</v>
      </c>
      <c r="I943" s="40">
        <v>2.0499999999999998</v>
      </c>
      <c r="J943" s="40"/>
      <c r="K943" s="43" t="s">
        <v>62</v>
      </c>
      <c r="L943" s="43" t="s">
        <v>82</v>
      </c>
      <c r="M943" s="47" t="s">
        <v>73</v>
      </c>
    </row>
    <row r="944" spans="2:13">
      <c r="B944" s="42">
        <v>0.60416666666666696</v>
      </c>
      <c r="C944" s="43" t="s">
        <v>0</v>
      </c>
      <c r="D944" s="43" t="s">
        <v>2</v>
      </c>
      <c r="E944" s="43" t="s">
        <v>64</v>
      </c>
      <c r="F944" s="40" t="s">
        <v>68</v>
      </c>
      <c r="G944" s="44">
        <v>3</v>
      </c>
      <c r="H944" s="43" t="s">
        <v>3</v>
      </c>
      <c r="I944" s="40">
        <v>2.0499999999999998</v>
      </c>
      <c r="J944" s="40"/>
      <c r="K944" s="43" t="s">
        <v>62</v>
      </c>
      <c r="L944" s="43" t="s">
        <v>82</v>
      </c>
      <c r="M944" s="47" t="s">
        <v>73</v>
      </c>
    </row>
    <row r="945" spans="2:13">
      <c r="B945" s="42">
        <v>0.625</v>
      </c>
      <c r="C945" s="43" t="s">
        <v>0</v>
      </c>
      <c r="D945" s="43" t="s">
        <v>2</v>
      </c>
      <c r="E945" s="43" t="s">
        <v>64</v>
      </c>
      <c r="F945" s="40" t="s">
        <v>68</v>
      </c>
      <c r="G945" s="44">
        <v>3</v>
      </c>
      <c r="H945" s="43" t="s">
        <v>3</v>
      </c>
      <c r="I945" s="40">
        <v>2.0499999999999998</v>
      </c>
      <c r="J945" s="40"/>
      <c r="K945" s="43" t="s">
        <v>62</v>
      </c>
      <c r="L945" s="43" t="s">
        <v>82</v>
      </c>
      <c r="M945" s="47" t="s">
        <v>73</v>
      </c>
    </row>
    <row r="946" spans="2:13">
      <c r="B946" s="42">
        <v>0.64583333333333304</v>
      </c>
      <c r="C946" s="43" t="s">
        <v>0</v>
      </c>
      <c r="D946" s="43" t="s">
        <v>2</v>
      </c>
      <c r="E946" s="43" t="s">
        <v>64</v>
      </c>
      <c r="F946" s="40" t="s">
        <v>68</v>
      </c>
      <c r="G946" s="44">
        <v>3</v>
      </c>
      <c r="H946" s="43" t="s">
        <v>3</v>
      </c>
      <c r="I946" s="40">
        <v>2.0499999999999998</v>
      </c>
      <c r="J946" s="40"/>
      <c r="K946" s="43" t="s">
        <v>62</v>
      </c>
      <c r="L946" s="43" t="s">
        <v>82</v>
      </c>
      <c r="M946" s="47" t="s">
        <v>73</v>
      </c>
    </row>
    <row r="947" spans="2:13">
      <c r="B947" s="42">
        <v>0.66666666666666696</v>
      </c>
      <c r="C947" s="43" t="s">
        <v>0</v>
      </c>
      <c r="D947" s="43" t="s">
        <v>2</v>
      </c>
      <c r="E947" s="43" t="s">
        <v>64</v>
      </c>
      <c r="F947" s="40" t="s">
        <v>68</v>
      </c>
      <c r="G947" s="44">
        <v>3</v>
      </c>
      <c r="H947" s="43" t="s">
        <v>3</v>
      </c>
      <c r="I947" s="40">
        <v>2.0499999999999998</v>
      </c>
      <c r="J947" s="40"/>
      <c r="K947" s="43" t="s">
        <v>62</v>
      </c>
      <c r="L947" s="43" t="s">
        <v>82</v>
      </c>
      <c r="M947" s="47" t="s">
        <v>73</v>
      </c>
    </row>
    <row r="948" spans="2:13">
      <c r="B948" s="42">
        <v>0.6875</v>
      </c>
      <c r="C948" s="43" t="s">
        <v>0</v>
      </c>
      <c r="D948" s="43" t="s">
        <v>2</v>
      </c>
      <c r="E948" s="43" t="s">
        <v>64</v>
      </c>
      <c r="F948" s="40" t="s">
        <v>68</v>
      </c>
      <c r="G948" s="44">
        <v>3</v>
      </c>
      <c r="H948" s="43" t="s">
        <v>3</v>
      </c>
      <c r="I948" s="40">
        <v>2.0499999999999998</v>
      </c>
      <c r="J948" s="40"/>
      <c r="K948" s="43" t="s">
        <v>62</v>
      </c>
      <c r="L948" s="43" t="s">
        <v>82</v>
      </c>
      <c r="M948" s="47" t="s">
        <v>73</v>
      </c>
    </row>
    <row r="949" spans="2:13">
      <c r="B949" s="42">
        <v>0.70833333333333304</v>
      </c>
      <c r="C949" s="43" t="s">
        <v>0</v>
      </c>
      <c r="D949" s="43" t="s">
        <v>2</v>
      </c>
      <c r="E949" s="43" t="s">
        <v>64</v>
      </c>
      <c r="F949" s="40" t="s">
        <v>68</v>
      </c>
      <c r="G949" s="44">
        <v>3</v>
      </c>
      <c r="H949" s="43" t="s">
        <v>3</v>
      </c>
      <c r="I949" s="40">
        <v>2.0499999999999998</v>
      </c>
      <c r="J949" s="40"/>
      <c r="K949" s="43" t="s">
        <v>62</v>
      </c>
      <c r="L949" s="43" t="s">
        <v>82</v>
      </c>
      <c r="M949" s="47" t="s">
        <v>73</v>
      </c>
    </row>
    <row r="950" spans="2:13">
      <c r="B950" s="42">
        <v>0.72916666666666696</v>
      </c>
      <c r="C950" s="43" t="s">
        <v>0</v>
      </c>
      <c r="D950" s="43" t="s">
        <v>2</v>
      </c>
      <c r="E950" s="43" t="s">
        <v>64</v>
      </c>
      <c r="F950" s="40" t="s">
        <v>68</v>
      </c>
      <c r="G950" s="44">
        <v>3</v>
      </c>
      <c r="H950" s="43" t="s">
        <v>3</v>
      </c>
      <c r="I950" s="40">
        <v>2.0499999999999998</v>
      </c>
      <c r="J950" s="40"/>
      <c r="K950" s="43" t="s">
        <v>62</v>
      </c>
      <c r="L950" s="43" t="s">
        <v>82</v>
      </c>
      <c r="M950" s="47" t="s">
        <v>73</v>
      </c>
    </row>
    <row r="951" spans="2:13">
      <c r="B951" s="42">
        <v>0.75</v>
      </c>
      <c r="C951" s="43" t="s">
        <v>0</v>
      </c>
      <c r="D951" s="43" t="s">
        <v>2</v>
      </c>
      <c r="E951" s="43" t="s">
        <v>64</v>
      </c>
      <c r="F951" s="40" t="s">
        <v>68</v>
      </c>
      <c r="G951" s="44">
        <v>3</v>
      </c>
      <c r="H951" s="43" t="s">
        <v>3</v>
      </c>
      <c r="I951" s="40">
        <v>2.0499999999999998</v>
      </c>
      <c r="J951" s="40"/>
      <c r="K951" s="43" t="s">
        <v>62</v>
      </c>
      <c r="L951" s="43" t="s">
        <v>82</v>
      </c>
      <c r="M951" s="47" t="s">
        <v>73</v>
      </c>
    </row>
    <row r="952" spans="2:13">
      <c r="B952" s="42">
        <v>0.77083333333333304</v>
      </c>
      <c r="C952" s="43" t="s">
        <v>0</v>
      </c>
      <c r="D952" s="43" t="s">
        <v>2</v>
      </c>
      <c r="E952" s="43" t="s">
        <v>64</v>
      </c>
      <c r="F952" s="40" t="s">
        <v>68</v>
      </c>
      <c r="G952" s="44">
        <v>3</v>
      </c>
      <c r="H952" s="43" t="s">
        <v>3</v>
      </c>
      <c r="I952" s="40">
        <v>2.0499999999999998</v>
      </c>
      <c r="J952" s="40"/>
      <c r="K952" s="43" t="s">
        <v>62</v>
      </c>
      <c r="L952" s="43" t="s">
        <v>82</v>
      </c>
      <c r="M952" s="47" t="s">
        <v>73</v>
      </c>
    </row>
    <row r="953" spans="2:13">
      <c r="B953" s="42">
        <v>0.79166666666666696</v>
      </c>
      <c r="C953" s="43" t="s">
        <v>0</v>
      </c>
      <c r="D953" s="43" t="s">
        <v>2</v>
      </c>
      <c r="E953" s="43" t="s">
        <v>64</v>
      </c>
      <c r="F953" s="40" t="s">
        <v>68</v>
      </c>
      <c r="G953" s="44">
        <v>3</v>
      </c>
      <c r="H953" s="43" t="s">
        <v>3</v>
      </c>
      <c r="I953" s="40">
        <v>2.0499999999999998</v>
      </c>
      <c r="J953" s="40"/>
      <c r="K953" s="43" t="s">
        <v>62</v>
      </c>
      <c r="L953" s="43" t="s">
        <v>82</v>
      </c>
      <c r="M953" s="47" t="s">
        <v>73</v>
      </c>
    </row>
    <row r="954" spans="2:13">
      <c r="B954" s="42">
        <v>0.8125</v>
      </c>
      <c r="C954" s="43" t="s">
        <v>0</v>
      </c>
      <c r="D954" s="43" t="s">
        <v>2</v>
      </c>
      <c r="E954" s="43" t="s">
        <v>64</v>
      </c>
      <c r="F954" s="40" t="s">
        <v>68</v>
      </c>
      <c r="G954" s="44">
        <v>3</v>
      </c>
      <c r="H954" s="43" t="s">
        <v>3</v>
      </c>
      <c r="I954" s="40">
        <v>2.0499999999999998</v>
      </c>
      <c r="J954" s="40"/>
      <c r="K954" s="43" t="s">
        <v>62</v>
      </c>
      <c r="L954" s="43" t="s">
        <v>82</v>
      </c>
      <c r="M954" s="47" t="s">
        <v>73</v>
      </c>
    </row>
    <row r="955" spans="2:13">
      <c r="B955" s="42">
        <v>0.83333333333333304</v>
      </c>
      <c r="C955" s="43" t="s">
        <v>0</v>
      </c>
      <c r="D955" s="43" t="s">
        <v>2</v>
      </c>
      <c r="E955" s="43" t="s">
        <v>64</v>
      </c>
      <c r="F955" s="40" t="s">
        <v>68</v>
      </c>
      <c r="G955" s="44">
        <v>3</v>
      </c>
      <c r="H955" s="43" t="s">
        <v>3</v>
      </c>
      <c r="I955" s="40">
        <v>2.0499999999999998</v>
      </c>
      <c r="J955" s="40"/>
      <c r="K955" s="43" t="s">
        <v>62</v>
      </c>
      <c r="L955" s="43" t="s">
        <v>82</v>
      </c>
      <c r="M955" s="47" t="s">
        <v>73</v>
      </c>
    </row>
    <row r="956" spans="2:13">
      <c r="B956" s="42">
        <v>0.85416666666666696</v>
      </c>
      <c r="C956" s="43" t="s">
        <v>0</v>
      </c>
      <c r="D956" s="43" t="s">
        <v>2</v>
      </c>
      <c r="E956" s="43" t="s">
        <v>64</v>
      </c>
      <c r="F956" s="40" t="s">
        <v>68</v>
      </c>
      <c r="G956" s="44">
        <v>3</v>
      </c>
      <c r="H956" s="43" t="s">
        <v>3</v>
      </c>
      <c r="I956" s="40">
        <v>2.0499999999999998</v>
      </c>
      <c r="J956" s="40"/>
      <c r="K956" s="43" t="s">
        <v>62</v>
      </c>
      <c r="L956" s="43" t="s">
        <v>82</v>
      </c>
      <c r="M956" s="47" t="s">
        <v>73</v>
      </c>
    </row>
    <row r="957" spans="2:13">
      <c r="B957" s="42">
        <v>0.875</v>
      </c>
      <c r="C957" s="43" t="s">
        <v>0</v>
      </c>
      <c r="D957" s="43" t="s">
        <v>2</v>
      </c>
      <c r="E957" s="43" t="s">
        <v>64</v>
      </c>
      <c r="F957" s="40" t="s">
        <v>68</v>
      </c>
      <c r="G957" s="44">
        <v>3</v>
      </c>
      <c r="H957" s="43" t="s">
        <v>3</v>
      </c>
      <c r="I957" s="40">
        <v>2.0499999999999998</v>
      </c>
      <c r="J957" s="40"/>
      <c r="K957" s="43" t="s">
        <v>62</v>
      </c>
      <c r="L957" s="43" t="s">
        <v>82</v>
      </c>
      <c r="M957" s="47" t="s">
        <v>73</v>
      </c>
    </row>
    <row r="958" spans="2:13">
      <c r="B958" s="42">
        <v>0.89583333333333304</v>
      </c>
      <c r="C958" s="43" t="s">
        <v>0</v>
      </c>
      <c r="D958" s="43" t="s">
        <v>2</v>
      </c>
      <c r="E958" s="43" t="s">
        <v>64</v>
      </c>
      <c r="F958" s="40" t="s">
        <v>68</v>
      </c>
      <c r="G958" s="44">
        <v>3</v>
      </c>
      <c r="H958" s="43" t="s">
        <v>3</v>
      </c>
      <c r="I958" s="40">
        <v>2.0499999999999998</v>
      </c>
      <c r="J958" s="40"/>
      <c r="K958" s="43" t="s">
        <v>62</v>
      </c>
      <c r="L958" s="43" t="s">
        <v>82</v>
      </c>
      <c r="M958" s="47" t="s">
        <v>73</v>
      </c>
    </row>
    <row r="959" spans="2:13">
      <c r="B959" s="42">
        <v>0.91666666666666696</v>
      </c>
      <c r="C959" s="43" t="s">
        <v>0</v>
      </c>
      <c r="D959" s="43" t="s">
        <v>2</v>
      </c>
      <c r="E959" s="43" t="s">
        <v>64</v>
      </c>
      <c r="F959" s="40" t="s">
        <v>68</v>
      </c>
      <c r="G959" s="44">
        <v>3</v>
      </c>
      <c r="H959" s="43" t="s">
        <v>3</v>
      </c>
      <c r="I959" s="40">
        <v>2.0499999999999998</v>
      </c>
      <c r="J959" s="40"/>
      <c r="K959" s="43" t="s">
        <v>62</v>
      </c>
      <c r="L959" s="43" t="s">
        <v>82</v>
      </c>
      <c r="M959" s="47" t="s">
        <v>73</v>
      </c>
    </row>
    <row r="960" spans="2:13">
      <c r="B960" s="42">
        <v>0.9375</v>
      </c>
      <c r="C960" s="43" t="s">
        <v>0</v>
      </c>
      <c r="D960" s="43" t="s">
        <v>2</v>
      </c>
      <c r="E960" s="43" t="s">
        <v>64</v>
      </c>
      <c r="F960" s="40" t="s">
        <v>68</v>
      </c>
      <c r="G960" s="44">
        <v>4</v>
      </c>
      <c r="H960" s="43" t="s">
        <v>3</v>
      </c>
      <c r="I960" s="40">
        <v>1.53</v>
      </c>
      <c r="J960" s="40"/>
      <c r="K960" s="43" t="s">
        <v>60</v>
      </c>
      <c r="L960" s="43" t="s">
        <v>79</v>
      </c>
      <c r="M960" s="47" t="s">
        <v>73</v>
      </c>
    </row>
    <row r="961" spans="2:13">
      <c r="B961" s="42">
        <v>0.95833333333333304</v>
      </c>
      <c r="C961" s="43" t="s">
        <v>0</v>
      </c>
      <c r="D961" s="43" t="s">
        <v>2</v>
      </c>
      <c r="E961" s="43" t="s">
        <v>64</v>
      </c>
      <c r="F961" s="40" t="s">
        <v>68</v>
      </c>
      <c r="G961" s="44">
        <v>4</v>
      </c>
      <c r="H961" s="43" t="s">
        <v>3</v>
      </c>
      <c r="I961" s="40">
        <v>1.53</v>
      </c>
      <c r="J961" s="40"/>
      <c r="K961" s="43" t="s">
        <v>60</v>
      </c>
      <c r="L961" s="43" t="s">
        <v>79</v>
      </c>
      <c r="M961" s="47" t="s">
        <v>73</v>
      </c>
    </row>
    <row r="962" spans="2:13">
      <c r="B962" s="42">
        <v>0.97916666666666696</v>
      </c>
      <c r="C962" s="43" t="s">
        <v>0</v>
      </c>
      <c r="D962" s="43" t="s">
        <v>2</v>
      </c>
      <c r="E962" s="43" t="s">
        <v>64</v>
      </c>
      <c r="F962" s="40" t="s">
        <v>68</v>
      </c>
      <c r="G962" s="44">
        <v>4</v>
      </c>
      <c r="H962" s="43" t="s">
        <v>3</v>
      </c>
      <c r="I962" s="40">
        <v>1.53</v>
      </c>
      <c r="J962" s="40"/>
      <c r="K962" s="43" t="s">
        <v>60</v>
      </c>
      <c r="L962" s="43" t="s">
        <v>79</v>
      </c>
      <c r="M962" s="47" t="s">
        <v>73</v>
      </c>
    </row>
    <row r="963" spans="2:13">
      <c r="B963" s="42">
        <v>0</v>
      </c>
      <c r="C963" s="43" t="s">
        <v>13</v>
      </c>
      <c r="D963" s="43" t="s">
        <v>2</v>
      </c>
      <c r="E963" s="43" t="s">
        <v>64</v>
      </c>
      <c r="F963" s="40" t="s">
        <v>68</v>
      </c>
      <c r="G963" s="44">
        <v>4</v>
      </c>
      <c r="H963" s="43" t="s">
        <v>3</v>
      </c>
      <c r="I963" s="40">
        <v>1.53</v>
      </c>
      <c r="J963" s="40"/>
      <c r="K963" s="43" t="s">
        <v>60</v>
      </c>
      <c r="L963" s="43" t="s">
        <v>79</v>
      </c>
      <c r="M963" s="47" t="s">
        <v>73</v>
      </c>
    </row>
    <row r="964" spans="2:13">
      <c r="B964" s="42">
        <v>2.0833333333333301E-2</v>
      </c>
      <c r="C964" s="43" t="s">
        <v>13</v>
      </c>
      <c r="D964" s="43" t="s">
        <v>2</v>
      </c>
      <c r="E964" s="43" t="s">
        <v>64</v>
      </c>
      <c r="F964" s="40" t="s">
        <v>68</v>
      </c>
      <c r="G964" s="44">
        <v>4</v>
      </c>
      <c r="H964" s="43" t="s">
        <v>3</v>
      </c>
      <c r="I964" s="40">
        <v>1.53</v>
      </c>
      <c r="J964" s="40"/>
      <c r="K964" s="43" t="s">
        <v>60</v>
      </c>
      <c r="L964" s="43" t="s">
        <v>79</v>
      </c>
      <c r="M964" s="47" t="s">
        <v>73</v>
      </c>
    </row>
    <row r="965" spans="2:13">
      <c r="B965" s="42">
        <v>4.1666666666666699E-2</v>
      </c>
      <c r="C965" s="43" t="s">
        <v>13</v>
      </c>
      <c r="D965" s="43" t="s">
        <v>2</v>
      </c>
      <c r="E965" s="43" t="s">
        <v>64</v>
      </c>
      <c r="F965" s="40" t="s">
        <v>68</v>
      </c>
      <c r="G965" s="44">
        <v>4</v>
      </c>
      <c r="H965" s="43" t="s">
        <v>3</v>
      </c>
      <c r="I965" s="40">
        <v>1.53</v>
      </c>
      <c r="J965" s="40"/>
      <c r="K965" s="43" t="s">
        <v>60</v>
      </c>
      <c r="L965" s="43" t="s">
        <v>79</v>
      </c>
      <c r="M965" s="47" t="s">
        <v>73</v>
      </c>
    </row>
    <row r="966" spans="2:13">
      <c r="B966" s="42">
        <v>6.25E-2</v>
      </c>
      <c r="C966" s="43" t="s">
        <v>13</v>
      </c>
      <c r="D966" s="43" t="s">
        <v>2</v>
      </c>
      <c r="E966" s="43" t="s">
        <v>64</v>
      </c>
      <c r="F966" s="40" t="s">
        <v>68</v>
      </c>
      <c r="G966" s="44">
        <v>4</v>
      </c>
      <c r="H966" s="43" t="s">
        <v>3</v>
      </c>
      <c r="I966" s="40">
        <v>1.53</v>
      </c>
      <c r="J966" s="40"/>
      <c r="K966" s="43" t="s">
        <v>60</v>
      </c>
      <c r="L966" s="43" t="s">
        <v>79</v>
      </c>
      <c r="M966" s="47" t="s">
        <v>73</v>
      </c>
    </row>
    <row r="967" spans="2:13">
      <c r="B967" s="42">
        <v>8.3333333333333301E-2</v>
      </c>
      <c r="C967" s="43" t="s">
        <v>13</v>
      </c>
      <c r="D967" s="43" t="s">
        <v>2</v>
      </c>
      <c r="E967" s="43" t="s">
        <v>64</v>
      </c>
      <c r="F967" s="40" t="s">
        <v>68</v>
      </c>
      <c r="G967" s="44">
        <v>4</v>
      </c>
      <c r="H967" s="43" t="s">
        <v>3</v>
      </c>
      <c r="I967" s="40">
        <v>1.53</v>
      </c>
      <c r="J967" s="40"/>
      <c r="K967" s="43" t="s">
        <v>60</v>
      </c>
      <c r="L967" s="43" t="s">
        <v>79</v>
      </c>
      <c r="M967" s="47" t="s">
        <v>73</v>
      </c>
    </row>
    <row r="968" spans="2:13">
      <c r="B968" s="42">
        <v>0.104166666666667</v>
      </c>
      <c r="C968" s="43" t="s">
        <v>13</v>
      </c>
      <c r="D968" s="43" t="s">
        <v>2</v>
      </c>
      <c r="E968" s="43" t="s">
        <v>64</v>
      </c>
      <c r="F968" s="40" t="s">
        <v>68</v>
      </c>
      <c r="G968" s="44">
        <v>4</v>
      </c>
      <c r="H968" s="43" t="s">
        <v>3</v>
      </c>
      <c r="I968" s="40">
        <v>1.53</v>
      </c>
      <c r="J968" s="40"/>
      <c r="K968" s="43" t="s">
        <v>60</v>
      </c>
      <c r="L968" s="43" t="s">
        <v>79</v>
      </c>
      <c r="M968" s="47" t="s">
        <v>73</v>
      </c>
    </row>
    <row r="969" spans="2:13">
      <c r="B969" s="42">
        <v>0.125</v>
      </c>
      <c r="C969" s="43" t="s">
        <v>13</v>
      </c>
      <c r="D969" s="43" t="s">
        <v>2</v>
      </c>
      <c r="E969" s="43" t="s">
        <v>64</v>
      </c>
      <c r="F969" s="40" t="s">
        <v>68</v>
      </c>
      <c r="G969" s="44">
        <v>4</v>
      </c>
      <c r="H969" s="43" t="s">
        <v>3</v>
      </c>
      <c r="I969" s="40">
        <v>1.53</v>
      </c>
      <c r="J969" s="40"/>
      <c r="K969" s="43" t="s">
        <v>60</v>
      </c>
      <c r="L969" s="43" t="s">
        <v>79</v>
      </c>
      <c r="M969" s="47" t="s">
        <v>73</v>
      </c>
    </row>
    <row r="970" spans="2:13">
      <c r="B970" s="42">
        <v>0.14583333333333301</v>
      </c>
      <c r="C970" s="43" t="s">
        <v>13</v>
      </c>
      <c r="D970" s="43" t="s">
        <v>2</v>
      </c>
      <c r="E970" s="43" t="s">
        <v>64</v>
      </c>
      <c r="F970" s="40" t="s">
        <v>68</v>
      </c>
      <c r="G970" s="44">
        <v>4</v>
      </c>
      <c r="H970" s="43" t="s">
        <v>3</v>
      </c>
      <c r="I970" s="40">
        <v>1.53</v>
      </c>
      <c r="J970" s="40"/>
      <c r="K970" s="43" t="s">
        <v>60</v>
      </c>
      <c r="L970" s="43" t="s">
        <v>79</v>
      </c>
      <c r="M970" s="47" t="s">
        <v>73</v>
      </c>
    </row>
    <row r="971" spans="2:13">
      <c r="B971" s="42">
        <v>0.16666666666666699</v>
      </c>
      <c r="C971" s="43" t="s">
        <v>13</v>
      </c>
      <c r="D971" s="43" t="s">
        <v>2</v>
      </c>
      <c r="E971" s="43" t="s">
        <v>64</v>
      </c>
      <c r="F971" s="40" t="s">
        <v>68</v>
      </c>
      <c r="G971" s="44">
        <v>4</v>
      </c>
      <c r="H971" s="43" t="s">
        <v>3</v>
      </c>
      <c r="I971" s="40">
        <v>1.53</v>
      </c>
      <c r="J971" s="40"/>
      <c r="K971" s="43" t="s">
        <v>60</v>
      </c>
      <c r="L971" s="43" t="s">
        <v>79</v>
      </c>
      <c r="M971" s="47" t="s">
        <v>73</v>
      </c>
    </row>
    <row r="972" spans="2:13">
      <c r="B972" s="42">
        <v>0.1875</v>
      </c>
      <c r="C972" s="43" t="s">
        <v>13</v>
      </c>
      <c r="D972" s="43" t="s">
        <v>2</v>
      </c>
      <c r="E972" s="43" t="s">
        <v>64</v>
      </c>
      <c r="F972" s="40" t="s">
        <v>68</v>
      </c>
      <c r="G972" s="44">
        <v>4</v>
      </c>
      <c r="H972" s="43" t="s">
        <v>3</v>
      </c>
      <c r="I972" s="40">
        <v>1.53</v>
      </c>
      <c r="J972" s="40"/>
      <c r="K972" s="43" t="s">
        <v>60</v>
      </c>
      <c r="L972" s="43" t="s">
        <v>79</v>
      </c>
      <c r="M972" s="47" t="s">
        <v>73</v>
      </c>
    </row>
    <row r="973" spans="2:13">
      <c r="B973" s="42">
        <v>0.20833333333333301</v>
      </c>
      <c r="C973" s="43" t="s">
        <v>13</v>
      </c>
      <c r="D973" s="43" t="s">
        <v>2</v>
      </c>
      <c r="E973" s="43" t="s">
        <v>64</v>
      </c>
      <c r="F973" s="40" t="s">
        <v>68</v>
      </c>
      <c r="G973" s="44">
        <v>4</v>
      </c>
      <c r="H973" s="43" t="s">
        <v>3</v>
      </c>
      <c r="I973" s="40">
        <v>1.53</v>
      </c>
      <c r="J973" s="40"/>
      <c r="K973" s="43" t="s">
        <v>60</v>
      </c>
      <c r="L973" s="43" t="s">
        <v>79</v>
      </c>
      <c r="M973" s="47" t="s">
        <v>73</v>
      </c>
    </row>
    <row r="974" spans="2:13">
      <c r="B974" s="42">
        <v>0.22916666666666699</v>
      </c>
      <c r="C974" s="43" t="s">
        <v>13</v>
      </c>
      <c r="D974" s="43" t="s">
        <v>2</v>
      </c>
      <c r="E974" s="43" t="s">
        <v>64</v>
      </c>
      <c r="F974" s="40" t="s">
        <v>68</v>
      </c>
      <c r="G974" s="44">
        <v>4</v>
      </c>
      <c r="H974" s="43" t="s">
        <v>3</v>
      </c>
      <c r="I974" s="40">
        <v>1.53</v>
      </c>
      <c r="J974" s="40"/>
      <c r="K974" s="43" t="s">
        <v>60</v>
      </c>
      <c r="L974" s="43" t="s">
        <v>79</v>
      </c>
      <c r="M974" s="47" t="s">
        <v>73</v>
      </c>
    </row>
    <row r="975" spans="2:13">
      <c r="B975" s="42">
        <v>0.25</v>
      </c>
      <c r="C975" s="43" t="s">
        <v>13</v>
      </c>
      <c r="D975" s="43" t="s">
        <v>2</v>
      </c>
      <c r="E975" s="43" t="s">
        <v>64</v>
      </c>
      <c r="F975" s="40" t="s">
        <v>68</v>
      </c>
      <c r="G975" s="44">
        <v>4</v>
      </c>
      <c r="H975" s="43" t="s">
        <v>3</v>
      </c>
      <c r="I975" s="40">
        <v>1.53</v>
      </c>
      <c r="J975" s="40"/>
      <c r="K975" s="43" t="s">
        <v>60</v>
      </c>
      <c r="L975" s="43" t="s">
        <v>79</v>
      </c>
      <c r="M975" s="47" t="s">
        <v>73</v>
      </c>
    </row>
    <row r="976" spans="2:13">
      <c r="B976" s="42">
        <v>0.27083333333333298</v>
      </c>
      <c r="C976" s="43" t="s">
        <v>13</v>
      </c>
      <c r="D976" s="43" t="s">
        <v>2</v>
      </c>
      <c r="E976" s="43" t="s">
        <v>64</v>
      </c>
      <c r="F976" s="40" t="s">
        <v>68</v>
      </c>
      <c r="G976" s="44">
        <v>4</v>
      </c>
      <c r="H976" s="43" t="s">
        <v>3</v>
      </c>
      <c r="I976" s="40">
        <v>1.53</v>
      </c>
      <c r="J976" s="40"/>
      <c r="K976" s="43" t="s">
        <v>60</v>
      </c>
      <c r="L976" s="43" t="s">
        <v>79</v>
      </c>
      <c r="M976" s="47" t="s">
        <v>73</v>
      </c>
    </row>
    <row r="977" spans="2:13">
      <c r="B977" s="42">
        <v>0.29166666666666702</v>
      </c>
      <c r="C977" s="43" t="s">
        <v>13</v>
      </c>
      <c r="D977" s="43" t="s">
        <v>2</v>
      </c>
      <c r="E977" s="43" t="s">
        <v>64</v>
      </c>
      <c r="F977" s="40" t="s">
        <v>68</v>
      </c>
      <c r="G977" s="44">
        <v>4</v>
      </c>
      <c r="H977" s="43" t="s">
        <v>3</v>
      </c>
      <c r="I977" s="40">
        <v>1.53</v>
      </c>
      <c r="J977" s="40"/>
      <c r="K977" s="43" t="s">
        <v>60</v>
      </c>
      <c r="L977" s="43" t="s">
        <v>79</v>
      </c>
      <c r="M977" s="47" t="s">
        <v>73</v>
      </c>
    </row>
    <row r="978" spans="2:13">
      <c r="B978" s="42">
        <v>0.3125</v>
      </c>
      <c r="C978" s="43" t="s">
        <v>13</v>
      </c>
      <c r="D978" s="43" t="s">
        <v>2</v>
      </c>
      <c r="E978" s="43" t="s">
        <v>64</v>
      </c>
      <c r="F978" s="40" t="s">
        <v>68</v>
      </c>
      <c r="G978" s="44">
        <v>4</v>
      </c>
      <c r="H978" s="43" t="s">
        <v>3</v>
      </c>
      <c r="I978" s="40">
        <v>1.53</v>
      </c>
      <c r="J978" s="40"/>
      <c r="K978" s="43" t="s">
        <v>60</v>
      </c>
      <c r="L978" s="43" t="s">
        <v>79</v>
      </c>
      <c r="M978" s="47" t="s">
        <v>73</v>
      </c>
    </row>
    <row r="979" spans="2:13">
      <c r="B979" s="42">
        <v>0.33333333333333298</v>
      </c>
      <c r="C979" s="43" t="s">
        <v>13</v>
      </c>
      <c r="D979" s="43" t="s">
        <v>2</v>
      </c>
      <c r="E979" s="43" t="s">
        <v>64</v>
      </c>
      <c r="F979" s="40" t="s">
        <v>68</v>
      </c>
      <c r="G979" s="44">
        <v>4</v>
      </c>
      <c r="H979" s="43" t="s">
        <v>3</v>
      </c>
      <c r="I979" s="40">
        <v>1.53</v>
      </c>
      <c r="J979" s="40"/>
      <c r="K979" s="43" t="s">
        <v>60</v>
      </c>
      <c r="L979" s="43" t="s">
        <v>79</v>
      </c>
      <c r="M979" s="47" t="s">
        <v>73</v>
      </c>
    </row>
    <row r="980" spans="2:13">
      <c r="B980" s="42">
        <v>0.35416666666666702</v>
      </c>
      <c r="C980" s="43" t="s">
        <v>13</v>
      </c>
      <c r="D980" s="43" t="s">
        <v>2</v>
      </c>
      <c r="E980" s="43" t="s">
        <v>64</v>
      </c>
      <c r="F980" s="40" t="s">
        <v>68</v>
      </c>
      <c r="G980" s="44">
        <v>4</v>
      </c>
      <c r="H980" s="43" t="s">
        <v>3</v>
      </c>
      <c r="I980" s="40">
        <v>1.53</v>
      </c>
      <c r="J980" s="40"/>
      <c r="K980" s="43" t="s">
        <v>60</v>
      </c>
      <c r="L980" s="43" t="s">
        <v>79</v>
      </c>
      <c r="M980" s="47" t="s">
        <v>73</v>
      </c>
    </row>
    <row r="981" spans="2:13">
      <c r="B981" s="42">
        <v>0.375</v>
      </c>
      <c r="C981" s="43" t="s">
        <v>13</v>
      </c>
      <c r="D981" s="43" t="s">
        <v>2</v>
      </c>
      <c r="E981" s="43" t="s">
        <v>64</v>
      </c>
      <c r="F981" s="40" t="s">
        <v>68</v>
      </c>
      <c r="G981" s="44">
        <v>4</v>
      </c>
      <c r="H981" s="43" t="s">
        <v>3</v>
      </c>
      <c r="I981" s="40">
        <v>1.53</v>
      </c>
      <c r="J981" s="40"/>
      <c r="K981" s="43" t="s">
        <v>60</v>
      </c>
      <c r="L981" s="43" t="s">
        <v>79</v>
      </c>
      <c r="M981" s="47" t="s">
        <v>73</v>
      </c>
    </row>
    <row r="982" spans="2:13">
      <c r="B982" s="42">
        <v>0.39583333333333298</v>
      </c>
      <c r="C982" s="43" t="s">
        <v>13</v>
      </c>
      <c r="D982" s="43" t="s">
        <v>2</v>
      </c>
      <c r="E982" s="43" t="s">
        <v>64</v>
      </c>
      <c r="F982" s="40" t="s">
        <v>68</v>
      </c>
      <c r="G982" s="44">
        <v>4</v>
      </c>
      <c r="H982" s="43" t="s">
        <v>3</v>
      </c>
      <c r="I982" s="40">
        <v>1.53</v>
      </c>
      <c r="J982" s="40"/>
      <c r="K982" s="43" t="s">
        <v>60</v>
      </c>
      <c r="L982" s="43" t="s">
        <v>79</v>
      </c>
      <c r="M982" s="47" t="s">
        <v>73</v>
      </c>
    </row>
    <row r="983" spans="2:13">
      <c r="B983" s="42">
        <v>0.41666666666666702</v>
      </c>
      <c r="C983" s="43" t="s">
        <v>13</v>
      </c>
      <c r="D983" s="43" t="s">
        <v>2</v>
      </c>
      <c r="E983" s="43" t="s">
        <v>64</v>
      </c>
      <c r="F983" s="40" t="s">
        <v>68</v>
      </c>
      <c r="G983" s="44">
        <v>4</v>
      </c>
      <c r="H983" s="43" t="s">
        <v>3</v>
      </c>
      <c r="I983" s="40">
        <v>1.53</v>
      </c>
      <c r="J983" s="40"/>
      <c r="K983" s="43" t="s">
        <v>60</v>
      </c>
      <c r="L983" s="43" t="s">
        <v>79</v>
      </c>
      <c r="M983" s="47" t="s">
        <v>73</v>
      </c>
    </row>
    <row r="984" spans="2:13">
      <c r="B984" s="42">
        <v>0.4375</v>
      </c>
      <c r="C984" s="43" t="s">
        <v>13</v>
      </c>
      <c r="D984" s="43" t="s">
        <v>2</v>
      </c>
      <c r="E984" s="43" t="s">
        <v>64</v>
      </c>
      <c r="F984" s="40" t="s">
        <v>68</v>
      </c>
      <c r="G984" s="44">
        <v>4</v>
      </c>
      <c r="H984" s="43" t="s">
        <v>3</v>
      </c>
      <c r="I984" s="40">
        <v>1.53</v>
      </c>
      <c r="J984" s="40"/>
      <c r="K984" s="43" t="s">
        <v>60</v>
      </c>
      <c r="L984" s="43" t="s">
        <v>79</v>
      </c>
      <c r="M984" s="47" t="s">
        <v>73</v>
      </c>
    </row>
    <row r="985" spans="2:13">
      <c r="B985" s="42">
        <v>0.45833333333333298</v>
      </c>
      <c r="C985" s="43" t="s">
        <v>13</v>
      </c>
      <c r="D985" s="43" t="s">
        <v>2</v>
      </c>
      <c r="E985" s="43" t="s">
        <v>64</v>
      </c>
      <c r="F985" s="40" t="s">
        <v>68</v>
      </c>
      <c r="G985" s="44">
        <v>4</v>
      </c>
      <c r="H985" s="43" t="s">
        <v>3</v>
      </c>
      <c r="I985" s="40">
        <v>1.53</v>
      </c>
      <c r="J985" s="40"/>
      <c r="K985" s="43" t="s">
        <v>60</v>
      </c>
      <c r="L985" s="43" t="s">
        <v>79</v>
      </c>
      <c r="M985" s="47" t="s">
        <v>73</v>
      </c>
    </row>
    <row r="986" spans="2:13">
      <c r="B986" s="42">
        <v>0.47916666666666702</v>
      </c>
      <c r="C986" s="43" t="s">
        <v>13</v>
      </c>
      <c r="D986" s="43" t="s">
        <v>2</v>
      </c>
      <c r="E986" s="43" t="s">
        <v>64</v>
      </c>
      <c r="F986" s="40" t="s">
        <v>68</v>
      </c>
      <c r="G986" s="44">
        <v>4</v>
      </c>
      <c r="H986" s="43" t="s">
        <v>3</v>
      </c>
      <c r="I986" s="40">
        <v>1.53</v>
      </c>
      <c r="J986" s="40"/>
      <c r="K986" s="43" t="s">
        <v>60</v>
      </c>
      <c r="L986" s="43" t="s">
        <v>79</v>
      </c>
      <c r="M986" s="47" t="s">
        <v>73</v>
      </c>
    </row>
    <row r="987" spans="2:13">
      <c r="B987" s="42">
        <v>0.5</v>
      </c>
      <c r="C987" s="43" t="s">
        <v>13</v>
      </c>
      <c r="D987" s="43" t="s">
        <v>2</v>
      </c>
      <c r="E987" s="43" t="s">
        <v>64</v>
      </c>
      <c r="F987" s="40" t="s">
        <v>68</v>
      </c>
      <c r="G987" s="44">
        <v>4</v>
      </c>
      <c r="H987" s="43" t="s">
        <v>3</v>
      </c>
      <c r="I987" s="40">
        <v>1.53</v>
      </c>
      <c r="J987" s="40"/>
      <c r="K987" s="43" t="s">
        <v>60</v>
      </c>
      <c r="L987" s="43" t="s">
        <v>79</v>
      </c>
      <c r="M987" s="47" t="s">
        <v>73</v>
      </c>
    </row>
    <row r="988" spans="2:13">
      <c r="B988" s="42">
        <v>0.52083333333333304</v>
      </c>
      <c r="C988" s="43" t="s">
        <v>13</v>
      </c>
      <c r="D988" s="43" t="s">
        <v>2</v>
      </c>
      <c r="E988" s="43" t="s">
        <v>64</v>
      </c>
      <c r="F988" s="40" t="s">
        <v>68</v>
      </c>
      <c r="G988" s="44">
        <v>4</v>
      </c>
      <c r="H988" s="43" t="s">
        <v>3</v>
      </c>
      <c r="I988" s="40">
        <v>1.53</v>
      </c>
      <c r="J988" s="40"/>
      <c r="K988" s="43" t="s">
        <v>60</v>
      </c>
      <c r="L988" s="43" t="s">
        <v>79</v>
      </c>
      <c r="M988" s="47" t="s">
        <v>73</v>
      </c>
    </row>
    <row r="989" spans="2:13">
      <c r="B989" s="42">
        <v>0.54166666666666696</v>
      </c>
      <c r="C989" s="43" t="s">
        <v>13</v>
      </c>
      <c r="D989" s="43" t="s">
        <v>2</v>
      </c>
      <c r="E989" s="43" t="s">
        <v>64</v>
      </c>
      <c r="F989" s="40" t="s">
        <v>68</v>
      </c>
      <c r="G989" s="44">
        <v>4</v>
      </c>
      <c r="H989" s="43" t="s">
        <v>3</v>
      </c>
      <c r="I989" s="40">
        <v>1.53</v>
      </c>
      <c r="J989" s="40"/>
      <c r="K989" s="43" t="s">
        <v>60</v>
      </c>
      <c r="L989" s="43" t="s">
        <v>79</v>
      </c>
      <c r="M989" s="47" t="s">
        <v>73</v>
      </c>
    </row>
    <row r="990" spans="2:13">
      <c r="B990" s="42">
        <v>0.5625</v>
      </c>
      <c r="C990" s="43" t="s">
        <v>13</v>
      </c>
      <c r="D990" s="43" t="s">
        <v>2</v>
      </c>
      <c r="E990" s="43" t="s">
        <v>64</v>
      </c>
      <c r="F990" s="40" t="s">
        <v>68</v>
      </c>
      <c r="G990" s="44">
        <v>4</v>
      </c>
      <c r="H990" s="43" t="s">
        <v>3</v>
      </c>
      <c r="I990" s="40">
        <v>1.53</v>
      </c>
      <c r="J990" s="40"/>
      <c r="K990" s="43" t="s">
        <v>60</v>
      </c>
      <c r="L990" s="43" t="s">
        <v>79</v>
      </c>
      <c r="M990" s="47" t="s">
        <v>73</v>
      </c>
    </row>
    <row r="991" spans="2:13">
      <c r="B991" s="42">
        <v>0.58333333333333304</v>
      </c>
      <c r="C991" s="43" t="s">
        <v>13</v>
      </c>
      <c r="D991" s="43" t="s">
        <v>2</v>
      </c>
      <c r="E991" s="43" t="s">
        <v>64</v>
      </c>
      <c r="F991" s="40" t="s">
        <v>68</v>
      </c>
      <c r="G991" s="44">
        <v>4</v>
      </c>
      <c r="H991" s="43" t="s">
        <v>3</v>
      </c>
      <c r="I991" s="40">
        <v>1.53</v>
      </c>
      <c r="J991" s="40"/>
      <c r="K991" s="43" t="s">
        <v>60</v>
      </c>
      <c r="L991" s="43" t="s">
        <v>79</v>
      </c>
      <c r="M991" s="47" t="s">
        <v>73</v>
      </c>
    </row>
    <row r="992" spans="2:13">
      <c r="B992" s="42">
        <v>0.60416666666666696</v>
      </c>
      <c r="C992" s="43" t="s">
        <v>13</v>
      </c>
      <c r="D992" s="43" t="s">
        <v>2</v>
      </c>
      <c r="E992" s="43" t="s">
        <v>64</v>
      </c>
      <c r="F992" s="40" t="s">
        <v>68</v>
      </c>
      <c r="G992" s="44">
        <v>4</v>
      </c>
      <c r="H992" s="43" t="s">
        <v>3</v>
      </c>
      <c r="I992" s="40">
        <v>1.53</v>
      </c>
      <c r="J992" s="40"/>
      <c r="K992" s="43" t="s">
        <v>60</v>
      </c>
      <c r="L992" s="43" t="s">
        <v>79</v>
      </c>
      <c r="M992" s="47" t="s">
        <v>73</v>
      </c>
    </row>
    <row r="993" spans="2:13">
      <c r="B993" s="42">
        <v>0.625</v>
      </c>
      <c r="C993" s="43" t="s">
        <v>13</v>
      </c>
      <c r="D993" s="43" t="s">
        <v>2</v>
      </c>
      <c r="E993" s="43" t="s">
        <v>64</v>
      </c>
      <c r="F993" s="40" t="s">
        <v>68</v>
      </c>
      <c r="G993" s="44">
        <v>4</v>
      </c>
      <c r="H993" s="43" t="s">
        <v>3</v>
      </c>
      <c r="I993" s="40">
        <v>1.53</v>
      </c>
      <c r="J993" s="40"/>
      <c r="K993" s="43" t="s">
        <v>60</v>
      </c>
      <c r="L993" s="43" t="s">
        <v>79</v>
      </c>
      <c r="M993" s="47" t="s">
        <v>73</v>
      </c>
    </row>
    <row r="994" spans="2:13">
      <c r="B994" s="42">
        <v>0.64583333333333304</v>
      </c>
      <c r="C994" s="43" t="s">
        <v>13</v>
      </c>
      <c r="D994" s="43" t="s">
        <v>2</v>
      </c>
      <c r="E994" s="43" t="s">
        <v>64</v>
      </c>
      <c r="F994" s="40" t="s">
        <v>68</v>
      </c>
      <c r="G994" s="44">
        <v>4</v>
      </c>
      <c r="H994" s="43" t="s">
        <v>3</v>
      </c>
      <c r="I994" s="40">
        <v>1.53</v>
      </c>
      <c r="J994" s="40"/>
      <c r="K994" s="43" t="s">
        <v>60</v>
      </c>
      <c r="L994" s="43" t="s">
        <v>79</v>
      </c>
      <c r="M994" s="47" t="s">
        <v>73</v>
      </c>
    </row>
    <row r="995" spans="2:13">
      <c r="B995" s="42">
        <v>0.66666666666666696</v>
      </c>
      <c r="C995" s="43" t="s">
        <v>13</v>
      </c>
      <c r="D995" s="43" t="s">
        <v>2</v>
      </c>
      <c r="E995" s="43" t="s">
        <v>64</v>
      </c>
      <c r="F995" s="40" t="s">
        <v>68</v>
      </c>
      <c r="G995" s="44">
        <v>4</v>
      </c>
      <c r="H995" s="43" t="s">
        <v>3</v>
      </c>
      <c r="I995" s="40">
        <v>1.53</v>
      </c>
      <c r="J995" s="40"/>
      <c r="K995" s="43" t="s">
        <v>60</v>
      </c>
      <c r="L995" s="43" t="s">
        <v>79</v>
      </c>
      <c r="M995" s="47" t="s">
        <v>73</v>
      </c>
    </row>
    <row r="996" spans="2:13">
      <c r="B996" s="42">
        <v>0.6875</v>
      </c>
      <c r="C996" s="43" t="s">
        <v>13</v>
      </c>
      <c r="D996" s="43" t="s">
        <v>2</v>
      </c>
      <c r="E996" s="43" t="s">
        <v>64</v>
      </c>
      <c r="F996" s="40" t="s">
        <v>68</v>
      </c>
      <c r="G996" s="44">
        <v>4</v>
      </c>
      <c r="H996" s="43" t="s">
        <v>3</v>
      </c>
      <c r="I996" s="40">
        <v>1.53</v>
      </c>
      <c r="J996" s="40"/>
      <c r="K996" s="43" t="s">
        <v>60</v>
      </c>
      <c r="L996" s="43" t="s">
        <v>79</v>
      </c>
      <c r="M996" s="47" t="s">
        <v>73</v>
      </c>
    </row>
    <row r="997" spans="2:13">
      <c r="B997" s="42">
        <v>0.70833333333333304</v>
      </c>
      <c r="C997" s="43" t="s">
        <v>13</v>
      </c>
      <c r="D997" s="43" t="s">
        <v>2</v>
      </c>
      <c r="E997" s="43" t="s">
        <v>64</v>
      </c>
      <c r="F997" s="40" t="s">
        <v>68</v>
      </c>
      <c r="G997" s="44">
        <v>4</v>
      </c>
      <c r="H997" s="43" t="s">
        <v>3</v>
      </c>
      <c r="I997" s="40">
        <v>1.53</v>
      </c>
      <c r="J997" s="40"/>
      <c r="K997" s="43" t="s">
        <v>60</v>
      </c>
      <c r="L997" s="43" t="s">
        <v>79</v>
      </c>
      <c r="M997" s="47" t="s">
        <v>73</v>
      </c>
    </row>
    <row r="998" spans="2:13">
      <c r="B998" s="42">
        <v>0.72916666666666696</v>
      </c>
      <c r="C998" s="43" t="s">
        <v>13</v>
      </c>
      <c r="D998" s="43" t="s">
        <v>2</v>
      </c>
      <c r="E998" s="43" t="s">
        <v>64</v>
      </c>
      <c r="F998" s="40" t="s">
        <v>68</v>
      </c>
      <c r="G998" s="44">
        <v>4</v>
      </c>
      <c r="H998" s="43" t="s">
        <v>3</v>
      </c>
      <c r="I998" s="40">
        <v>1.53</v>
      </c>
      <c r="J998" s="40"/>
      <c r="K998" s="43" t="s">
        <v>60</v>
      </c>
      <c r="L998" s="43" t="s">
        <v>79</v>
      </c>
      <c r="M998" s="47" t="s">
        <v>73</v>
      </c>
    </row>
    <row r="999" spans="2:13">
      <c r="B999" s="42">
        <v>0.75</v>
      </c>
      <c r="C999" s="43" t="s">
        <v>13</v>
      </c>
      <c r="D999" s="43" t="s">
        <v>2</v>
      </c>
      <c r="E999" s="43" t="s">
        <v>64</v>
      </c>
      <c r="F999" s="40" t="s">
        <v>68</v>
      </c>
      <c r="G999" s="44">
        <v>4</v>
      </c>
      <c r="H999" s="43" t="s">
        <v>3</v>
      </c>
      <c r="I999" s="40">
        <v>1.53</v>
      </c>
      <c r="J999" s="40"/>
      <c r="K999" s="43" t="s">
        <v>60</v>
      </c>
      <c r="L999" s="43" t="s">
        <v>79</v>
      </c>
      <c r="M999" s="47" t="s">
        <v>73</v>
      </c>
    </row>
    <row r="1000" spans="2:13">
      <c r="B1000" s="42">
        <v>0.77083333333333304</v>
      </c>
      <c r="C1000" s="43" t="s">
        <v>13</v>
      </c>
      <c r="D1000" s="43" t="s">
        <v>2</v>
      </c>
      <c r="E1000" s="43" t="s">
        <v>64</v>
      </c>
      <c r="F1000" s="40" t="s">
        <v>68</v>
      </c>
      <c r="G1000" s="44">
        <v>4</v>
      </c>
      <c r="H1000" s="43" t="s">
        <v>3</v>
      </c>
      <c r="I1000" s="40">
        <v>1.53</v>
      </c>
      <c r="J1000" s="40"/>
      <c r="K1000" s="43" t="s">
        <v>60</v>
      </c>
      <c r="L1000" s="43" t="s">
        <v>79</v>
      </c>
      <c r="M1000" s="47" t="s">
        <v>73</v>
      </c>
    </row>
    <row r="1001" spans="2:13">
      <c r="B1001" s="42">
        <v>0.79166666666666696</v>
      </c>
      <c r="C1001" s="43" t="s">
        <v>13</v>
      </c>
      <c r="D1001" s="43" t="s">
        <v>2</v>
      </c>
      <c r="E1001" s="43" t="s">
        <v>64</v>
      </c>
      <c r="F1001" s="40" t="s">
        <v>68</v>
      </c>
      <c r="G1001" s="44">
        <v>4</v>
      </c>
      <c r="H1001" s="43" t="s">
        <v>3</v>
      </c>
      <c r="I1001" s="40">
        <v>1.53</v>
      </c>
      <c r="J1001" s="40"/>
      <c r="K1001" s="43" t="s">
        <v>60</v>
      </c>
      <c r="L1001" s="43" t="s">
        <v>79</v>
      </c>
      <c r="M1001" s="47" t="s">
        <v>73</v>
      </c>
    </row>
    <row r="1002" spans="2:13">
      <c r="B1002" s="42">
        <v>0.8125</v>
      </c>
      <c r="C1002" s="43" t="s">
        <v>13</v>
      </c>
      <c r="D1002" s="43" t="s">
        <v>2</v>
      </c>
      <c r="E1002" s="43" t="s">
        <v>64</v>
      </c>
      <c r="F1002" s="40" t="s">
        <v>68</v>
      </c>
      <c r="G1002" s="44">
        <v>4</v>
      </c>
      <c r="H1002" s="43" t="s">
        <v>3</v>
      </c>
      <c r="I1002" s="40">
        <v>1.53</v>
      </c>
      <c r="J1002" s="40"/>
      <c r="K1002" s="43" t="s">
        <v>60</v>
      </c>
      <c r="L1002" s="43" t="s">
        <v>79</v>
      </c>
      <c r="M1002" s="47" t="s">
        <v>73</v>
      </c>
    </row>
    <row r="1003" spans="2:13">
      <c r="B1003" s="42">
        <v>0.83333333333333304</v>
      </c>
      <c r="C1003" s="43" t="s">
        <v>13</v>
      </c>
      <c r="D1003" s="43" t="s">
        <v>2</v>
      </c>
      <c r="E1003" s="43" t="s">
        <v>64</v>
      </c>
      <c r="F1003" s="40" t="s">
        <v>68</v>
      </c>
      <c r="G1003" s="44">
        <v>4</v>
      </c>
      <c r="H1003" s="43" t="s">
        <v>3</v>
      </c>
      <c r="I1003" s="40">
        <v>1.53</v>
      </c>
      <c r="J1003" s="40"/>
      <c r="K1003" s="43" t="s">
        <v>60</v>
      </c>
      <c r="L1003" s="43" t="s">
        <v>79</v>
      </c>
      <c r="M1003" s="47" t="s">
        <v>73</v>
      </c>
    </row>
    <row r="1004" spans="2:13">
      <c r="B1004" s="42">
        <v>0.85416666666666696</v>
      </c>
      <c r="C1004" s="43" t="s">
        <v>13</v>
      </c>
      <c r="D1004" s="43" t="s">
        <v>2</v>
      </c>
      <c r="E1004" s="43" t="s">
        <v>64</v>
      </c>
      <c r="F1004" s="40" t="s">
        <v>68</v>
      </c>
      <c r="G1004" s="44">
        <v>4</v>
      </c>
      <c r="H1004" s="43" t="s">
        <v>3</v>
      </c>
      <c r="I1004" s="40">
        <v>1.53</v>
      </c>
      <c r="J1004" s="40"/>
      <c r="K1004" s="43" t="s">
        <v>60</v>
      </c>
      <c r="L1004" s="43" t="s">
        <v>79</v>
      </c>
      <c r="M1004" s="47" t="s">
        <v>73</v>
      </c>
    </row>
    <row r="1005" spans="2:13">
      <c r="B1005" s="42">
        <v>0.875</v>
      </c>
      <c r="C1005" s="43" t="s">
        <v>13</v>
      </c>
      <c r="D1005" s="43" t="s">
        <v>2</v>
      </c>
      <c r="E1005" s="43" t="s">
        <v>64</v>
      </c>
      <c r="F1005" s="40" t="s">
        <v>68</v>
      </c>
      <c r="G1005" s="44">
        <v>4</v>
      </c>
      <c r="H1005" s="43" t="s">
        <v>3</v>
      </c>
      <c r="I1005" s="40">
        <v>1.53</v>
      </c>
      <c r="J1005" s="40"/>
      <c r="K1005" s="43" t="s">
        <v>60</v>
      </c>
      <c r="L1005" s="43" t="s">
        <v>79</v>
      </c>
      <c r="M1005" s="47" t="s">
        <v>73</v>
      </c>
    </row>
    <row r="1006" spans="2:13">
      <c r="B1006" s="42">
        <v>0.89583333333333304</v>
      </c>
      <c r="C1006" s="43" t="s">
        <v>13</v>
      </c>
      <c r="D1006" s="43" t="s">
        <v>2</v>
      </c>
      <c r="E1006" s="43" t="s">
        <v>64</v>
      </c>
      <c r="F1006" s="40" t="s">
        <v>68</v>
      </c>
      <c r="G1006" s="44">
        <v>4</v>
      </c>
      <c r="H1006" s="43" t="s">
        <v>3</v>
      </c>
      <c r="I1006" s="40">
        <v>1.53</v>
      </c>
      <c r="J1006" s="40"/>
      <c r="K1006" s="43" t="s">
        <v>60</v>
      </c>
      <c r="L1006" s="43" t="s">
        <v>79</v>
      </c>
      <c r="M1006" s="47" t="s">
        <v>73</v>
      </c>
    </row>
    <row r="1007" spans="2:13">
      <c r="B1007" s="42">
        <v>0.91666666666666696</v>
      </c>
      <c r="C1007" s="43" t="s">
        <v>13</v>
      </c>
      <c r="D1007" s="43" t="s">
        <v>2</v>
      </c>
      <c r="E1007" s="43" t="s">
        <v>64</v>
      </c>
      <c r="F1007" s="40" t="s">
        <v>68</v>
      </c>
      <c r="G1007" s="44">
        <v>4</v>
      </c>
      <c r="H1007" s="43" t="s">
        <v>3</v>
      </c>
      <c r="I1007" s="40">
        <v>1.53</v>
      </c>
      <c r="J1007" s="40"/>
      <c r="K1007" s="43" t="s">
        <v>60</v>
      </c>
      <c r="L1007" s="43" t="s">
        <v>79</v>
      </c>
      <c r="M1007" s="47" t="s">
        <v>73</v>
      </c>
    </row>
    <row r="1008" spans="2:13">
      <c r="B1008" s="42">
        <v>0.9375</v>
      </c>
      <c r="C1008" s="43" t="s">
        <v>13</v>
      </c>
      <c r="D1008" s="43" t="s">
        <v>2</v>
      </c>
      <c r="E1008" s="43" t="s">
        <v>64</v>
      </c>
      <c r="F1008" s="40" t="s">
        <v>68</v>
      </c>
      <c r="G1008" s="44">
        <v>4</v>
      </c>
      <c r="H1008" s="43" t="s">
        <v>3</v>
      </c>
      <c r="I1008" s="40">
        <v>1.53</v>
      </c>
      <c r="J1008" s="40"/>
      <c r="K1008" s="43" t="s">
        <v>60</v>
      </c>
      <c r="L1008" s="43" t="s">
        <v>79</v>
      </c>
      <c r="M1008" s="47" t="s">
        <v>73</v>
      </c>
    </row>
    <row r="1009" spans="2:13">
      <c r="B1009" s="42">
        <v>0.95833333333333304</v>
      </c>
      <c r="C1009" s="43" t="s">
        <v>13</v>
      </c>
      <c r="D1009" s="43" t="s">
        <v>2</v>
      </c>
      <c r="E1009" s="43" t="s">
        <v>64</v>
      </c>
      <c r="F1009" s="40" t="s">
        <v>68</v>
      </c>
      <c r="G1009" s="44">
        <v>4</v>
      </c>
      <c r="H1009" s="43" t="s">
        <v>3</v>
      </c>
      <c r="I1009" s="40">
        <v>1.53</v>
      </c>
      <c r="J1009" s="40"/>
      <c r="K1009" s="43" t="s">
        <v>60</v>
      </c>
      <c r="L1009" s="43" t="s">
        <v>79</v>
      </c>
      <c r="M1009" s="47" t="s">
        <v>73</v>
      </c>
    </row>
    <row r="1010" spans="2:13">
      <c r="B1010" s="42">
        <v>0.97916666666666696</v>
      </c>
      <c r="C1010" s="43" t="s">
        <v>13</v>
      </c>
      <c r="D1010" s="43" t="s">
        <v>2</v>
      </c>
      <c r="E1010" s="43" t="s">
        <v>64</v>
      </c>
      <c r="F1010" s="40" t="s">
        <v>68</v>
      </c>
      <c r="G1010" s="44">
        <v>4</v>
      </c>
      <c r="H1010" s="43" t="s">
        <v>3</v>
      </c>
      <c r="I1010" s="40">
        <v>1.53</v>
      </c>
      <c r="J1010" s="40"/>
      <c r="K1010" s="43" t="s">
        <v>60</v>
      </c>
      <c r="L1010" s="43" t="s">
        <v>79</v>
      </c>
      <c r="M1010" s="47" t="s">
        <v>73</v>
      </c>
    </row>
    <row r="1011" spans="2:13">
      <c r="B1011" s="42">
        <v>0</v>
      </c>
      <c r="C1011" s="43" t="s">
        <v>8</v>
      </c>
      <c r="D1011" s="43" t="s">
        <v>1</v>
      </c>
      <c r="E1011" s="43" t="s">
        <v>64</v>
      </c>
      <c r="F1011" s="40" t="s">
        <v>68</v>
      </c>
      <c r="G1011" s="44">
        <v>4</v>
      </c>
      <c r="H1011" s="43" t="s">
        <v>3</v>
      </c>
      <c r="I1011" s="40">
        <v>1.53</v>
      </c>
      <c r="J1011" s="40"/>
      <c r="K1011" s="43" t="s">
        <v>60</v>
      </c>
      <c r="L1011" s="43" t="s">
        <v>79</v>
      </c>
      <c r="M1011" s="47" t="s">
        <v>73</v>
      </c>
    </row>
    <row r="1012" spans="2:13">
      <c r="B1012" s="42">
        <v>2.0833333333333301E-2</v>
      </c>
      <c r="C1012" s="43" t="s">
        <v>8</v>
      </c>
      <c r="D1012" s="43" t="s">
        <v>1</v>
      </c>
      <c r="E1012" s="43" t="s">
        <v>64</v>
      </c>
      <c r="F1012" s="40" t="s">
        <v>68</v>
      </c>
      <c r="G1012" s="44">
        <v>4</v>
      </c>
      <c r="H1012" s="43" t="s">
        <v>3</v>
      </c>
      <c r="I1012" s="40">
        <v>1.53</v>
      </c>
      <c r="J1012" s="40"/>
      <c r="K1012" s="43" t="s">
        <v>60</v>
      </c>
      <c r="L1012" s="43" t="s">
        <v>79</v>
      </c>
      <c r="M1012" s="47" t="s">
        <v>73</v>
      </c>
    </row>
    <row r="1013" spans="2:13">
      <c r="B1013" s="42">
        <v>4.1666666666666699E-2</v>
      </c>
      <c r="C1013" s="43" t="s">
        <v>8</v>
      </c>
      <c r="D1013" s="43" t="s">
        <v>1</v>
      </c>
      <c r="E1013" s="43" t="s">
        <v>64</v>
      </c>
      <c r="F1013" s="40" t="s">
        <v>68</v>
      </c>
      <c r="G1013" s="44">
        <v>4</v>
      </c>
      <c r="H1013" s="43" t="s">
        <v>3</v>
      </c>
      <c r="I1013" s="40">
        <v>1.53</v>
      </c>
      <c r="J1013" s="40"/>
      <c r="K1013" s="43" t="s">
        <v>60</v>
      </c>
      <c r="L1013" s="43" t="s">
        <v>79</v>
      </c>
      <c r="M1013" s="47" t="s">
        <v>73</v>
      </c>
    </row>
    <row r="1014" spans="2:13">
      <c r="B1014" s="42">
        <v>6.25E-2</v>
      </c>
      <c r="C1014" s="43" t="s">
        <v>8</v>
      </c>
      <c r="D1014" s="43" t="s">
        <v>1</v>
      </c>
      <c r="E1014" s="43" t="s">
        <v>64</v>
      </c>
      <c r="F1014" s="40" t="s">
        <v>68</v>
      </c>
      <c r="G1014" s="44">
        <v>4</v>
      </c>
      <c r="H1014" s="43" t="s">
        <v>3</v>
      </c>
      <c r="I1014" s="40">
        <v>1.53</v>
      </c>
      <c r="J1014" s="40"/>
      <c r="K1014" s="43" t="s">
        <v>60</v>
      </c>
      <c r="L1014" s="43" t="s">
        <v>79</v>
      </c>
      <c r="M1014" s="47" t="s">
        <v>73</v>
      </c>
    </row>
    <row r="1015" spans="2:13">
      <c r="B1015" s="42">
        <v>8.3333333333333301E-2</v>
      </c>
      <c r="C1015" s="43" t="s">
        <v>8</v>
      </c>
      <c r="D1015" s="43" t="s">
        <v>1</v>
      </c>
      <c r="E1015" s="43" t="s">
        <v>64</v>
      </c>
      <c r="F1015" s="40" t="s">
        <v>68</v>
      </c>
      <c r="G1015" s="44">
        <v>4</v>
      </c>
      <c r="H1015" s="43" t="s">
        <v>3</v>
      </c>
      <c r="I1015" s="40">
        <v>1.53</v>
      </c>
      <c r="J1015" s="40"/>
      <c r="K1015" s="43" t="s">
        <v>60</v>
      </c>
      <c r="L1015" s="43" t="s">
        <v>79</v>
      </c>
      <c r="M1015" s="47" t="s">
        <v>73</v>
      </c>
    </row>
    <row r="1016" spans="2:13">
      <c r="B1016" s="42">
        <v>0.104166666666667</v>
      </c>
      <c r="C1016" s="43" t="s">
        <v>8</v>
      </c>
      <c r="D1016" s="43" t="s">
        <v>1</v>
      </c>
      <c r="E1016" s="43" t="s">
        <v>64</v>
      </c>
      <c r="F1016" s="40" t="s">
        <v>68</v>
      </c>
      <c r="G1016" s="44">
        <v>4</v>
      </c>
      <c r="H1016" s="43" t="s">
        <v>3</v>
      </c>
      <c r="I1016" s="40">
        <v>1.53</v>
      </c>
      <c r="J1016" s="40"/>
      <c r="K1016" s="43" t="s">
        <v>60</v>
      </c>
      <c r="L1016" s="43" t="s">
        <v>79</v>
      </c>
      <c r="M1016" s="47" t="s">
        <v>73</v>
      </c>
    </row>
    <row r="1017" spans="2:13">
      <c r="B1017" s="42">
        <v>0.125</v>
      </c>
      <c r="C1017" s="43" t="s">
        <v>8</v>
      </c>
      <c r="D1017" s="43" t="s">
        <v>1</v>
      </c>
      <c r="E1017" s="43" t="s">
        <v>64</v>
      </c>
      <c r="F1017" s="40" t="s">
        <v>68</v>
      </c>
      <c r="G1017" s="44">
        <v>4</v>
      </c>
      <c r="H1017" s="43" t="s">
        <v>3</v>
      </c>
      <c r="I1017" s="40">
        <v>1.53</v>
      </c>
      <c r="J1017" s="40"/>
      <c r="K1017" s="43" t="s">
        <v>60</v>
      </c>
      <c r="L1017" s="43" t="s">
        <v>79</v>
      </c>
      <c r="M1017" s="47" t="s">
        <v>73</v>
      </c>
    </row>
    <row r="1018" spans="2:13">
      <c r="B1018" s="42">
        <v>0.14583333333333301</v>
      </c>
      <c r="C1018" s="43" t="s">
        <v>8</v>
      </c>
      <c r="D1018" s="43" t="s">
        <v>1</v>
      </c>
      <c r="E1018" s="43" t="s">
        <v>64</v>
      </c>
      <c r="F1018" s="40" t="s">
        <v>68</v>
      </c>
      <c r="G1018" s="44">
        <v>4</v>
      </c>
      <c r="H1018" s="43" t="s">
        <v>3</v>
      </c>
      <c r="I1018" s="40">
        <v>1.53</v>
      </c>
      <c r="J1018" s="40"/>
      <c r="K1018" s="43" t="s">
        <v>60</v>
      </c>
      <c r="L1018" s="43" t="s">
        <v>79</v>
      </c>
      <c r="M1018" s="47" t="s">
        <v>73</v>
      </c>
    </row>
    <row r="1019" spans="2:13">
      <c r="B1019" s="42">
        <v>0.16666666666666699</v>
      </c>
      <c r="C1019" s="43" t="s">
        <v>8</v>
      </c>
      <c r="D1019" s="43" t="s">
        <v>1</v>
      </c>
      <c r="E1019" s="43" t="s">
        <v>64</v>
      </c>
      <c r="F1019" s="40" t="s">
        <v>68</v>
      </c>
      <c r="G1019" s="44">
        <v>4</v>
      </c>
      <c r="H1019" s="43" t="s">
        <v>3</v>
      </c>
      <c r="I1019" s="40">
        <v>1.53</v>
      </c>
      <c r="J1019" s="40"/>
      <c r="K1019" s="43" t="s">
        <v>60</v>
      </c>
      <c r="L1019" s="43" t="s">
        <v>79</v>
      </c>
      <c r="M1019" s="47" t="s">
        <v>73</v>
      </c>
    </row>
    <row r="1020" spans="2:13">
      <c r="B1020" s="42">
        <v>0.1875</v>
      </c>
      <c r="C1020" s="43" t="s">
        <v>8</v>
      </c>
      <c r="D1020" s="43" t="s">
        <v>1</v>
      </c>
      <c r="E1020" s="43" t="s">
        <v>64</v>
      </c>
      <c r="F1020" s="40" t="s">
        <v>68</v>
      </c>
      <c r="G1020" s="44">
        <v>4</v>
      </c>
      <c r="H1020" s="43" t="s">
        <v>3</v>
      </c>
      <c r="I1020" s="40">
        <v>1.53</v>
      </c>
      <c r="J1020" s="40"/>
      <c r="K1020" s="43" t="s">
        <v>60</v>
      </c>
      <c r="L1020" s="43" t="s">
        <v>79</v>
      </c>
      <c r="M1020" s="47" t="s">
        <v>73</v>
      </c>
    </row>
    <row r="1021" spans="2:13">
      <c r="B1021" s="42">
        <v>0.20833333333333301</v>
      </c>
      <c r="C1021" s="43" t="s">
        <v>8</v>
      </c>
      <c r="D1021" s="43" t="s">
        <v>1</v>
      </c>
      <c r="E1021" s="43" t="s">
        <v>64</v>
      </c>
      <c r="F1021" s="40" t="s">
        <v>68</v>
      </c>
      <c r="G1021" s="44">
        <v>4</v>
      </c>
      <c r="H1021" s="43" t="s">
        <v>3</v>
      </c>
      <c r="I1021" s="40">
        <v>1.53</v>
      </c>
      <c r="J1021" s="40"/>
      <c r="K1021" s="43" t="s">
        <v>60</v>
      </c>
      <c r="L1021" s="43" t="s">
        <v>79</v>
      </c>
      <c r="M1021" s="47" t="s">
        <v>73</v>
      </c>
    </row>
    <row r="1022" spans="2:13">
      <c r="B1022" s="42">
        <v>0.22916666666666699</v>
      </c>
      <c r="C1022" s="43" t="s">
        <v>8</v>
      </c>
      <c r="D1022" s="43" t="s">
        <v>1</v>
      </c>
      <c r="E1022" s="43" t="s">
        <v>64</v>
      </c>
      <c r="F1022" s="40" t="s">
        <v>68</v>
      </c>
      <c r="G1022" s="44">
        <v>4</v>
      </c>
      <c r="H1022" s="43" t="s">
        <v>3</v>
      </c>
      <c r="I1022" s="40">
        <v>1.53</v>
      </c>
      <c r="J1022" s="40"/>
      <c r="K1022" s="43" t="s">
        <v>60</v>
      </c>
      <c r="L1022" s="43" t="s">
        <v>79</v>
      </c>
      <c r="M1022" s="47" t="s">
        <v>73</v>
      </c>
    </row>
    <row r="1023" spans="2:13">
      <c r="B1023" s="42">
        <v>0.25</v>
      </c>
      <c r="C1023" s="43" t="s">
        <v>8</v>
      </c>
      <c r="D1023" s="43" t="s">
        <v>1</v>
      </c>
      <c r="E1023" s="43" t="s">
        <v>64</v>
      </c>
      <c r="F1023" s="40" t="s">
        <v>68</v>
      </c>
      <c r="G1023" s="44">
        <v>4</v>
      </c>
      <c r="H1023" s="43" t="s">
        <v>3</v>
      </c>
      <c r="I1023" s="40">
        <v>1.53</v>
      </c>
      <c r="J1023" s="40"/>
      <c r="K1023" s="43" t="s">
        <v>60</v>
      </c>
      <c r="L1023" s="43" t="s">
        <v>79</v>
      </c>
      <c r="M1023" s="47" t="s">
        <v>73</v>
      </c>
    </row>
    <row r="1024" spans="2:13">
      <c r="B1024" s="42">
        <v>0.27083333333333298</v>
      </c>
      <c r="C1024" s="43" t="s">
        <v>8</v>
      </c>
      <c r="D1024" s="43" t="s">
        <v>1</v>
      </c>
      <c r="E1024" s="43" t="s">
        <v>64</v>
      </c>
      <c r="F1024" s="40" t="s">
        <v>68</v>
      </c>
      <c r="G1024" s="44">
        <v>4</v>
      </c>
      <c r="H1024" s="43" t="s">
        <v>3</v>
      </c>
      <c r="I1024" s="40">
        <v>1.53</v>
      </c>
      <c r="J1024" s="40"/>
      <c r="K1024" s="43" t="s">
        <v>60</v>
      </c>
      <c r="L1024" s="43" t="s">
        <v>79</v>
      </c>
      <c r="M1024" s="47" t="s">
        <v>73</v>
      </c>
    </row>
    <row r="1025" spans="2:13">
      <c r="B1025" s="42">
        <v>0.29166666666666702</v>
      </c>
      <c r="C1025" s="43" t="s">
        <v>8</v>
      </c>
      <c r="D1025" s="43" t="s">
        <v>1</v>
      </c>
      <c r="E1025" s="43" t="s">
        <v>64</v>
      </c>
      <c r="F1025" s="40" t="s">
        <v>68</v>
      </c>
      <c r="G1025" s="44">
        <v>4</v>
      </c>
      <c r="H1025" s="43" t="s">
        <v>3</v>
      </c>
      <c r="I1025" s="40">
        <v>1.53</v>
      </c>
      <c r="J1025" s="40"/>
      <c r="K1025" s="43" t="s">
        <v>60</v>
      </c>
      <c r="L1025" s="43" t="s">
        <v>79</v>
      </c>
      <c r="M1025" s="47" t="s">
        <v>73</v>
      </c>
    </row>
    <row r="1026" spans="2:13">
      <c r="B1026" s="42">
        <v>0.3125</v>
      </c>
      <c r="C1026" s="43" t="s">
        <v>8</v>
      </c>
      <c r="D1026" s="43" t="s">
        <v>1</v>
      </c>
      <c r="E1026" s="43" t="s">
        <v>64</v>
      </c>
      <c r="F1026" s="40" t="s">
        <v>68</v>
      </c>
      <c r="G1026" s="44">
        <v>1</v>
      </c>
      <c r="H1026" s="43" t="s">
        <v>3</v>
      </c>
      <c r="I1026" s="40">
        <v>2.97</v>
      </c>
      <c r="J1026" s="40"/>
      <c r="K1026" s="43" t="s">
        <v>69</v>
      </c>
      <c r="L1026" s="43" t="s">
        <v>81</v>
      </c>
      <c r="M1026" s="47" t="s">
        <v>73</v>
      </c>
    </row>
    <row r="1027" spans="2:13">
      <c r="B1027" s="42">
        <v>0.33333333333333298</v>
      </c>
      <c r="C1027" s="43" t="s">
        <v>8</v>
      </c>
      <c r="D1027" s="43" t="s">
        <v>1</v>
      </c>
      <c r="E1027" s="43" t="s">
        <v>64</v>
      </c>
      <c r="F1027" s="40" t="s">
        <v>68</v>
      </c>
      <c r="G1027" s="44">
        <v>1</v>
      </c>
      <c r="H1027" s="43" t="s">
        <v>3</v>
      </c>
      <c r="I1027" s="40">
        <v>2.97</v>
      </c>
      <c r="J1027" s="40"/>
      <c r="K1027" s="43" t="s">
        <v>69</v>
      </c>
      <c r="L1027" s="43" t="s">
        <v>81</v>
      </c>
      <c r="M1027" s="47" t="s">
        <v>73</v>
      </c>
    </row>
    <row r="1028" spans="2:13">
      <c r="B1028" s="42">
        <v>0.35416666666666702</v>
      </c>
      <c r="C1028" s="43" t="s">
        <v>8</v>
      </c>
      <c r="D1028" s="43" t="s">
        <v>1</v>
      </c>
      <c r="E1028" s="43" t="s">
        <v>64</v>
      </c>
      <c r="F1028" s="40" t="s">
        <v>68</v>
      </c>
      <c r="G1028" s="44">
        <v>1</v>
      </c>
      <c r="H1028" s="43" t="s">
        <v>3</v>
      </c>
      <c r="I1028" s="40">
        <v>2.97</v>
      </c>
      <c r="J1028" s="40"/>
      <c r="K1028" s="43" t="s">
        <v>69</v>
      </c>
      <c r="L1028" s="43" t="s">
        <v>81</v>
      </c>
      <c r="M1028" s="47" t="s">
        <v>73</v>
      </c>
    </row>
    <row r="1029" spans="2:13">
      <c r="B1029" s="42">
        <v>0.375</v>
      </c>
      <c r="C1029" s="43" t="s">
        <v>8</v>
      </c>
      <c r="D1029" s="43" t="s">
        <v>1</v>
      </c>
      <c r="E1029" s="43" t="s">
        <v>64</v>
      </c>
      <c r="F1029" s="40" t="s">
        <v>68</v>
      </c>
      <c r="G1029" s="44">
        <v>1</v>
      </c>
      <c r="H1029" s="43" t="s">
        <v>3</v>
      </c>
      <c r="I1029" s="40">
        <v>2.97</v>
      </c>
      <c r="J1029" s="40"/>
      <c r="K1029" s="43" t="s">
        <v>69</v>
      </c>
      <c r="L1029" s="43" t="s">
        <v>81</v>
      </c>
      <c r="M1029" s="47" t="s">
        <v>73</v>
      </c>
    </row>
    <row r="1030" spans="2:13">
      <c r="B1030" s="42">
        <v>0.39583333333333298</v>
      </c>
      <c r="C1030" s="43" t="s">
        <v>8</v>
      </c>
      <c r="D1030" s="43" t="s">
        <v>1</v>
      </c>
      <c r="E1030" s="43" t="s">
        <v>64</v>
      </c>
      <c r="F1030" s="40" t="s">
        <v>68</v>
      </c>
      <c r="G1030" s="44">
        <v>1</v>
      </c>
      <c r="H1030" s="43" t="s">
        <v>3</v>
      </c>
      <c r="I1030" s="40">
        <v>2.97</v>
      </c>
      <c r="J1030" s="40"/>
      <c r="K1030" s="43" t="s">
        <v>69</v>
      </c>
      <c r="L1030" s="43" t="s">
        <v>81</v>
      </c>
      <c r="M1030" s="47" t="s">
        <v>73</v>
      </c>
    </row>
    <row r="1031" spans="2:13">
      <c r="B1031" s="42">
        <v>0.41666666666666702</v>
      </c>
      <c r="C1031" s="43" t="s">
        <v>8</v>
      </c>
      <c r="D1031" s="43" t="s">
        <v>1</v>
      </c>
      <c r="E1031" s="43" t="s">
        <v>64</v>
      </c>
      <c r="F1031" s="40" t="s">
        <v>68</v>
      </c>
      <c r="G1031" s="44">
        <v>1</v>
      </c>
      <c r="H1031" s="43" t="s">
        <v>3</v>
      </c>
      <c r="I1031" s="40">
        <v>2.97</v>
      </c>
      <c r="J1031" s="40"/>
      <c r="K1031" s="43" t="s">
        <v>69</v>
      </c>
      <c r="L1031" s="43" t="s">
        <v>81</v>
      </c>
      <c r="M1031" s="47" t="s">
        <v>73</v>
      </c>
    </row>
    <row r="1032" spans="2:13">
      <c r="B1032" s="42">
        <v>0.4375</v>
      </c>
      <c r="C1032" s="43" t="s">
        <v>8</v>
      </c>
      <c r="D1032" s="43" t="s">
        <v>1</v>
      </c>
      <c r="E1032" s="43" t="s">
        <v>64</v>
      </c>
      <c r="F1032" s="40" t="s">
        <v>68</v>
      </c>
      <c r="G1032" s="44">
        <v>1</v>
      </c>
      <c r="H1032" s="43" t="s">
        <v>3</v>
      </c>
      <c r="I1032" s="40">
        <v>2.97</v>
      </c>
      <c r="J1032" s="40"/>
      <c r="K1032" s="43" t="s">
        <v>69</v>
      </c>
      <c r="L1032" s="43" t="s">
        <v>81</v>
      </c>
      <c r="M1032" s="47" t="s">
        <v>73</v>
      </c>
    </row>
    <row r="1033" spans="2:13">
      <c r="B1033" s="42">
        <v>0.45833333333333298</v>
      </c>
      <c r="C1033" s="43" t="s">
        <v>8</v>
      </c>
      <c r="D1033" s="43" t="s">
        <v>1</v>
      </c>
      <c r="E1033" s="43" t="s">
        <v>64</v>
      </c>
      <c r="F1033" s="40" t="s">
        <v>68</v>
      </c>
      <c r="G1033" s="44">
        <v>1</v>
      </c>
      <c r="H1033" s="43" t="s">
        <v>3</v>
      </c>
      <c r="I1033" s="40">
        <v>2.97</v>
      </c>
      <c r="J1033" s="40"/>
      <c r="K1033" s="43" t="s">
        <v>69</v>
      </c>
      <c r="L1033" s="43" t="s">
        <v>81</v>
      </c>
      <c r="M1033" s="47" t="s">
        <v>73</v>
      </c>
    </row>
    <row r="1034" spans="2:13">
      <c r="B1034" s="42">
        <v>0.47916666666666702</v>
      </c>
      <c r="C1034" s="43" t="s">
        <v>8</v>
      </c>
      <c r="D1034" s="43" t="s">
        <v>1</v>
      </c>
      <c r="E1034" s="43" t="s">
        <v>64</v>
      </c>
      <c r="F1034" s="40" t="s">
        <v>68</v>
      </c>
      <c r="G1034" s="44">
        <v>1</v>
      </c>
      <c r="H1034" s="43" t="s">
        <v>3</v>
      </c>
      <c r="I1034" s="40">
        <v>2.97</v>
      </c>
      <c r="J1034" s="40"/>
      <c r="K1034" s="43" t="s">
        <v>69</v>
      </c>
      <c r="L1034" s="43" t="s">
        <v>81</v>
      </c>
      <c r="M1034" s="47" t="s">
        <v>73</v>
      </c>
    </row>
    <row r="1035" spans="2:13">
      <c r="B1035" s="42">
        <v>0.5</v>
      </c>
      <c r="C1035" s="43" t="s">
        <v>8</v>
      </c>
      <c r="D1035" s="43" t="s">
        <v>1</v>
      </c>
      <c r="E1035" s="43" t="s">
        <v>64</v>
      </c>
      <c r="F1035" s="40" t="s">
        <v>68</v>
      </c>
      <c r="G1035" s="44">
        <v>1</v>
      </c>
      <c r="H1035" s="43" t="s">
        <v>3</v>
      </c>
      <c r="I1035" s="40">
        <v>2.97</v>
      </c>
      <c r="J1035" s="40"/>
      <c r="K1035" s="43" t="s">
        <v>69</v>
      </c>
      <c r="L1035" s="43" t="s">
        <v>81</v>
      </c>
      <c r="M1035" s="47" t="s">
        <v>73</v>
      </c>
    </row>
    <row r="1036" spans="2:13">
      <c r="B1036" s="42">
        <v>0.52083333333333304</v>
      </c>
      <c r="C1036" s="43" t="s">
        <v>8</v>
      </c>
      <c r="D1036" s="43" t="s">
        <v>1</v>
      </c>
      <c r="E1036" s="43" t="s">
        <v>64</v>
      </c>
      <c r="F1036" s="40" t="s">
        <v>68</v>
      </c>
      <c r="G1036" s="44">
        <v>1</v>
      </c>
      <c r="H1036" s="43" t="s">
        <v>3</v>
      </c>
      <c r="I1036" s="40">
        <v>2.97</v>
      </c>
      <c r="J1036" s="40"/>
      <c r="K1036" s="43" t="s">
        <v>69</v>
      </c>
      <c r="L1036" s="43" t="s">
        <v>81</v>
      </c>
      <c r="M1036" s="47" t="s">
        <v>73</v>
      </c>
    </row>
    <row r="1037" spans="2:13">
      <c r="B1037" s="42">
        <v>0.54166666666666696</v>
      </c>
      <c r="C1037" s="43" t="s">
        <v>8</v>
      </c>
      <c r="D1037" s="43" t="s">
        <v>1</v>
      </c>
      <c r="E1037" s="43" t="s">
        <v>64</v>
      </c>
      <c r="F1037" s="40" t="s">
        <v>68</v>
      </c>
      <c r="G1037" s="44">
        <v>1</v>
      </c>
      <c r="H1037" s="43" t="s">
        <v>3</v>
      </c>
      <c r="I1037" s="40">
        <v>2.97</v>
      </c>
      <c r="J1037" s="40"/>
      <c r="K1037" s="43" t="s">
        <v>69</v>
      </c>
      <c r="L1037" s="43" t="s">
        <v>81</v>
      </c>
      <c r="M1037" s="47" t="s">
        <v>73</v>
      </c>
    </row>
    <row r="1038" spans="2:13">
      <c r="B1038" s="42">
        <v>0.5625</v>
      </c>
      <c r="C1038" s="43" t="s">
        <v>8</v>
      </c>
      <c r="D1038" s="43" t="s">
        <v>1</v>
      </c>
      <c r="E1038" s="43" t="s">
        <v>64</v>
      </c>
      <c r="F1038" s="40" t="s">
        <v>68</v>
      </c>
      <c r="G1038" s="44">
        <v>1</v>
      </c>
      <c r="H1038" s="43" t="s">
        <v>3</v>
      </c>
      <c r="I1038" s="40">
        <v>2.97</v>
      </c>
      <c r="J1038" s="40"/>
      <c r="K1038" s="43" t="s">
        <v>69</v>
      </c>
      <c r="L1038" s="43" t="s">
        <v>81</v>
      </c>
      <c r="M1038" s="47" t="s">
        <v>73</v>
      </c>
    </row>
    <row r="1039" spans="2:13">
      <c r="B1039" s="42">
        <v>0.58333333333333304</v>
      </c>
      <c r="C1039" s="43" t="s">
        <v>8</v>
      </c>
      <c r="D1039" s="43" t="s">
        <v>1</v>
      </c>
      <c r="E1039" s="43" t="s">
        <v>64</v>
      </c>
      <c r="F1039" s="40" t="s">
        <v>68</v>
      </c>
      <c r="G1039" s="44">
        <v>1</v>
      </c>
      <c r="H1039" s="43" t="s">
        <v>3</v>
      </c>
      <c r="I1039" s="40">
        <v>2.97</v>
      </c>
      <c r="J1039" s="40"/>
      <c r="K1039" s="43" t="s">
        <v>69</v>
      </c>
      <c r="L1039" s="43" t="s">
        <v>81</v>
      </c>
      <c r="M1039" s="47" t="s">
        <v>73</v>
      </c>
    </row>
    <row r="1040" spans="2:13">
      <c r="B1040" s="42">
        <v>0.60416666666666696</v>
      </c>
      <c r="C1040" s="43" t="s">
        <v>8</v>
      </c>
      <c r="D1040" s="43" t="s">
        <v>1</v>
      </c>
      <c r="E1040" s="43" t="s">
        <v>64</v>
      </c>
      <c r="F1040" s="40" t="s">
        <v>68</v>
      </c>
      <c r="G1040" s="44">
        <v>1</v>
      </c>
      <c r="H1040" s="43" t="s">
        <v>3</v>
      </c>
      <c r="I1040" s="40">
        <v>2.97</v>
      </c>
      <c r="J1040" s="40"/>
      <c r="K1040" s="43" t="s">
        <v>69</v>
      </c>
      <c r="L1040" s="43" t="s">
        <v>81</v>
      </c>
      <c r="M1040" s="47" t="s">
        <v>73</v>
      </c>
    </row>
    <row r="1041" spans="2:13">
      <c r="B1041" s="42">
        <v>0.625</v>
      </c>
      <c r="C1041" s="43" t="s">
        <v>8</v>
      </c>
      <c r="D1041" s="43" t="s">
        <v>1</v>
      </c>
      <c r="E1041" s="43" t="s">
        <v>64</v>
      </c>
      <c r="F1041" s="40" t="s">
        <v>68</v>
      </c>
      <c r="G1041" s="44">
        <v>1</v>
      </c>
      <c r="H1041" s="43" t="s">
        <v>3</v>
      </c>
      <c r="I1041" s="40">
        <v>2.97</v>
      </c>
      <c r="J1041" s="40"/>
      <c r="K1041" s="43" t="s">
        <v>69</v>
      </c>
      <c r="L1041" s="43" t="s">
        <v>81</v>
      </c>
      <c r="M1041" s="47" t="s">
        <v>73</v>
      </c>
    </row>
    <row r="1042" spans="2:13">
      <c r="B1042" s="42">
        <v>0.64583333333333304</v>
      </c>
      <c r="C1042" s="43" t="s">
        <v>8</v>
      </c>
      <c r="D1042" s="43" t="s">
        <v>1</v>
      </c>
      <c r="E1042" s="43" t="s">
        <v>64</v>
      </c>
      <c r="F1042" s="40" t="s">
        <v>68</v>
      </c>
      <c r="G1042" s="44">
        <v>1</v>
      </c>
      <c r="H1042" s="43" t="s">
        <v>3</v>
      </c>
      <c r="I1042" s="40">
        <v>2.97</v>
      </c>
      <c r="J1042" s="40"/>
      <c r="K1042" s="43" t="s">
        <v>69</v>
      </c>
      <c r="L1042" s="43" t="s">
        <v>81</v>
      </c>
      <c r="M1042" s="47" t="s">
        <v>73</v>
      </c>
    </row>
    <row r="1043" spans="2:13">
      <c r="B1043" s="42">
        <v>0.66666666666666696</v>
      </c>
      <c r="C1043" s="43" t="s">
        <v>8</v>
      </c>
      <c r="D1043" s="43" t="s">
        <v>1</v>
      </c>
      <c r="E1043" s="43" t="s">
        <v>64</v>
      </c>
      <c r="F1043" s="40" t="s">
        <v>68</v>
      </c>
      <c r="G1043" s="44">
        <v>1</v>
      </c>
      <c r="H1043" s="43" t="s">
        <v>3</v>
      </c>
      <c r="I1043" s="40">
        <v>2.97</v>
      </c>
      <c r="J1043" s="40"/>
      <c r="K1043" s="43" t="s">
        <v>69</v>
      </c>
      <c r="L1043" s="43" t="s">
        <v>81</v>
      </c>
      <c r="M1043" s="47" t="s">
        <v>73</v>
      </c>
    </row>
    <row r="1044" spans="2:13">
      <c r="B1044" s="42">
        <v>0.6875</v>
      </c>
      <c r="C1044" s="43" t="s">
        <v>8</v>
      </c>
      <c r="D1044" s="43" t="s">
        <v>1</v>
      </c>
      <c r="E1044" s="43" t="s">
        <v>64</v>
      </c>
      <c r="F1044" s="40" t="s">
        <v>68</v>
      </c>
      <c r="G1044" s="44">
        <v>1</v>
      </c>
      <c r="H1044" s="43" t="s">
        <v>3</v>
      </c>
      <c r="I1044" s="40">
        <v>2.97</v>
      </c>
      <c r="J1044" s="40"/>
      <c r="K1044" s="43" t="s">
        <v>69</v>
      </c>
      <c r="L1044" s="43" t="s">
        <v>81</v>
      </c>
      <c r="M1044" s="47" t="s">
        <v>73</v>
      </c>
    </row>
    <row r="1045" spans="2:13">
      <c r="B1045" s="42">
        <v>0.70833333333333304</v>
      </c>
      <c r="C1045" s="43" t="s">
        <v>8</v>
      </c>
      <c r="D1045" s="43" t="s">
        <v>1</v>
      </c>
      <c r="E1045" s="43" t="s">
        <v>64</v>
      </c>
      <c r="F1045" s="40" t="s">
        <v>68</v>
      </c>
      <c r="G1045" s="44">
        <v>1</v>
      </c>
      <c r="H1045" s="43" t="s">
        <v>3</v>
      </c>
      <c r="I1045" s="40">
        <v>2.97</v>
      </c>
      <c r="J1045" s="40"/>
      <c r="K1045" s="43" t="s">
        <v>69</v>
      </c>
      <c r="L1045" s="43" t="s">
        <v>81</v>
      </c>
      <c r="M1045" s="47" t="s">
        <v>73</v>
      </c>
    </row>
    <row r="1046" spans="2:13">
      <c r="B1046" s="42">
        <v>0.72916666666666696</v>
      </c>
      <c r="C1046" s="43" t="s">
        <v>8</v>
      </c>
      <c r="D1046" s="43" t="s">
        <v>1</v>
      </c>
      <c r="E1046" s="43" t="s">
        <v>64</v>
      </c>
      <c r="F1046" s="40" t="s">
        <v>68</v>
      </c>
      <c r="G1046" s="44">
        <v>1</v>
      </c>
      <c r="H1046" s="43" t="s">
        <v>3</v>
      </c>
      <c r="I1046" s="40">
        <v>2.97</v>
      </c>
      <c r="J1046" s="40"/>
      <c r="K1046" s="43" t="s">
        <v>69</v>
      </c>
      <c r="L1046" s="43" t="s">
        <v>81</v>
      </c>
      <c r="M1046" s="47" t="s">
        <v>73</v>
      </c>
    </row>
    <row r="1047" spans="2:13">
      <c r="B1047" s="42">
        <v>0.75</v>
      </c>
      <c r="C1047" s="43" t="s">
        <v>8</v>
      </c>
      <c r="D1047" s="43" t="s">
        <v>1</v>
      </c>
      <c r="E1047" s="43" t="s">
        <v>64</v>
      </c>
      <c r="F1047" s="40" t="s">
        <v>68</v>
      </c>
      <c r="G1047" s="44">
        <v>1</v>
      </c>
      <c r="H1047" s="43" t="s">
        <v>3</v>
      </c>
      <c r="I1047" s="40">
        <v>2.97</v>
      </c>
      <c r="J1047" s="40"/>
      <c r="K1047" s="43" t="s">
        <v>69</v>
      </c>
      <c r="L1047" s="43" t="s">
        <v>81</v>
      </c>
      <c r="M1047" s="47" t="s">
        <v>73</v>
      </c>
    </row>
    <row r="1048" spans="2:13">
      <c r="B1048" s="42">
        <v>0.77083333333333304</v>
      </c>
      <c r="C1048" s="43" t="s">
        <v>8</v>
      </c>
      <c r="D1048" s="43" t="s">
        <v>1</v>
      </c>
      <c r="E1048" s="43" t="s">
        <v>64</v>
      </c>
      <c r="F1048" s="40" t="s">
        <v>68</v>
      </c>
      <c r="G1048" s="44">
        <v>1</v>
      </c>
      <c r="H1048" s="43" t="s">
        <v>3</v>
      </c>
      <c r="I1048" s="40">
        <v>2.97</v>
      </c>
      <c r="J1048" s="40"/>
      <c r="K1048" s="43" t="s">
        <v>69</v>
      </c>
      <c r="L1048" s="43" t="s">
        <v>81</v>
      </c>
      <c r="M1048" s="47" t="s">
        <v>73</v>
      </c>
    </row>
    <row r="1049" spans="2:13">
      <c r="B1049" s="42">
        <v>0.79166666666666696</v>
      </c>
      <c r="C1049" s="43" t="s">
        <v>8</v>
      </c>
      <c r="D1049" s="43" t="s">
        <v>1</v>
      </c>
      <c r="E1049" s="43" t="s">
        <v>64</v>
      </c>
      <c r="F1049" s="40" t="s">
        <v>68</v>
      </c>
      <c r="G1049" s="44">
        <v>1</v>
      </c>
      <c r="H1049" s="43" t="s">
        <v>3</v>
      </c>
      <c r="I1049" s="40">
        <v>2.97</v>
      </c>
      <c r="J1049" s="40"/>
      <c r="K1049" s="43" t="s">
        <v>69</v>
      </c>
      <c r="L1049" s="43" t="s">
        <v>81</v>
      </c>
      <c r="M1049" s="47" t="s">
        <v>73</v>
      </c>
    </row>
    <row r="1050" spans="2:13">
      <c r="B1050" s="42">
        <v>0.8125</v>
      </c>
      <c r="C1050" s="43" t="s">
        <v>8</v>
      </c>
      <c r="D1050" s="43" t="s">
        <v>1</v>
      </c>
      <c r="E1050" s="43" t="s">
        <v>64</v>
      </c>
      <c r="F1050" s="40" t="s">
        <v>68</v>
      </c>
      <c r="G1050" s="44">
        <v>1</v>
      </c>
      <c r="H1050" s="43" t="s">
        <v>3</v>
      </c>
      <c r="I1050" s="40">
        <v>2.97</v>
      </c>
      <c r="J1050" s="40"/>
      <c r="K1050" s="43" t="s">
        <v>69</v>
      </c>
      <c r="L1050" s="43" t="s">
        <v>81</v>
      </c>
      <c r="M1050" s="47" t="s">
        <v>73</v>
      </c>
    </row>
    <row r="1051" spans="2:13">
      <c r="B1051" s="42">
        <v>0.83333333333333304</v>
      </c>
      <c r="C1051" s="43" t="s">
        <v>8</v>
      </c>
      <c r="D1051" s="43" t="s">
        <v>1</v>
      </c>
      <c r="E1051" s="43" t="s">
        <v>64</v>
      </c>
      <c r="F1051" s="40" t="s">
        <v>68</v>
      </c>
      <c r="G1051" s="44">
        <v>1</v>
      </c>
      <c r="H1051" s="43" t="s">
        <v>3</v>
      </c>
      <c r="I1051" s="40">
        <v>2.97</v>
      </c>
      <c r="J1051" s="40"/>
      <c r="K1051" s="43" t="s">
        <v>69</v>
      </c>
      <c r="L1051" s="43" t="s">
        <v>81</v>
      </c>
      <c r="M1051" s="47" t="s">
        <v>73</v>
      </c>
    </row>
    <row r="1052" spans="2:13">
      <c r="B1052" s="42">
        <v>0.85416666666666696</v>
      </c>
      <c r="C1052" s="43" t="s">
        <v>8</v>
      </c>
      <c r="D1052" s="43" t="s">
        <v>1</v>
      </c>
      <c r="E1052" s="43" t="s">
        <v>64</v>
      </c>
      <c r="F1052" s="40" t="s">
        <v>68</v>
      </c>
      <c r="G1052" s="44">
        <v>1</v>
      </c>
      <c r="H1052" s="43" t="s">
        <v>3</v>
      </c>
      <c r="I1052" s="40">
        <v>2.97</v>
      </c>
      <c r="J1052" s="40"/>
      <c r="K1052" s="43" t="s">
        <v>69</v>
      </c>
      <c r="L1052" s="43" t="s">
        <v>81</v>
      </c>
      <c r="M1052" s="47" t="s">
        <v>73</v>
      </c>
    </row>
    <row r="1053" spans="2:13">
      <c r="B1053" s="42">
        <v>0.875</v>
      </c>
      <c r="C1053" s="43" t="s">
        <v>8</v>
      </c>
      <c r="D1053" s="43" t="s">
        <v>1</v>
      </c>
      <c r="E1053" s="43" t="s">
        <v>64</v>
      </c>
      <c r="F1053" s="40" t="s">
        <v>68</v>
      </c>
      <c r="G1053" s="44">
        <v>1</v>
      </c>
      <c r="H1053" s="43" t="s">
        <v>3</v>
      </c>
      <c r="I1053" s="40">
        <v>2.97</v>
      </c>
      <c r="J1053" s="40"/>
      <c r="K1053" s="43" t="s">
        <v>69</v>
      </c>
      <c r="L1053" s="43" t="s">
        <v>81</v>
      </c>
      <c r="M1053" s="47" t="s">
        <v>73</v>
      </c>
    </row>
    <row r="1054" spans="2:13">
      <c r="B1054" s="42">
        <v>0.89583333333333304</v>
      </c>
      <c r="C1054" s="43" t="s">
        <v>8</v>
      </c>
      <c r="D1054" s="43" t="s">
        <v>1</v>
      </c>
      <c r="E1054" s="43" t="s">
        <v>64</v>
      </c>
      <c r="F1054" s="40" t="s">
        <v>68</v>
      </c>
      <c r="G1054" s="44">
        <v>1</v>
      </c>
      <c r="H1054" s="43" t="s">
        <v>3</v>
      </c>
      <c r="I1054" s="40">
        <v>2.97</v>
      </c>
      <c r="J1054" s="40"/>
      <c r="K1054" s="43" t="s">
        <v>69</v>
      </c>
      <c r="L1054" s="43" t="s">
        <v>81</v>
      </c>
      <c r="M1054" s="47" t="s">
        <v>73</v>
      </c>
    </row>
    <row r="1055" spans="2:13">
      <c r="B1055" s="42">
        <v>0.91666666666666696</v>
      </c>
      <c r="C1055" s="43" t="s">
        <v>8</v>
      </c>
      <c r="D1055" s="43" t="s">
        <v>1</v>
      </c>
      <c r="E1055" s="43" t="s">
        <v>64</v>
      </c>
      <c r="F1055" s="40" t="s">
        <v>68</v>
      </c>
      <c r="G1055" s="44">
        <v>1</v>
      </c>
      <c r="H1055" s="43" t="s">
        <v>3</v>
      </c>
      <c r="I1055" s="40">
        <v>2.97</v>
      </c>
      <c r="J1055" s="40"/>
      <c r="K1055" s="43" t="s">
        <v>69</v>
      </c>
      <c r="L1055" s="43" t="s">
        <v>81</v>
      </c>
      <c r="M1055" s="47" t="s">
        <v>73</v>
      </c>
    </row>
    <row r="1056" spans="2:13">
      <c r="B1056" s="42">
        <v>0.9375</v>
      </c>
      <c r="C1056" s="43" t="s">
        <v>8</v>
      </c>
      <c r="D1056" s="43" t="s">
        <v>1</v>
      </c>
      <c r="E1056" s="43" t="s">
        <v>64</v>
      </c>
      <c r="F1056" s="40" t="s">
        <v>68</v>
      </c>
      <c r="G1056" s="44">
        <v>4</v>
      </c>
      <c r="H1056" s="43" t="s">
        <v>3</v>
      </c>
      <c r="I1056" s="40">
        <v>1.53</v>
      </c>
      <c r="J1056" s="40"/>
      <c r="K1056" s="43" t="s">
        <v>60</v>
      </c>
      <c r="L1056" s="43" t="s">
        <v>79</v>
      </c>
      <c r="M1056" s="47" t="s">
        <v>73</v>
      </c>
    </row>
    <row r="1057" spans="2:13">
      <c r="B1057" s="42">
        <v>0.95833333333333304</v>
      </c>
      <c r="C1057" s="43" t="s">
        <v>8</v>
      </c>
      <c r="D1057" s="43" t="s">
        <v>1</v>
      </c>
      <c r="E1057" s="43" t="s">
        <v>64</v>
      </c>
      <c r="F1057" s="40" t="s">
        <v>68</v>
      </c>
      <c r="G1057" s="44">
        <v>4</v>
      </c>
      <c r="H1057" s="43" t="s">
        <v>3</v>
      </c>
      <c r="I1057" s="40">
        <v>1.53</v>
      </c>
      <c r="J1057" s="40"/>
      <c r="K1057" s="43" t="s">
        <v>60</v>
      </c>
      <c r="L1057" s="43" t="s">
        <v>79</v>
      </c>
      <c r="M1057" s="47" t="s">
        <v>73</v>
      </c>
    </row>
    <row r="1058" spans="2:13">
      <c r="B1058" s="42">
        <v>0.97916666666666696</v>
      </c>
      <c r="C1058" s="43" t="s">
        <v>8</v>
      </c>
      <c r="D1058" s="43" t="s">
        <v>1</v>
      </c>
      <c r="E1058" s="43" t="s">
        <v>64</v>
      </c>
      <c r="F1058" s="40" t="s">
        <v>68</v>
      </c>
      <c r="G1058" s="44">
        <v>4</v>
      </c>
      <c r="H1058" s="43" t="s">
        <v>3</v>
      </c>
      <c r="I1058" s="40">
        <v>1.53</v>
      </c>
      <c r="J1058" s="40"/>
      <c r="K1058" s="43" t="s">
        <v>60</v>
      </c>
      <c r="L1058" s="43" t="s">
        <v>79</v>
      </c>
      <c r="M1058" s="47" t="s">
        <v>73</v>
      </c>
    </row>
    <row r="1059" spans="2:13">
      <c r="B1059" s="42">
        <v>0</v>
      </c>
      <c r="C1059" s="43" t="s">
        <v>0</v>
      </c>
      <c r="D1059" s="43" t="s">
        <v>1</v>
      </c>
      <c r="E1059" s="43" t="s">
        <v>64</v>
      </c>
      <c r="F1059" s="40" t="s">
        <v>68</v>
      </c>
      <c r="G1059" s="44">
        <v>4</v>
      </c>
      <c r="H1059" s="43" t="s">
        <v>3</v>
      </c>
      <c r="I1059" s="40">
        <v>1.53</v>
      </c>
      <c r="J1059" s="40"/>
      <c r="K1059" s="43" t="s">
        <v>60</v>
      </c>
      <c r="L1059" s="43" t="s">
        <v>79</v>
      </c>
      <c r="M1059" s="47" t="s">
        <v>73</v>
      </c>
    </row>
    <row r="1060" spans="2:13">
      <c r="B1060" s="42">
        <v>2.0833333333333301E-2</v>
      </c>
      <c r="C1060" s="43" t="s">
        <v>0</v>
      </c>
      <c r="D1060" s="43" t="s">
        <v>1</v>
      </c>
      <c r="E1060" s="43" t="s">
        <v>64</v>
      </c>
      <c r="F1060" s="40" t="s">
        <v>68</v>
      </c>
      <c r="G1060" s="44">
        <v>4</v>
      </c>
      <c r="H1060" s="43" t="s">
        <v>3</v>
      </c>
      <c r="I1060" s="40">
        <v>1.53</v>
      </c>
      <c r="J1060" s="40"/>
      <c r="K1060" s="43" t="s">
        <v>60</v>
      </c>
      <c r="L1060" s="43" t="s">
        <v>79</v>
      </c>
      <c r="M1060" s="47" t="s">
        <v>73</v>
      </c>
    </row>
    <row r="1061" spans="2:13">
      <c r="B1061" s="42">
        <v>4.1666666666666699E-2</v>
      </c>
      <c r="C1061" s="43" t="s">
        <v>0</v>
      </c>
      <c r="D1061" s="43" t="s">
        <v>1</v>
      </c>
      <c r="E1061" s="43" t="s">
        <v>64</v>
      </c>
      <c r="F1061" s="40" t="s">
        <v>68</v>
      </c>
      <c r="G1061" s="44">
        <v>4</v>
      </c>
      <c r="H1061" s="43" t="s">
        <v>3</v>
      </c>
      <c r="I1061" s="40">
        <v>1.53</v>
      </c>
      <c r="J1061" s="40"/>
      <c r="K1061" s="43" t="s">
        <v>60</v>
      </c>
      <c r="L1061" s="43" t="s">
        <v>79</v>
      </c>
      <c r="M1061" s="47" t="s">
        <v>73</v>
      </c>
    </row>
    <row r="1062" spans="2:13">
      <c r="B1062" s="42">
        <v>6.25E-2</v>
      </c>
      <c r="C1062" s="43" t="s">
        <v>0</v>
      </c>
      <c r="D1062" s="43" t="s">
        <v>1</v>
      </c>
      <c r="E1062" s="43" t="s">
        <v>64</v>
      </c>
      <c r="F1062" s="40" t="s">
        <v>68</v>
      </c>
      <c r="G1062" s="44">
        <v>4</v>
      </c>
      <c r="H1062" s="43" t="s">
        <v>3</v>
      </c>
      <c r="I1062" s="40">
        <v>1.53</v>
      </c>
      <c r="J1062" s="40"/>
      <c r="K1062" s="43" t="s">
        <v>60</v>
      </c>
      <c r="L1062" s="43" t="s">
        <v>79</v>
      </c>
      <c r="M1062" s="47" t="s">
        <v>73</v>
      </c>
    </row>
    <row r="1063" spans="2:13">
      <c r="B1063" s="42">
        <v>8.3333333333333301E-2</v>
      </c>
      <c r="C1063" s="43" t="s">
        <v>0</v>
      </c>
      <c r="D1063" s="43" t="s">
        <v>1</v>
      </c>
      <c r="E1063" s="43" t="s">
        <v>64</v>
      </c>
      <c r="F1063" s="40" t="s">
        <v>68</v>
      </c>
      <c r="G1063" s="44">
        <v>4</v>
      </c>
      <c r="H1063" s="43" t="s">
        <v>3</v>
      </c>
      <c r="I1063" s="40">
        <v>1.53</v>
      </c>
      <c r="J1063" s="40"/>
      <c r="K1063" s="43" t="s">
        <v>60</v>
      </c>
      <c r="L1063" s="43" t="s">
        <v>79</v>
      </c>
      <c r="M1063" s="47" t="s">
        <v>73</v>
      </c>
    </row>
    <row r="1064" spans="2:13">
      <c r="B1064" s="42">
        <v>0.104166666666667</v>
      </c>
      <c r="C1064" s="43" t="s">
        <v>0</v>
      </c>
      <c r="D1064" s="43" t="s">
        <v>1</v>
      </c>
      <c r="E1064" s="43" t="s">
        <v>64</v>
      </c>
      <c r="F1064" s="40" t="s">
        <v>68</v>
      </c>
      <c r="G1064" s="44">
        <v>4</v>
      </c>
      <c r="H1064" s="43" t="s">
        <v>3</v>
      </c>
      <c r="I1064" s="40">
        <v>1.53</v>
      </c>
      <c r="J1064" s="40"/>
      <c r="K1064" s="43" t="s">
        <v>60</v>
      </c>
      <c r="L1064" s="43" t="s">
        <v>79</v>
      </c>
      <c r="M1064" s="47" t="s">
        <v>73</v>
      </c>
    </row>
    <row r="1065" spans="2:13">
      <c r="B1065" s="42">
        <v>0.125</v>
      </c>
      <c r="C1065" s="43" t="s">
        <v>0</v>
      </c>
      <c r="D1065" s="43" t="s">
        <v>1</v>
      </c>
      <c r="E1065" s="43" t="s">
        <v>64</v>
      </c>
      <c r="F1065" s="40" t="s">
        <v>68</v>
      </c>
      <c r="G1065" s="44">
        <v>4</v>
      </c>
      <c r="H1065" s="43" t="s">
        <v>3</v>
      </c>
      <c r="I1065" s="40">
        <v>1.53</v>
      </c>
      <c r="J1065" s="40"/>
      <c r="K1065" s="43" t="s">
        <v>60</v>
      </c>
      <c r="L1065" s="43" t="s">
        <v>79</v>
      </c>
      <c r="M1065" s="47" t="s">
        <v>73</v>
      </c>
    </row>
    <row r="1066" spans="2:13">
      <c r="B1066" s="42">
        <v>0.14583333333333301</v>
      </c>
      <c r="C1066" s="43" t="s">
        <v>0</v>
      </c>
      <c r="D1066" s="43" t="s">
        <v>1</v>
      </c>
      <c r="E1066" s="43" t="s">
        <v>64</v>
      </c>
      <c r="F1066" s="40" t="s">
        <v>68</v>
      </c>
      <c r="G1066" s="44">
        <v>4</v>
      </c>
      <c r="H1066" s="43" t="s">
        <v>3</v>
      </c>
      <c r="I1066" s="40">
        <v>1.53</v>
      </c>
      <c r="J1066" s="40"/>
      <c r="K1066" s="43" t="s">
        <v>60</v>
      </c>
      <c r="L1066" s="43" t="s">
        <v>79</v>
      </c>
      <c r="M1066" s="47" t="s">
        <v>73</v>
      </c>
    </row>
    <row r="1067" spans="2:13">
      <c r="B1067" s="42">
        <v>0.16666666666666699</v>
      </c>
      <c r="C1067" s="43" t="s">
        <v>0</v>
      </c>
      <c r="D1067" s="43" t="s">
        <v>1</v>
      </c>
      <c r="E1067" s="43" t="s">
        <v>64</v>
      </c>
      <c r="F1067" s="40" t="s">
        <v>68</v>
      </c>
      <c r="G1067" s="44">
        <v>4</v>
      </c>
      <c r="H1067" s="43" t="s">
        <v>3</v>
      </c>
      <c r="I1067" s="40">
        <v>1.53</v>
      </c>
      <c r="J1067" s="40"/>
      <c r="K1067" s="43" t="s">
        <v>60</v>
      </c>
      <c r="L1067" s="43" t="s">
        <v>79</v>
      </c>
      <c r="M1067" s="47" t="s">
        <v>73</v>
      </c>
    </row>
    <row r="1068" spans="2:13">
      <c r="B1068" s="42">
        <v>0.1875</v>
      </c>
      <c r="C1068" s="43" t="s">
        <v>0</v>
      </c>
      <c r="D1068" s="43" t="s">
        <v>1</v>
      </c>
      <c r="E1068" s="43" t="s">
        <v>64</v>
      </c>
      <c r="F1068" s="40" t="s">
        <v>68</v>
      </c>
      <c r="G1068" s="44">
        <v>4</v>
      </c>
      <c r="H1068" s="43" t="s">
        <v>3</v>
      </c>
      <c r="I1068" s="40">
        <v>1.53</v>
      </c>
      <c r="J1068" s="40"/>
      <c r="K1068" s="43" t="s">
        <v>60</v>
      </c>
      <c r="L1068" s="43" t="s">
        <v>79</v>
      </c>
      <c r="M1068" s="47" t="s">
        <v>73</v>
      </c>
    </row>
    <row r="1069" spans="2:13">
      <c r="B1069" s="42">
        <v>0.20833333333333301</v>
      </c>
      <c r="C1069" s="43" t="s">
        <v>0</v>
      </c>
      <c r="D1069" s="43" t="s">
        <v>1</v>
      </c>
      <c r="E1069" s="43" t="s">
        <v>64</v>
      </c>
      <c r="F1069" s="40" t="s">
        <v>68</v>
      </c>
      <c r="G1069" s="44">
        <v>4</v>
      </c>
      <c r="H1069" s="43" t="s">
        <v>3</v>
      </c>
      <c r="I1069" s="40">
        <v>1.53</v>
      </c>
      <c r="J1069" s="40"/>
      <c r="K1069" s="43" t="s">
        <v>60</v>
      </c>
      <c r="L1069" s="43" t="s">
        <v>79</v>
      </c>
      <c r="M1069" s="47" t="s">
        <v>73</v>
      </c>
    </row>
    <row r="1070" spans="2:13">
      <c r="B1070" s="42">
        <v>0.22916666666666699</v>
      </c>
      <c r="C1070" s="43" t="s">
        <v>0</v>
      </c>
      <c r="D1070" s="43" t="s">
        <v>1</v>
      </c>
      <c r="E1070" s="43" t="s">
        <v>64</v>
      </c>
      <c r="F1070" s="40" t="s">
        <v>68</v>
      </c>
      <c r="G1070" s="44">
        <v>4</v>
      </c>
      <c r="H1070" s="43" t="s">
        <v>3</v>
      </c>
      <c r="I1070" s="40">
        <v>1.53</v>
      </c>
      <c r="J1070" s="40"/>
      <c r="K1070" s="43" t="s">
        <v>60</v>
      </c>
      <c r="L1070" s="43" t="s">
        <v>79</v>
      </c>
      <c r="M1070" s="47" t="s">
        <v>73</v>
      </c>
    </row>
    <row r="1071" spans="2:13">
      <c r="B1071" s="42">
        <v>0.25</v>
      </c>
      <c r="C1071" s="43" t="s">
        <v>0</v>
      </c>
      <c r="D1071" s="43" t="s">
        <v>1</v>
      </c>
      <c r="E1071" s="43" t="s">
        <v>64</v>
      </c>
      <c r="F1071" s="40" t="s">
        <v>68</v>
      </c>
      <c r="G1071" s="44">
        <v>4</v>
      </c>
      <c r="H1071" s="43" t="s">
        <v>3</v>
      </c>
      <c r="I1071" s="40">
        <v>1.53</v>
      </c>
      <c r="J1071" s="40"/>
      <c r="K1071" s="43" t="s">
        <v>60</v>
      </c>
      <c r="L1071" s="43" t="s">
        <v>79</v>
      </c>
      <c r="M1071" s="47" t="s">
        <v>73</v>
      </c>
    </row>
    <row r="1072" spans="2:13">
      <c r="B1072" s="42">
        <v>0.27083333333333298</v>
      </c>
      <c r="C1072" s="43" t="s">
        <v>0</v>
      </c>
      <c r="D1072" s="43" t="s">
        <v>1</v>
      </c>
      <c r="E1072" s="43" t="s">
        <v>64</v>
      </c>
      <c r="F1072" s="40" t="s">
        <v>68</v>
      </c>
      <c r="G1072" s="44">
        <v>4</v>
      </c>
      <c r="H1072" s="43" t="s">
        <v>3</v>
      </c>
      <c r="I1072" s="40">
        <v>1.53</v>
      </c>
      <c r="J1072" s="40"/>
      <c r="K1072" s="43" t="s">
        <v>60</v>
      </c>
      <c r="L1072" s="43" t="s">
        <v>79</v>
      </c>
      <c r="M1072" s="47" t="s">
        <v>73</v>
      </c>
    </row>
    <row r="1073" spans="2:13">
      <c r="B1073" s="42">
        <v>0.29166666666666702</v>
      </c>
      <c r="C1073" s="43" t="s">
        <v>0</v>
      </c>
      <c r="D1073" s="43" t="s">
        <v>1</v>
      </c>
      <c r="E1073" s="43" t="s">
        <v>64</v>
      </c>
      <c r="F1073" s="40" t="s">
        <v>68</v>
      </c>
      <c r="G1073" s="44">
        <v>4</v>
      </c>
      <c r="H1073" s="43" t="s">
        <v>3</v>
      </c>
      <c r="I1073" s="40">
        <v>1.53</v>
      </c>
      <c r="J1073" s="40"/>
      <c r="K1073" s="43" t="s">
        <v>60</v>
      </c>
      <c r="L1073" s="43" t="s">
        <v>79</v>
      </c>
      <c r="M1073" s="47" t="s">
        <v>73</v>
      </c>
    </row>
    <row r="1074" spans="2:13">
      <c r="B1074" s="42">
        <v>0.3125</v>
      </c>
      <c r="C1074" s="43" t="s">
        <v>0</v>
      </c>
      <c r="D1074" s="43" t="s">
        <v>1</v>
      </c>
      <c r="E1074" s="43" t="s">
        <v>64</v>
      </c>
      <c r="F1074" s="40" t="s">
        <v>68</v>
      </c>
      <c r="G1074" s="44">
        <v>3</v>
      </c>
      <c r="H1074" s="43" t="s">
        <v>3</v>
      </c>
      <c r="I1074" s="40">
        <v>2.0499999999999998</v>
      </c>
      <c r="J1074" s="40"/>
      <c r="K1074" s="43" t="s">
        <v>62</v>
      </c>
      <c r="L1074" s="43" t="s">
        <v>82</v>
      </c>
      <c r="M1074" s="47" t="s">
        <v>73</v>
      </c>
    </row>
    <row r="1075" spans="2:13">
      <c r="B1075" s="42">
        <v>0.33333333333333298</v>
      </c>
      <c r="C1075" s="43" t="s">
        <v>0</v>
      </c>
      <c r="D1075" s="43" t="s">
        <v>1</v>
      </c>
      <c r="E1075" s="43" t="s">
        <v>64</v>
      </c>
      <c r="F1075" s="40" t="s">
        <v>68</v>
      </c>
      <c r="G1075" s="44">
        <v>3</v>
      </c>
      <c r="H1075" s="43" t="s">
        <v>3</v>
      </c>
      <c r="I1075" s="40">
        <v>2.0499999999999998</v>
      </c>
      <c r="J1075" s="40"/>
      <c r="K1075" s="43" t="s">
        <v>62</v>
      </c>
      <c r="L1075" s="43" t="s">
        <v>82</v>
      </c>
      <c r="M1075" s="47" t="s">
        <v>73</v>
      </c>
    </row>
    <row r="1076" spans="2:13">
      <c r="B1076" s="42">
        <v>0.35416666666666702</v>
      </c>
      <c r="C1076" s="43" t="s">
        <v>0</v>
      </c>
      <c r="D1076" s="43" t="s">
        <v>1</v>
      </c>
      <c r="E1076" s="43" t="s">
        <v>64</v>
      </c>
      <c r="F1076" s="40" t="s">
        <v>68</v>
      </c>
      <c r="G1076" s="44">
        <v>3</v>
      </c>
      <c r="H1076" s="43" t="s">
        <v>3</v>
      </c>
      <c r="I1076" s="40">
        <v>2.0499999999999998</v>
      </c>
      <c r="J1076" s="40"/>
      <c r="K1076" s="43" t="s">
        <v>62</v>
      </c>
      <c r="L1076" s="43" t="s">
        <v>82</v>
      </c>
      <c r="M1076" s="47" t="s">
        <v>73</v>
      </c>
    </row>
    <row r="1077" spans="2:13">
      <c r="B1077" s="42">
        <v>0.375</v>
      </c>
      <c r="C1077" s="43" t="s">
        <v>0</v>
      </c>
      <c r="D1077" s="43" t="s">
        <v>1</v>
      </c>
      <c r="E1077" s="43" t="s">
        <v>64</v>
      </c>
      <c r="F1077" s="40" t="s">
        <v>68</v>
      </c>
      <c r="G1077" s="44">
        <v>3</v>
      </c>
      <c r="H1077" s="43" t="s">
        <v>3</v>
      </c>
      <c r="I1077" s="40">
        <v>2.0499999999999998</v>
      </c>
      <c r="J1077" s="40"/>
      <c r="K1077" s="43" t="s">
        <v>62</v>
      </c>
      <c r="L1077" s="43" t="s">
        <v>82</v>
      </c>
      <c r="M1077" s="47" t="s">
        <v>73</v>
      </c>
    </row>
    <row r="1078" spans="2:13">
      <c r="B1078" s="42">
        <v>0.39583333333333298</v>
      </c>
      <c r="C1078" s="43" t="s">
        <v>0</v>
      </c>
      <c r="D1078" s="43" t="s">
        <v>1</v>
      </c>
      <c r="E1078" s="43" t="s">
        <v>64</v>
      </c>
      <c r="F1078" s="40" t="s">
        <v>68</v>
      </c>
      <c r="G1078" s="44">
        <v>3</v>
      </c>
      <c r="H1078" s="43" t="s">
        <v>3</v>
      </c>
      <c r="I1078" s="40">
        <v>2.0499999999999998</v>
      </c>
      <c r="J1078" s="40"/>
      <c r="K1078" s="43" t="s">
        <v>62</v>
      </c>
      <c r="L1078" s="43" t="s">
        <v>82</v>
      </c>
      <c r="M1078" s="47" t="s">
        <v>73</v>
      </c>
    </row>
    <row r="1079" spans="2:13">
      <c r="B1079" s="42">
        <v>0.41666666666666702</v>
      </c>
      <c r="C1079" s="43" t="s">
        <v>0</v>
      </c>
      <c r="D1079" s="43" t="s">
        <v>1</v>
      </c>
      <c r="E1079" s="43" t="s">
        <v>64</v>
      </c>
      <c r="F1079" s="40" t="s">
        <v>68</v>
      </c>
      <c r="G1079" s="44">
        <v>3</v>
      </c>
      <c r="H1079" s="43" t="s">
        <v>3</v>
      </c>
      <c r="I1079" s="40">
        <v>2.0499999999999998</v>
      </c>
      <c r="J1079" s="40"/>
      <c r="K1079" s="43" t="s">
        <v>62</v>
      </c>
      <c r="L1079" s="43" t="s">
        <v>82</v>
      </c>
      <c r="M1079" s="47" t="s">
        <v>73</v>
      </c>
    </row>
    <row r="1080" spans="2:13">
      <c r="B1080" s="42">
        <v>0.4375</v>
      </c>
      <c r="C1080" s="43" t="s">
        <v>0</v>
      </c>
      <c r="D1080" s="43" t="s">
        <v>1</v>
      </c>
      <c r="E1080" s="43" t="s">
        <v>64</v>
      </c>
      <c r="F1080" s="40" t="s">
        <v>68</v>
      </c>
      <c r="G1080" s="44">
        <v>3</v>
      </c>
      <c r="H1080" s="43" t="s">
        <v>3</v>
      </c>
      <c r="I1080" s="40">
        <v>2.0499999999999998</v>
      </c>
      <c r="J1080" s="40"/>
      <c r="K1080" s="43" t="s">
        <v>62</v>
      </c>
      <c r="L1080" s="43" t="s">
        <v>82</v>
      </c>
      <c r="M1080" s="47" t="s">
        <v>73</v>
      </c>
    </row>
    <row r="1081" spans="2:13">
      <c r="B1081" s="42">
        <v>0.45833333333333298</v>
      </c>
      <c r="C1081" s="43" t="s">
        <v>0</v>
      </c>
      <c r="D1081" s="43" t="s">
        <v>1</v>
      </c>
      <c r="E1081" s="43" t="s">
        <v>64</v>
      </c>
      <c r="F1081" s="40" t="s">
        <v>68</v>
      </c>
      <c r="G1081" s="44">
        <v>3</v>
      </c>
      <c r="H1081" s="43" t="s">
        <v>3</v>
      </c>
      <c r="I1081" s="40">
        <v>2.0499999999999998</v>
      </c>
      <c r="J1081" s="40"/>
      <c r="K1081" s="43" t="s">
        <v>62</v>
      </c>
      <c r="L1081" s="43" t="s">
        <v>82</v>
      </c>
      <c r="M1081" s="47" t="s">
        <v>73</v>
      </c>
    </row>
    <row r="1082" spans="2:13">
      <c r="B1082" s="42">
        <v>0.47916666666666702</v>
      </c>
      <c r="C1082" s="43" t="s">
        <v>0</v>
      </c>
      <c r="D1082" s="43" t="s">
        <v>1</v>
      </c>
      <c r="E1082" s="43" t="s">
        <v>64</v>
      </c>
      <c r="F1082" s="40" t="s">
        <v>68</v>
      </c>
      <c r="G1082" s="44">
        <v>3</v>
      </c>
      <c r="H1082" s="43" t="s">
        <v>3</v>
      </c>
      <c r="I1082" s="40">
        <v>2.0499999999999998</v>
      </c>
      <c r="J1082" s="40"/>
      <c r="K1082" s="43" t="s">
        <v>62</v>
      </c>
      <c r="L1082" s="43" t="s">
        <v>82</v>
      </c>
      <c r="M1082" s="47" t="s">
        <v>73</v>
      </c>
    </row>
    <row r="1083" spans="2:13">
      <c r="B1083" s="42">
        <v>0.5</v>
      </c>
      <c r="C1083" s="43" t="s">
        <v>0</v>
      </c>
      <c r="D1083" s="43" t="s">
        <v>1</v>
      </c>
      <c r="E1083" s="43" t="s">
        <v>64</v>
      </c>
      <c r="F1083" s="40" t="s">
        <v>68</v>
      </c>
      <c r="G1083" s="44">
        <v>3</v>
      </c>
      <c r="H1083" s="43" t="s">
        <v>3</v>
      </c>
      <c r="I1083" s="40">
        <v>2.0499999999999998</v>
      </c>
      <c r="J1083" s="40"/>
      <c r="K1083" s="43" t="s">
        <v>62</v>
      </c>
      <c r="L1083" s="43" t="s">
        <v>82</v>
      </c>
      <c r="M1083" s="47" t="s">
        <v>73</v>
      </c>
    </row>
    <row r="1084" spans="2:13">
      <c r="B1084" s="42">
        <v>0.52083333333333304</v>
      </c>
      <c r="C1084" s="43" t="s">
        <v>0</v>
      </c>
      <c r="D1084" s="43" t="s">
        <v>1</v>
      </c>
      <c r="E1084" s="43" t="s">
        <v>64</v>
      </c>
      <c r="F1084" s="40" t="s">
        <v>68</v>
      </c>
      <c r="G1084" s="44">
        <v>3</v>
      </c>
      <c r="H1084" s="43" t="s">
        <v>3</v>
      </c>
      <c r="I1084" s="40">
        <v>2.0499999999999998</v>
      </c>
      <c r="J1084" s="40"/>
      <c r="K1084" s="43" t="s">
        <v>62</v>
      </c>
      <c r="L1084" s="43" t="s">
        <v>82</v>
      </c>
      <c r="M1084" s="47" t="s">
        <v>73</v>
      </c>
    </row>
    <row r="1085" spans="2:13">
      <c r="B1085" s="42">
        <v>0.54166666666666696</v>
      </c>
      <c r="C1085" s="43" t="s">
        <v>0</v>
      </c>
      <c r="D1085" s="43" t="s">
        <v>1</v>
      </c>
      <c r="E1085" s="43" t="s">
        <v>64</v>
      </c>
      <c r="F1085" s="40" t="s">
        <v>68</v>
      </c>
      <c r="G1085" s="44">
        <v>3</v>
      </c>
      <c r="H1085" s="43" t="s">
        <v>3</v>
      </c>
      <c r="I1085" s="40">
        <v>2.0499999999999998</v>
      </c>
      <c r="J1085" s="40"/>
      <c r="K1085" s="43" t="s">
        <v>62</v>
      </c>
      <c r="L1085" s="43" t="s">
        <v>82</v>
      </c>
      <c r="M1085" s="47" t="s">
        <v>73</v>
      </c>
    </row>
    <row r="1086" spans="2:13">
      <c r="B1086" s="42">
        <v>0.5625</v>
      </c>
      <c r="C1086" s="43" t="s">
        <v>0</v>
      </c>
      <c r="D1086" s="43" t="s">
        <v>1</v>
      </c>
      <c r="E1086" s="43" t="s">
        <v>64</v>
      </c>
      <c r="F1086" s="40" t="s">
        <v>68</v>
      </c>
      <c r="G1086" s="44">
        <v>3</v>
      </c>
      <c r="H1086" s="43" t="s">
        <v>3</v>
      </c>
      <c r="I1086" s="40">
        <v>2.0499999999999998</v>
      </c>
      <c r="J1086" s="40"/>
      <c r="K1086" s="43" t="s">
        <v>62</v>
      </c>
      <c r="L1086" s="43" t="s">
        <v>82</v>
      </c>
      <c r="M1086" s="47" t="s">
        <v>73</v>
      </c>
    </row>
    <row r="1087" spans="2:13">
      <c r="B1087" s="42">
        <v>0.58333333333333304</v>
      </c>
      <c r="C1087" s="43" t="s">
        <v>0</v>
      </c>
      <c r="D1087" s="43" t="s">
        <v>1</v>
      </c>
      <c r="E1087" s="43" t="s">
        <v>64</v>
      </c>
      <c r="F1087" s="40" t="s">
        <v>68</v>
      </c>
      <c r="G1087" s="44">
        <v>3</v>
      </c>
      <c r="H1087" s="43" t="s">
        <v>3</v>
      </c>
      <c r="I1087" s="40">
        <v>2.0499999999999998</v>
      </c>
      <c r="J1087" s="40"/>
      <c r="K1087" s="43" t="s">
        <v>62</v>
      </c>
      <c r="L1087" s="43" t="s">
        <v>82</v>
      </c>
      <c r="M1087" s="47" t="s">
        <v>73</v>
      </c>
    </row>
    <row r="1088" spans="2:13">
      <c r="B1088" s="42">
        <v>0.60416666666666696</v>
      </c>
      <c r="C1088" s="43" t="s">
        <v>0</v>
      </c>
      <c r="D1088" s="43" t="s">
        <v>1</v>
      </c>
      <c r="E1088" s="43" t="s">
        <v>64</v>
      </c>
      <c r="F1088" s="40" t="s">
        <v>68</v>
      </c>
      <c r="G1088" s="44">
        <v>3</v>
      </c>
      <c r="H1088" s="43" t="s">
        <v>3</v>
      </c>
      <c r="I1088" s="40">
        <v>2.0499999999999998</v>
      </c>
      <c r="J1088" s="40"/>
      <c r="K1088" s="43" t="s">
        <v>62</v>
      </c>
      <c r="L1088" s="43" t="s">
        <v>82</v>
      </c>
      <c r="M1088" s="47" t="s">
        <v>73</v>
      </c>
    </row>
    <row r="1089" spans="2:13">
      <c r="B1089" s="42">
        <v>0.625</v>
      </c>
      <c r="C1089" s="43" t="s">
        <v>0</v>
      </c>
      <c r="D1089" s="43" t="s">
        <v>1</v>
      </c>
      <c r="E1089" s="43" t="s">
        <v>64</v>
      </c>
      <c r="F1089" s="40" t="s">
        <v>68</v>
      </c>
      <c r="G1089" s="44">
        <v>3</v>
      </c>
      <c r="H1089" s="43" t="s">
        <v>3</v>
      </c>
      <c r="I1089" s="40">
        <v>2.0499999999999998</v>
      </c>
      <c r="J1089" s="40"/>
      <c r="K1089" s="43" t="s">
        <v>62</v>
      </c>
      <c r="L1089" s="43" t="s">
        <v>82</v>
      </c>
      <c r="M1089" s="47" t="s">
        <v>73</v>
      </c>
    </row>
    <row r="1090" spans="2:13">
      <c r="B1090" s="42">
        <v>0.64583333333333304</v>
      </c>
      <c r="C1090" s="43" t="s">
        <v>0</v>
      </c>
      <c r="D1090" s="43" t="s">
        <v>1</v>
      </c>
      <c r="E1090" s="43" t="s">
        <v>64</v>
      </c>
      <c r="F1090" s="40" t="s">
        <v>68</v>
      </c>
      <c r="G1090" s="44">
        <v>3</v>
      </c>
      <c r="H1090" s="43" t="s">
        <v>3</v>
      </c>
      <c r="I1090" s="40">
        <v>2.0499999999999998</v>
      </c>
      <c r="J1090" s="40"/>
      <c r="K1090" s="43" t="s">
        <v>62</v>
      </c>
      <c r="L1090" s="43" t="s">
        <v>82</v>
      </c>
      <c r="M1090" s="47" t="s">
        <v>73</v>
      </c>
    </row>
    <row r="1091" spans="2:13">
      <c r="B1091" s="42">
        <v>0.66666666666666696</v>
      </c>
      <c r="C1091" s="43" t="s">
        <v>0</v>
      </c>
      <c r="D1091" s="43" t="s">
        <v>1</v>
      </c>
      <c r="E1091" s="43" t="s">
        <v>64</v>
      </c>
      <c r="F1091" s="40" t="s">
        <v>68</v>
      </c>
      <c r="G1091" s="44">
        <v>3</v>
      </c>
      <c r="H1091" s="43" t="s">
        <v>3</v>
      </c>
      <c r="I1091" s="40">
        <v>2.0499999999999998</v>
      </c>
      <c r="J1091" s="40"/>
      <c r="K1091" s="43" t="s">
        <v>62</v>
      </c>
      <c r="L1091" s="43" t="s">
        <v>82</v>
      </c>
      <c r="M1091" s="47" t="s">
        <v>73</v>
      </c>
    </row>
    <row r="1092" spans="2:13">
      <c r="B1092" s="42">
        <v>0.6875</v>
      </c>
      <c r="C1092" s="43" t="s">
        <v>0</v>
      </c>
      <c r="D1092" s="43" t="s">
        <v>1</v>
      </c>
      <c r="E1092" s="43" t="s">
        <v>64</v>
      </c>
      <c r="F1092" s="40" t="s">
        <v>68</v>
      </c>
      <c r="G1092" s="44">
        <v>3</v>
      </c>
      <c r="H1092" s="43" t="s">
        <v>3</v>
      </c>
      <c r="I1092" s="40">
        <v>2.0499999999999998</v>
      </c>
      <c r="J1092" s="40"/>
      <c r="K1092" s="43" t="s">
        <v>62</v>
      </c>
      <c r="L1092" s="43" t="s">
        <v>82</v>
      </c>
      <c r="M1092" s="47" t="s">
        <v>73</v>
      </c>
    </row>
    <row r="1093" spans="2:13">
      <c r="B1093" s="42">
        <v>0.70833333333333304</v>
      </c>
      <c r="C1093" s="43" t="s">
        <v>0</v>
      </c>
      <c r="D1093" s="43" t="s">
        <v>1</v>
      </c>
      <c r="E1093" s="43" t="s">
        <v>64</v>
      </c>
      <c r="F1093" s="40" t="s">
        <v>68</v>
      </c>
      <c r="G1093" s="44">
        <v>3</v>
      </c>
      <c r="H1093" s="43" t="s">
        <v>3</v>
      </c>
      <c r="I1093" s="40">
        <v>2.0499999999999998</v>
      </c>
      <c r="J1093" s="40"/>
      <c r="K1093" s="43" t="s">
        <v>62</v>
      </c>
      <c r="L1093" s="43" t="s">
        <v>82</v>
      </c>
      <c r="M1093" s="47" t="s">
        <v>73</v>
      </c>
    </row>
    <row r="1094" spans="2:13">
      <c r="B1094" s="42">
        <v>0.72916666666666696</v>
      </c>
      <c r="C1094" s="43" t="s">
        <v>0</v>
      </c>
      <c r="D1094" s="43" t="s">
        <v>1</v>
      </c>
      <c r="E1094" s="43" t="s">
        <v>64</v>
      </c>
      <c r="F1094" s="40" t="s">
        <v>68</v>
      </c>
      <c r="G1094" s="44">
        <v>3</v>
      </c>
      <c r="H1094" s="43" t="s">
        <v>3</v>
      </c>
      <c r="I1094" s="40">
        <v>2.0499999999999998</v>
      </c>
      <c r="J1094" s="40"/>
      <c r="K1094" s="43" t="s">
        <v>62</v>
      </c>
      <c r="L1094" s="43" t="s">
        <v>82</v>
      </c>
      <c r="M1094" s="47" t="s">
        <v>73</v>
      </c>
    </row>
    <row r="1095" spans="2:13">
      <c r="B1095" s="42">
        <v>0.75</v>
      </c>
      <c r="C1095" s="43" t="s">
        <v>0</v>
      </c>
      <c r="D1095" s="43" t="s">
        <v>1</v>
      </c>
      <c r="E1095" s="43" t="s">
        <v>64</v>
      </c>
      <c r="F1095" s="40" t="s">
        <v>68</v>
      </c>
      <c r="G1095" s="44">
        <v>3</v>
      </c>
      <c r="H1095" s="43" t="s">
        <v>3</v>
      </c>
      <c r="I1095" s="40">
        <v>2.0499999999999998</v>
      </c>
      <c r="J1095" s="40"/>
      <c r="K1095" s="43" t="s">
        <v>62</v>
      </c>
      <c r="L1095" s="43" t="s">
        <v>82</v>
      </c>
      <c r="M1095" s="47" t="s">
        <v>73</v>
      </c>
    </row>
    <row r="1096" spans="2:13">
      <c r="B1096" s="42">
        <v>0.77083333333333304</v>
      </c>
      <c r="C1096" s="43" t="s">
        <v>0</v>
      </c>
      <c r="D1096" s="43" t="s">
        <v>1</v>
      </c>
      <c r="E1096" s="43" t="s">
        <v>64</v>
      </c>
      <c r="F1096" s="40" t="s">
        <v>68</v>
      </c>
      <c r="G1096" s="44">
        <v>3</v>
      </c>
      <c r="H1096" s="43" t="s">
        <v>3</v>
      </c>
      <c r="I1096" s="40">
        <v>2.0499999999999998</v>
      </c>
      <c r="J1096" s="40"/>
      <c r="K1096" s="43" t="s">
        <v>62</v>
      </c>
      <c r="L1096" s="43" t="s">
        <v>82</v>
      </c>
      <c r="M1096" s="47" t="s">
        <v>73</v>
      </c>
    </row>
    <row r="1097" spans="2:13">
      <c r="B1097" s="42">
        <v>0.79166666666666696</v>
      </c>
      <c r="C1097" s="43" t="s">
        <v>0</v>
      </c>
      <c r="D1097" s="43" t="s">
        <v>1</v>
      </c>
      <c r="E1097" s="43" t="s">
        <v>64</v>
      </c>
      <c r="F1097" s="40" t="s">
        <v>68</v>
      </c>
      <c r="G1097" s="44">
        <v>3</v>
      </c>
      <c r="H1097" s="43" t="s">
        <v>3</v>
      </c>
      <c r="I1097" s="40">
        <v>2.0499999999999998</v>
      </c>
      <c r="J1097" s="40"/>
      <c r="K1097" s="43" t="s">
        <v>62</v>
      </c>
      <c r="L1097" s="43" t="s">
        <v>82</v>
      </c>
      <c r="M1097" s="47" t="s">
        <v>73</v>
      </c>
    </row>
    <row r="1098" spans="2:13">
      <c r="B1098" s="42">
        <v>0.8125</v>
      </c>
      <c r="C1098" s="43" t="s">
        <v>0</v>
      </c>
      <c r="D1098" s="43" t="s">
        <v>1</v>
      </c>
      <c r="E1098" s="43" t="s">
        <v>64</v>
      </c>
      <c r="F1098" s="40" t="s">
        <v>68</v>
      </c>
      <c r="G1098" s="44">
        <v>3</v>
      </c>
      <c r="H1098" s="43" t="s">
        <v>3</v>
      </c>
      <c r="I1098" s="40">
        <v>2.0499999999999998</v>
      </c>
      <c r="J1098" s="40"/>
      <c r="K1098" s="43" t="s">
        <v>62</v>
      </c>
      <c r="L1098" s="43" t="s">
        <v>82</v>
      </c>
      <c r="M1098" s="47" t="s">
        <v>73</v>
      </c>
    </row>
    <row r="1099" spans="2:13">
      <c r="B1099" s="42">
        <v>0.83333333333333304</v>
      </c>
      <c r="C1099" s="43" t="s">
        <v>0</v>
      </c>
      <c r="D1099" s="43" t="s">
        <v>1</v>
      </c>
      <c r="E1099" s="43" t="s">
        <v>64</v>
      </c>
      <c r="F1099" s="40" t="s">
        <v>68</v>
      </c>
      <c r="G1099" s="44">
        <v>3</v>
      </c>
      <c r="H1099" s="43" t="s">
        <v>3</v>
      </c>
      <c r="I1099" s="40">
        <v>2.0499999999999998</v>
      </c>
      <c r="J1099" s="40"/>
      <c r="K1099" s="43" t="s">
        <v>62</v>
      </c>
      <c r="L1099" s="43" t="s">
        <v>82</v>
      </c>
      <c r="M1099" s="47" t="s">
        <v>73</v>
      </c>
    </row>
    <row r="1100" spans="2:13">
      <c r="B1100" s="42">
        <v>0.85416666666666696</v>
      </c>
      <c r="C1100" s="43" t="s">
        <v>0</v>
      </c>
      <c r="D1100" s="43" t="s">
        <v>1</v>
      </c>
      <c r="E1100" s="43" t="s">
        <v>64</v>
      </c>
      <c r="F1100" s="40" t="s">
        <v>68</v>
      </c>
      <c r="G1100" s="44">
        <v>3</v>
      </c>
      <c r="H1100" s="43" t="s">
        <v>3</v>
      </c>
      <c r="I1100" s="40">
        <v>2.0499999999999998</v>
      </c>
      <c r="J1100" s="40"/>
      <c r="K1100" s="43" t="s">
        <v>62</v>
      </c>
      <c r="L1100" s="43" t="s">
        <v>82</v>
      </c>
      <c r="M1100" s="47" t="s">
        <v>73</v>
      </c>
    </row>
    <row r="1101" spans="2:13">
      <c r="B1101" s="42">
        <v>0.875</v>
      </c>
      <c r="C1101" s="43" t="s">
        <v>0</v>
      </c>
      <c r="D1101" s="43" t="s">
        <v>1</v>
      </c>
      <c r="E1101" s="43" t="s">
        <v>64</v>
      </c>
      <c r="F1101" s="40" t="s">
        <v>68</v>
      </c>
      <c r="G1101" s="44">
        <v>3</v>
      </c>
      <c r="H1101" s="43" t="s">
        <v>3</v>
      </c>
      <c r="I1101" s="40">
        <v>2.0499999999999998</v>
      </c>
      <c r="J1101" s="40"/>
      <c r="K1101" s="43" t="s">
        <v>62</v>
      </c>
      <c r="L1101" s="43" t="s">
        <v>82</v>
      </c>
      <c r="M1101" s="47" t="s">
        <v>73</v>
      </c>
    </row>
    <row r="1102" spans="2:13">
      <c r="B1102" s="42">
        <v>0.89583333333333304</v>
      </c>
      <c r="C1102" s="43" t="s">
        <v>0</v>
      </c>
      <c r="D1102" s="43" t="s">
        <v>1</v>
      </c>
      <c r="E1102" s="43" t="s">
        <v>64</v>
      </c>
      <c r="F1102" s="40" t="s">
        <v>68</v>
      </c>
      <c r="G1102" s="44">
        <v>3</v>
      </c>
      <c r="H1102" s="43" t="s">
        <v>3</v>
      </c>
      <c r="I1102" s="40">
        <v>2.0499999999999998</v>
      </c>
      <c r="J1102" s="40"/>
      <c r="K1102" s="43" t="s">
        <v>62</v>
      </c>
      <c r="L1102" s="43" t="s">
        <v>82</v>
      </c>
      <c r="M1102" s="47" t="s">
        <v>73</v>
      </c>
    </row>
    <row r="1103" spans="2:13">
      <c r="B1103" s="42">
        <v>0.91666666666666696</v>
      </c>
      <c r="C1103" s="43" t="s">
        <v>0</v>
      </c>
      <c r="D1103" s="43" t="s">
        <v>1</v>
      </c>
      <c r="E1103" s="43" t="s">
        <v>64</v>
      </c>
      <c r="F1103" s="40" t="s">
        <v>68</v>
      </c>
      <c r="G1103" s="44">
        <v>3</v>
      </c>
      <c r="H1103" s="43" t="s">
        <v>3</v>
      </c>
      <c r="I1103" s="40">
        <v>2.0499999999999998</v>
      </c>
      <c r="J1103" s="40"/>
      <c r="K1103" s="43" t="s">
        <v>62</v>
      </c>
      <c r="L1103" s="43" t="s">
        <v>82</v>
      </c>
      <c r="M1103" s="47" t="s">
        <v>73</v>
      </c>
    </row>
    <row r="1104" spans="2:13">
      <c r="B1104" s="42">
        <v>0.9375</v>
      </c>
      <c r="C1104" s="43" t="s">
        <v>0</v>
      </c>
      <c r="D1104" s="43" t="s">
        <v>1</v>
      </c>
      <c r="E1104" s="43" t="s">
        <v>64</v>
      </c>
      <c r="F1104" s="40" t="s">
        <v>68</v>
      </c>
      <c r="G1104" s="44">
        <v>4</v>
      </c>
      <c r="H1104" s="43" t="s">
        <v>3</v>
      </c>
      <c r="I1104" s="40">
        <v>1.53</v>
      </c>
      <c r="J1104" s="40"/>
      <c r="K1104" s="43" t="s">
        <v>60</v>
      </c>
      <c r="L1104" s="43" t="s">
        <v>79</v>
      </c>
      <c r="M1104" s="47" t="s">
        <v>73</v>
      </c>
    </row>
    <row r="1105" spans="2:13">
      <c r="B1105" s="42">
        <v>0.95833333333333304</v>
      </c>
      <c r="C1105" s="43" t="s">
        <v>0</v>
      </c>
      <c r="D1105" s="43" t="s">
        <v>1</v>
      </c>
      <c r="E1105" s="43" t="s">
        <v>64</v>
      </c>
      <c r="F1105" s="40" t="s">
        <v>68</v>
      </c>
      <c r="G1105" s="44">
        <v>4</v>
      </c>
      <c r="H1105" s="43" t="s">
        <v>3</v>
      </c>
      <c r="I1105" s="40">
        <v>1.53</v>
      </c>
      <c r="J1105" s="40"/>
      <c r="K1105" s="43" t="s">
        <v>60</v>
      </c>
      <c r="L1105" s="43" t="s">
        <v>79</v>
      </c>
      <c r="M1105" s="47" t="s">
        <v>73</v>
      </c>
    </row>
    <row r="1106" spans="2:13">
      <c r="B1106" s="42">
        <v>0.97916666666666696</v>
      </c>
      <c r="C1106" s="43" t="s">
        <v>0</v>
      </c>
      <c r="D1106" s="43" t="s">
        <v>1</v>
      </c>
      <c r="E1106" s="43" t="s">
        <v>64</v>
      </c>
      <c r="F1106" s="40" t="s">
        <v>68</v>
      </c>
      <c r="G1106" s="44">
        <v>4</v>
      </c>
      <c r="H1106" s="43" t="s">
        <v>3</v>
      </c>
      <c r="I1106" s="40">
        <v>1.53</v>
      </c>
      <c r="J1106" s="40"/>
      <c r="K1106" s="43" t="s">
        <v>60</v>
      </c>
      <c r="L1106" s="43" t="s">
        <v>79</v>
      </c>
      <c r="M1106" s="47" t="s">
        <v>73</v>
      </c>
    </row>
    <row r="1107" spans="2:13">
      <c r="B1107" s="42">
        <v>0</v>
      </c>
      <c r="C1107" s="43" t="s">
        <v>13</v>
      </c>
      <c r="D1107" s="43" t="s">
        <v>1</v>
      </c>
      <c r="E1107" s="43" t="s">
        <v>64</v>
      </c>
      <c r="F1107" s="40" t="s">
        <v>68</v>
      </c>
      <c r="G1107" s="44">
        <v>4</v>
      </c>
      <c r="H1107" s="43" t="s">
        <v>3</v>
      </c>
      <c r="I1107" s="40">
        <v>1.53</v>
      </c>
      <c r="J1107" s="40"/>
      <c r="K1107" s="43" t="s">
        <v>60</v>
      </c>
      <c r="L1107" s="43" t="s">
        <v>79</v>
      </c>
      <c r="M1107" s="47" t="s">
        <v>73</v>
      </c>
    </row>
    <row r="1108" spans="2:13">
      <c r="B1108" s="42">
        <v>2.0833333333333301E-2</v>
      </c>
      <c r="C1108" s="43" t="s">
        <v>13</v>
      </c>
      <c r="D1108" s="43" t="s">
        <v>1</v>
      </c>
      <c r="E1108" s="43" t="s">
        <v>64</v>
      </c>
      <c r="F1108" s="40" t="s">
        <v>68</v>
      </c>
      <c r="G1108" s="44">
        <v>4</v>
      </c>
      <c r="H1108" s="43" t="s">
        <v>3</v>
      </c>
      <c r="I1108" s="40">
        <v>1.53</v>
      </c>
      <c r="J1108" s="40"/>
      <c r="K1108" s="43" t="s">
        <v>60</v>
      </c>
      <c r="L1108" s="43" t="s">
        <v>79</v>
      </c>
      <c r="M1108" s="47" t="s">
        <v>73</v>
      </c>
    </row>
    <row r="1109" spans="2:13">
      <c r="B1109" s="42">
        <v>4.1666666666666699E-2</v>
      </c>
      <c r="C1109" s="43" t="s">
        <v>13</v>
      </c>
      <c r="D1109" s="43" t="s">
        <v>1</v>
      </c>
      <c r="E1109" s="43" t="s">
        <v>64</v>
      </c>
      <c r="F1109" s="40" t="s">
        <v>68</v>
      </c>
      <c r="G1109" s="44">
        <v>4</v>
      </c>
      <c r="H1109" s="43" t="s">
        <v>3</v>
      </c>
      <c r="I1109" s="40">
        <v>1.53</v>
      </c>
      <c r="J1109" s="40"/>
      <c r="K1109" s="43" t="s">
        <v>60</v>
      </c>
      <c r="L1109" s="43" t="s">
        <v>79</v>
      </c>
      <c r="M1109" s="47" t="s">
        <v>73</v>
      </c>
    </row>
    <row r="1110" spans="2:13">
      <c r="B1110" s="42">
        <v>6.25E-2</v>
      </c>
      <c r="C1110" s="43" t="s">
        <v>13</v>
      </c>
      <c r="D1110" s="43" t="s">
        <v>1</v>
      </c>
      <c r="E1110" s="43" t="s">
        <v>64</v>
      </c>
      <c r="F1110" s="40" t="s">
        <v>68</v>
      </c>
      <c r="G1110" s="44">
        <v>4</v>
      </c>
      <c r="H1110" s="43" t="s">
        <v>3</v>
      </c>
      <c r="I1110" s="40">
        <v>1.53</v>
      </c>
      <c r="J1110" s="40"/>
      <c r="K1110" s="43" t="s">
        <v>60</v>
      </c>
      <c r="L1110" s="43" t="s">
        <v>79</v>
      </c>
      <c r="M1110" s="47" t="s">
        <v>73</v>
      </c>
    </row>
    <row r="1111" spans="2:13">
      <c r="B1111" s="42">
        <v>8.3333333333333301E-2</v>
      </c>
      <c r="C1111" s="43" t="s">
        <v>13</v>
      </c>
      <c r="D1111" s="43" t="s">
        <v>1</v>
      </c>
      <c r="E1111" s="43" t="s">
        <v>64</v>
      </c>
      <c r="F1111" s="40" t="s">
        <v>68</v>
      </c>
      <c r="G1111" s="44">
        <v>4</v>
      </c>
      <c r="H1111" s="43" t="s">
        <v>3</v>
      </c>
      <c r="I1111" s="40">
        <v>1.53</v>
      </c>
      <c r="J1111" s="40"/>
      <c r="K1111" s="43" t="s">
        <v>60</v>
      </c>
      <c r="L1111" s="43" t="s">
        <v>79</v>
      </c>
      <c r="M1111" s="47" t="s">
        <v>73</v>
      </c>
    </row>
    <row r="1112" spans="2:13">
      <c r="B1112" s="42">
        <v>0.104166666666667</v>
      </c>
      <c r="C1112" s="43" t="s">
        <v>13</v>
      </c>
      <c r="D1112" s="43" t="s">
        <v>1</v>
      </c>
      <c r="E1112" s="43" t="s">
        <v>64</v>
      </c>
      <c r="F1112" s="40" t="s">
        <v>68</v>
      </c>
      <c r="G1112" s="44">
        <v>4</v>
      </c>
      <c r="H1112" s="43" t="s">
        <v>3</v>
      </c>
      <c r="I1112" s="40">
        <v>1.53</v>
      </c>
      <c r="J1112" s="40"/>
      <c r="K1112" s="43" t="s">
        <v>60</v>
      </c>
      <c r="L1112" s="43" t="s">
        <v>79</v>
      </c>
      <c r="M1112" s="47" t="s">
        <v>73</v>
      </c>
    </row>
    <row r="1113" spans="2:13">
      <c r="B1113" s="42">
        <v>0.125</v>
      </c>
      <c r="C1113" s="43" t="s">
        <v>13</v>
      </c>
      <c r="D1113" s="43" t="s">
        <v>1</v>
      </c>
      <c r="E1113" s="43" t="s">
        <v>64</v>
      </c>
      <c r="F1113" s="40" t="s">
        <v>68</v>
      </c>
      <c r="G1113" s="44">
        <v>4</v>
      </c>
      <c r="H1113" s="43" t="s">
        <v>3</v>
      </c>
      <c r="I1113" s="40">
        <v>1.53</v>
      </c>
      <c r="J1113" s="40"/>
      <c r="K1113" s="43" t="s">
        <v>60</v>
      </c>
      <c r="L1113" s="43" t="s">
        <v>79</v>
      </c>
      <c r="M1113" s="47" t="s">
        <v>73</v>
      </c>
    </row>
    <row r="1114" spans="2:13">
      <c r="B1114" s="42">
        <v>0.14583333333333301</v>
      </c>
      <c r="C1114" s="43" t="s">
        <v>13</v>
      </c>
      <c r="D1114" s="43" t="s">
        <v>1</v>
      </c>
      <c r="E1114" s="43" t="s">
        <v>64</v>
      </c>
      <c r="F1114" s="40" t="s">
        <v>68</v>
      </c>
      <c r="G1114" s="44">
        <v>4</v>
      </c>
      <c r="H1114" s="43" t="s">
        <v>3</v>
      </c>
      <c r="I1114" s="40">
        <v>1.53</v>
      </c>
      <c r="J1114" s="40"/>
      <c r="K1114" s="43" t="s">
        <v>60</v>
      </c>
      <c r="L1114" s="43" t="s">
        <v>79</v>
      </c>
      <c r="M1114" s="47" t="s">
        <v>73</v>
      </c>
    </row>
    <row r="1115" spans="2:13">
      <c r="B1115" s="42">
        <v>0.16666666666666699</v>
      </c>
      <c r="C1115" s="43" t="s">
        <v>13</v>
      </c>
      <c r="D1115" s="43" t="s">
        <v>1</v>
      </c>
      <c r="E1115" s="43" t="s">
        <v>64</v>
      </c>
      <c r="F1115" s="40" t="s">
        <v>68</v>
      </c>
      <c r="G1115" s="44">
        <v>4</v>
      </c>
      <c r="H1115" s="43" t="s">
        <v>3</v>
      </c>
      <c r="I1115" s="40">
        <v>1.53</v>
      </c>
      <c r="J1115" s="40"/>
      <c r="K1115" s="43" t="s">
        <v>60</v>
      </c>
      <c r="L1115" s="43" t="s">
        <v>79</v>
      </c>
      <c r="M1115" s="47" t="s">
        <v>73</v>
      </c>
    </row>
    <row r="1116" spans="2:13">
      <c r="B1116" s="42">
        <v>0.1875</v>
      </c>
      <c r="C1116" s="43" t="s">
        <v>13</v>
      </c>
      <c r="D1116" s="43" t="s">
        <v>1</v>
      </c>
      <c r="E1116" s="43" t="s">
        <v>64</v>
      </c>
      <c r="F1116" s="40" t="s">
        <v>68</v>
      </c>
      <c r="G1116" s="44">
        <v>4</v>
      </c>
      <c r="H1116" s="43" t="s">
        <v>3</v>
      </c>
      <c r="I1116" s="40">
        <v>1.53</v>
      </c>
      <c r="J1116" s="40"/>
      <c r="K1116" s="43" t="s">
        <v>60</v>
      </c>
      <c r="L1116" s="43" t="s">
        <v>79</v>
      </c>
      <c r="M1116" s="47" t="s">
        <v>73</v>
      </c>
    </row>
    <row r="1117" spans="2:13">
      <c r="B1117" s="42">
        <v>0.20833333333333301</v>
      </c>
      <c r="C1117" s="43" t="s">
        <v>13</v>
      </c>
      <c r="D1117" s="43" t="s">
        <v>1</v>
      </c>
      <c r="E1117" s="43" t="s">
        <v>64</v>
      </c>
      <c r="F1117" s="40" t="s">
        <v>68</v>
      </c>
      <c r="G1117" s="44">
        <v>4</v>
      </c>
      <c r="H1117" s="43" t="s">
        <v>3</v>
      </c>
      <c r="I1117" s="40">
        <v>1.53</v>
      </c>
      <c r="J1117" s="40"/>
      <c r="K1117" s="43" t="s">
        <v>60</v>
      </c>
      <c r="L1117" s="43" t="s">
        <v>79</v>
      </c>
      <c r="M1117" s="47" t="s">
        <v>73</v>
      </c>
    </row>
    <row r="1118" spans="2:13">
      <c r="B1118" s="42">
        <v>0.22916666666666699</v>
      </c>
      <c r="C1118" s="43" t="s">
        <v>13</v>
      </c>
      <c r="D1118" s="43" t="s">
        <v>1</v>
      </c>
      <c r="E1118" s="43" t="s">
        <v>64</v>
      </c>
      <c r="F1118" s="40" t="s">
        <v>68</v>
      </c>
      <c r="G1118" s="44">
        <v>4</v>
      </c>
      <c r="H1118" s="43" t="s">
        <v>3</v>
      </c>
      <c r="I1118" s="40">
        <v>1.53</v>
      </c>
      <c r="J1118" s="40"/>
      <c r="K1118" s="43" t="s">
        <v>60</v>
      </c>
      <c r="L1118" s="43" t="s">
        <v>79</v>
      </c>
      <c r="M1118" s="47" t="s">
        <v>73</v>
      </c>
    </row>
    <row r="1119" spans="2:13">
      <c r="B1119" s="42">
        <v>0.25</v>
      </c>
      <c r="C1119" s="43" t="s">
        <v>13</v>
      </c>
      <c r="D1119" s="43" t="s">
        <v>1</v>
      </c>
      <c r="E1119" s="43" t="s">
        <v>64</v>
      </c>
      <c r="F1119" s="40" t="s">
        <v>68</v>
      </c>
      <c r="G1119" s="44">
        <v>4</v>
      </c>
      <c r="H1119" s="43" t="s">
        <v>3</v>
      </c>
      <c r="I1119" s="40">
        <v>1.53</v>
      </c>
      <c r="J1119" s="40"/>
      <c r="K1119" s="43" t="s">
        <v>60</v>
      </c>
      <c r="L1119" s="43" t="s">
        <v>79</v>
      </c>
      <c r="M1119" s="47" t="s">
        <v>73</v>
      </c>
    </row>
    <row r="1120" spans="2:13">
      <c r="B1120" s="42">
        <v>0.27083333333333298</v>
      </c>
      <c r="C1120" s="43" t="s">
        <v>13</v>
      </c>
      <c r="D1120" s="43" t="s">
        <v>1</v>
      </c>
      <c r="E1120" s="43" t="s">
        <v>64</v>
      </c>
      <c r="F1120" s="40" t="s">
        <v>68</v>
      </c>
      <c r="G1120" s="44">
        <v>4</v>
      </c>
      <c r="H1120" s="43" t="s">
        <v>3</v>
      </c>
      <c r="I1120" s="40">
        <v>1.53</v>
      </c>
      <c r="J1120" s="40"/>
      <c r="K1120" s="43" t="s">
        <v>60</v>
      </c>
      <c r="L1120" s="43" t="s">
        <v>79</v>
      </c>
      <c r="M1120" s="47" t="s">
        <v>73</v>
      </c>
    </row>
    <row r="1121" spans="2:13">
      <c r="B1121" s="42">
        <v>0.29166666666666702</v>
      </c>
      <c r="C1121" s="43" t="s">
        <v>13</v>
      </c>
      <c r="D1121" s="43" t="s">
        <v>1</v>
      </c>
      <c r="E1121" s="43" t="s">
        <v>64</v>
      </c>
      <c r="F1121" s="40" t="s">
        <v>68</v>
      </c>
      <c r="G1121" s="44">
        <v>4</v>
      </c>
      <c r="H1121" s="43" t="s">
        <v>3</v>
      </c>
      <c r="I1121" s="40">
        <v>1.53</v>
      </c>
      <c r="J1121" s="40"/>
      <c r="K1121" s="43" t="s">
        <v>60</v>
      </c>
      <c r="L1121" s="43" t="s">
        <v>79</v>
      </c>
      <c r="M1121" s="47" t="s">
        <v>73</v>
      </c>
    </row>
    <row r="1122" spans="2:13">
      <c r="B1122" s="42">
        <v>0.3125</v>
      </c>
      <c r="C1122" s="43" t="s">
        <v>13</v>
      </c>
      <c r="D1122" s="43" t="s">
        <v>1</v>
      </c>
      <c r="E1122" s="43" t="s">
        <v>64</v>
      </c>
      <c r="F1122" s="40" t="s">
        <v>68</v>
      </c>
      <c r="G1122" s="44">
        <v>4</v>
      </c>
      <c r="H1122" s="43" t="s">
        <v>3</v>
      </c>
      <c r="I1122" s="40">
        <v>1.53</v>
      </c>
      <c r="J1122" s="40"/>
      <c r="K1122" s="43" t="s">
        <v>60</v>
      </c>
      <c r="L1122" s="43" t="s">
        <v>79</v>
      </c>
      <c r="M1122" s="47" t="s">
        <v>73</v>
      </c>
    </row>
    <row r="1123" spans="2:13">
      <c r="B1123" s="42">
        <v>0.33333333333333298</v>
      </c>
      <c r="C1123" s="43" t="s">
        <v>13</v>
      </c>
      <c r="D1123" s="43" t="s">
        <v>1</v>
      </c>
      <c r="E1123" s="43" t="s">
        <v>64</v>
      </c>
      <c r="F1123" s="40" t="s">
        <v>68</v>
      </c>
      <c r="G1123" s="44">
        <v>4</v>
      </c>
      <c r="H1123" s="43" t="s">
        <v>3</v>
      </c>
      <c r="I1123" s="40">
        <v>1.53</v>
      </c>
      <c r="J1123" s="40"/>
      <c r="K1123" s="43" t="s">
        <v>60</v>
      </c>
      <c r="L1123" s="43" t="s">
        <v>79</v>
      </c>
      <c r="M1123" s="47" t="s">
        <v>73</v>
      </c>
    </row>
    <row r="1124" spans="2:13">
      <c r="B1124" s="42">
        <v>0.35416666666666702</v>
      </c>
      <c r="C1124" s="43" t="s">
        <v>13</v>
      </c>
      <c r="D1124" s="43" t="s">
        <v>1</v>
      </c>
      <c r="E1124" s="43" t="s">
        <v>64</v>
      </c>
      <c r="F1124" s="40" t="s">
        <v>68</v>
      </c>
      <c r="G1124" s="44">
        <v>4</v>
      </c>
      <c r="H1124" s="43" t="s">
        <v>3</v>
      </c>
      <c r="I1124" s="40">
        <v>1.53</v>
      </c>
      <c r="J1124" s="40"/>
      <c r="K1124" s="43" t="s">
        <v>60</v>
      </c>
      <c r="L1124" s="43" t="s">
        <v>79</v>
      </c>
      <c r="M1124" s="47" t="s">
        <v>73</v>
      </c>
    </row>
    <row r="1125" spans="2:13">
      <c r="B1125" s="42">
        <v>0.375</v>
      </c>
      <c r="C1125" s="43" t="s">
        <v>13</v>
      </c>
      <c r="D1125" s="43" t="s">
        <v>1</v>
      </c>
      <c r="E1125" s="43" t="s">
        <v>64</v>
      </c>
      <c r="F1125" s="40" t="s">
        <v>68</v>
      </c>
      <c r="G1125" s="44">
        <v>4</v>
      </c>
      <c r="H1125" s="43" t="s">
        <v>3</v>
      </c>
      <c r="I1125" s="40">
        <v>1.53</v>
      </c>
      <c r="J1125" s="40"/>
      <c r="K1125" s="43" t="s">
        <v>60</v>
      </c>
      <c r="L1125" s="43" t="s">
        <v>79</v>
      </c>
      <c r="M1125" s="47" t="s">
        <v>73</v>
      </c>
    </row>
    <row r="1126" spans="2:13">
      <c r="B1126" s="42">
        <v>0.39583333333333298</v>
      </c>
      <c r="C1126" s="43" t="s">
        <v>13</v>
      </c>
      <c r="D1126" s="43" t="s">
        <v>1</v>
      </c>
      <c r="E1126" s="43" t="s">
        <v>64</v>
      </c>
      <c r="F1126" s="40" t="s">
        <v>68</v>
      </c>
      <c r="G1126" s="44">
        <v>4</v>
      </c>
      <c r="H1126" s="43" t="s">
        <v>3</v>
      </c>
      <c r="I1126" s="40">
        <v>1.53</v>
      </c>
      <c r="J1126" s="40"/>
      <c r="K1126" s="43" t="s">
        <v>60</v>
      </c>
      <c r="L1126" s="43" t="s">
        <v>79</v>
      </c>
      <c r="M1126" s="47" t="s">
        <v>73</v>
      </c>
    </row>
    <row r="1127" spans="2:13">
      <c r="B1127" s="42">
        <v>0.41666666666666702</v>
      </c>
      <c r="C1127" s="43" t="s">
        <v>13</v>
      </c>
      <c r="D1127" s="43" t="s">
        <v>1</v>
      </c>
      <c r="E1127" s="43" t="s">
        <v>64</v>
      </c>
      <c r="F1127" s="40" t="s">
        <v>68</v>
      </c>
      <c r="G1127" s="44">
        <v>4</v>
      </c>
      <c r="H1127" s="43" t="s">
        <v>3</v>
      </c>
      <c r="I1127" s="40">
        <v>1.53</v>
      </c>
      <c r="J1127" s="40"/>
      <c r="K1127" s="43" t="s">
        <v>60</v>
      </c>
      <c r="L1127" s="43" t="s">
        <v>79</v>
      </c>
      <c r="M1127" s="47" t="s">
        <v>73</v>
      </c>
    </row>
    <row r="1128" spans="2:13">
      <c r="B1128" s="42">
        <v>0.4375</v>
      </c>
      <c r="C1128" s="43" t="s">
        <v>13</v>
      </c>
      <c r="D1128" s="43" t="s">
        <v>1</v>
      </c>
      <c r="E1128" s="43" t="s">
        <v>64</v>
      </c>
      <c r="F1128" s="40" t="s">
        <v>68</v>
      </c>
      <c r="G1128" s="44">
        <v>4</v>
      </c>
      <c r="H1128" s="43" t="s">
        <v>3</v>
      </c>
      <c r="I1128" s="40">
        <v>1.53</v>
      </c>
      <c r="J1128" s="40"/>
      <c r="K1128" s="43" t="s">
        <v>60</v>
      </c>
      <c r="L1128" s="43" t="s">
        <v>79</v>
      </c>
      <c r="M1128" s="47" t="s">
        <v>73</v>
      </c>
    </row>
    <row r="1129" spans="2:13">
      <c r="B1129" s="42">
        <v>0.45833333333333298</v>
      </c>
      <c r="C1129" s="43" t="s">
        <v>13</v>
      </c>
      <c r="D1129" s="43" t="s">
        <v>1</v>
      </c>
      <c r="E1129" s="43" t="s">
        <v>64</v>
      </c>
      <c r="F1129" s="40" t="s">
        <v>68</v>
      </c>
      <c r="G1129" s="44">
        <v>4</v>
      </c>
      <c r="H1129" s="43" t="s">
        <v>3</v>
      </c>
      <c r="I1129" s="40">
        <v>1.53</v>
      </c>
      <c r="J1129" s="40"/>
      <c r="K1129" s="43" t="s">
        <v>60</v>
      </c>
      <c r="L1129" s="43" t="s">
        <v>79</v>
      </c>
      <c r="M1129" s="47" t="s">
        <v>73</v>
      </c>
    </row>
    <row r="1130" spans="2:13">
      <c r="B1130" s="42">
        <v>0.47916666666666702</v>
      </c>
      <c r="C1130" s="43" t="s">
        <v>13</v>
      </c>
      <c r="D1130" s="43" t="s">
        <v>1</v>
      </c>
      <c r="E1130" s="43" t="s">
        <v>64</v>
      </c>
      <c r="F1130" s="40" t="s">
        <v>68</v>
      </c>
      <c r="G1130" s="44">
        <v>4</v>
      </c>
      <c r="H1130" s="43" t="s">
        <v>3</v>
      </c>
      <c r="I1130" s="40">
        <v>1.53</v>
      </c>
      <c r="J1130" s="40"/>
      <c r="K1130" s="43" t="s">
        <v>60</v>
      </c>
      <c r="L1130" s="43" t="s">
        <v>79</v>
      </c>
      <c r="M1130" s="47" t="s">
        <v>73</v>
      </c>
    </row>
    <row r="1131" spans="2:13">
      <c r="B1131" s="42">
        <v>0.5</v>
      </c>
      <c r="C1131" s="43" t="s">
        <v>13</v>
      </c>
      <c r="D1131" s="43" t="s">
        <v>1</v>
      </c>
      <c r="E1131" s="43" t="s">
        <v>64</v>
      </c>
      <c r="F1131" s="40" t="s">
        <v>68</v>
      </c>
      <c r="G1131" s="44">
        <v>4</v>
      </c>
      <c r="H1131" s="43" t="s">
        <v>3</v>
      </c>
      <c r="I1131" s="40">
        <v>1.53</v>
      </c>
      <c r="J1131" s="40"/>
      <c r="K1131" s="43" t="s">
        <v>60</v>
      </c>
      <c r="L1131" s="43" t="s">
        <v>79</v>
      </c>
      <c r="M1131" s="47" t="s">
        <v>73</v>
      </c>
    </row>
    <row r="1132" spans="2:13">
      <c r="B1132" s="42">
        <v>0.52083333333333304</v>
      </c>
      <c r="C1132" s="43" t="s">
        <v>13</v>
      </c>
      <c r="D1132" s="43" t="s">
        <v>1</v>
      </c>
      <c r="E1132" s="43" t="s">
        <v>64</v>
      </c>
      <c r="F1132" s="40" t="s">
        <v>68</v>
      </c>
      <c r="G1132" s="44">
        <v>4</v>
      </c>
      <c r="H1132" s="43" t="s">
        <v>3</v>
      </c>
      <c r="I1132" s="40">
        <v>1.53</v>
      </c>
      <c r="J1132" s="40"/>
      <c r="K1132" s="43" t="s">
        <v>60</v>
      </c>
      <c r="L1132" s="43" t="s">
        <v>79</v>
      </c>
      <c r="M1132" s="47" t="s">
        <v>73</v>
      </c>
    </row>
    <row r="1133" spans="2:13">
      <c r="B1133" s="42">
        <v>0.54166666666666696</v>
      </c>
      <c r="C1133" s="43" t="s">
        <v>13</v>
      </c>
      <c r="D1133" s="43" t="s">
        <v>1</v>
      </c>
      <c r="E1133" s="43" t="s">
        <v>64</v>
      </c>
      <c r="F1133" s="40" t="s">
        <v>68</v>
      </c>
      <c r="G1133" s="44">
        <v>4</v>
      </c>
      <c r="H1133" s="43" t="s">
        <v>3</v>
      </c>
      <c r="I1133" s="40">
        <v>1.53</v>
      </c>
      <c r="J1133" s="40"/>
      <c r="K1133" s="43" t="s">
        <v>60</v>
      </c>
      <c r="L1133" s="43" t="s">
        <v>79</v>
      </c>
      <c r="M1133" s="47" t="s">
        <v>73</v>
      </c>
    </row>
    <row r="1134" spans="2:13">
      <c r="B1134" s="42">
        <v>0.5625</v>
      </c>
      <c r="C1134" s="43" t="s">
        <v>13</v>
      </c>
      <c r="D1134" s="43" t="s">
        <v>1</v>
      </c>
      <c r="E1134" s="43" t="s">
        <v>64</v>
      </c>
      <c r="F1134" s="40" t="s">
        <v>68</v>
      </c>
      <c r="G1134" s="44">
        <v>4</v>
      </c>
      <c r="H1134" s="43" t="s">
        <v>3</v>
      </c>
      <c r="I1134" s="40">
        <v>1.53</v>
      </c>
      <c r="J1134" s="40"/>
      <c r="K1134" s="43" t="s">
        <v>60</v>
      </c>
      <c r="L1134" s="43" t="s">
        <v>79</v>
      </c>
      <c r="M1134" s="47" t="s">
        <v>73</v>
      </c>
    </row>
    <row r="1135" spans="2:13">
      <c r="B1135" s="42">
        <v>0.58333333333333304</v>
      </c>
      <c r="C1135" s="43" t="s">
        <v>13</v>
      </c>
      <c r="D1135" s="43" t="s">
        <v>1</v>
      </c>
      <c r="E1135" s="43" t="s">
        <v>64</v>
      </c>
      <c r="F1135" s="40" t="s">
        <v>68</v>
      </c>
      <c r="G1135" s="44">
        <v>4</v>
      </c>
      <c r="H1135" s="43" t="s">
        <v>3</v>
      </c>
      <c r="I1135" s="40">
        <v>1.53</v>
      </c>
      <c r="J1135" s="40"/>
      <c r="K1135" s="43" t="s">
        <v>60</v>
      </c>
      <c r="L1135" s="43" t="s">
        <v>79</v>
      </c>
      <c r="M1135" s="47" t="s">
        <v>73</v>
      </c>
    </row>
    <row r="1136" spans="2:13">
      <c r="B1136" s="42">
        <v>0.60416666666666696</v>
      </c>
      <c r="C1136" s="43" t="s">
        <v>13</v>
      </c>
      <c r="D1136" s="43" t="s">
        <v>1</v>
      </c>
      <c r="E1136" s="43" t="s">
        <v>64</v>
      </c>
      <c r="F1136" s="40" t="s">
        <v>68</v>
      </c>
      <c r="G1136" s="44">
        <v>4</v>
      </c>
      <c r="H1136" s="43" t="s">
        <v>3</v>
      </c>
      <c r="I1136" s="40">
        <v>1.53</v>
      </c>
      <c r="J1136" s="40"/>
      <c r="K1136" s="43" t="s">
        <v>60</v>
      </c>
      <c r="L1136" s="43" t="s">
        <v>79</v>
      </c>
      <c r="M1136" s="47" t="s">
        <v>73</v>
      </c>
    </row>
    <row r="1137" spans="2:13">
      <c r="B1137" s="42">
        <v>0.625</v>
      </c>
      <c r="C1137" s="43" t="s">
        <v>13</v>
      </c>
      <c r="D1137" s="43" t="s">
        <v>1</v>
      </c>
      <c r="E1137" s="43" t="s">
        <v>64</v>
      </c>
      <c r="F1137" s="40" t="s">
        <v>68</v>
      </c>
      <c r="G1137" s="44">
        <v>4</v>
      </c>
      <c r="H1137" s="43" t="s">
        <v>3</v>
      </c>
      <c r="I1137" s="40">
        <v>1.53</v>
      </c>
      <c r="J1137" s="40"/>
      <c r="K1137" s="43" t="s">
        <v>60</v>
      </c>
      <c r="L1137" s="43" t="s">
        <v>79</v>
      </c>
      <c r="M1137" s="47" t="s">
        <v>73</v>
      </c>
    </row>
    <row r="1138" spans="2:13">
      <c r="B1138" s="42">
        <v>0.64583333333333304</v>
      </c>
      <c r="C1138" s="43" t="s">
        <v>13</v>
      </c>
      <c r="D1138" s="43" t="s">
        <v>1</v>
      </c>
      <c r="E1138" s="43" t="s">
        <v>64</v>
      </c>
      <c r="F1138" s="40" t="s">
        <v>68</v>
      </c>
      <c r="G1138" s="44">
        <v>4</v>
      </c>
      <c r="H1138" s="43" t="s">
        <v>3</v>
      </c>
      <c r="I1138" s="40">
        <v>1.53</v>
      </c>
      <c r="J1138" s="40"/>
      <c r="K1138" s="43" t="s">
        <v>60</v>
      </c>
      <c r="L1138" s="43" t="s">
        <v>79</v>
      </c>
      <c r="M1138" s="47" t="s">
        <v>73</v>
      </c>
    </row>
    <row r="1139" spans="2:13">
      <c r="B1139" s="42">
        <v>0.66666666666666696</v>
      </c>
      <c r="C1139" s="43" t="s">
        <v>13</v>
      </c>
      <c r="D1139" s="43" t="s">
        <v>1</v>
      </c>
      <c r="E1139" s="43" t="s">
        <v>64</v>
      </c>
      <c r="F1139" s="40" t="s">
        <v>68</v>
      </c>
      <c r="G1139" s="44">
        <v>4</v>
      </c>
      <c r="H1139" s="43" t="s">
        <v>3</v>
      </c>
      <c r="I1139" s="40">
        <v>1.53</v>
      </c>
      <c r="J1139" s="40"/>
      <c r="K1139" s="43" t="s">
        <v>60</v>
      </c>
      <c r="L1139" s="43" t="s">
        <v>79</v>
      </c>
      <c r="M1139" s="47" t="s">
        <v>73</v>
      </c>
    </row>
    <row r="1140" spans="2:13">
      <c r="B1140" s="42">
        <v>0.6875</v>
      </c>
      <c r="C1140" s="43" t="s">
        <v>13</v>
      </c>
      <c r="D1140" s="43" t="s">
        <v>1</v>
      </c>
      <c r="E1140" s="43" t="s">
        <v>64</v>
      </c>
      <c r="F1140" s="40" t="s">
        <v>68</v>
      </c>
      <c r="G1140" s="44">
        <v>4</v>
      </c>
      <c r="H1140" s="43" t="s">
        <v>3</v>
      </c>
      <c r="I1140" s="40">
        <v>1.53</v>
      </c>
      <c r="J1140" s="40"/>
      <c r="K1140" s="43" t="s">
        <v>60</v>
      </c>
      <c r="L1140" s="43" t="s">
        <v>79</v>
      </c>
      <c r="M1140" s="47" t="s">
        <v>73</v>
      </c>
    </row>
    <row r="1141" spans="2:13">
      <c r="B1141" s="42">
        <v>0.70833333333333304</v>
      </c>
      <c r="C1141" s="43" t="s">
        <v>13</v>
      </c>
      <c r="D1141" s="43" t="s">
        <v>1</v>
      </c>
      <c r="E1141" s="43" t="s">
        <v>64</v>
      </c>
      <c r="F1141" s="40" t="s">
        <v>68</v>
      </c>
      <c r="G1141" s="44">
        <v>4</v>
      </c>
      <c r="H1141" s="43" t="s">
        <v>3</v>
      </c>
      <c r="I1141" s="40">
        <v>1.53</v>
      </c>
      <c r="J1141" s="40"/>
      <c r="K1141" s="43" t="s">
        <v>60</v>
      </c>
      <c r="L1141" s="43" t="s">
        <v>79</v>
      </c>
      <c r="M1141" s="47" t="s">
        <v>73</v>
      </c>
    </row>
    <row r="1142" spans="2:13">
      <c r="B1142" s="42">
        <v>0.72916666666666696</v>
      </c>
      <c r="C1142" s="43" t="s">
        <v>13</v>
      </c>
      <c r="D1142" s="43" t="s">
        <v>1</v>
      </c>
      <c r="E1142" s="43" t="s">
        <v>64</v>
      </c>
      <c r="F1142" s="40" t="s">
        <v>68</v>
      </c>
      <c r="G1142" s="44">
        <v>4</v>
      </c>
      <c r="H1142" s="43" t="s">
        <v>3</v>
      </c>
      <c r="I1142" s="40">
        <v>1.53</v>
      </c>
      <c r="J1142" s="40"/>
      <c r="K1142" s="43" t="s">
        <v>60</v>
      </c>
      <c r="L1142" s="43" t="s">
        <v>79</v>
      </c>
      <c r="M1142" s="47" t="s">
        <v>73</v>
      </c>
    </row>
    <row r="1143" spans="2:13">
      <c r="B1143" s="42">
        <v>0.75</v>
      </c>
      <c r="C1143" s="43" t="s">
        <v>13</v>
      </c>
      <c r="D1143" s="43" t="s">
        <v>1</v>
      </c>
      <c r="E1143" s="43" t="s">
        <v>64</v>
      </c>
      <c r="F1143" s="40" t="s">
        <v>68</v>
      </c>
      <c r="G1143" s="44">
        <v>4</v>
      </c>
      <c r="H1143" s="43" t="s">
        <v>3</v>
      </c>
      <c r="I1143" s="40">
        <v>1.53</v>
      </c>
      <c r="J1143" s="40"/>
      <c r="K1143" s="43" t="s">
        <v>60</v>
      </c>
      <c r="L1143" s="43" t="s">
        <v>79</v>
      </c>
      <c r="M1143" s="47" t="s">
        <v>73</v>
      </c>
    </row>
    <row r="1144" spans="2:13">
      <c r="B1144" s="42">
        <v>0.77083333333333304</v>
      </c>
      <c r="C1144" s="43" t="s">
        <v>13</v>
      </c>
      <c r="D1144" s="43" t="s">
        <v>1</v>
      </c>
      <c r="E1144" s="43" t="s">
        <v>64</v>
      </c>
      <c r="F1144" s="40" t="s">
        <v>68</v>
      </c>
      <c r="G1144" s="44">
        <v>4</v>
      </c>
      <c r="H1144" s="43" t="s">
        <v>3</v>
      </c>
      <c r="I1144" s="40">
        <v>1.53</v>
      </c>
      <c r="J1144" s="40"/>
      <c r="K1144" s="43" t="s">
        <v>60</v>
      </c>
      <c r="L1144" s="43" t="s">
        <v>79</v>
      </c>
      <c r="M1144" s="47" t="s">
        <v>73</v>
      </c>
    </row>
    <row r="1145" spans="2:13">
      <c r="B1145" s="42">
        <v>0.79166666666666696</v>
      </c>
      <c r="C1145" s="43" t="s">
        <v>13</v>
      </c>
      <c r="D1145" s="43" t="s">
        <v>1</v>
      </c>
      <c r="E1145" s="43" t="s">
        <v>64</v>
      </c>
      <c r="F1145" s="40" t="s">
        <v>68</v>
      </c>
      <c r="G1145" s="44">
        <v>4</v>
      </c>
      <c r="H1145" s="43" t="s">
        <v>3</v>
      </c>
      <c r="I1145" s="40">
        <v>1.53</v>
      </c>
      <c r="J1145" s="40"/>
      <c r="K1145" s="43" t="s">
        <v>60</v>
      </c>
      <c r="L1145" s="43" t="s">
        <v>79</v>
      </c>
      <c r="M1145" s="47" t="s">
        <v>73</v>
      </c>
    </row>
    <row r="1146" spans="2:13">
      <c r="B1146" s="42">
        <v>0.8125</v>
      </c>
      <c r="C1146" s="43" t="s">
        <v>13</v>
      </c>
      <c r="D1146" s="43" t="s">
        <v>1</v>
      </c>
      <c r="E1146" s="43" t="s">
        <v>64</v>
      </c>
      <c r="F1146" s="40" t="s">
        <v>68</v>
      </c>
      <c r="G1146" s="44">
        <v>4</v>
      </c>
      <c r="H1146" s="43" t="s">
        <v>3</v>
      </c>
      <c r="I1146" s="40">
        <v>1.53</v>
      </c>
      <c r="J1146" s="40"/>
      <c r="K1146" s="43" t="s">
        <v>60</v>
      </c>
      <c r="L1146" s="43" t="s">
        <v>79</v>
      </c>
      <c r="M1146" s="47" t="s">
        <v>73</v>
      </c>
    </row>
    <row r="1147" spans="2:13">
      <c r="B1147" s="42">
        <v>0.83333333333333304</v>
      </c>
      <c r="C1147" s="43" t="s">
        <v>13</v>
      </c>
      <c r="D1147" s="43" t="s">
        <v>1</v>
      </c>
      <c r="E1147" s="43" t="s">
        <v>64</v>
      </c>
      <c r="F1147" s="40" t="s">
        <v>68</v>
      </c>
      <c r="G1147" s="44">
        <v>4</v>
      </c>
      <c r="H1147" s="43" t="s">
        <v>3</v>
      </c>
      <c r="I1147" s="40">
        <v>1.53</v>
      </c>
      <c r="J1147" s="40"/>
      <c r="K1147" s="43" t="s">
        <v>60</v>
      </c>
      <c r="L1147" s="43" t="s">
        <v>79</v>
      </c>
      <c r="M1147" s="47" t="s">
        <v>73</v>
      </c>
    </row>
    <row r="1148" spans="2:13">
      <c r="B1148" s="42">
        <v>0.85416666666666696</v>
      </c>
      <c r="C1148" s="43" t="s">
        <v>13</v>
      </c>
      <c r="D1148" s="43" t="s">
        <v>1</v>
      </c>
      <c r="E1148" s="43" t="s">
        <v>64</v>
      </c>
      <c r="F1148" s="40" t="s">
        <v>68</v>
      </c>
      <c r="G1148" s="44">
        <v>4</v>
      </c>
      <c r="H1148" s="43" t="s">
        <v>3</v>
      </c>
      <c r="I1148" s="40">
        <v>1.53</v>
      </c>
      <c r="J1148" s="40"/>
      <c r="K1148" s="43" t="s">
        <v>60</v>
      </c>
      <c r="L1148" s="43" t="s">
        <v>79</v>
      </c>
      <c r="M1148" s="47" t="s">
        <v>73</v>
      </c>
    </row>
    <row r="1149" spans="2:13">
      <c r="B1149" s="42">
        <v>0.875</v>
      </c>
      <c r="C1149" s="43" t="s">
        <v>13</v>
      </c>
      <c r="D1149" s="43" t="s">
        <v>1</v>
      </c>
      <c r="E1149" s="43" t="s">
        <v>64</v>
      </c>
      <c r="F1149" s="40" t="s">
        <v>68</v>
      </c>
      <c r="G1149" s="44">
        <v>4</v>
      </c>
      <c r="H1149" s="43" t="s">
        <v>3</v>
      </c>
      <c r="I1149" s="40">
        <v>1.53</v>
      </c>
      <c r="J1149" s="40"/>
      <c r="K1149" s="43" t="s">
        <v>60</v>
      </c>
      <c r="L1149" s="43" t="s">
        <v>79</v>
      </c>
      <c r="M1149" s="47" t="s">
        <v>73</v>
      </c>
    </row>
    <row r="1150" spans="2:13">
      <c r="B1150" s="42">
        <v>0.89583333333333304</v>
      </c>
      <c r="C1150" s="43" t="s">
        <v>13</v>
      </c>
      <c r="D1150" s="43" t="s">
        <v>1</v>
      </c>
      <c r="E1150" s="43" t="s">
        <v>64</v>
      </c>
      <c r="F1150" s="40" t="s">
        <v>68</v>
      </c>
      <c r="G1150" s="44">
        <v>4</v>
      </c>
      <c r="H1150" s="43" t="s">
        <v>3</v>
      </c>
      <c r="I1150" s="40">
        <v>1.53</v>
      </c>
      <c r="J1150" s="40"/>
      <c r="K1150" s="43" t="s">
        <v>60</v>
      </c>
      <c r="L1150" s="43" t="s">
        <v>79</v>
      </c>
      <c r="M1150" s="47" t="s">
        <v>73</v>
      </c>
    </row>
    <row r="1151" spans="2:13">
      <c r="B1151" s="42">
        <v>0.91666666666666696</v>
      </c>
      <c r="C1151" s="43" t="s">
        <v>13</v>
      </c>
      <c r="D1151" s="43" t="s">
        <v>1</v>
      </c>
      <c r="E1151" s="43" t="s">
        <v>64</v>
      </c>
      <c r="F1151" s="40" t="s">
        <v>68</v>
      </c>
      <c r="G1151" s="44">
        <v>4</v>
      </c>
      <c r="H1151" s="43" t="s">
        <v>3</v>
      </c>
      <c r="I1151" s="40">
        <v>1.53</v>
      </c>
      <c r="J1151" s="40"/>
      <c r="K1151" s="43" t="s">
        <v>60</v>
      </c>
      <c r="L1151" s="43" t="s">
        <v>79</v>
      </c>
      <c r="M1151" s="47" t="s">
        <v>73</v>
      </c>
    </row>
    <row r="1152" spans="2:13">
      <c r="B1152" s="42">
        <v>0.9375</v>
      </c>
      <c r="C1152" s="43" t="s">
        <v>13</v>
      </c>
      <c r="D1152" s="43" t="s">
        <v>1</v>
      </c>
      <c r="E1152" s="43" t="s">
        <v>64</v>
      </c>
      <c r="F1152" s="40" t="s">
        <v>68</v>
      </c>
      <c r="G1152" s="44">
        <v>4</v>
      </c>
      <c r="H1152" s="43" t="s">
        <v>3</v>
      </c>
      <c r="I1152" s="40">
        <v>1.53</v>
      </c>
      <c r="J1152" s="40"/>
      <c r="K1152" s="43" t="s">
        <v>60</v>
      </c>
      <c r="L1152" s="43" t="s">
        <v>79</v>
      </c>
      <c r="M1152" s="47" t="s">
        <v>73</v>
      </c>
    </row>
    <row r="1153" spans="2:13">
      <c r="B1153" s="42">
        <v>0.95833333333333304</v>
      </c>
      <c r="C1153" s="43" t="s">
        <v>13</v>
      </c>
      <c r="D1153" s="43" t="s">
        <v>1</v>
      </c>
      <c r="E1153" s="43" t="s">
        <v>64</v>
      </c>
      <c r="F1153" s="40" t="s">
        <v>68</v>
      </c>
      <c r="G1153" s="44">
        <v>4</v>
      </c>
      <c r="H1153" s="43" t="s">
        <v>3</v>
      </c>
      <c r="I1153" s="40">
        <v>1.53</v>
      </c>
      <c r="J1153" s="40"/>
      <c r="K1153" s="43" t="s">
        <v>60</v>
      </c>
      <c r="L1153" s="43" t="s">
        <v>79</v>
      </c>
      <c r="M1153" s="47" t="s">
        <v>73</v>
      </c>
    </row>
    <row r="1154" spans="2:13">
      <c r="B1154" s="42">
        <v>0.97916666666666696</v>
      </c>
      <c r="C1154" s="43" t="s">
        <v>13</v>
      </c>
      <c r="D1154" s="43" t="s">
        <v>1</v>
      </c>
      <c r="E1154" s="43" t="s">
        <v>64</v>
      </c>
      <c r="F1154" s="40" t="s">
        <v>68</v>
      </c>
      <c r="G1154" s="44">
        <v>4</v>
      </c>
      <c r="H1154" s="43" t="s">
        <v>3</v>
      </c>
      <c r="I1154" s="40">
        <v>1.53</v>
      </c>
      <c r="J1154" s="40"/>
      <c r="K1154" s="43" t="s">
        <v>60</v>
      </c>
      <c r="L1154" s="43" t="s">
        <v>79</v>
      </c>
      <c r="M1154" s="47" t="s">
        <v>73</v>
      </c>
    </row>
    <row r="1155" spans="2:13">
      <c r="B1155" s="42">
        <v>0</v>
      </c>
      <c r="C1155" s="43" t="s">
        <v>8</v>
      </c>
      <c r="D1155" s="43" t="s">
        <v>2</v>
      </c>
      <c r="E1155" s="43" t="s">
        <v>65</v>
      </c>
      <c r="F1155" s="40" t="s">
        <v>68</v>
      </c>
      <c r="G1155" s="44">
        <v>4</v>
      </c>
      <c r="H1155" s="43" t="s">
        <v>3</v>
      </c>
      <c r="I1155" s="40">
        <v>1.53</v>
      </c>
      <c r="J1155" s="40"/>
      <c r="K1155" s="43" t="s">
        <v>60</v>
      </c>
      <c r="L1155" s="43" t="s">
        <v>79</v>
      </c>
      <c r="M1155" s="47" t="s">
        <v>73</v>
      </c>
    </row>
    <row r="1156" spans="2:13">
      <c r="B1156" s="42">
        <v>2.0833333333333301E-2</v>
      </c>
      <c r="C1156" s="43" t="s">
        <v>8</v>
      </c>
      <c r="D1156" s="43" t="s">
        <v>2</v>
      </c>
      <c r="E1156" s="43" t="s">
        <v>65</v>
      </c>
      <c r="F1156" s="40" t="s">
        <v>68</v>
      </c>
      <c r="G1156" s="44">
        <v>4</v>
      </c>
      <c r="H1156" s="43" t="s">
        <v>3</v>
      </c>
      <c r="I1156" s="40">
        <v>1.53</v>
      </c>
      <c r="J1156" s="40"/>
      <c r="K1156" s="43" t="s">
        <v>60</v>
      </c>
      <c r="L1156" s="43" t="s">
        <v>79</v>
      </c>
      <c r="M1156" s="47" t="s">
        <v>73</v>
      </c>
    </row>
    <row r="1157" spans="2:13">
      <c r="B1157" s="42">
        <v>4.1666666666666699E-2</v>
      </c>
      <c r="C1157" s="43" t="s">
        <v>8</v>
      </c>
      <c r="D1157" s="43" t="s">
        <v>2</v>
      </c>
      <c r="E1157" s="43" t="s">
        <v>65</v>
      </c>
      <c r="F1157" s="40" t="s">
        <v>68</v>
      </c>
      <c r="G1157" s="44">
        <v>4</v>
      </c>
      <c r="H1157" s="43" t="s">
        <v>3</v>
      </c>
      <c r="I1157" s="40">
        <v>1.53</v>
      </c>
      <c r="J1157" s="40"/>
      <c r="K1157" s="43" t="s">
        <v>60</v>
      </c>
      <c r="L1157" s="43" t="s">
        <v>79</v>
      </c>
      <c r="M1157" s="47" t="s">
        <v>73</v>
      </c>
    </row>
    <row r="1158" spans="2:13">
      <c r="B1158" s="42">
        <v>6.25E-2</v>
      </c>
      <c r="C1158" s="43" t="s">
        <v>8</v>
      </c>
      <c r="D1158" s="43" t="s">
        <v>2</v>
      </c>
      <c r="E1158" s="43" t="s">
        <v>65</v>
      </c>
      <c r="F1158" s="40" t="s">
        <v>68</v>
      </c>
      <c r="G1158" s="44">
        <v>4</v>
      </c>
      <c r="H1158" s="43" t="s">
        <v>3</v>
      </c>
      <c r="I1158" s="40">
        <v>1.53</v>
      </c>
      <c r="J1158" s="40"/>
      <c r="K1158" s="43" t="s">
        <v>60</v>
      </c>
      <c r="L1158" s="43" t="s">
        <v>79</v>
      </c>
      <c r="M1158" s="47" t="s">
        <v>73</v>
      </c>
    </row>
    <row r="1159" spans="2:13">
      <c r="B1159" s="42">
        <v>8.3333333333333301E-2</v>
      </c>
      <c r="C1159" s="43" t="s">
        <v>8</v>
      </c>
      <c r="D1159" s="43" t="s">
        <v>2</v>
      </c>
      <c r="E1159" s="43" t="s">
        <v>65</v>
      </c>
      <c r="F1159" s="40" t="s">
        <v>68</v>
      </c>
      <c r="G1159" s="44">
        <v>4</v>
      </c>
      <c r="H1159" s="43" t="s">
        <v>3</v>
      </c>
      <c r="I1159" s="40">
        <v>1.53</v>
      </c>
      <c r="J1159" s="40"/>
      <c r="K1159" s="43" t="s">
        <v>60</v>
      </c>
      <c r="L1159" s="43" t="s">
        <v>79</v>
      </c>
      <c r="M1159" s="47" t="s">
        <v>73</v>
      </c>
    </row>
    <row r="1160" spans="2:13">
      <c r="B1160" s="42">
        <v>0.104166666666667</v>
      </c>
      <c r="C1160" s="43" t="s">
        <v>8</v>
      </c>
      <c r="D1160" s="43" t="s">
        <v>2</v>
      </c>
      <c r="E1160" s="43" t="s">
        <v>65</v>
      </c>
      <c r="F1160" s="40" t="s">
        <v>68</v>
      </c>
      <c r="G1160" s="44">
        <v>4</v>
      </c>
      <c r="H1160" s="43" t="s">
        <v>3</v>
      </c>
      <c r="I1160" s="40">
        <v>1.53</v>
      </c>
      <c r="J1160" s="40"/>
      <c r="K1160" s="43" t="s">
        <v>60</v>
      </c>
      <c r="L1160" s="43" t="s">
        <v>79</v>
      </c>
      <c r="M1160" s="47" t="s">
        <v>73</v>
      </c>
    </row>
    <row r="1161" spans="2:13">
      <c r="B1161" s="42">
        <v>0.125</v>
      </c>
      <c r="C1161" s="43" t="s">
        <v>8</v>
      </c>
      <c r="D1161" s="43" t="s">
        <v>2</v>
      </c>
      <c r="E1161" s="43" t="s">
        <v>65</v>
      </c>
      <c r="F1161" s="40" t="s">
        <v>68</v>
      </c>
      <c r="G1161" s="44">
        <v>4</v>
      </c>
      <c r="H1161" s="43" t="s">
        <v>3</v>
      </c>
      <c r="I1161" s="40">
        <v>1.53</v>
      </c>
      <c r="J1161" s="40"/>
      <c r="K1161" s="43" t="s">
        <v>60</v>
      </c>
      <c r="L1161" s="43" t="s">
        <v>79</v>
      </c>
      <c r="M1161" s="47" t="s">
        <v>73</v>
      </c>
    </row>
    <row r="1162" spans="2:13">
      <c r="B1162" s="42">
        <v>0.14583333333333301</v>
      </c>
      <c r="C1162" s="43" t="s">
        <v>8</v>
      </c>
      <c r="D1162" s="43" t="s">
        <v>2</v>
      </c>
      <c r="E1162" s="43" t="s">
        <v>65</v>
      </c>
      <c r="F1162" s="40" t="s">
        <v>68</v>
      </c>
      <c r="G1162" s="44">
        <v>4</v>
      </c>
      <c r="H1162" s="43" t="s">
        <v>3</v>
      </c>
      <c r="I1162" s="40">
        <v>1.53</v>
      </c>
      <c r="J1162" s="40"/>
      <c r="K1162" s="43" t="s">
        <v>60</v>
      </c>
      <c r="L1162" s="43" t="s">
        <v>79</v>
      </c>
      <c r="M1162" s="47" t="s">
        <v>73</v>
      </c>
    </row>
    <row r="1163" spans="2:13">
      <c r="B1163" s="42">
        <v>0.16666666666666699</v>
      </c>
      <c r="C1163" s="43" t="s">
        <v>8</v>
      </c>
      <c r="D1163" s="43" t="s">
        <v>2</v>
      </c>
      <c r="E1163" s="43" t="s">
        <v>65</v>
      </c>
      <c r="F1163" s="40" t="s">
        <v>68</v>
      </c>
      <c r="G1163" s="44">
        <v>4</v>
      </c>
      <c r="H1163" s="43" t="s">
        <v>3</v>
      </c>
      <c r="I1163" s="40">
        <v>1.53</v>
      </c>
      <c r="J1163" s="40"/>
      <c r="K1163" s="43" t="s">
        <v>60</v>
      </c>
      <c r="L1163" s="43" t="s">
        <v>79</v>
      </c>
      <c r="M1163" s="47" t="s">
        <v>73</v>
      </c>
    </row>
    <row r="1164" spans="2:13">
      <c r="B1164" s="42">
        <v>0.1875</v>
      </c>
      <c r="C1164" s="43" t="s">
        <v>8</v>
      </c>
      <c r="D1164" s="43" t="s">
        <v>2</v>
      </c>
      <c r="E1164" s="43" t="s">
        <v>65</v>
      </c>
      <c r="F1164" s="40" t="s">
        <v>68</v>
      </c>
      <c r="G1164" s="44">
        <v>4</v>
      </c>
      <c r="H1164" s="43" t="s">
        <v>3</v>
      </c>
      <c r="I1164" s="40">
        <v>1.53</v>
      </c>
      <c r="J1164" s="40"/>
      <c r="K1164" s="43" t="s">
        <v>60</v>
      </c>
      <c r="L1164" s="43" t="s">
        <v>79</v>
      </c>
      <c r="M1164" s="47" t="s">
        <v>73</v>
      </c>
    </row>
    <row r="1165" spans="2:13">
      <c r="B1165" s="42">
        <v>0.20833333333333301</v>
      </c>
      <c r="C1165" s="43" t="s">
        <v>8</v>
      </c>
      <c r="D1165" s="43" t="s">
        <v>2</v>
      </c>
      <c r="E1165" s="43" t="s">
        <v>65</v>
      </c>
      <c r="F1165" s="40" t="s">
        <v>68</v>
      </c>
      <c r="G1165" s="44">
        <v>4</v>
      </c>
      <c r="H1165" s="43" t="s">
        <v>3</v>
      </c>
      <c r="I1165" s="40">
        <v>1.53</v>
      </c>
      <c r="J1165" s="40"/>
      <c r="K1165" s="43" t="s">
        <v>60</v>
      </c>
      <c r="L1165" s="43" t="s">
        <v>79</v>
      </c>
      <c r="M1165" s="47" t="s">
        <v>73</v>
      </c>
    </row>
    <row r="1166" spans="2:13">
      <c r="B1166" s="42">
        <v>0.22916666666666699</v>
      </c>
      <c r="C1166" s="43" t="s">
        <v>8</v>
      </c>
      <c r="D1166" s="43" t="s">
        <v>2</v>
      </c>
      <c r="E1166" s="43" t="s">
        <v>65</v>
      </c>
      <c r="F1166" s="40" t="s">
        <v>68</v>
      </c>
      <c r="G1166" s="44">
        <v>4</v>
      </c>
      <c r="H1166" s="43" t="s">
        <v>3</v>
      </c>
      <c r="I1166" s="40">
        <v>1.53</v>
      </c>
      <c r="J1166" s="40"/>
      <c r="K1166" s="43" t="s">
        <v>60</v>
      </c>
      <c r="L1166" s="43" t="s">
        <v>79</v>
      </c>
      <c r="M1166" s="47" t="s">
        <v>73</v>
      </c>
    </row>
    <row r="1167" spans="2:13">
      <c r="B1167" s="42">
        <v>0.25</v>
      </c>
      <c r="C1167" s="43" t="s">
        <v>8</v>
      </c>
      <c r="D1167" s="43" t="s">
        <v>2</v>
      </c>
      <c r="E1167" s="43" t="s">
        <v>65</v>
      </c>
      <c r="F1167" s="40" t="s">
        <v>68</v>
      </c>
      <c r="G1167" s="44">
        <v>4</v>
      </c>
      <c r="H1167" s="43" t="s">
        <v>3</v>
      </c>
      <c r="I1167" s="40">
        <v>1.53</v>
      </c>
      <c r="J1167" s="40"/>
      <c r="K1167" s="43" t="s">
        <v>60</v>
      </c>
      <c r="L1167" s="43" t="s">
        <v>79</v>
      </c>
      <c r="M1167" s="47" t="s">
        <v>73</v>
      </c>
    </row>
    <row r="1168" spans="2:13">
      <c r="B1168" s="42">
        <v>0.27083333333333298</v>
      </c>
      <c r="C1168" s="43" t="s">
        <v>8</v>
      </c>
      <c r="D1168" s="43" t="s">
        <v>2</v>
      </c>
      <c r="E1168" s="43" t="s">
        <v>65</v>
      </c>
      <c r="F1168" s="40" t="s">
        <v>68</v>
      </c>
      <c r="G1168" s="44">
        <v>4</v>
      </c>
      <c r="H1168" s="43" t="s">
        <v>3</v>
      </c>
      <c r="I1168" s="40">
        <v>1.53</v>
      </c>
      <c r="J1168" s="40"/>
      <c r="K1168" s="43" t="s">
        <v>60</v>
      </c>
      <c r="L1168" s="43" t="s">
        <v>79</v>
      </c>
      <c r="M1168" s="47" t="s">
        <v>73</v>
      </c>
    </row>
    <row r="1169" spans="2:13">
      <c r="B1169" s="42">
        <v>0.29166666666666702</v>
      </c>
      <c r="C1169" s="43" t="s">
        <v>8</v>
      </c>
      <c r="D1169" s="43" t="s">
        <v>2</v>
      </c>
      <c r="E1169" s="43" t="s">
        <v>65</v>
      </c>
      <c r="F1169" s="40" t="s">
        <v>68</v>
      </c>
      <c r="G1169" s="44">
        <v>4</v>
      </c>
      <c r="H1169" s="43" t="s">
        <v>3</v>
      </c>
      <c r="I1169" s="40">
        <v>1.53</v>
      </c>
      <c r="J1169" s="40"/>
      <c r="K1169" s="43" t="s">
        <v>60</v>
      </c>
      <c r="L1169" s="43" t="s">
        <v>79</v>
      </c>
      <c r="M1169" s="47" t="s">
        <v>73</v>
      </c>
    </row>
    <row r="1170" spans="2:13">
      <c r="B1170" s="42">
        <v>0.3125</v>
      </c>
      <c r="C1170" s="43" t="s">
        <v>8</v>
      </c>
      <c r="D1170" s="43" t="s">
        <v>2</v>
      </c>
      <c r="E1170" s="43" t="s">
        <v>65</v>
      </c>
      <c r="F1170" s="40" t="s">
        <v>68</v>
      </c>
      <c r="G1170" s="44">
        <v>1</v>
      </c>
      <c r="H1170" s="43" t="s">
        <v>3</v>
      </c>
      <c r="I1170" s="40">
        <v>2.97</v>
      </c>
      <c r="J1170" s="40"/>
      <c r="K1170" s="43" t="s">
        <v>69</v>
      </c>
      <c r="L1170" s="43" t="s">
        <v>81</v>
      </c>
      <c r="M1170" s="47" t="s">
        <v>73</v>
      </c>
    </row>
    <row r="1171" spans="2:13">
      <c r="B1171" s="42">
        <v>0.33333333333333298</v>
      </c>
      <c r="C1171" s="43" t="s">
        <v>8</v>
      </c>
      <c r="D1171" s="43" t="s">
        <v>2</v>
      </c>
      <c r="E1171" s="43" t="s">
        <v>65</v>
      </c>
      <c r="F1171" s="40" t="s">
        <v>68</v>
      </c>
      <c r="G1171" s="44">
        <v>1</v>
      </c>
      <c r="H1171" s="43" t="s">
        <v>3</v>
      </c>
      <c r="I1171" s="40">
        <v>2.97</v>
      </c>
      <c r="J1171" s="40"/>
      <c r="K1171" s="43" t="s">
        <v>69</v>
      </c>
      <c r="L1171" s="43" t="s">
        <v>81</v>
      </c>
      <c r="M1171" s="47" t="s">
        <v>73</v>
      </c>
    </row>
    <row r="1172" spans="2:13">
      <c r="B1172" s="42">
        <v>0.35416666666666702</v>
      </c>
      <c r="C1172" s="43" t="s">
        <v>8</v>
      </c>
      <c r="D1172" s="43" t="s">
        <v>2</v>
      </c>
      <c r="E1172" s="43" t="s">
        <v>65</v>
      </c>
      <c r="F1172" s="40" t="s">
        <v>68</v>
      </c>
      <c r="G1172" s="44">
        <v>1</v>
      </c>
      <c r="H1172" s="43" t="s">
        <v>3</v>
      </c>
      <c r="I1172" s="40">
        <v>2.97</v>
      </c>
      <c r="J1172" s="40"/>
      <c r="K1172" s="43" t="s">
        <v>69</v>
      </c>
      <c r="L1172" s="43" t="s">
        <v>81</v>
      </c>
      <c r="M1172" s="47" t="s">
        <v>73</v>
      </c>
    </row>
    <row r="1173" spans="2:13">
      <c r="B1173" s="42">
        <v>0.375</v>
      </c>
      <c r="C1173" s="43" t="s">
        <v>8</v>
      </c>
      <c r="D1173" s="43" t="s">
        <v>2</v>
      </c>
      <c r="E1173" s="43" t="s">
        <v>65</v>
      </c>
      <c r="F1173" s="40" t="s">
        <v>68</v>
      </c>
      <c r="G1173" s="44">
        <v>1</v>
      </c>
      <c r="H1173" s="43" t="s">
        <v>3</v>
      </c>
      <c r="I1173" s="40">
        <v>2.97</v>
      </c>
      <c r="J1173" s="40"/>
      <c r="K1173" s="43" t="s">
        <v>69</v>
      </c>
      <c r="L1173" s="43" t="s">
        <v>81</v>
      </c>
      <c r="M1173" s="47" t="s">
        <v>73</v>
      </c>
    </row>
    <row r="1174" spans="2:13">
      <c r="B1174" s="42">
        <v>0.39583333333333298</v>
      </c>
      <c r="C1174" s="43" t="s">
        <v>8</v>
      </c>
      <c r="D1174" s="43" t="s">
        <v>2</v>
      </c>
      <c r="E1174" s="43" t="s">
        <v>65</v>
      </c>
      <c r="F1174" s="40" t="s">
        <v>68</v>
      </c>
      <c r="G1174" s="44">
        <v>1</v>
      </c>
      <c r="H1174" s="43" t="s">
        <v>3</v>
      </c>
      <c r="I1174" s="40">
        <v>2.97</v>
      </c>
      <c r="J1174" s="40"/>
      <c r="K1174" s="43" t="s">
        <v>69</v>
      </c>
      <c r="L1174" s="43" t="s">
        <v>81</v>
      </c>
      <c r="M1174" s="47" t="s">
        <v>73</v>
      </c>
    </row>
    <row r="1175" spans="2:13">
      <c r="B1175" s="42">
        <v>0.41666666666666702</v>
      </c>
      <c r="C1175" s="43" t="s">
        <v>8</v>
      </c>
      <c r="D1175" s="43" t="s">
        <v>2</v>
      </c>
      <c r="E1175" s="43" t="s">
        <v>65</v>
      </c>
      <c r="F1175" s="40" t="s">
        <v>68</v>
      </c>
      <c r="G1175" s="44">
        <v>1</v>
      </c>
      <c r="H1175" s="43" t="s">
        <v>3</v>
      </c>
      <c r="I1175" s="40">
        <v>2.97</v>
      </c>
      <c r="J1175" s="40"/>
      <c r="K1175" s="43" t="s">
        <v>69</v>
      </c>
      <c r="L1175" s="43" t="s">
        <v>81</v>
      </c>
      <c r="M1175" s="47" t="s">
        <v>73</v>
      </c>
    </row>
    <row r="1176" spans="2:13">
      <c r="B1176" s="42">
        <v>0.4375</v>
      </c>
      <c r="C1176" s="43" t="s">
        <v>8</v>
      </c>
      <c r="D1176" s="43" t="s">
        <v>2</v>
      </c>
      <c r="E1176" s="43" t="s">
        <v>65</v>
      </c>
      <c r="F1176" s="40" t="s">
        <v>68</v>
      </c>
      <c r="G1176" s="44">
        <v>1</v>
      </c>
      <c r="H1176" s="43" t="s">
        <v>3</v>
      </c>
      <c r="I1176" s="40">
        <v>2.97</v>
      </c>
      <c r="J1176" s="40"/>
      <c r="K1176" s="43" t="s">
        <v>69</v>
      </c>
      <c r="L1176" s="43" t="s">
        <v>81</v>
      </c>
      <c r="M1176" s="47" t="s">
        <v>73</v>
      </c>
    </row>
    <row r="1177" spans="2:13">
      <c r="B1177" s="42">
        <v>0.45833333333333298</v>
      </c>
      <c r="C1177" s="43" t="s">
        <v>8</v>
      </c>
      <c r="D1177" s="43" t="s">
        <v>2</v>
      </c>
      <c r="E1177" s="43" t="s">
        <v>65</v>
      </c>
      <c r="F1177" s="40" t="s">
        <v>68</v>
      </c>
      <c r="G1177" s="44">
        <v>1</v>
      </c>
      <c r="H1177" s="43" t="s">
        <v>3</v>
      </c>
      <c r="I1177" s="40">
        <v>2.97</v>
      </c>
      <c r="J1177" s="40"/>
      <c r="K1177" s="43" t="s">
        <v>69</v>
      </c>
      <c r="L1177" s="43" t="s">
        <v>81</v>
      </c>
      <c r="M1177" s="47" t="s">
        <v>73</v>
      </c>
    </row>
    <row r="1178" spans="2:13">
      <c r="B1178" s="42">
        <v>0.47916666666666702</v>
      </c>
      <c r="C1178" s="43" t="s">
        <v>8</v>
      </c>
      <c r="D1178" s="43" t="s">
        <v>2</v>
      </c>
      <c r="E1178" s="43" t="s">
        <v>65</v>
      </c>
      <c r="F1178" s="40" t="s">
        <v>68</v>
      </c>
      <c r="G1178" s="44">
        <v>1</v>
      </c>
      <c r="H1178" s="43" t="s">
        <v>3</v>
      </c>
      <c r="I1178" s="40">
        <v>2.97</v>
      </c>
      <c r="J1178" s="40"/>
      <c r="K1178" s="43" t="s">
        <v>69</v>
      </c>
      <c r="L1178" s="43" t="s">
        <v>81</v>
      </c>
      <c r="M1178" s="47" t="s">
        <v>73</v>
      </c>
    </row>
    <row r="1179" spans="2:13">
      <c r="B1179" s="42">
        <v>0.5</v>
      </c>
      <c r="C1179" s="43" t="s">
        <v>8</v>
      </c>
      <c r="D1179" s="43" t="s">
        <v>2</v>
      </c>
      <c r="E1179" s="43" t="s">
        <v>65</v>
      </c>
      <c r="F1179" s="40" t="s">
        <v>68</v>
      </c>
      <c r="G1179" s="44">
        <v>1</v>
      </c>
      <c r="H1179" s="43" t="s">
        <v>3</v>
      </c>
      <c r="I1179" s="40">
        <v>2.97</v>
      </c>
      <c r="J1179" s="40"/>
      <c r="K1179" s="43" t="s">
        <v>69</v>
      </c>
      <c r="L1179" s="43" t="s">
        <v>81</v>
      </c>
      <c r="M1179" s="47" t="s">
        <v>73</v>
      </c>
    </row>
    <row r="1180" spans="2:13">
      <c r="B1180" s="42">
        <v>0.52083333333333304</v>
      </c>
      <c r="C1180" s="43" t="s">
        <v>8</v>
      </c>
      <c r="D1180" s="43" t="s">
        <v>2</v>
      </c>
      <c r="E1180" s="43" t="s">
        <v>65</v>
      </c>
      <c r="F1180" s="40" t="s">
        <v>68</v>
      </c>
      <c r="G1180" s="44">
        <v>1</v>
      </c>
      <c r="H1180" s="43" t="s">
        <v>3</v>
      </c>
      <c r="I1180" s="40">
        <v>2.97</v>
      </c>
      <c r="J1180" s="40"/>
      <c r="K1180" s="43" t="s">
        <v>69</v>
      </c>
      <c r="L1180" s="43" t="s">
        <v>81</v>
      </c>
      <c r="M1180" s="47" t="s">
        <v>73</v>
      </c>
    </row>
    <row r="1181" spans="2:13">
      <c r="B1181" s="42">
        <v>0.54166666666666696</v>
      </c>
      <c r="C1181" s="43" t="s">
        <v>8</v>
      </c>
      <c r="D1181" s="43" t="s">
        <v>2</v>
      </c>
      <c r="E1181" s="43" t="s">
        <v>65</v>
      </c>
      <c r="F1181" s="40" t="s">
        <v>68</v>
      </c>
      <c r="G1181" s="44">
        <v>1</v>
      </c>
      <c r="H1181" s="43" t="s">
        <v>3</v>
      </c>
      <c r="I1181" s="40">
        <v>2.97</v>
      </c>
      <c r="J1181" s="40"/>
      <c r="K1181" s="43" t="s">
        <v>69</v>
      </c>
      <c r="L1181" s="43" t="s">
        <v>81</v>
      </c>
      <c r="M1181" s="47" t="s">
        <v>73</v>
      </c>
    </row>
    <row r="1182" spans="2:13">
      <c r="B1182" s="42">
        <v>0.5625</v>
      </c>
      <c r="C1182" s="43" t="s">
        <v>8</v>
      </c>
      <c r="D1182" s="43" t="s">
        <v>2</v>
      </c>
      <c r="E1182" s="43" t="s">
        <v>65</v>
      </c>
      <c r="F1182" s="40" t="s">
        <v>68</v>
      </c>
      <c r="G1182" s="44">
        <v>1</v>
      </c>
      <c r="H1182" s="43" t="s">
        <v>3</v>
      </c>
      <c r="I1182" s="40">
        <v>2.97</v>
      </c>
      <c r="J1182" s="40"/>
      <c r="K1182" s="43" t="s">
        <v>69</v>
      </c>
      <c r="L1182" s="43" t="s">
        <v>81</v>
      </c>
      <c r="M1182" s="47" t="s">
        <v>73</v>
      </c>
    </row>
    <row r="1183" spans="2:13">
      <c r="B1183" s="42">
        <v>0.58333333333333304</v>
      </c>
      <c r="C1183" s="43" t="s">
        <v>8</v>
      </c>
      <c r="D1183" s="43" t="s">
        <v>2</v>
      </c>
      <c r="E1183" s="43" t="s">
        <v>65</v>
      </c>
      <c r="F1183" s="40" t="s">
        <v>68</v>
      </c>
      <c r="G1183" s="44">
        <v>1</v>
      </c>
      <c r="H1183" s="43" t="s">
        <v>3</v>
      </c>
      <c r="I1183" s="40">
        <v>2.97</v>
      </c>
      <c r="J1183" s="40"/>
      <c r="K1183" s="43" t="s">
        <v>69</v>
      </c>
      <c r="L1183" s="43" t="s">
        <v>81</v>
      </c>
      <c r="M1183" s="47" t="s">
        <v>73</v>
      </c>
    </row>
    <row r="1184" spans="2:13">
      <c r="B1184" s="42">
        <v>0.60416666666666696</v>
      </c>
      <c r="C1184" s="43" t="s">
        <v>8</v>
      </c>
      <c r="D1184" s="43" t="s">
        <v>2</v>
      </c>
      <c r="E1184" s="43" t="s">
        <v>65</v>
      </c>
      <c r="F1184" s="40" t="s">
        <v>68</v>
      </c>
      <c r="G1184" s="44">
        <v>1</v>
      </c>
      <c r="H1184" s="43" t="s">
        <v>3</v>
      </c>
      <c r="I1184" s="40">
        <v>2.97</v>
      </c>
      <c r="J1184" s="40"/>
      <c r="K1184" s="43" t="s">
        <v>69</v>
      </c>
      <c r="L1184" s="43" t="s">
        <v>81</v>
      </c>
      <c r="M1184" s="47" t="s">
        <v>73</v>
      </c>
    </row>
    <row r="1185" spans="2:13">
      <c r="B1185" s="42">
        <v>0.625</v>
      </c>
      <c r="C1185" s="43" t="s">
        <v>8</v>
      </c>
      <c r="D1185" s="43" t="s">
        <v>2</v>
      </c>
      <c r="E1185" s="43" t="s">
        <v>65</v>
      </c>
      <c r="F1185" s="40" t="s">
        <v>68</v>
      </c>
      <c r="G1185" s="44">
        <v>1</v>
      </c>
      <c r="H1185" s="43" t="s">
        <v>3</v>
      </c>
      <c r="I1185" s="40">
        <v>2.97</v>
      </c>
      <c r="J1185" s="40"/>
      <c r="K1185" s="43" t="s">
        <v>69</v>
      </c>
      <c r="L1185" s="43" t="s">
        <v>81</v>
      </c>
      <c r="M1185" s="47" t="s">
        <v>73</v>
      </c>
    </row>
    <row r="1186" spans="2:13">
      <c r="B1186" s="42">
        <v>0.64583333333333304</v>
      </c>
      <c r="C1186" s="43" t="s">
        <v>8</v>
      </c>
      <c r="D1186" s="43" t="s">
        <v>2</v>
      </c>
      <c r="E1186" s="43" t="s">
        <v>65</v>
      </c>
      <c r="F1186" s="40" t="s">
        <v>68</v>
      </c>
      <c r="G1186" s="44">
        <v>1</v>
      </c>
      <c r="H1186" s="43" t="s">
        <v>3</v>
      </c>
      <c r="I1186" s="40">
        <v>2.97</v>
      </c>
      <c r="J1186" s="40"/>
      <c r="K1186" s="43" t="s">
        <v>69</v>
      </c>
      <c r="L1186" s="43" t="s">
        <v>81</v>
      </c>
      <c r="M1186" s="47" t="s">
        <v>73</v>
      </c>
    </row>
    <row r="1187" spans="2:13">
      <c r="B1187" s="42">
        <v>0.66666666666666696</v>
      </c>
      <c r="C1187" s="43" t="s">
        <v>8</v>
      </c>
      <c r="D1187" s="43" t="s">
        <v>2</v>
      </c>
      <c r="E1187" s="43" t="s">
        <v>65</v>
      </c>
      <c r="F1187" s="40" t="s">
        <v>68</v>
      </c>
      <c r="G1187" s="44">
        <v>1</v>
      </c>
      <c r="H1187" s="43" t="s">
        <v>3</v>
      </c>
      <c r="I1187" s="40">
        <v>2.97</v>
      </c>
      <c r="J1187" s="40"/>
      <c r="K1187" s="43" t="s">
        <v>69</v>
      </c>
      <c r="L1187" s="43" t="s">
        <v>81</v>
      </c>
      <c r="M1187" s="47" t="s">
        <v>73</v>
      </c>
    </row>
    <row r="1188" spans="2:13">
      <c r="B1188" s="42">
        <v>0.6875</v>
      </c>
      <c r="C1188" s="43" t="s">
        <v>8</v>
      </c>
      <c r="D1188" s="43" t="s">
        <v>2</v>
      </c>
      <c r="E1188" s="43" t="s">
        <v>65</v>
      </c>
      <c r="F1188" s="40" t="s">
        <v>68</v>
      </c>
      <c r="G1188" s="44">
        <v>1</v>
      </c>
      <c r="H1188" s="43" t="s">
        <v>3</v>
      </c>
      <c r="I1188" s="40">
        <v>2.97</v>
      </c>
      <c r="J1188" s="40"/>
      <c r="K1188" s="43" t="s">
        <v>69</v>
      </c>
      <c r="L1188" s="43" t="s">
        <v>81</v>
      </c>
      <c r="M1188" s="47" t="s">
        <v>73</v>
      </c>
    </row>
    <row r="1189" spans="2:13">
      <c r="B1189" s="42">
        <v>0.70833333333333304</v>
      </c>
      <c r="C1189" s="43" t="s">
        <v>8</v>
      </c>
      <c r="D1189" s="43" t="s">
        <v>2</v>
      </c>
      <c r="E1189" s="43" t="s">
        <v>65</v>
      </c>
      <c r="F1189" s="40" t="s">
        <v>68</v>
      </c>
      <c r="G1189" s="44">
        <v>1</v>
      </c>
      <c r="H1189" s="43" t="s">
        <v>3</v>
      </c>
      <c r="I1189" s="40">
        <v>2.97</v>
      </c>
      <c r="J1189" s="40"/>
      <c r="K1189" s="43" t="s">
        <v>69</v>
      </c>
      <c r="L1189" s="43" t="s">
        <v>81</v>
      </c>
      <c r="M1189" s="47" t="s">
        <v>73</v>
      </c>
    </row>
    <row r="1190" spans="2:13">
      <c r="B1190" s="42">
        <v>0.72916666666666696</v>
      </c>
      <c r="C1190" s="43" t="s">
        <v>8</v>
      </c>
      <c r="D1190" s="43" t="s">
        <v>2</v>
      </c>
      <c r="E1190" s="43" t="s">
        <v>65</v>
      </c>
      <c r="F1190" s="40" t="s">
        <v>68</v>
      </c>
      <c r="G1190" s="44">
        <v>1</v>
      </c>
      <c r="H1190" s="43" t="s">
        <v>3</v>
      </c>
      <c r="I1190" s="40">
        <v>2.97</v>
      </c>
      <c r="J1190" s="40"/>
      <c r="K1190" s="43" t="s">
        <v>69</v>
      </c>
      <c r="L1190" s="43" t="s">
        <v>81</v>
      </c>
      <c r="M1190" s="47" t="s">
        <v>73</v>
      </c>
    </row>
    <row r="1191" spans="2:13">
      <c r="B1191" s="42">
        <v>0.75</v>
      </c>
      <c r="C1191" s="43" t="s">
        <v>8</v>
      </c>
      <c r="D1191" s="43" t="s">
        <v>2</v>
      </c>
      <c r="E1191" s="43" t="s">
        <v>65</v>
      </c>
      <c r="F1191" s="40" t="s">
        <v>68</v>
      </c>
      <c r="G1191" s="44">
        <v>1</v>
      </c>
      <c r="H1191" s="43" t="s">
        <v>3</v>
      </c>
      <c r="I1191" s="40">
        <v>2.97</v>
      </c>
      <c r="J1191" s="40"/>
      <c r="K1191" s="43" t="s">
        <v>69</v>
      </c>
      <c r="L1191" s="43" t="s">
        <v>81</v>
      </c>
      <c r="M1191" s="47" t="s">
        <v>73</v>
      </c>
    </row>
    <row r="1192" spans="2:13">
      <c r="B1192" s="42">
        <v>0.77083333333333304</v>
      </c>
      <c r="C1192" s="43" t="s">
        <v>8</v>
      </c>
      <c r="D1192" s="43" t="s">
        <v>2</v>
      </c>
      <c r="E1192" s="43" t="s">
        <v>65</v>
      </c>
      <c r="F1192" s="40" t="s">
        <v>68</v>
      </c>
      <c r="G1192" s="44">
        <v>1</v>
      </c>
      <c r="H1192" s="43" t="s">
        <v>3</v>
      </c>
      <c r="I1192" s="40">
        <v>2.97</v>
      </c>
      <c r="J1192" s="40"/>
      <c r="K1192" s="43" t="s">
        <v>69</v>
      </c>
      <c r="L1192" s="43" t="s">
        <v>81</v>
      </c>
      <c r="M1192" s="47" t="s">
        <v>73</v>
      </c>
    </row>
    <row r="1193" spans="2:13">
      <c r="B1193" s="42">
        <v>0.79166666666666696</v>
      </c>
      <c r="C1193" s="43" t="s">
        <v>8</v>
      </c>
      <c r="D1193" s="43" t="s">
        <v>2</v>
      </c>
      <c r="E1193" s="43" t="s">
        <v>65</v>
      </c>
      <c r="F1193" s="40" t="s">
        <v>68</v>
      </c>
      <c r="G1193" s="44">
        <v>1</v>
      </c>
      <c r="H1193" s="43" t="s">
        <v>3</v>
      </c>
      <c r="I1193" s="40">
        <v>2.97</v>
      </c>
      <c r="J1193" s="40"/>
      <c r="K1193" s="43" t="s">
        <v>69</v>
      </c>
      <c r="L1193" s="43" t="s">
        <v>81</v>
      </c>
      <c r="M1193" s="47" t="s">
        <v>73</v>
      </c>
    </row>
    <row r="1194" spans="2:13">
      <c r="B1194" s="42">
        <v>0.8125</v>
      </c>
      <c r="C1194" s="43" t="s">
        <v>8</v>
      </c>
      <c r="D1194" s="43" t="s">
        <v>2</v>
      </c>
      <c r="E1194" s="43" t="s">
        <v>65</v>
      </c>
      <c r="F1194" s="40" t="s">
        <v>68</v>
      </c>
      <c r="G1194" s="44">
        <v>1</v>
      </c>
      <c r="H1194" s="43" t="s">
        <v>3</v>
      </c>
      <c r="I1194" s="40">
        <v>2.97</v>
      </c>
      <c r="J1194" s="40"/>
      <c r="K1194" s="43" t="s">
        <v>69</v>
      </c>
      <c r="L1194" s="43" t="s">
        <v>81</v>
      </c>
      <c r="M1194" s="47" t="s">
        <v>73</v>
      </c>
    </row>
    <row r="1195" spans="2:13">
      <c r="B1195" s="42">
        <v>0.83333333333333304</v>
      </c>
      <c r="C1195" s="43" t="s">
        <v>8</v>
      </c>
      <c r="D1195" s="43" t="s">
        <v>2</v>
      </c>
      <c r="E1195" s="43" t="s">
        <v>65</v>
      </c>
      <c r="F1195" s="40" t="s">
        <v>68</v>
      </c>
      <c r="G1195" s="44">
        <v>1</v>
      </c>
      <c r="H1195" s="43" t="s">
        <v>3</v>
      </c>
      <c r="I1195" s="40">
        <v>2.97</v>
      </c>
      <c r="J1195" s="40"/>
      <c r="K1195" s="43" t="s">
        <v>69</v>
      </c>
      <c r="L1195" s="43" t="s">
        <v>81</v>
      </c>
      <c r="M1195" s="47" t="s">
        <v>73</v>
      </c>
    </row>
    <row r="1196" spans="2:13">
      <c r="B1196" s="42">
        <v>0.85416666666666696</v>
      </c>
      <c r="C1196" s="43" t="s">
        <v>8</v>
      </c>
      <c r="D1196" s="43" t="s">
        <v>2</v>
      </c>
      <c r="E1196" s="43" t="s">
        <v>65</v>
      </c>
      <c r="F1196" s="40" t="s">
        <v>68</v>
      </c>
      <c r="G1196" s="44">
        <v>1</v>
      </c>
      <c r="H1196" s="43" t="s">
        <v>3</v>
      </c>
      <c r="I1196" s="40">
        <v>2.97</v>
      </c>
      <c r="J1196" s="40"/>
      <c r="K1196" s="43" t="s">
        <v>69</v>
      </c>
      <c r="L1196" s="43" t="s">
        <v>81</v>
      </c>
      <c r="M1196" s="47" t="s">
        <v>73</v>
      </c>
    </row>
    <row r="1197" spans="2:13">
      <c r="B1197" s="42">
        <v>0.875</v>
      </c>
      <c r="C1197" s="43" t="s">
        <v>8</v>
      </c>
      <c r="D1197" s="43" t="s">
        <v>2</v>
      </c>
      <c r="E1197" s="43" t="s">
        <v>65</v>
      </c>
      <c r="F1197" s="40" t="s">
        <v>68</v>
      </c>
      <c r="G1197" s="44">
        <v>1</v>
      </c>
      <c r="H1197" s="43" t="s">
        <v>3</v>
      </c>
      <c r="I1197" s="40">
        <v>2.97</v>
      </c>
      <c r="J1197" s="40"/>
      <c r="K1197" s="43" t="s">
        <v>69</v>
      </c>
      <c r="L1197" s="43" t="s">
        <v>81</v>
      </c>
      <c r="M1197" s="47" t="s">
        <v>73</v>
      </c>
    </row>
    <row r="1198" spans="2:13">
      <c r="B1198" s="42">
        <v>0.89583333333333304</v>
      </c>
      <c r="C1198" s="43" t="s">
        <v>8</v>
      </c>
      <c r="D1198" s="43" t="s">
        <v>2</v>
      </c>
      <c r="E1198" s="43" t="s">
        <v>65</v>
      </c>
      <c r="F1198" s="40" t="s">
        <v>68</v>
      </c>
      <c r="G1198" s="44">
        <v>1</v>
      </c>
      <c r="H1198" s="43" t="s">
        <v>3</v>
      </c>
      <c r="I1198" s="40">
        <v>2.97</v>
      </c>
      <c r="J1198" s="40"/>
      <c r="K1198" s="43" t="s">
        <v>69</v>
      </c>
      <c r="L1198" s="43" t="s">
        <v>81</v>
      </c>
      <c r="M1198" s="47" t="s">
        <v>73</v>
      </c>
    </row>
    <row r="1199" spans="2:13">
      <c r="B1199" s="42">
        <v>0.91666666666666696</v>
      </c>
      <c r="C1199" s="43" t="s">
        <v>8</v>
      </c>
      <c r="D1199" s="43" t="s">
        <v>2</v>
      </c>
      <c r="E1199" s="43" t="s">
        <v>65</v>
      </c>
      <c r="F1199" s="40" t="s">
        <v>68</v>
      </c>
      <c r="G1199" s="44">
        <v>1</v>
      </c>
      <c r="H1199" s="43" t="s">
        <v>3</v>
      </c>
      <c r="I1199" s="40">
        <v>2.97</v>
      </c>
      <c r="J1199" s="40"/>
      <c r="K1199" s="43" t="s">
        <v>69</v>
      </c>
      <c r="L1199" s="43" t="s">
        <v>81</v>
      </c>
      <c r="M1199" s="47" t="s">
        <v>73</v>
      </c>
    </row>
    <row r="1200" spans="2:13">
      <c r="B1200" s="42">
        <v>0.9375</v>
      </c>
      <c r="C1200" s="43" t="s">
        <v>8</v>
      </c>
      <c r="D1200" s="43" t="s">
        <v>2</v>
      </c>
      <c r="E1200" s="43" t="s">
        <v>65</v>
      </c>
      <c r="F1200" s="40" t="s">
        <v>68</v>
      </c>
      <c r="G1200" s="44">
        <v>4</v>
      </c>
      <c r="H1200" s="43" t="s">
        <v>3</v>
      </c>
      <c r="I1200" s="40">
        <v>1.53</v>
      </c>
      <c r="J1200" s="40"/>
      <c r="K1200" s="43" t="s">
        <v>60</v>
      </c>
      <c r="L1200" s="43" t="s">
        <v>79</v>
      </c>
      <c r="M1200" s="47" t="s">
        <v>73</v>
      </c>
    </row>
    <row r="1201" spans="2:13">
      <c r="B1201" s="42">
        <v>0.95833333333333304</v>
      </c>
      <c r="C1201" s="43" t="s">
        <v>8</v>
      </c>
      <c r="D1201" s="43" t="s">
        <v>2</v>
      </c>
      <c r="E1201" s="43" t="s">
        <v>65</v>
      </c>
      <c r="F1201" s="40" t="s">
        <v>68</v>
      </c>
      <c r="G1201" s="44">
        <v>4</v>
      </c>
      <c r="H1201" s="43" t="s">
        <v>3</v>
      </c>
      <c r="I1201" s="40">
        <v>1.53</v>
      </c>
      <c r="J1201" s="40"/>
      <c r="K1201" s="43" t="s">
        <v>60</v>
      </c>
      <c r="L1201" s="43" t="s">
        <v>79</v>
      </c>
      <c r="M1201" s="47" t="s">
        <v>73</v>
      </c>
    </row>
    <row r="1202" spans="2:13">
      <c r="B1202" s="42">
        <v>0.97916666666666696</v>
      </c>
      <c r="C1202" s="43" t="s">
        <v>8</v>
      </c>
      <c r="D1202" s="43" t="s">
        <v>2</v>
      </c>
      <c r="E1202" s="43" t="s">
        <v>65</v>
      </c>
      <c r="F1202" s="40" t="s">
        <v>68</v>
      </c>
      <c r="G1202" s="44">
        <v>4</v>
      </c>
      <c r="H1202" s="43" t="s">
        <v>3</v>
      </c>
      <c r="I1202" s="40">
        <v>1.53</v>
      </c>
      <c r="J1202" s="40"/>
      <c r="K1202" s="43" t="s">
        <v>60</v>
      </c>
      <c r="L1202" s="43" t="s">
        <v>79</v>
      </c>
      <c r="M1202" s="47" t="s">
        <v>73</v>
      </c>
    </row>
    <row r="1203" spans="2:13">
      <c r="B1203" s="42">
        <v>0</v>
      </c>
      <c r="C1203" s="43" t="s">
        <v>0</v>
      </c>
      <c r="D1203" s="43" t="s">
        <v>2</v>
      </c>
      <c r="E1203" s="43" t="s">
        <v>65</v>
      </c>
      <c r="F1203" s="40" t="s">
        <v>68</v>
      </c>
      <c r="G1203" s="44">
        <v>4</v>
      </c>
      <c r="H1203" s="43" t="s">
        <v>3</v>
      </c>
      <c r="I1203" s="40">
        <v>1.53</v>
      </c>
      <c r="J1203" s="40"/>
      <c r="K1203" s="43" t="s">
        <v>60</v>
      </c>
      <c r="L1203" s="43" t="s">
        <v>79</v>
      </c>
      <c r="M1203" s="47" t="s">
        <v>73</v>
      </c>
    </row>
    <row r="1204" spans="2:13">
      <c r="B1204" s="42">
        <v>2.0833333333333301E-2</v>
      </c>
      <c r="C1204" s="43" t="s">
        <v>0</v>
      </c>
      <c r="D1204" s="43" t="s">
        <v>2</v>
      </c>
      <c r="E1204" s="43" t="s">
        <v>65</v>
      </c>
      <c r="F1204" s="40" t="s">
        <v>68</v>
      </c>
      <c r="G1204" s="44">
        <v>4</v>
      </c>
      <c r="H1204" s="43" t="s">
        <v>3</v>
      </c>
      <c r="I1204" s="40">
        <v>1.53</v>
      </c>
      <c r="J1204" s="40"/>
      <c r="K1204" s="43" t="s">
        <v>60</v>
      </c>
      <c r="L1204" s="43" t="s">
        <v>79</v>
      </c>
      <c r="M1204" s="47" t="s">
        <v>73</v>
      </c>
    </row>
    <row r="1205" spans="2:13">
      <c r="B1205" s="42">
        <v>4.1666666666666699E-2</v>
      </c>
      <c r="C1205" s="43" t="s">
        <v>0</v>
      </c>
      <c r="D1205" s="43" t="s">
        <v>2</v>
      </c>
      <c r="E1205" s="43" t="s">
        <v>65</v>
      </c>
      <c r="F1205" s="40" t="s">
        <v>68</v>
      </c>
      <c r="G1205" s="44">
        <v>4</v>
      </c>
      <c r="H1205" s="43" t="s">
        <v>3</v>
      </c>
      <c r="I1205" s="40">
        <v>1.53</v>
      </c>
      <c r="J1205" s="40"/>
      <c r="K1205" s="43" t="s">
        <v>60</v>
      </c>
      <c r="L1205" s="43" t="s">
        <v>79</v>
      </c>
      <c r="M1205" s="47" t="s">
        <v>73</v>
      </c>
    </row>
    <row r="1206" spans="2:13">
      <c r="B1206" s="42">
        <v>6.25E-2</v>
      </c>
      <c r="C1206" s="43" t="s">
        <v>0</v>
      </c>
      <c r="D1206" s="43" t="s">
        <v>2</v>
      </c>
      <c r="E1206" s="43" t="s">
        <v>65</v>
      </c>
      <c r="F1206" s="40" t="s">
        <v>68</v>
      </c>
      <c r="G1206" s="44">
        <v>4</v>
      </c>
      <c r="H1206" s="43" t="s">
        <v>3</v>
      </c>
      <c r="I1206" s="40">
        <v>1.53</v>
      </c>
      <c r="J1206" s="40"/>
      <c r="K1206" s="43" t="s">
        <v>60</v>
      </c>
      <c r="L1206" s="43" t="s">
        <v>79</v>
      </c>
      <c r="M1206" s="47" t="s">
        <v>73</v>
      </c>
    </row>
    <row r="1207" spans="2:13">
      <c r="B1207" s="42">
        <v>8.3333333333333301E-2</v>
      </c>
      <c r="C1207" s="43" t="s">
        <v>0</v>
      </c>
      <c r="D1207" s="43" t="s">
        <v>2</v>
      </c>
      <c r="E1207" s="43" t="s">
        <v>65</v>
      </c>
      <c r="F1207" s="40" t="s">
        <v>68</v>
      </c>
      <c r="G1207" s="44">
        <v>4</v>
      </c>
      <c r="H1207" s="43" t="s">
        <v>3</v>
      </c>
      <c r="I1207" s="40">
        <v>1.53</v>
      </c>
      <c r="J1207" s="40"/>
      <c r="K1207" s="43" t="s">
        <v>60</v>
      </c>
      <c r="L1207" s="43" t="s">
        <v>79</v>
      </c>
      <c r="M1207" s="47" t="s">
        <v>73</v>
      </c>
    </row>
    <row r="1208" spans="2:13">
      <c r="B1208" s="42">
        <v>0.104166666666667</v>
      </c>
      <c r="C1208" s="43" t="s">
        <v>0</v>
      </c>
      <c r="D1208" s="43" t="s">
        <v>2</v>
      </c>
      <c r="E1208" s="43" t="s">
        <v>65</v>
      </c>
      <c r="F1208" s="40" t="s">
        <v>68</v>
      </c>
      <c r="G1208" s="44">
        <v>4</v>
      </c>
      <c r="H1208" s="43" t="s">
        <v>3</v>
      </c>
      <c r="I1208" s="40">
        <v>1.53</v>
      </c>
      <c r="J1208" s="40"/>
      <c r="K1208" s="43" t="s">
        <v>60</v>
      </c>
      <c r="L1208" s="43" t="s">
        <v>79</v>
      </c>
      <c r="M1208" s="47" t="s">
        <v>73</v>
      </c>
    </row>
    <row r="1209" spans="2:13">
      <c r="B1209" s="42">
        <v>0.125</v>
      </c>
      <c r="C1209" s="43" t="s">
        <v>0</v>
      </c>
      <c r="D1209" s="43" t="s">
        <v>2</v>
      </c>
      <c r="E1209" s="43" t="s">
        <v>65</v>
      </c>
      <c r="F1209" s="40" t="s">
        <v>68</v>
      </c>
      <c r="G1209" s="44">
        <v>4</v>
      </c>
      <c r="H1209" s="43" t="s">
        <v>3</v>
      </c>
      <c r="I1209" s="40">
        <v>1.53</v>
      </c>
      <c r="J1209" s="40"/>
      <c r="K1209" s="43" t="s">
        <v>60</v>
      </c>
      <c r="L1209" s="43" t="s">
        <v>79</v>
      </c>
      <c r="M1209" s="47" t="s">
        <v>73</v>
      </c>
    </row>
    <row r="1210" spans="2:13">
      <c r="B1210" s="42">
        <v>0.14583333333333301</v>
      </c>
      <c r="C1210" s="43" t="s">
        <v>0</v>
      </c>
      <c r="D1210" s="43" t="s">
        <v>2</v>
      </c>
      <c r="E1210" s="43" t="s">
        <v>65</v>
      </c>
      <c r="F1210" s="40" t="s">
        <v>68</v>
      </c>
      <c r="G1210" s="44">
        <v>4</v>
      </c>
      <c r="H1210" s="43" t="s">
        <v>3</v>
      </c>
      <c r="I1210" s="40">
        <v>1.53</v>
      </c>
      <c r="J1210" s="40"/>
      <c r="K1210" s="43" t="s">
        <v>60</v>
      </c>
      <c r="L1210" s="43" t="s">
        <v>79</v>
      </c>
      <c r="M1210" s="47" t="s">
        <v>73</v>
      </c>
    </row>
    <row r="1211" spans="2:13">
      <c r="B1211" s="42">
        <v>0.16666666666666699</v>
      </c>
      <c r="C1211" s="43" t="s">
        <v>0</v>
      </c>
      <c r="D1211" s="43" t="s">
        <v>2</v>
      </c>
      <c r="E1211" s="43" t="s">
        <v>65</v>
      </c>
      <c r="F1211" s="40" t="s">
        <v>68</v>
      </c>
      <c r="G1211" s="44">
        <v>4</v>
      </c>
      <c r="H1211" s="43" t="s">
        <v>3</v>
      </c>
      <c r="I1211" s="40">
        <v>1.53</v>
      </c>
      <c r="J1211" s="40"/>
      <c r="K1211" s="43" t="s">
        <v>60</v>
      </c>
      <c r="L1211" s="43" t="s">
        <v>79</v>
      </c>
      <c r="M1211" s="47" t="s">
        <v>73</v>
      </c>
    </row>
    <row r="1212" spans="2:13">
      <c r="B1212" s="42">
        <v>0.1875</v>
      </c>
      <c r="C1212" s="43" t="s">
        <v>0</v>
      </c>
      <c r="D1212" s="43" t="s">
        <v>2</v>
      </c>
      <c r="E1212" s="43" t="s">
        <v>65</v>
      </c>
      <c r="F1212" s="40" t="s">
        <v>68</v>
      </c>
      <c r="G1212" s="44">
        <v>4</v>
      </c>
      <c r="H1212" s="43" t="s">
        <v>3</v>
      </c>
      <c r="I1212" s="40">
        <v>1.53</v>
      </c>
      <c r="J1212" s="40"/>
      <c r="K1212" s="43" t="s">
        <v>60</v>
      </c>
      <c r="L1212" s="43" t="s">
        <v>79</v>
      </c>
      <c r="M1212" s="47" t="s">
        <v>73</v>
      </c>
    </row>
    <row r="1213" spans="2:13">
      <c r="B1213" s="42">
        <v>0.20833333333333301</v>
      </c>
      <c r="C1213" s="43" t="s">
        <v>0</v>
      </c>
      <c r="D1213" s="43" t="s">
        <v>2</v>
      </c>
      <c r="E1213" s="43" t="s">
        <v>65</v>
      </c>
      <c r="F1213" s="40" t="s">
        <v>68</v>
      </c>
      <c r="G1213" s="44">
        <v>4</v>
      </c>
      <c r="H1213" s="43" t="s">
        <v>3</v>
      </c>
      <c r="I1213" s="40">
        <v>1.53</v>
      </c>
      <c r="J1213" s="40"/>
      <c r="K1213" s="43" t="s">
        <v>60</v>
      </c>
      <c r="L1213" s="43" t="s">
        <v>79</v>
      </c>
      <c r="M1213" s="47" t="s">
        <v>73</v>
      </c>
    </row>
    <row r="1214" spans="2:13">
      <c r="B1214" s="42">
        <v>0.22916666666666699</v>
      </c>
      <c r="C1214" s="43" t="s">
        <v>0</v>
      </c>
      <c r="D1214" s="43" t="s">
        <v>2</v>
      </c>
      <c r="E1214" s="43" t="s">
        <v>65</v>
      </c>
      <c r="F1214" s="40" t="s">
        <v>68</v>
      </c>
      <c r="G1214" s="44">
        <v>4</v>
      </c>
      <c r="H1214" s="43" t="s">
        <v>3</v>
      </c>
      <c r="I1214" s="40">
        <v>1.53</v>
      </c>
      <c r="J1214" s="40"/>
      <c r="K1214" s="43" t="s">
        <v>60</v>
      </c>
      <c r="L1214" s="43" t="s">
        <v>79</v>
      </c>
      <c r="M1214" s="47" t="s">
        <v>73</v>
      </c>
    </row>
    <row r="1215" spans="2:13">
      <c r="B1215" s="42">
        <v>0.25</v>
      </c>
      <c r="C1215" s="43" t="s">
        <v>0</v>
      </c>
      <c r="D1215" s="43" t="s">
        <v>2</v>
      </c>
      <c r="E1215" s="43" t="s">
        <v>65</v>
      </c>
      <c r="F1215" s="40" t="s">
        <v>68</v>
      </c>
      <c r="G1215" s="44">
        <v>4</v>
      </c>
      <c r="H1215" s="43" t="s">
        <v>3</v>
      </c>
      <c r="I1215" s="40">
        <v>1.53</v>
      </c>
      <c r="J1215" s="40"/>
      <c r="K1215" s="43" t="s">
        <v>60</v>
      </c>
      <c r="L1215" s="43" t="s">
        <v>79</v>
      </c>
      <c r="M1215" s="47" t="s">
        <v>73</v>
      </c>
    </row>
    <row r="1216" spans="2:13">
      <c r="B1216" s="42">
        <v>0.27083333333333298</v>
      </c>
      <c r="C1216" s="43" t="s">
        <v>0</v>
      </c>
      <c r="D1216" s="43" t="s">
        <v>2</v>
      </c>
      <c r="E1216" s="43" t="s">
        <v>65</v>
      </c>
      <c r="F1216" s="40" t="s">
        <v>68</v>
      </c>
      <c r="G1216" s="44">
        <v>4</v>
      </c>
      <c r="H1216" s="43" t="s">
        <v>3</v>
      </c>
      <c r="I1216" s="40">
        <v>1.53</v>
      </c>
      <c r="J1216" s="40"/>
      <c r="K1216" s="43" t="s">
        <v>60</v>
      </c>
      <c r="L1216" s="43" t="s">
        <v>79</v>
      </c>
      <c r="M1216" s="47" t="s">
        <v>73</v>
      </c>
    </row>
    <row r="1217" spans="2:13">
      <c r="B1217" s="42">
        <v>0.29166666666666702</v>
      </c>
      <c r="C1217" s="43" t="s">
        <v>0</v>
      </c>
      <c r="D1217" s="43" t="s">
        <v>2</v>
      </c>
      <c r="E1217" s="43" t="s">
        <v>65</v>
      </c>
      <c r="F1217" s="40" t="s">
        <v>68</v>
      </c>
      <c r="G1217" s="44">
        <v>4</v>
      </c>
      <c r="H1217" s="43" t="s">
        <v>3</v>
      </c>
      <c r="I1217" s="40">
        <v>1.53</v>
      </c>
      <c r="J1217" s="40"/>
      <c r="K1217" s="43" t="s">
        <v>60</v>
      </c>
      <c r="L1217" s="43" t="s">
        <v>79</v>
      </c>
      <c r="M1217" s="47" t="s">
        <v>73</v>
      </c>
    </row>
    <row r="1218" spans="2:13">
      <c r="B1218" s="42">
        <v>0.3125</v>
      </c>
      <c r="C1218" s="43" t="s">
        <v>0</v>
      </c>
      <c r="D1218" s="43" t="s">
        <v>2</v>
      </c>
      <c r="E1218" s="43" t="s">
        <v>65</v>
      </c>
      <c r="F1218" s="40" t="s">
        <v>68</v>
      </c>
      <c r="G1218" s="44">
        <v>3</v>
      </c>
      <c r="H1218" s="43" t="s">
        <v>3</v>
      </c>
      <c r="I1218" s="40">
        <v>2.0499999999999998</v>
      </c>
      <c r="J1218" s="40"/>
      <c r="K1218" s="43" t="s">
        <v>62</v>
      </c>
      <c r="L1218" s="43" t="s">
        <v>82</v>
      </c>
      <c r="M1218" s="47" t="s">
        <v>73</v>
      </c>
    </row>
    <row r="1219" spans="2:13">
      <c r="B1219" s="42">
        <v>0.33333333333333298</v>
      </c>
      <c r="C1219" s="43" t="s">
        <v>0</v>
      </c>
      <c r="D1219" s="43" t="s">
        <v>2</v>
      </c>
      <c r="E1219" s="43" t="s">
        <v>65</v>
      </c>
      <c r="F1219" s="40" t="s">
        <v>68</v>
      </c>
      <c r="G1219" s="44">
        <v>3</v>
      </c>
      <c r="H1219" s="43" t="s">
        <v>3</v>
      </c>
      <c r="I1219" s="40">
        <v>2.0499999999999998</v>
      </c>
      <c r="J1219" s="40"/>
      <c r="K1219" s="43" t="s">
        <v>62</v>
      </c>
      <c r="L1219" s="43" t="s">
        <v>82</v>
      </c>
      <c r="M1219" s="47" t="s">
        <v>73</v>
      </c>
    </row>
    <row r="1220" spans="2:13">
      <c r="B1220" s="42">
        <v>0.35416666666666702</v>
      </c>
      <c r="C1220" s="43" t="s">
        <v>0</v>
      </c>
      <c r="D1220" s="43" t="s">
        <v>2</v>
      </c>
      <c r="E1220" s="43" t="s">
        <v>65</v>
      </c>
      <c r="F1220" s="40" t="s">
        <v>68</v>
      </c>
      <c r="G1220" s="44">
        <v>3</v>
      </c>
      <c r="H1220" s="43" t="s">
        <v>3</v>
      </c>
      <c r="I1220" s="40">
        <v>2.0499999999999998</v>
      </c>
      <c r="J1220" s="40"/>
      <c r="K1220" s="43" t="s">
        <v>62</v>
      </c>
      <c r="L1220" s="43" t="s">
        <v>82</v>
      </c>
      <c r="M1220" s="47" t="s">
        <v>73</v>
      </c>
    </row>
    <row r="1221" spans="2:13">
      <c r="B1221" s="42">
        <v>0.375</v>
      </c>
      <c r="C1221" s="43" t="s">
        <v>0</v>
      </c>
      <c r="D1221" s="43" t="s">
        <v>2</v>
      </c>
      <c r="E1221" s="43" t="s">
        <v>65</v>
      </c>
      <c r="F1221" s="40" t="s">
        <v>68</v>
      </c>
      <c r="G1221" s="44">
        <v>3</v>
      </c>
      <c r="H1221" s="43" t="s">
        <v>3</v>
      </c>
      <c r="I1221" s="40">
        <v>2.0499999999999998</v>
      </c>
      <c r="J1221" s="40"/>
      <c r="K1221" s="43" t="s">
        <v>62</v>
      </c>
      <c r="L1221" s="43" t="s">
        <v>82</v>
      </c>
      <c r="M1221" s="47" t="s">
        <v>73</v>
      </c>
    </row>
    <row r="1222" spans="2:13">
      <c r="B1222" s="42">
        <v>0.39583333333333298</v>
      </c>
      <c r="C1222" s="43" t="s">
        <v>0</v>
      </c>
      <c r="D1222" s="43" t="s">
        <v>2</v>
      </c>
      <c r="E1222" s="43" t="s">
        <v>65</v>
      </c>
      <c r="F1222" s="40" t="s">
        <v>68</v>
      </c>
      <c r="G1222" s="44">
        <v>3</v>
      </c>
      <c r="H1222" s="43" t="s">
        <v>3</v>
      </c>
      <c r="I1222" s="40">
        <v>2.0499999999999998</v>
      </c>
      <c r="J1222" s="40"/>
      <c r="K1222" s="43" t="s">
        <v>62</v>
      </c>
      <c r="L1222" s="43" t="s">
        <v>82</v>
      </c>
      <c r="M1222" s="47" t="s">
        <v>73</v>
      </c>
    </row>
    <row r="1223" spans="2:13">
      <c r="B1223" s="42">
        <v>0.41666666666666702</v>
      </c>
      <c r="C1223" s="43" t="s">
        <v>0</v>
      </c>
      <c r="D1223" s="43" t="s">
        <v>2</v>
      </c>
      <c r="E1223" s="43" t="s">
        <v>65</v>
      </c>
      <c r="F1223" s="40" t="s">
        <v>68</v>
      </c>
      <c r="G1223" s="44">
        <v>3</v>
      </c>
      <c r="H1223" s="43" t="s">
        <v>3</v>
      </c>
      <c r="I1223" s="40">
        <v>2.0499999999999998</v>
      </c>
      <c r="J1223" s="40"/>
      <c r="K1223" s="43" t="s">
        <v>62</v>
      </c>
      <c r="L1223" s="43" t="s">
        <v>82</v>
      </c>
      <c r="M1223" s="47" t="s">
        <v>73</v>
      </c>
    </row>
    <row r="1224" spans="2:13">
      <c r="B1224" s="42">
        <v>0.4375</v>
      </c>
      <c r="C1224" s="43" t="s">
        <v>0</v>
      </c>
      <c r="D1224" s="43" t="s">
        <v>2</v>
      </c>
      <c r="E1224" s="43" t="s">
        <v>65</v>
      </c>
      <c r="F1224" s="40" t="s">
        <v>68</v>
      </c>
      <c r="G1224" s="44">
        <v>3</v>
      </c>
      <c r="H1224" s="43" t="s">
        <v>3</v>
      </c>
      <c r="I1224" s="40">
        <v>2.0499999999999998</v>
      </c>
      <c r="J1224" s="40"/>
      <c r="K1224" s="43" t="s">
        <v>62</v>
      </c>
      <c r="L1224" s="43" t="s">
        <v>82</v>
      </c>
      <c r="M1224" s="47" t="s">
        <v>73</v>
      </c>
    </row>
    <row r="1225" spans="2:13">
      <c r="B1225" s="42">
        <v>0.45833333333333298</v>
      </c>
      <c r="C1225" s="43" t="s">
        <v>0</v>
      </c>
      <c r="D1225" s="43" t="s">
        <v>2</v>
      </c>
      <c r="E1225" s="43" t="s">
        <v>65</v>
      </c>
      <c r="F1225" s="40" t="s">
        <v>68</v>
      </c>
      <c r="G1225" s="44">
        <v>3</v>
      </c>
      <c r="H1225" s="43" t="s">
        <v>3</v>
      </c>
      <c r="I1225" s="40">
        <v>2.0499999999999998</v>
      </c>
      <c r="J1225" s="40"/>
      <c r="K1225" s="43" t="s">
        <v>62</v>
      </c>
      <c r="L1225" s="43" t="s">
        <v>82</v>
      </c>
      <c r="M1225" s="47" t="s">
        <v>73</v>
      </c>
    </row>
    <row r="1226" spans="2:13">
      <c r="B1226" s="42">
        <v>0.47916666666666702</v>
      </c>
      <c r="C1226" s="43" t="s">
        <v>0</v>
      </c>
      <c r="D1226" s="43" t="s">
        <v>2</v>
      </c>
      <c r="E1226" s="43" t="s">
        <v>65</v>
      </c>
      <c r="F1226" s="40" t="s">
        <v>68</v>
      </c>
      <c r="G1226" s="44">
        <v>3</v>
      </c>
      <c r="H1226" s="43" t="s">
        <v>3</v>
      </c>
      <c r="I1226" s="40">
        <v>2.0499999999999998</v>
      </c>
      <c r="J1226" s="40"/>
      <c r="K1226" s="43" t="s">
        <v>62</v>
      </c>
      <c r="L1226" s="43" t="s">
        <v>82</v>
      </c>
      <c r="M1226" s="47" t="s">
        <v>73</v>
      </c>
    </row>
    <row r="1227" spans="2:13">
      <c r="B1227" s="42">
        <v>0.5</v>
      </c>
      <c r="C1227" s="43" t="s">
        <v>0</v>
      </c>
      <c r="D1227" s="43" t="s">
        <v>2</v>
      </c>
      <c r="E1227" s="43" t="s">
        <v>65</v>
      </c>
      <c r="F1227" s="40" t="s">
        <v>68</v>
      </c>
      <c r="G1227" s="44">
        <v>3</v>
      </c>
      <c r="H1227" s="43" t="s">
        <v>3</v>
      </c>
      <c r="I1227" s="40">
        <v>2.0499999999999998</v>
      </c>
      <c r="J1227" s="40"/>
      <c r="K1227" s="43" t="s">
        <v>62</v>
      </c>
      <c r="L1227" s="43" t="s">
        <v>82</v>
      </c>
      <c r="M1227" s="47" t="s">
        <v>73</v>
      </c>
    </row>
    <row r="1228" spans="2:13">
      <c r="B1228" s="42">
        <v>0.52083333333333304</v>
      </c>
      <c r="C1228" s="43" t="s">
        <v>0</v>
      </c>
      <c r="D1228" s="43" t="s">
        <v>2</v>
      </c>
      <c r="E1228" s="43" t="s">
        <v>65</v>
      </c>
      <c r="F1228" s="40" t="s">
        <v>68</v>
      </c>
      <c r="G1228" s="44">
        <v>3</v>
      </c>
      <c r="H1228" s="43" t="s">
        <v>3</v>
      </c>
      <c r="I1228" s="40">
        <v>2.0499999999999998</v>
      </c>
      <c r="J1228" s="40"/>
      <c r="K1228" s="43" t="s">
        <v>62</v>
      </c>
      <c r="L1228" s="43" t="s">
        <v>82</v>
      </c>
      <c r="M1228" s="47" t="s">
        <v>73</v>
      </c>
    </row>
    <row r="1229" spans="2:13">
      <c r="B1229" s="42">
        <v>0.54166666666666696</v>
      </c>
      <c r="C1229" s="43" t="s">
        <v>0</v>
      </c>
      <c r="D1229" s="43" t="s">
        <v>2</v>
      </c>
      <c r="E1229" s="43" t="s">
        <v>65</v>
      </c>
      <c r="F1229" s="40" t="s">
        <v>68</v>
      </c>
      <c r="G1229" s="44">
        <v>3</v>
      </c>
      <c r="H1229" s="43" t="s">
        <v>3</v>
      </c>
      <c r="I1229" s="40">
        <v>2.0499999999999998</v>
      </c>
      <c r="J1229" s="40"/>
      <c r="K1229" s="43" t="s">
        <v>62</v>
      </c>
      <c r="L1229" s="43" t="s">
        <v>82</v>
      </c>
      <c r="M1229" s="47" t="s">
        <v>73</v>
      </c>
    </row>
    <row r="1230" spans="2:13">
      <c r="B1230" s="42">
        <v>0.5625</v>
      </c>
      <c r="C1230" s="43" t="s">
        <v>0</v>
      </c>
      <c r="D1230" s="43" t="s">
        <v>2</v>
      </c>
      <c r="E1230" s="43" t="s">
        <v>65</v>
      </c>
      <c r="F1230" s="40" t="s">
        <v>68</v>
      </c>
      <c r="G1230" s="44">
        <v>3</v>
      </c>
      <c r="H1230" s="43" t="s">
        <v>3</v>
      </c>
      <c r="I1230" s="40">
        <v>2.0499999999999998</v>
      </c>
      <c r="J1230" s="40"/>
      <c r="K1230" s="43" t="s">
        <v>62</v>
      </c>
      <c r="L1230" s="43" t="s">
        <v>82</v>
      </c>
      <c r="M1230" s="47" t="s">
        <v>73</v>
      </c>
    </row>
    <row r="1231" spans="2:13">
      <c r="B1231" s="42">
        <v>0.58333333333333304</v>
      </c>
      <c r="C1231" s="43" t="s">
        <v>0</v>
      </c>
      <c r="D1231" s="43" t="s">
        <v>2</v>
      </c>
      <c r="E1231" s="43" t="s">
        <v>65</v>
      </c>
      <c r="F1231" s="40" t="s">
        <v>68</v>
      </c>
      <c r="G1231" s="44">
        <v>3</v>
      </c>
      <c r="H1231" s="43" t="s">
        <v>3</v>
      </c>
      <c r="I1231" s="40">
        <v>2.0499999999999998</v>
      </c>
      <c r="J1231" s="40"/>
      <c r="K1231" s="43" t="s">
        <v>62</v>
      </c>
      <c r="L1231" s="43" t="s">
        <v>82</v>
      </c>
      <c r="M1231" s="47" t="s">
        <v>73</v>
      </c>
    </row>
    <row r="1232" spans="2:13">
      <c r="B1232" s="42">
        <v>0.60416666666666696</v>
      </c>
      <c r="C1232" s="43" t="s">
        <v>0</v>
      </c>
      <c r="D1232" s="43" t="s">
        <v>2</v>
      </c>
      <c r="E1232" s="43" t="s">
        <v>65</v>
      </c>
      <c r="F1232" s="40" t="s">
        <v>68</v>
      </c>
      <c r="G1232" s="44">
        <v>3</v>
      </c>
      <c r="H1232" s="43" t="s">
        <v>3</v>
      </c>
      <c r="I1232" s="40">
        <v>2.0499999999999998</v>
      </c>
      <c r="J1232" s="40"/>
      <c r="K1232" s="43" t="s">
        <v>62</v>
      </c>
      <c r="L1232" s="43" t="s">
        <v>82</v>
      </c>
      <c r="M1232" s="47" t="s">
        <v>73</v>
      </c>
    </row>
    <row r="1233" spans="2:13">
      <c r="B1233" s="42">
        <v>0.625</v>
      </c>
      <c r="C1233" s="43" t="s">
        <v>0</v>
      </c>
      <c r="D1233" s="43" t="s">
        <v>2</v>
      </c>
      <c r="E1233" s="43" t="s">
        <v>65</v>
      </c>
      <c r="F1233" s="40" t="s">
        <v>68</v>
      </c>
      <c r="G1233" s="44">
        <v>3</v>
      </c>
      <c r="H1233" s="43" t="s">
        <v>3</v>
      </c>
      <c r="I1233" s="40">
        <v>2.0499999999999998</v>
      </c>
      <c r="J1233" s="40"/>
      <c r="K1233" s="43" t="s">
        <v>62</v>
      </c>
      <c r="L1233" s="43" t="s">
        <v>82</v>
      </c>
      <c r="M1233" s="47" t="s">
        <v>73</v>
      </c>
    </row>
    <row r="1234" spans="2:13">
      <c r="B1234" s="42">
        <v>0.64583333333333304</v>
      </c>
      <c r="C1234" s="43" t="s">
        <v>0</v>
      </c>
      <c r="D1234" s="43" t="s">
        <v>2</v>
      </c>
      <c r="E1234" s="43" t="s">
        <v>65</v>
      </c>
      <c r="F1234" s="40" t="s">
        <v>68</v>
      </c>
      <c r="G1234" s="44">
        <v>3</v>
      </c>
      <c r="H1234" s="43" t="s">
        <v>3</v>
      </c>
      <c r="I1234" s="40">
        <v>2.0499999999999998</v>
      </c>
      <c r="J1234" s="40"/>
      <c r="K1234" s="43" t="s">
        <v>62</v>
      </c>
      <c r="L1234" s="43" t="s">
        <v>82</v>
      </c>
      <c r="M1234" s="47" t="s">
        <v>73</v>
      </c>
    </row>
    <row r="1235" spans="2:13">
      <c r="B1235" s="42">
        <v>0.66666666666666696</v>
      </c>
      <c r="C1235" s="43" t="s">
        <v>0</v>
      </c>
      <c r="D1235" s="43" t="s">
        <v>2</v>
      </c>
      <c r="E1235" s="43" t="s">
        <v>65</v>
      </c>
      <c r="F1235" s="40" t="s">
        <v>68</v>
      </c>
      <c r="G1235" s="44">
        <v>3</v>
      </c>
      <c r="H1235" s="43" t="s">
        <v>3</v>
      </c>
      <c r="I1235" s="40">
        <v>2.0499999999999998</v>
      </c>
      <c r="J1235" s="40"/>
      <c r="K1235" s="43" t="s">
        <v>62</v>
      </c>
      <c r="L1235" s="43" t="s">
        <v>82</v>
      </c>
      <c r="M1235" s="47" t="s">
        <v>73</v>
      </c>
    </row>
    <row r="1236" spans="2:13">
      <c r="B1236" s="42">
        <v>0.6875</v>
      </c>
      <c r="C1236" s="43" t="s">
        <v>0</v>
      </c>
      <c r="D1236" s="43" t="s">
        <v>2</v>
      </c>
      <c r="E1236" s="43" t="s">
        <v>65</v>
      </c>
      <c r="F1236" s="40" t="s">
        <v>68</v>
      </c>
      <c r="G1236" s="44">
        <v>3</v>
      </c>
      <c r="H1236" s="43" t="s">
        <v>3</v>
      </c>
      <c r="I1236" s="40">
        <v>2.0499999999999998</v>
      </c>
      <c r="J1236" s="40"/>
      <c r="K1236" s="43" t="s">
        <v>62</v>
      </c>
      <c r="L1236" s="43" t="s">
        <v>82</v>
      </c>
      <c r="M1236" s="47" t="s">
        <v>73</v>
      </c>
    </row>
    <row r="1237" spans="2:13">
      <c r="B1237" s="42">
        <v>0.70833333333333304</v>
      </c>
      <c r="C1237" s="43" t="s">
        <v>0</v>
      </c>
      <c r="D1237" s="43" t="s">
        <v>2</v>
      </c>
      <c r="E1237" s="43" t="s">
        <v>65</v>
      </c>
      <c r="F1237" s="40" t="s">
        <v>68</v>
      </c>
      <c r="G1237" s="44">
        <v>3</v>
      </c>
      <c r="H1237" s="43" t="s">
        <v>3</v>
      </c>
      <c r="I1237" s="40">
        <v>2.0499999999999998</v>
      </c>
      <c r="J1237" s="40"/>
      <c r="K1237" s="43" t="s">
        <v>62</v>
      </c>
      <c r="L1237" s="43" t="s">
        <v>82</v>
      </c>
      <c r="M1237" s="47" t="s">
        <v>73</v>
      </c>
    </row>
    <row r="1238" spans="2:13">
      <c r="B1238" s="42">
        <v>0.72916666666666696</v>
      </c>
      <c r="C1238" s="43" t="s">
        <v>0</v>
      </c>
      <c r="D1238" s="43" t="s">
        <v>2</v>
      </c>
      <c r="E1238" s="43" t="s">
        <v>65</v>
      </c>
      <c r="F1238" s="40" t="s">
        <v>68</v>
      </c>
      <c r="G1238" s="44">
        <v>3</v>
      </c>
      <c r="H1238" s="43" t="s">
        <v>3</v>
      </c>
      <c r="I1238" s="40">
        <v>2.0499999999999998</v>
      </c>
      <c r="J1238" s="40"/>
      <c r="K1238" s="43" t="s">
        <v>62</v>
      </c>
      <c r="L1238" s="43" t="s">
        <v>82</v>
      </c>
      <c r="M1238" s="47" t="s">
        <v>73</v>
      </c>
    </row>
    <row r="1239" spans="2:13">
      <c r="B1239" s="42">
        <v>0.75</v>
      </c>
      <c r="C1239" s="43" t="s">
        <v>0</v>
      </c>
      <c r="D1239" s="43" t="s">
        <v>2</v>
      </c>
      <c r="E1239" s="43" t="s">
        <v>65</v>
      </c>
      <c r="F1239" s="40" t="s">
        <v>68</v>
      </c>
      <c r="G1239" s="44">
        <v>3</v>
      </c>
      <c r="H1239" s="43" t="s">
        <v>3</v>
      </c>
      <c r="I1239" s="40">
        <v>2.0499999999999998</v>
      </c>
      <c r="J1239" s="40"/>
      <c r="K1239" s="43" t="s">
        <v>62</v>
      </c>
      <c r="L1239" s="43" t="s">
        <v>82</v>
      </c>
      <c r="M1239" s="47" t="s">
        <v>73</v>
      </c>
    </row>
    <row r="1240" spans="2:13">
      <c r="B1240" s="42">
        <v>0.77083333333333304</v>
      </c>
      <c r="C1240" s="43" t="s">
        <v>0</v>
      </c>
      <c r="D1240" s="43" t="s">
        <v>2</v>
      </c>
      <c r="E1240" s="43" t="s">
        <v>65</v>
      </c>
      <c r="F1240" s="40" t="s">
        <v>68</v>
      </c>
      <c r="G1240" s="44">
        <v>3</v>
      </c>
      <c r="H1240" s="43" t="s">
        <v>3</v>
      </c>
      <c r="I1240" s="40">
        <v>2.0499999999999998</v>
      </c>
      <c r="J1240" s="40"/>
      <c r="K1240" s="43" t="s">
        <v>62</v>
      </c>
      <c r="L1240" s="43" t="s">
        <v>82</v>
      </c>
      <c r="M1240" s="47" t="s">
        <v>73</v>
      </c>
    </row>
    <row r="1241" spans="2:13">
      <c r="B1241" s="42">
        <v>0.79166666666666696</v>
      </c>
      <c r="C1241" s="43" t="s">
        <v>0</v>
      </c>
      <c r="D1241" s="43" t="s">
        <v>2</v>
      </c>
      <c r="E1241" s="43" t="s">
        <v>65</v>
      </c>
      <c r="F1241" s="40" t="s">
        <v>68</v>
      </c>
      <c r="G1241" s="44">
        <v>3</v>
      </c>
      <c r="H1241" s="43" t="s">
        <v>3</v>
      </c>
      <c r="I1241" s="40">
        <v>2.0499999999999998</v>
      </c>
      <c r="J1241" s="40"/>
      <c r="K1241" s="43" t="s">
        <v>62</v>
      </c>
      <c r="L1241" s="43" t="s">
        <v>82</v>
      </c>
      <c r="M1241" s="47" t="s">
        <v>73</v>
      </c>
    </row>
    <row r="1242" spans="2:13">
      <c r="B1242" s="42">
        <v>0.8125</v>
      </c>
      <c r="C1242" s="43" t="s">
        <v>0</v>
      </c>
      <c r="D1242" s="43" t="s">
        <v>2</v>
      </c>
      <c r="E1242" s="43" t="s">
        <v>65</v>
      </c>
      <c r="F1242" s="40" t="s">
        <v>68</v>
      </c>
      <c r="G1242" s="44">
        <v>3</v>
      </c>
      <c r="H1242" s="43" t="s">
        <v>3</v>
      </c>
      <c r="I1242" s="40">
        <v>2.0499999999999998</v>
      </c>
      <c r="J1242" s="40"/>
      <c r="K1242" s="43" t="s">
        <v>62</v>
      </c>
      <c r="L1242" s="43" t="s">
        <v>82</v>
      </c>
      <c r="M1242" s="47" t="s">
        <v>73</v>
      </c>
    </row>
    <row r="1243" spans="2:13">
      <c r="B1243" s="42">
        <v>0.83333333333333304</v>
      </c>
      <c r="C1243" s="43" t="s">
        <v>0</v>
      </c>
      <c r="D1243" s="43" t="s">
        <v>2</v>
      </c>
      <c r="E1243" s="43" t="s">
        <v>65</v>
      </c>
      <c r="F1243" s="40" t="s">
        <v>68</v>
      </c>
      <c r="G1243" s="44">
        <v>3</v>
      </c>
      <c r="H1243" s="43" t="s">
        <v>3</v>
      </c>
      <c r="I1243" s="40">
        <v>2.0499999999999998</v>
      </c>
      <c r="J1243" s="40"/>
      <c r="K1243" s="43" t="s">
        <v>62</v>
      </c>
      <c r="L1243" s="43" t="s">
        <v>82</v>
      </c>
      <c r="M1243" s="47" t="s">
        <v>73</v>
      </c>
    </row>
    <row r="1244" spans="2:13">
      <c r="B1244" s="42">
        <v>0.85416666666666696</v>
      </c>
      <c r="C1244" s="43" t="s">
        <v>0</v>
      </c>
      <c r="D1244" s="43" t="s">
        <v>2</v>
      </c>
      <c r="E1244" s="43" t="s">
        <v>65</v>
      </c>
      <c r="F1244" s="40" t="s">
        <v>68</v>
      </c>
      <c r="G1244" s="44">
        <v>3</v>
      </c>
      <c r="H1244" s="43" t="s">
        <v>3</v>
      </c>
      <c r="I1244" s="40">
        <v>2.0499999999999998</v>
      </c>
      <c r="J1244" s="40"/>
      <c r="K1244" s="43" t="s">
        <v>62</v>
      </c>
      <c r="L1244" s="43" t="s">
        <v>82</v>
      </c>
      <c r="M1244" s="47" t="s">
        <v>73</v>
      </c>
    </row>
    <row r="1245" spans="2:13">
      <c r="B1245" s="42">
        <v>0.875</v>
      </c>
      <c r="C1245" s="43" t="s">
        <v>0</v>
      </c>
      <c r="D1245" s="43" t="s">
        <v>2</v>
      </c>
      <c r="E1245" s="43" t="s">
        <v>65</v>
      </c>
      <c r="F1245" s="40" t="s">
        <v>68</v>
      </c>
      <c r="G1245" s="44">
        <v>3</v>
      </c>
      <c r="H1245" s="43" t="s">
        <v>3</v>
      </c>
      <c r="I1245" s="40">
        <v>2.0499999999999998</v>
      </c>
      <c r="J1245" s="40"/>
      <c r="K1245" s="43" t="s">
        <v>62</v>
      </c>
      <c r="L1245" s="43" t="s">
        <v>82</v>
      </c>
      <c r="M1245" s="47" t="s">
        <v>73</v>
      </c>
    </row>
    <row r="1246" spans="2:13">
      <c r="B1246" s="42">
        <v>0.89583333333333304</v>
      </c>
      <c r="C1246" s="43" t="s">
        <v>0</v>
      </c>
      <c r="D1246" s="43" t="s">
        <v>2</v>
      </c>
      <c r="E1246" s="43" t="s">
        <v>65</v>
      </c>
      <c r="F1246" s="40" t="s">
        <v>68</v>
      </c>
      <c r="G1246" s="44">
        <v>3</v>
      </c>
      <c r="H1246" s="43" t="s">
        <v>3</v>
      </c>
      <c r="I1246" s="40">
        <v>2.0499999999999998</v>
      </c>
      <c r="J1246" s="40"/>
      <c r="K1246" s="43" t="s">
        <v>62</v>
      </c>
      <c r="L1246" s="43" t="s">
        <v>82</v>
      </c>
      <c r="M1246" s="47" t="s">
        <v>73</v>
      </c>
    </row>
    <row r="1247" spans="2:13">
      <c r="B1247" s="42">
        <v>0.91666666666666696</v>
      </c>
      <c r="C1247" s="43" t="s">
        <v>0</v>
      </c>
      <c r="D1247" s="43" t="s">
        <v>2</v>
      </c>
      <c r="E1247" s="43" t="s">
        <v>65</v>
      </c>
      <c r="F1247" s="40" t="s">
        <v>68</v>
      </c>
      <c r="G1247" s="44">
        <v>3</v>
      </c>
      <c r="H1247" s="43" t="s">
        <v>3</v>
      </c>
      <c r="I1247" s="40">
        <v>2.0499999999999998</v>
      </c>
      <c r="J1247" s="40"/>
      <c r="K1247" s="43" t="s">
        <v>62</v>
      </c>
      <c r="L1247" s="43" t="s">
        <v>82</v>
      </c>
      <c r="M1247" s="47" t="s">
        <v>73</v>
      </c>
    </row>
    <row r="1248" spans="2:13">
      <c r="B1248" s="42">
        <v>0.9375</v>
      </c>
      <c r="C1248" s="43" t="s">
        <v>0</v>
      </c>
      <c r="D1248" s="43" t="s">
        <v>2</v>
      </c>
      <c r="E1248" s="43" t="s">
        <v>65</v>
      </c>
      <c r="F1248" s="40" t="s">
        <v>68</v>
      </c>
      <c r="G1248" s="44">
        <v>4</v>
      </c>
      <c r="H1248" s="43" t="s">
        <v>3</v>
      </c>
      <c r="I1248" s="40">
        <v>1.53</v>
      </c>
      <c r="J1248" s="40"/>
      <c r="K1248" s="43" t="s">
        <v>60</v>
      </c>
      <c r="L1248" s="43" t="s">
        <v>79</v>
      </c>
      <c r="M1248" s="47" t="s">
        <v>73</v>
      </c>
    </row>
    <row r="1249" spans="2:13">
      <c r="B1249" s="42">
        <v>0.95833333333333304</v>
      </c>
      <c r="C1249" s="43" t="s">
        <v>0</v>
      </c>
      <c r="D1249" s="43" t="s">
        <v>2</v>
      </c>
      <c r="E1249" s="43" t="s">
        <v>65</v>
      </c>
      <c r="F1249" s="40" t="s">
        <v>68</v>
      </c>
      <c r="G1249" s="44">
        <v>4</v>
      </c>
      <c r="H1249" s="43" t="s">
        <v>3</v>
      </c>
      <c r="I1249" s="40">
        <v>1.53</v>
      </c>
      <c r="J1249" s="40"/>
      <c r="K1249" s="43" t="s">
        <v>60</v>
      </c>
      <c r="L1249" s="43" t="s">
        <v>79</v>
      </c>
      <c r="M1249" s="47" t="s">
        <v>73</v>
      </c>
    </row>
    <row r="1250" spans="2:13">
      <c r="B1250" s="42">
        <v>0.97916666666666696</v>
      </c>
      <c r="C1250" s="43" t="s">
        <v>0</v>
      </c>
      <c r="D1250" s="43" t="s">
        <v>2</v>
      </c>
      <c r="E1250" s="43" t="s">
        <v>65</v>
      </c>
      <c r="F1250" s="40" t="s">
        <v>68</v>
      </c>
      <c r="G1250" s="44">
        <v>4</v>
      </c>
      <c r="H1250" s="43" t="s">
        <v>3</v>
      </c>
      <c r="I1250" s="40">
        <v>1.53</v>
      </c>
      <c r="J1250" s="40"/>
      <c r="K1250" s="43" t="s">
        <v>60</v>
      </c>
      <c r="L1250" s="43" t="s">
        <v>79</v>
      </c>
      <c r="M1250" s="47" t="s">
        <v>73</v>
      </c>
    </row>
    <row r="1251" spans="2:13">
      <c r="B1251" s="42">
        <v>0</v>
      </c>
      <c r="C1251" s="43" t="s">
        <v>13</v>
      </c>
      <c r="D1251" s="43" t="s">
        <v>2</v>
      </c>
      <c r="E1251" s="43" t="s">
        <v>65</v>
      </c>
      <c r="F1251" s="40" t="s">
        <v>68</v>
      </c>
      <c r="G1251" s="44">
        <v>4</v>
      </c>
      <c r="H1251" s="43" t="s">
        <v>3</v>
      </c>
      <c r="I1251" s="40">
        <v>1.53</v>
      </c>
      <c r="J1251" s="40"/>
      <c r="K1251" s="43" t="s">
        <v>60</v>
      </c>
      <c r="L1251" s="43" t="s">
        <v>79</v>
      </c>
      <c r="M1251" s="47" t="s">
        <v>73</v>
      </c>
    </row>
    <row r="1252" spans="2:13">
      <c r="B1252" s="42">
        <v>2.0833333333333301E-2</v>
      </c>
      <c r="C1252" s="43" t="s">
        <v>13</v>
      </c>
      <c r="D1252" s="43" t="s">
        <v>2</v>
      </c>
      <c r="E1252" s="43" t="s">
        <v>65</v>
      </c>
      <c r="F1252" s="40" t="s">
        <v>68</v>
      </c>
      <c r="G1252" s="44">
        <v>4</v>
      </c>
      <c r="H1252" s="43" t="s">
        <v>3</v>
      </c>
      <c r="I1252" s="40">
        <v>1.53</v>
      </c>
      <c r="J1252" s="40"/>
      <c r="K1252" s="43" t="s">
        <v>60</v>
      </c>
      <c r="L1252" s="43" t="s">
        <v>79</v>
      </c>
      <c r="M1252" s="47" t="s">
        <v>73</v>
      </c>
    </row>
    <row r="1253" spans="2:13">
      <c r="B1253" s="42">
        <v>4.1666666666666699E-2</v>
      </c>
      <c r="C1253" s="43" t="s">
        <v>13</v>
      </c>
      <c r="D1253" s="43" t="s">
        <v>2</v>
      </c>
      <c r="E1253" s="43" t="s">
        <v>65</v>
      </c>
      <c r="F1253" s="40" t="s">
        <v>68</v>
      </c>
      <c r="G1253" s="44">
        <v>4</v>
      </c>
      <c r="H1253" s="43" t="s">
        <v>3</v>
      </c>
      <c r="I1253" s="40">
        <v>1.53</v>
      </c>
      <c r="J1253" s="40"/>
      <c r="K1253" s="43" t="s">
        <v>60</v>
      </c>
      <c r="L1253" s="43" t="s">
        <v>79</v>
      </c>
      <c r="M1253" s="47" t="s">
        <v>73</v>
      </c>
    </row>
    <row r="1254" spans="2:13">
      <c r="B1254" s="42">
        <v>6.25E-2</v>
      </c>
      <c r="C1254" s="43" t="s">
        <v>13</v>
      </c>
      <c r="D1254" s="43" t="s">
        <v>2</v>
      </c>
      <c r="E1254" s="43" t="s">
        <v>65</v>
      </c>
      <c r="F1254" s="40" t="s">
        <v>68</v>
      </c>
      <c r="G1254" s="44">
        <v>4</v>
      </c>
      <c r="H1254" s="43" t="s">
        <v>3</v>
      </c>
      <c r="I1254" s="40">
        <v>1.53</v>
      </c>
      <c r="J1254" s="40"/>
      <c r="K1254" s="43" t="s">
        <v>60</v>
      </c>
      <c r="L1254" s="43" t="s">
        <v>79</v>
      </c>
      <c r="M1254" s="47" t="s">
        <v>73</v>
      </c>
    </row>
    <row r="1255" spans="2:13">
      <c r="B1255" s="42">
        <v>8.3333333333333301E-2</v>
      </c>
      <c r="C1255" s="43" t="s">
        <v>13</v>
      </c>
      <c r="D1255" s="43" t="s">
        <v>2</v>
      </c>
      <c r="E1255" s="43" t="s">
        <v>65</v>
      </c>
      <c r="F1255" s="40" t="s">
        <v>68</v>
      </c>
      <c r="G1255" s="44">
        <v>4</v>
      </c>
      <c r="H1255" s="43" t="s">
        <v>3</v>
      </c>
      <c r="I1255" s="40">
        <v>1.53</v>
      </c>
      <c r="J1255" s="40"/>
      <c r="K1255" s="43" t="s">
        <v>60</v>
      </c>
      <c r="L1255" s="43" t="s">
        <v>79</v>
      </c>
      <c r="M1255" s="47" t="s">
        <v>73</v>
      </c>
    </row>
    <row r="1256" spans="2:13">
      <c r="B1256" s="42">
        <v>0.104166666666667</v>
      </c>
      <c r="C1256" s="43" t="s">
        <v>13</v>
      </c>
      <c r="D1256" s="43" t="s">
        <v>2</v>
      </c>
      <c r="E1256" s="43" t="s">
        <v>65</v>
      </c>
      <c r="F1256" s="40" t="s">
        <v>68</v>
      </c>
      <c r="G1256" s="44">
        <v>4</v>
      </c>
      <c r="H1256" s="43" t="s">
        <v>3</v>
      </c>
      <c r="I1256" s="40">
        <v>1.53</v>
      </c>
      <c r="J1256" s="40"/>
      <c r="K1256" s="43" t="s">
        <v>60</v>
      </c>
      <c r="L1256" s="43" t="s">
        <v>79</v>
      </c>
      <c r="M1256" s="47" t="s">
        <v>73</v>
      </c>
    </row>
    <row r="1257" spans="2:13">
      <c r="B1257" s="42">
        <v>0.125</v>
      </c>
      <c r="C1257" s="43" t="s">
        <v>13</v>
      </c>
      <c r="D1257" s="43" t="s">
        <v>2</v>
      </c>
      <c r="E1257" s="43" t="s">
        <v>65</v>
      </c>
      <c r="F1257" s="40" t="s">
        <v>68</v>
      </c>
      <c r="G1257" s="44">
        <v>4</v>
      </c>
      <c r="H1257" s="43" t="s">
        <v>3</v>
      </c>
      <c r="I1257" s="40">
        <v>1.53</v>
      </c>
      <c r="J1257" s="40"/>
      <c r="K1257" s="43" t="s">
        <v>60</v>
      </c>
      <c r="L1257" s="43" t="s">
        <v>79</v>
      </c>
      <c r="M1257" s="47" t="s">
        <v>73</v>
      </c>
    </row>
    <row r="1258" spans="2:13">
      <c r="B1258" s="42">
        <v>0.14583333333333301</v>
      </c>
      <c r="C1258" s="43" t="s">
        <v>13</v>
      </c>
      <c r="D1258" s="43" t="s">
        <v>2</v>
      </c>
      <c r="E1258" s="43" t="s">
        <v>65</v>
      </c>
      <c r="F1258" s="40" t="s">
        <v>68</v>
      </c>
      <c r="G1258" s="44">
        <v>4</v>
      </c>
      <c r="H1258" s="43" t="s">
        <v>3</v>
      </c>
      <c r="I1258" s="40">
        <v>1.53</v>
      </c>
      <c r="J1258" s="40"/>
      <c r="K1258" s="43" t="s">
        <v>60</v>
      </c>
      <c r="L1258" s="43" t="s">
        <v>79</v>
      </c>
      <c r="M1258" s="47" t="s">
        <v>73</v>
      </c>
    </row>
    <row r="1259" spans="2:13">
      <c r="B1259" s="42">
        <v>0.16666666666666699</v>
      </c>
      <c r="C1259" s="43" t="s">
        <v>13</v>
      </c>
      <c r="D1259" s="43" t="s">
        <v>2</v>
      </c>
      <c r="E1259" s="43" t="s">
        <v>65</v>
      </c>
      <c r="F1259" s="40" t="s">
        <v>68</v>
      </c>
      <c r="G1259" s="44">
        <v>4</v>
      </c>
      <c r="H1259" s="43" t="s">
        <v>3</v>
      </c>
      <c r="I1259" s="40">
        <v>1.53</v>
      </c>
      <c r="J1259" s="40"/>
      <c r="K1259" s="43" t="s">
        <v>60</v>
      </c>
      <c r="L1259" s="43" t="s">
        <v>79</v>
      </c>
      <c r="M1259" s="47" t="s">
        <v>73</v>
      </c>
    </row>
    <row r="1260" spans="2:13">
      <c r="B1260" s="42">
        <v>0.1875</v>
      </c>
      <c r="C1260" s="43" t="s">
        <v>13</v>
      </c>
      <c r="D1260" s="43" t="s">
        <v>2</v>
      </c>
      <c r="E1260" s="43" t="s">
        <v>65</v>
      </c>
      <c r="F1260" s="40" t="s">
        <v>68</v>
      </c>
      <c r="G1260" s="44">
        <v>4</v>
      </c>
      <c r="H1260" s="43" t="s">
        <v>3</v>
      </c>
      <c r="I1260" s="40">
        <v>1.53</v>
      </c>
      <c r="J1260" s="40"/>
      <c r="K1260" s="43" t="s">
        <v>60</v>
      </c>
      <c r="L1260" s="43" t="s">
        <v>79</v>
      </c>
      <c r="M1260" s="47" t="s">
        <v>73</v>
      </c>
    </row>
    <row r="1261" spans="2:13">
      <c r="B1261" s="42">
        <v>0.20833333333333301</v>
      </c>
      <c r="C1261" s="43" t="s">
        <v>13</v>
      </c>
      <c r="D1261" s="43" t="s">
        <v>2</v>
      </c>
      <c r="E1261" s="43" t="s">
        <v>65</v>
      </c>
      <c r="F1261" s="40" t="s">
        <v>68</v>
      </c>
      <c r="G1261" s="44">
        <v>4</v>
      </c>
      <c r="H1261" s="43" t="s">
        <v>3</v>
      </c>
      <c r="I1261" s="40">
        <v>1.53</v>
      </c>
      <c r="J1261" s="40"/>
      <c r="K1261" s="43" t="s">
        <v>60</v>
      </c>
      <c r="L1261" s="43" t="s">
        <v>79</v>
      </c>
      <c r="M1261" s="47" t="s">
        <v>73</v>
      </c>
    </row>
    <row r="1262" spans="2:13">
      <c r="B1262" s="42">
        <v>0.22916666666666699</v>
      </c>
      <c r="C1262" s="43" t="s">
        <v>13</v>
      </c>
      <c r="D1262" s="43" t="s">
        <v>2</v>
      </c>
      <c r="E1262" s="43" t="s">
        <v>65</v>
      </c>
      <c r="F1262" s="40" t="s">
        <v>68</v>
      </c>
      <c r="G1262" s="44">
        <v>4</v>
      </c>
      <c r="H1262" s="43" t="s">
        <v>3</v>
      </c>
      <c r="I1262" s="40">
        <v>1.53</v>
      </c>
      <c r="J1262" s="40"/>
      <c r="K1262" s="43" t="s">
        <v>60</v>
      </c>
      <c r="L1262" s="43" t="s">
        <v>79</v>
      </c>
      <c r="M1262" s="47" t="s">
        <v>73</v>
      </c>
    </row>
    <row r="1263" spans="2:13">
      <c r="B1263" s="42">
        <v>0.25</v>
      </c>
      <c r="C1263" s="43" t="s">
        <v>13</v>
      </c>
      <c r="D1263" s="43" t="s">
        <v>2</v>
      </c>
      <c r="E1263" s="43" t="s">
        <v>65</v>
      </c>
      <c r="F1263" s="40" t="s">
        <v>68</v>
      </c>
      <c r="G1263" s="44">
        <v>4</v>
      </c>
      <c r="H1263" s="43" t="s">
        <v>3</v>
      </c>
      <c r="I1263" s="40">
        <v>1.53</v>
      </c>
      <c r="J1263" s="40"/>
      <c r="K1263" s="43" t="s">
        <v>60</v>
      </c>
      <c r="L1263" s="43" t="s">
        <v>79</v>
      </c>
      <c r="M1263" s="47" t="s">
        <v>73</v>
      </c>
    </row>
    <row r="1264" spans="2:13">
      <c r="B1264" s="42">
        <v>0.27083333333333298</v>
      </c>
      <c r="C1264" s="43" t="s">
        <v>13</v>
      </c>
      <c r="D1264" s="43" t="s">
        <v>2</v>
      </c>
      <c r="E1264" s="43" t="s">
        <v>65</v>
      </c>
      <c r="F1264" s="40" t="s">
        <v>68</v>
      </c>
      <c r="G1264" s="44">
        <v>4</v>
      </c>
      <c r="H1264" s="43" t="s">
        <v>3</v>
      </c>
      <c r="I1264" s="40">
        <v>1.53</v>
      </c>
      <c r="J1264" s="40"/>
      <c r="K1264" s="43" t="s">
        <v>60</v>
      </c>
      <c r="L1264" s="43" t="s">
        <v>79</v>
      </c>
      <c r="M1264" s="47" t="s">
        <v>73</v>
      </c>
    </row>
    <row r="1265" spans="2:13">
      <c r="B1265" s="42">
        <v>0.29166666666666702</v>
      </c>
      <c r="C1265" s="43" t="s">
        <v>13</v>
      </c>
      <c r="D1265" s="43" t="s">
        <v>2</v>
      </c>
      <c r="E1265" s="43" t="s">
        <v>65</v>
      </c>
      <c r="F1265" s="40" t="s">
        <v>68</v>
      </c>
      <c r="G1265" s="44">
        <v>4</v>
      </c>
      <c r="H1265" s="43" t="s">
        <v>3</v>
      </c>
      <c r="I1265" s="40">
        <v>1.53</v>
      </c>
      <c r="J1265" s="40"/>
      <c r="K1265" s="43" t="s">
        <v>60</v>
      </c>
      <c r="L1265" s="43" t="s">
        <v>79</v>
      </c>
      <c r="M1265" s="47" t="s">
        <v>73</v>
      </c>
    </row>
    <row r="1266" spans="2:13">
      <c r="B1266" s="42">
        <v>0.3125</v>
      </c>
      <c r="C1266" s="43" t="s">
        <v>13</v>
      </c>
      <c r="D1266" s="43" t="s">
        <v>2</v>
      </c>
      <c r="E1266" s="43" t="s">
        <v>65</v>
      </c>
      <c r="F1266" s="40" t="s">
        <v>68</v>
      </c>
      <c r="G1266" s="44">
        <v>4</v>
      </c>
      <c r="H1266" s="43" t="s">
        <v>3</v>
      </c>
      <c r="I1266" s="40">
        <v>1.53</v>
      </c>
      <c r="J1266" s="40"/>
      <c r="K1266" s="43" t="s">
        <v>60</v>
      </c>
      <c r="L1266" s="43" t="s">
        <v>79</v>
      </c>
      <c r="M1266" s="47" t="s">
        <v>73</v>
      </c>
    </row>
    <row r="1267" spans="2:13">
      <c r="B1267" s="42">
        <v>0.33333333333333298</v>
      </c>
      <c r="C1267" s="43" t="s">
        <v>13</v>
      </c>
      <c r="D1267" s="43" t="s">
        <v>2</v>
      </c>
      <c r="E1267" s="43" t="s">
        <v>65</v>
      </c>
      <c r="F1267" s="40" t="s">
        <v>68</v>
      </c>
      <c r="G1267" s="44">
        <v>4</v>
      </c>
      <c r="H1267" s="43" t="s">
        <v>3</v>
      </c>
      <c r="I1267" s="40">
        <v>1.53</v>
      </c>
      <c r="J1267" s="40"/>
      <c r="K1267" s="43" t="s">
        <v>60</v>
      </c>
      <c r="L1267" s="43" t="s">
        <v>79</v>
      </c>
      <c r="M1267" s="47" t="s">
        <v>73</v>
      </c>
    </row>
    <row r="1268" spans="2:13">
      <c r="B1268" s="42">
        <v>0.35416666666666702</v>
      </c>
      <c r="C1268" s="43" t="s">
        <v>13</v>
      </c>
      <c r="D1268" s="43" t="s">
        <v>2</v>
      </c>
      <c r="E1268" s="43" t="s">
        <v>65</v>
      </c>
      <c r="F1268" s="40" t="s">
        <v>68</v>
      </c>
      <c r="G1268" s="44">
        <v>4</v>
      </c>
      <c r="H1268" s="43" t="s">
        <v>3</v>
      </c>
      <c r="I1268" s="40">
        <v>1.53</v>
      </c>
      <c r="J1268" s="40"/>
      <c r="K1268" s="43" t="s">
        <v>60</v>
      </c>
      <c r="L1268" s="43" t="s">
        <v>79</v>
      </c>
      <c r="M1268" s="47" t="s">
        <v>73</v>
      </c>
    </row>
    <row r="1269" spans="2:13">
      <c r="B1269" s="42">
        <v>0.375</v>
      </c>
      <c r="C1269" s="43" t="s">
        <v>13</v>
      </c>
      <c r="D1269" s="43" t="s">
        <v>2</v>
      </c>
      <c r="E1269" s="43" t="s">
        <v>65</v>
      </c>
      <c r="F1269" s="40" t="s">
        <v>68</v>
      </c>
      <c r="G1269" s="44">
        <v>4</v>
      </c>
      <c r="H1269" s="43" t="s">
        <v>3</v>
      </c>
      <c r="I1269" s="40">
        <v>1.53</v>
      </c>
      <c r="J1269" s="40"/>
      <c r="K1269" s="43" t="s">
        <v>60</v>
      </c>
      <c r="L1269" s="43" t="s">
        <v>79</v>
      </c>
      <c r="M1269" s="47" t="s">
        <v>73</v>
      </c>
    </row>
    <row r="1270" spans="2:13">
      <c r="B1270" s="42">
        <v>0.39583333333333298</v>
      </c>
      <c r="C1270" s="43" t="s">
        <v>13</v>
      </c>
      <c r="D1270" s="43" t="s">
        <v>2</v>
      </c>
      <c r="E1270" s="43" t="s">
        <v>65</v>
      </c>
      <c r="F1270" s="40" t="s">
        <v>68</v>
      </c>
      <c r="G1270" s="44">
        <v>4</v>
      </c>
      <c r="H1270" s="43" t="s">
        <v>3</v>
      </c>
      <c r="I1270" s="40">
        <v>1.53</v>
      </c>
      <c r="J1270" s="40"/>
      <c r="K1270" s="43" t="s">
        <v>60</v>
      </c>
      <c r="L1270" s="43" t="s">
        <v>79</v>
      </c>
      <c r="M1270" s="47" t="s">
        <v>73</v>
      </c>
    </row>
    <row r="1271" spans="2:13">
      <c r="B1271" s="42">
        <v>0.41666666666666702</v>
      </c>
      <c r="C1271" s="43" t="s">
        <v>13</v>
      </c>
      <c r="D1271" s="43" t="s">
        <v>2</v>
      </c>
      <c r="E1271" s="43" t="s">
        <v>65</v>
      </c>
      <c r="F1271" s="40" t="s">
        <v>68</v>
      </c>
      <c r="G1271" s="44">
        <v>4</v>
      </c>
      <c r="H1271" s="43" t="s">
        <v>3</v>
      </c>
      <c r="I1271" s="40">
        <v>1.53</v>
      </c>
      <c r="J1271" s="40"/>
      <c r="K1271" s="43" t="s">
        <v>60</v>
      </c>
      <c r="L1271" s="43" t="s">
        <v>79</v>
      </c>
      <c r="M1271" s="47" t="s">
        <v>73</v>
      </c>
    </row>
    <row r="1272" spans="2:13">
      <c r="B1272" s="42">
        <v>0.4375</v>
      </c>
      <c r="C1272" s="43" t="s">
        <v>13</v>
      </c>
      <c r="D1272" s="43" t="s">
        <v>2</v>
      </c>
      <c r="E1272" s="43" t="s">
        <v>65</v>
      </c>
      <c r="F1272" s="40" t="s">
        <v>68</v>
      </c>
      <c r="G1272" s="44">
        <v>4</v>
      </c>
      <c r="H1272" s="43" t="s">
        <v>3</v>
      </c>
      <c r="I1272" s="40">
        <v>1.53</v>
      </c>
      <c r="J1272" s="40"/>
      <c r="K1272" s="43" t="s">
        <v>60</v>
      </c>
      <c r="L1272" s="43" t="s">
        <v>79</v>
      </c>
      <c r="M1272" s="47" t="s">
        <v>73</v>
      </c>
    </row>
    <row r="1273" spans="2:13">
      <c r="B1273" s="42">
        <v>0.45833333333333298</v>
      </c>
      <c r="C1273" s="43" t="s">
        <v>13</v>
      </c>
      <c r="D1273" s="43" t="s">
        <v>2</v>
      </c>
      <c r="E1273" s="43" t="s">
        <v>65</v>
      </c>
      <c r="F1273" s="40" t="s">
        <v>68</v>
      </c>
      <c r="G1273" s="44">
        <v>4</v>
      </c>
      <c r="H1273" s="43" t="s">
        <v>3</v>
      </c>
      <c r="I1273" s="40">
        <v>1.53</v>
      </c>
      <c r="J1273" s="40"/>
      <c r="K1273" s="43" t="s">
        <v>60</v>
      </c>
      <c r="L1273" s="43" t="s">
        <v>79</v>
      </c>
      <c r="M1273" s="47" t="s">
        <v>73</v>
      </c>
    </row>
    <row r="1274" spans="2:13">
      <c r="B1274" s="42">
        <v>0.47916666666666702</v>
      </c>
      <c r="C1274" s="43" t="s">
        <v>13</v>
      </c>
      <c r="D1274" s="43" t="s">
        <v>2</v>
      </c>
      <c r="E1274" s="43" t="s">
        <v>65</v>
      </c>
      <c r="F1274" s="40" t="s">
        <v>68</v>
      </c>
      <c r="G1274" s="44">
        <v>4</v>
      </c>
      <c r="H1274" s="43" t="s">
        <v>3</v>
      </c>
      <c r="I1274" s="40">
        <v>1.53</v>
      </c>
      <c r="J1274" s="40"/>
      <c r="K1274" s="43" t="s">
        <v>60</v>
      </c>
      <c r="L1274" s="43" t="s">
        <v>79</v>
      </c>
      <c r="M1274" s="47" t="s">
        <v>73</v>
      </c>
    </row>
    <row r="1275" spans="2:13">
      <c r="B1275" s="42">
        <v>0.5</v>
      </c>
      <c r="C1275" s="43" t="s">
        <v>13</v>
      </c>
      <c r="D1275" s="43" t="s">
        <v>2</v>
      </c>
      <c r="E1275" s="43" t="s">
        <v>65</v>
      </c>
      <c r="F1275" s="40" t="s">
        <v>68</v>
      </c>
      <c r="G1275" s="44">
        <v>4</v>
      </c>
      <c r="H1275" s="43" t="s">
        <v>3</v>
      </c>
      <c r="I1275" s="40">
        <v>1.53</v>
      </c>
      <c r="J1275" s="40"/>
      <c r="K1275" s="43" t="s">
        <v>60</v>
      </c>
      <c r="L1275" s="43" t="s">
        <v>79</v>
      </c>
      <c r="M1275" s="47" t="s">
        <v>73</v>
      </c>
    </row>
    <row r="1276" spans="2:13">
      <c r="B1276" s="42">
        <v>0.52083333333333304</v>
      </c>
      <c r="C1276" s="43" t="s">
        <v>13</v>
      </c>
      <c r="D1276" s="43" t="s">
        <v>2</v>
      </c>
      <c r="E1276" s="43" t="s">
        <v>65</v>
      </c>
      <c r="F1276" s="40" t="s">
        <v>68</v>
      </c>
      <c r="G1276" s="44">
        <v>4</v>
      </c>
      <c r="H1276" s="43" t="s">
        <v>3</v>
      </c>
      <c r="I1276" s="40">
        <v>1.53</v>
      </c>
      <c r="J1276" s="40"/>
      <c r="K1276" s="43" t="s">
        <v>60</v>
      </c>
      <c r="L1276" s="43" t="s">
        <v>79</v>
      </c>
      <c r="M1276" s="47" t="s">
        <v>73</v>
      </c>
    </row>
    <row r="1277" spans="2:13">
      <c r="B1277" s="42">
        <v>0.54166666666666696</v>
      </c>
      <c r="C1277" s="43" t="s">
        <v>13</v>
      </c>
      <c r="D1277" s="43" t="s">
        <v>2</v>
      </c>
      <c r="E1277" s="43" t="s">
        <v>65</v>
      </c>
      <c r="F1277" s="40" t="s">
        <v>68</v>
      </c>
      <c r="G1277" s="44">
        <v>4</v>
      </c>
      <c r="H1277" s="43" t="s">
        <v>3</v>
      </c>
      <c r="I1277" s="40">
        <v>1.53</v>
      </c>
      <c r="J1277" s="40"/>
      <c r="K1277" s="43" t="s">
        <v>60</v>
      </c>
      <c r="L1277" s="43" t="s">
        <v>79</v>
      </c>
      <c r="M1277" s="47" t="s">
        <v>73</v>
      </c>
    </row>
    <row r="1278" spans="2:13">
      <c r="B1278" s="42">
        <v>0.5625</v>
      </c>
      <c r="C1278" s="43" t="s">
        <v>13</v>
      </c>
      <c r="D1278" s="43" t="s">
        <v>2</v>
      </c>
      <c r="E1278" s="43" t="s">
        <v>65</v>
      </c>
      <c r="F1278" s="40" t="s">
        <v>68</v>
      </c>
      <c r="G1278" s="44">
        <v>4</v>
      </c>
      <c r="H1278" s="43" t="s">
        <v>3</v>
      </c>
      <c r="I1278" s="40">
        <v>1.53</v>
      </c>
      <c r="J1278" s="40"/>
      <c r="K1278" s="43" t="s">
        <v>60</v>
      </c>
      <c r="L1278" s="43" t="s">
        <v>79</v>
      </c>
      <c r="M1278" s="47" t="s">
        <v>73</v>
      </c>
    </row>
    <row r="1279" spans="2:13">
      <c r="B1279" s="42">
        <v>0.58333333333333304</v>
      </c>
      <c r="C1279" s="43" t="s">
        <v>13</v>
      </c>
      <c r="D1279" s="43" t="s">
        <v>2</v>
      </c>
      <c r="E1279" s="43" t="s">
        <v>65</v>
      </c>
      <c r="F1279" s="40" t="s">
        <v>68</v>
      </c>
      <c r="G1279" s="44">
        <v>4</v>
      </c>
      <c r="H1279" s="43" t="s">
        <v>3</v>
      </c>
      <c r="I1279" s="40">
        <v>1.53</v>
      </c>
      <c r="J1279" s="40"/>
      <c r="K1279" s="43" t="s">
        <v>60</v>
      </c>
      <c r="L1279" s="43" t="s">
        <v>79</v>
      </c>
      <c r="M1279" s="47" t="s">
        <v>73</v>
      </c>
    </row>
    <row r="1280" spans="2:13">
      <c r="B1280" s="42">
        <v>0.60416666666666696</v>
      </c>
      <c r="C1280" s="43" t="s">
        <v>13</v>
      </c>
      <c r="D1280" s="43" t="s">
        <v>2</v>
      </c>
      <c r="E1280" s="43" t="s">
        <v>65</v>
      </c>
      <c r="F1280" s="40" t="s">
        <v>68</v>
      </c>
      <c r="G1280" s="44">
        <v>4</v>
      </c>
      <c r="H1280" s="43" t="s">
        <v>3</v>
      </c>
      <c r="I1280" s="40">
        <v>1.53</v>
      </c>
      <c r="J1280" s="40"/>
      <c r="K1280" s="43" t="s">
        <v>60</v>
      </c>
      <c r="L1280" s="43" t="s">
        <v>79</v>
      </c>
      <c r="M1280" s="47" t="s">
        <v>73</v>
      </c>
    </row>
    <row r="1281" spans="2:13">
      <c r="B1281" s="42">
        <v>0.625</v>
      </c>
      <c r="C1281" s="43" t="s">
        <v>13</v>
      </c>
      <c r="D1281" s="43" t="s">
        <v>2</v>
      </c>
      <c r="E1281" s="43" t="s">
        <v>65</v>
      </c>
      <c r="F1281" s="40" t="s">
        <v>68</v>
      </c>
      <c r="G1281" s="44">
        <v>4</v>
      </c>
      <c r="H1281" s="43" t="s">
        <v>3</v>
      </c>
      <c r="I1281" s="40">
        <v>1.53</v>
      </c>
      <c r="J1281" s="40"/>
      <c r="K1281" s="43" t="s">
        <v>60</v>
      </c>
      <c r="L1281" s="43" t="s">
        <v>79</v>
      </c>
      <c r="M1281" s="47" t="s">
        <v>73</v>
      </c>
    </row>
    <row r="1282" spans="2:13">
      <c r="B1282" s="42">
        <v>0.64583333333333304</v>
      </c>
      <c r="C1282" s="43" t="s">
        <v>13</v>
      </c>
      <c r="D1282" s="43" t="s">
        <v>2</v>
      </c>
      <c r="E1282" s="43" t="s">
        <v>65</v>
      </c>
      <c r="F1282" s="40" t="s">
        <v>68</v>
      </c>
      <c r="G1282" s="44">
        <v>4</v>
      </c>
      <c r="H1282" s="43" t="s">
        <v>3</v>
      </c>
      <c r="I1282" s="40">
        <v>1.53</v>
      </c>
      <c r="J1282" s="40"/>
      <c r="K1282" s="43" t="s">
        <v>60</v>
      </c>
      <c r="L1282" s="43" t="s">
        <v>79</v>
      </c>
      <c r="M1282" s="47" t="s">
        <v>73</v>
      </c>
    </row>
    <row r="1283" spans="2:13">
      <c r="B1283" s="42">
        <v>0.66666666666666696</v>
      </c>
      <c r="C1283" s="43" t="s">
        <v>13</v>
      </c>
      <c r="D1283" s="43" t="s">
        <v>2</v>
      </c>
      <c r="E1283" s="43" t="s">
        <v>65</v>
      </c>
      <c r="F1283" s="40" t="s">
        <v>68</v>
      </c>
      <c r="G1283" s="44">
        <v>4</v>
      </c>
      <c r="H1283" s="43" t="s">
        <v>3</v>
      </c>
      <c r="I1283" s="40">
        <v>1.53</v>
      </c>
      <c r="J1283" s="40"/>
      <c r="K1283" s="43" t="s">
        <v>60</v>
      </c>
      <c r="L1283" s="43" t="s">
        <v>79</v>
      </c>
      <c r="M1283" s="47" t="s">
        <v>73</v>
      </c>
    </row>
    <row r="1284" spans="2:13">
      <c r="B1284" s="42">
        <v>0.6875</v>
      </c>
      <c r="C1284" s="43" t="s">
        <v>13</v>
      </c>
      <c r="D1284" s="43" t="s">
        <v>2</v>
      </c>
      <c r="E1284" s="43" t="s">
        <v>65</v>
      </c>
      <c r="F1284" s="40" t="s">
        <v>68</v>
      </c>
      <c r="G1284" s="44">
        <v>4</v>
      </c>
      <c r="H1284" s="43" t="s">
        <v>3</v>
      </c>
      <c r="I1284" s="40">
        <v>1.53</v>
      </c>
      <c r="J1284" s="40"/>
      <c r="K1284" s="43" t="s">
        <v>60</v>
      </c>
      <c r="L1284" s="43" t="s">
        <v>79</v>
      </c>
      <c r="M1284" s="47" t="s">
        <v>73</v>
      </c>
    </row>
    <row r="1285" spans="2:13">
      <c r="B1285" s="42">
        <v>0.70833333333333304</v>
      </c>
      <c r="C1285" s="43" t="s">
        <v>13</v>
      </c>
      <c r="D1285" s="43" t="s">
        <v>2</v>
      </c>
      <c r="E1285" s="43" t="s">
        <v>65</v>
      </c>
      <c r="F1285" s="40" t="s">
        <v>68</v>
      </c>
      <c r="G1285" s="44">
        <v>4</v>
      </c>
      <c r="H1285" s="43" t="s">
        <v>3</v>
      </c>
      <c r="I1285" s="40">
        <v>1.53</v>
      </c>
      <c r="J1285" s="40"/>
      <c r="K1285" s="43" t="s">
        <v>60</v>
      </c>
      <c r="L1285" s="43" t="s">
        <v>79</v>
      </c>
      <c r="M1285" s="47" t="s">
        <v>73</v>
      </c>
    </row>
    <row r="1286" spans="2:13">
      <c r="B1286" s="42">
        <v>0.72916666666666696</v>
      </c>
      <c r="C1286" s="43" t="s">
        <v>13</v>
      </c>
      <c r="D1286" s="43" t="s">
        <v>2</v>
      </c>
      <c r="E1286" s="43" t="s">
        <v>65</v>
      </c>
      <c r="F1286" s="40" t="s">
        <v>68</v>
      </c>
      <c r="G1286" s="44">
        <v>4</v>
      </c>
      <c r="H1286" s="43" t="s">
        <v>3</v>
      </c>
      <c r="I1286" s="40">
        <v>1.53</v>
      </c>
      <c r="J1286" s="40"/>
      <c r="K1286" s="43" t="s">
        <v>60</v>
      </c>
      <c r="L1286" s="43" t="s">
        <v>79</v>
      </c>
      <c r="M1286" s="47" t="s">
        <v>73</v>
      </c>
    </row>
    <row r="1287" spans="2:13">
      <c r="B1287" s="42">
        <v>0.75</v>
      </c>
      <c r="C1287" s="43" t="s">
        <v>13</v>
      </c>
      <c r="D1287" s="43" t="s">
        <v>2</v>
      </c>
      <c r="E1287" s="43" t="s">
        <v>65</v>
      </c>
      <c r="F1287" s="40" t="s">
        <v>68</v>
      </c>
      <c r="G1287" s="44">
        <v>4</v>
      </c>
      <c r="H1287" s="43" t="s">
        <v>3</v>
      </c>
      <c r="I1287" s="40">
        <v>1.53</v>
      </c>
      <c r="J1287" s="40"/>
      <c r="K1287" s="43" t="s">
        <v>60</v>
      </c>
      <c r="L1287" s="43" t="s">
        <v>79</v>
      </c>
      <c r="M1287" s="47" t="s">
        <v>73</v>
      </c>
    </row>
    <row r="1288" spans="2:13">
      <c r="B1288" s="42">
        <v>0.77083333333333304</v>
      </c>
      <c r="C1288" s="43" t="s">
        <v>13</v>
      </c>
      <c r="D1288" s="43" t="s">
        <v>2</v>
      </c>
      <c r="E1288" s="43" t="s">
        <v>65</v>
      </c>
      <c r="F1288" s="40" t="s">
        <v>68</v>
      </c>
      <c r="G1288" s="44">
        <v>4</v>
      </c>
      <c r="H1288" s="43" t="s">
        <v>3</v>
      </c>
      <c r="I1288" s="40">
        <v>1.53</v>
      </c>
      <c r="J1288" s="40"/>
      <c r="K1288" s="43" t="s">
        <v>60</v>
      </c>
      <c r="L1288" s="43" t="s">
        <v>79</v>
      </c>
      <c r="M1288" s="47" t="s">
        <v>73</v>
      </c>
    </row>
    <row r="1289" spans="2:13">
      <c r="B1289" s="42">
        <v>0.79166666666666696</v>
      </c>
      <c r="C1289" s="43" t="s">
        <v>13</v>
      </c>
      <c r="D1289" s="43" t="s">
        <v>2</v>
      </c>
      <c r="E1289" s="43" t="s">
        <v>65</v>
      </c>
      <c r="F1289" s="40" t="s">
        <v>68</v>
      </c>
      <c r="G1289" s="44">
        <v>4</v>
      </c>
      <c r="H1289" s="43" t="s">
        <v>3</v>
      </c>
      <c r="I1289" s="40">
        <v>1.53</v>
      </c>
      <c r="J1289" s="40"/>
      <c r="K1289" s="43" t="s">
        <v>60</v>
      </c>
      <c r="L1289" s="43" t="s">
        <v>79</v>
      </c>
      <c r="M1289" s="47" t="s">
        <v>73</v>
      </c>
    </row>
    <row r="1290" spans="2:13">
      <c r="B1290" s="42">
        <v>0.8125</v>
      </c>
      <c r="C1290" s="43" t="s">
        <v>13</v>
      </c>
      <c r="D1290" s="43" t="s">
        <v>2</v>
      </c>
      <c r="E1290" s="43" t="s">
        <v>65</v>
      </c>
      <c r="F1290" s="40" t="s">
        <v>68</v>
      </c>
      <c r="G1290" s="44">
        <v>4</v>
      </c>
      <c r="H1290" s="43" t="s">
        <v>3</v>
      </c>
      <c r="I1290" s="40">
        <v>1.53</v>
      </c>
      <c r="J1290" s="40"/>
      <c r="K1290" s="43" t="s">
        <v>60</v>
      </c>
      <c r="L1290" s="43" t="s">
        <v>79</v>
      </c>
      <c r="M1290" s="47" t="s">
        <v>73</v>
      </c>
    </row>
    <row r="1291" spans="2:13">
      <c r="B1291" s="42">
        <v>0.83333333333333304</v>
      </c>
      <c r="C1291" s="43" t="s">
        <v>13</v>
      </c>
      <c r="D1291" s="43" t="s">
        <v>2</v>
      </c>
      <c r="E1291" s="43" t="s">
        <v>65</v>
      </c>
      <c r="F1291" s="40" t="s">
        <v>68</v>
      </c>
      <c r="G1291" s="44">
        <v>4</v>
      </c>
      <c r="H1291" s="43" t="s">
        <v>3</v>
      </c>
      <c r="I1291" s="40">
        <v>1.53</v>
      </c>
      <c r="J1291" s="40"/>
      <c r="K1291" s="43" t="s">
        <v>60</v>
      </c>
      <c r="L1291" s="43" t="s">
        <v>79</v>
      </c>
      <c r="M1291" s="47" t="s">
        <v>73</v>
      </c>
    </row>
    <row r="1292" spans="2:13">
      <c r="B1292" s="42">
        <v>0.85416666666666696</v>
      </c>
      <c r="C1292" s="43" t="s">
        <v>13</v>
      </c>
      <c r="D1292" s="43" t="s">
        <v>2</v>
      </c>
      <c r="E1292" s="43" t="s">
        <v>65</v>
      </c>
      <c r="F1292" s="40" t="s">
        <v>68</v>
      </c>
      <c r="G1292" s="44">
        <v>4</v>
      </c>
      <c r="H1292" s="43" t="s">
        <v>3</v>
      </c>
      <c r="I1292" s="40">
        <v>1.53</v>
      </c>
      <c r="J1292" s="40"/>
      <c r="K1292" s="43" t="s">
        <v>60</v>
      </c>
      <c r="L1292" s="43" t="s">
        <v>79</v>
      </c>
      <c r="M1292" s="47" t="s">
        <v>73</v>
      </c>
    </row>
    <row r="1293" spans="2:13">
      <c r="B1293" s="42">
        <v>0.875</v>
      </c>
      <c r="C1293" s="43" t="s">
        <v>13</v>
      </c>
      <c r="D1293" s="43" t="s">
        <v>2</v>
      </c>
      <c r="E1293" s="43" t="s">
        <v>65</v>
      </c>
      <c r="F1293" s="40" t="s">
        <v>68</v>
      </c>
      <c r="G1293" s="44">
        <v>4</v>
      </c>
      <c r="H1293" s="43" t="s">
        <v>3</v>
      </c>
      <c r="I1293" s="40">
        <v>1.53</v>
      </c>
      <c r="J1293" s="40"/>
      <c r="K1293" s="43" t="s">
        <v>60</v>
      </c>
      <c r="L1293" s="43" t="s">
        <v>79</v>
      </c>
      <c r="M1293" s="47" t="s">
        <v>73</v>
      </c>
    </row>
    <row r="1294" spans="2:13">
      <c r="B1294" s="42">
        <v>0.89583333333333304</v>
      </c>
      <c r="C1294" s="43" t="s">
        <v>13</v>
      </c>
      <c r="D1294" s="43" t="s">
        <v>2</v>
      </c>
      <c r="E1294" s="43" t="s">
        <v>65</v>
      </c>
      <c r="F1294" s="40" t="s">
        <v>68</v>
      </c>
      <c r="G1294" s="44">
        <v>4</v>
      </c>
      <c r="H1294" s="43" t="s">
        <v>3</v>
      </c>
      <c r="I1294" s="40">
        <v>1.53</v>
      </c>
      <c r="J1294" s="40"/>
      <c r="K1294" s="43" t="s">
        <v>60</v>
      </c>
      <c r="L1294" s="43" t="s">
        <v>79</v>
      </c>
      <c r="M1294" s="47" t="s">
        <v>73</v>
      </c>
    </row>
    <row r="1295" spans="2:13">
      <c r="B1295" s="42">
        <v>0.91666666666666696</v>
      </c>
      <c r="C1295" s="43" t="s">
        <v>13</v>
      </c>
      <c r="D1295" s="43" t="s">
        <v>2</v>
      </c>
      <c r="E1295" s="43" t="s">
        <v>65</v>
      </c>
      <c r="F1295" s="40" t="s">
        <v>68</v>
      </c>
      <c r="G1295" s="44">
        <v>4</v>
      </c>
      <c r="H1295" s="43" t="s">
        <v>3</v>
      </c>
      <c r="I1295" s="40">
        <v>1.53</v>
      </c>
      <c r="J1295" s="40"/>
      <c r="K1295" s="43" t="s">
        <v>60</v>
      </c>
      <c r="L1295" s="43" t="s">
        <v>79</v>
      </c>
      <c r="M1295" s="47" t="s">
        <v>73</v>
      </c>
    </row>
    <row r="1296" spans="2:13">
      <c r="B1296" s="42">
        <v>0.9375</v>
      </c>
      <c r="C1296" s="43" t="s">
        <v>13</v>
      </c>
      <c r="D1296" s="43" t="s">
        <v>2</v>
      </c>
      <c r="E1296" s="43" t="s">
        <v>65</v>
      </c>
      <c r="F1296" s="40" t="s">
        <v>68</v>
      </c>
      <c r="G1296" s="44">
        <v>4</v>
      </c>
      <c r="H1296" s="43" t="s">
        <v>3</v>
      </c>
      <c r="I1296" s="40">
        <v>1.53</v>
      </c>
      <c r="J1296" s="40"/>
      <c r="K1296" s="43" t="s">
        <v>60</v>
      </c>
      <c r="L1296" s="43" t="s">
        <v>79</v>
      </c>
      <c r="M1296" s="47" t="s">
        <v>73</v>
      </c>
    </row>
    <row r="1297" spans="2:13">
      <c r="B1297" s="42">
        <v>0.95833333333333304</v>
      </c>
      <c r="C1297" s="43" t="s">
        <v>13</v>
      </c>
      <c r="D1297" s="43" t="s">
        <v>2</v>
      </c>
      <c r="E1297" s="43" t="s">
        <v>65</v>
      </c>
      <c r="F1297" s="40" t="s">
        <v>68</v>
      </c>
      <c r="G1297" s="44">
        <v>4</v>
      </c>
      <c r="H1297" s="43" t="s">
        <v>3</v>
      </c>
      <c r="I1297" s="40">
        <v>1.53</v>
      </c>
      <c r="J1297" s="40"/>
      <c r="K1297" s="43" t="s">
        <v>60</v>
      </c>
      <c r="L1297" s="43" t="s">
        <v>79</v>
      </c>
      <c r="M1297" s="47" t="s">
        <v>73</v>
      </c>
    </row>
    <row r="1298" spans="2:13">
      <c r="B1298" s="42">
        <v>0.97916666666666696</v>
      </c>
      <c r="C1298" s="43" t="s">
        <v>13</v>
      </c>
      <c r="D1298" s="43" t="s">
        <v>2</v>
      </c>
      <c r="E1298" s="43" t="s">
        <v>65</v>
      </c>
      <c r="F1298" s="40" t="s">
        <v>68</v>
      </c>
      <c r="G1298" s="44">
        <v>4</v>
      </c>
      <c r="H1298" s="43" t="s">
        <v>3</v>
      </c>
      <c r="I1298" s="40">
        <v>1.53</v>
      </c>
      <c r="J1298" s="40"/>
      <c r="K1298" s="43" t="s">
        <v>60</v>
      </c>
      <c r="L1298" s="43" t="s">
        <v>79</v>
      </c>
      <c r="M1298" s="47" t="s">
        <v>73</v>
      </c>
    </row>
    <row r="1299" spans="2:13">
      <c r="B1299" s="42">
        <v>0</v>
      </c>
      <c r="C1299" s="43" t="s">
        <v>8</v>
      </c>
      <c r="D1299" s="43" t="s">
        <v>1</v>
      </c>
      <c r="E1299" s="43" t="s">
        <v>65</v>
      </c>
      <c r="F1299" s="40" t="s">
        <v>68</v>
      </c>
      <c r="G1299" s="44">
        <v>4</v>
      </c>
      <c r="H1299" s="43" t="s">
        <v>3</v>
      </c>
      <c r="I1299" s="40">
        <v>1.53</v>
      </c>
      <c r="J1299" s="40"/>
      <c r="K1299" s="43" t="s">
        <v>60</v>
      </c>
      <c r="L1299" s="43" t="s">
        <v>79</v>
      </c>
      <c r="M1299" s="47" t="s">
        <v>73</v>
      </c>
    </row>
    <row r="1300" spans="2:13">
      <c r="B1300" s="42">
        <v>2.0833333333333301E-2</v>
      </c>
      <c r="C1300" s="43" t="s">
        <v>8</v>
      </c>
      <c r="D1300" s="43" t="s">
        <v>1</v>
      </c>
      <c r="E1300" s="43" t="s">
        <v>65</v>
      </c>
      <c r="F1300" s="40" t="s">
        <v>68</v>
      </c>
      <c r="G1300" s="44">
        <v>4</v>
      </c>
      <c r="H1300" s="43" t="s">
        <v>3</v>
      </c>
      <c r="I1300" s="40">
        <v>1.53</v>
      </c>
      <c r="J1300" s="40"/>
      <c r="K1300" s="43" t="s">
        <v>60</v>
      </c>
      <c r="L1300" s="43" t="s">
        <v>79</v>
      </c>
      <c r="M1300" s="47" t="s">
        <v>73</v>
      </c>
    </row>
    <row r="1301" spans="2:13">
      <c r="B1301" s="42">
        <v>4.1666666666666699E-2</v>
      </c>
      <c r="C1301" s="43" t="s">
        <v>8</v>
      </c>
      <c r="D1301" s="43" t="s">
        <v>1</v>
      </c>
      <c r="E1301" s="43" t="s">
        <v>65</v>
      </c>
      <c r="F1301" s="40" t="s">
        <v>68</v>
      </c>
      <c r="G1301" s="44">
        <v>4</v>
      </c>
      <c r="H1301" s="43" t="s">
        <v>3</v>
      </c>
      <c r="I1301" s="40">
        <v>1.53</v>
      </c>
      <c r="J1301" s="40"/>
      <c r="K1301" s="43" t="s">
        <v>60</v>
      </c>
      <c r="L1301" s="43" t="s">
        <v>79</v>
      </c>
      <c r="M1301" s="47" t="s">
        <v>73</v>
      </c>
    </row>
    <row r="1302" spans="2:13">
      <c r="B1302" s="42">
        <v>6.25E-2</v>
      </c>
      <c r="C1302" s="43" t="s">
        <v>8</v>
      </c>
      <c r="D1302" s="43" t="s">
        <v>1</v>
      </c>
      <c r="E1302" s="43" t="s">
        <v>65</v>
      </c>
      <c r="F1302" s="40" t="s">
        <v>68</v>
      </c>
      <c r="G1302" s="44">
        <v>4</v>
      </c>
      <c r="H1302" s="43" t="s">
        <v>3</v>
      </c>
      <c r="I1302" s="40">
        <v>1.53</v>
      </c>
      <c r="J1302" s="40"/>
      <c r="K1302" s="43" t="s">
        <v>60</v>
      </c>
      <c r="L1302" s="43" t="s">
        <v>79</v>
      </c>
      <c r="M1302" s="47" t="s">
        <v>73</v>
      </c>
    </row>
    <row r="1303" spans="2:13">
      <c r="B1303" s="42">
        <v>8.3333333333333301E-2</v>
      </c>
      <c r="C1303" s="43" t="s">
        <v>8</v>
      </c>
      <c r="D1303" s="43" t="s">
        <v>1</v>
      </c>
      <c r="E1303" s="43" t="s">
        <v>65</v>
      </c>
      <c r="F1303" s="40" t="s">
        <v>68</v>
      </c>
      <c r="G1303" s="44">
        <v>4</v>
      </c>
      <c r="H1303" s="43" t="s">
        <v>3</v>
      </c>
      <c r="I1303" s="40">
        <v>1.53</v>
      </c>
      <c r="J1303" s="40"/>
      <c r="K1303" s="43" t="s">
        <v>60</v>
      </c>
      <c r="L1303" s="43" t="s">
        <v>79</v>
      </c>
      <c r="M1303" s="47" t="s">
        <v>73</v>
      </c>
    </row>
    <row r="1304" spans="2:13">
      <c r="B1304" s="42">
        <v>0.104166666666667</v>
      </c>
      <c r="C1304" s="43" t="s">
        <v>8</v>
      </c>
      <c r="D1304" s="43" t="s">
        <v>1</v>
      </c>
      <c r="E1304" s="43" t="s">
        <v>65</v>
      </c>
      <c r="F1304" s="40" t="s">
        <v>68</v>
      </c>
      <c r="G1304" s="44">
        <v>4</v>
      </c>
      <c r="H1304" s="43" t="s">
        <v>3</v>
      </c>
      <c r="I1304" s="40">
        <v>1.53</v>
      </c>
      <c r="J1304" s="40"/>
      <c r="K1304" s="43" t="s">
        <v>60</v>
      </c>
      <c r="L1304" s="43" t="s">
        <v>79</v>
      </c>
      <c r="M1304" s="47" t="s">
        <v>73</v>
      </c>
    </row>
    <row r="1305" spans="2:13">
      <c r="B1305" s="42">
        <v>0.125</v>
      </c>
      <c r="C1305" s="43" t="s">
        <v>8</v>
      </c>
      <c r="D1305" s="43" t="s">
        <v>1</v>
      </c>
      <c r="E1305" s="43" t="s">
        <v>65</v>
      </c>
      <c r="F1305" s="40" t="s">
        <v>68</v>
      </c>
      <c r="G1305" s="44">
        <v>4</v>
      </c>
      <c r="H1305" s="43" t="s">
        <v>3</v>
      </c>
      <c r="I1305" s="40">
        <v>1.53</v>
      </c>
      <c r="J1305" s="40"/>
      <c r="K1305" s="43" t="s">
        <v>60</v>
      </c>
      <c r="L1305" s="43" t="s">
        <v>79</v>
      </c>
      <c r="M1305" s="47" t="s">
        <v>73</v>
      </c>
    </row>
    <row r="1306" spans="2:13">
      <c r="B1306" s="42">
        <v>0.14583333333333301</v>
      </c>
      <c r="C1306" s="43" t="s">
        <v>8</v>
      </c>
      <c r="D1306" s="43" t="s">
        <v>1</v>
      </c>
      <c r="E1306" s="43" t="s">
        <v>65</v>
      </c>
      <c r="F1306" s="40" t="s">
        <v>68</v>
      </c>
      <c r="G1306" s="44">
        <v>4</v>
      </c>
      <c r="H1306" s="43" t="s">
        <v>3</v>
      </c>
      <c r="I1306" s="40">
        <v>1.53</v>
      </c>
      <c r="J1306" s="40"/>
      <c r="K1306" s="43" t="s">
        <v>60</v>
      </c>
      <c r="L1306" s="43" t="s">
        <v>79</v>
      </c>
      <c r="M1306" s="47" t="s">
        <v>73</v>
      </c>
    </row>
    <row r="1307" spans="2:13">
      <c r="B1307" s="42">
        <v>0.16666666666666699</v>
      </c>
      <c r="C1307" s="43" t="s">
        <v>8</v>
      </c>
      <c r="D1307" s="43" t="s">
        <v>1</v>
      </c>
      <c r="E1307" s="43" t="s">
        <v>65</v>
      </c>
      <c r="F1307" s="40" t="s">
        <v>68</v>
      </c>
      <c r="G1307" s="44">
        <v>4</v>
      </c>
      <c r="H1307" s="43" t="s">
        <v>3</v>
      </c>
      <c r="I1307" s="40">
        <v>1.53</v>
      </c>
      <c r="J1307" s="40"/>
      <c r="K1307" s="43" t="s">
        <v>60</v>
      </c>
      <c r="L1307" s="43" t="s">
        <v>79</v>
      </c>
      <c r="M1307" s="47" t="s">
        <v>73</v>
      </c>
    </row>
    <row r="1308" spans="2:13">
      <c r="B1308" s="42">
        <v>0.1875</v>
      </c>
      <c r="C1308" s="43" t="s">
        <v>8</v>
      </c>
      <c r="D1308" s="43" t="s">
        <v>1</v>
      </c>
      <c r="E1308" s="43" t="s">
        <v>65</v>
      </c>
      <c r="F1308" s="40" t="s">
        <v>68</v>
      </c>
      <c r="G1308" s="44">
        <v>4</v>
      </c>
      <c r="H1308" s="43" t="s">
        <v>3</v>
      </c>
      <c r="I1308" s="40">
        <v>1.53</v>
      </c>
      <c r="J1308" s="40"/>
      <c r="K1308" s="43" t="s">
        <v>60</v>
      </c>
      <c r="L1308" s="43" t="s">
        <v>79</v>
      </c>
      <c r="M1308" s="47" t="s">
        <v>73</v>
      </c>
    </row>
    <row r="1309" spans="2:13">
      <c r="B1309" s="42">
        <v>0.20833333333333301</v>
      </c>
      <c r="C1309" s="43" t="s">
        <v>8</v>
      </c>
      <c r="D1309" s="43" t="s">
        <v>1</v>
      </c>
      <c r="E1309" s="43" t="s">
        <v>65</v>
      </c>
      <c r="F1309" s="40" t="s">
        <v>68</v>
      </c>
      <c r="G1309" s="44">
        <v>4</v>
      </c>
      <c r="H1309" s="43" t="s">
        <v>3</v>
      </c>
      <c r="I1309" s="40">
        <v>1.53</v>
      </c>
      <c r="J1309" s="40"/>
      <c r="K1309" s="43" t="s">
        <v>60</v>
      </c>
      <c r="L1309" s="43" t="s">
        <v>79</v>
      </c>
      <c r="M1309" s="47" t="s">
        <v>73</v>
      </c>
    </row>
    <row r="1310" spans="2:13">
      <c r="B1310" s="42">
        <v>0.22916666666666699</v>
      </c>
      <c r="C1310" s="43" t="s">
        <v>8</v>
      </c>
      <c r="D1310" s="43" t="s">
        <v>1</v>
      </c>
      <c r="E1310" s="43" t="s">
        <v>65</v>
      </c>
      <c r="F1310" s="40" t="s">
        <v>68</v>
      </c>
      <c r="G1310" s="44">
        <v>4</v>
      </c>
      <c r="H1310" s="43" t="s">
        <v>3</v>
      </c>
      <c r="I1310" s="40">
        <v>1.53</v>
      </c>
      <c r="J1310" s="40"/>
      <c r="K1310" s="43" t="s">
        <v>60</v>
      </c>
      <c r="L1310" s="43" t="s">
        <v>79</v>
      </c>
      <c r="M1310" s="47" t="s">
        <v>73</v>
      </c>
    </row>
    <row r="1311" spans="2:13">
      <c r="B1311" s="42">
        <v>0.25</v>
      </c>
      <c r="C1311" s="43" t="s">
        <v>8</v>
      </c>
      <c r="D1311" s="43" t="s">
        <v>1</v>
      </c>
      <c r="E1311" s="43" t="s">
        <v>65</v>
      </c>
      <c r="F1311" s="40" t="s">
        <v>68</v>
      </c>
      <c r="G1311" s="44">
        <v>4</v>
      </c>
      <c r="H1311" s="43" t="s">
        <v>3</v>
      </c>
      <c r="I1311" s="40">
        <v>1.53</v>
      </c>
      <c r="J1311" s="40"/>
      <c r="K1311" s="43" t="s">
        <v>60</v>
      </c>
      <c r="L1311" s="43" t="s">
        <v>79</v>
      </c>
      <c r="M1311" s="47" t="s">
        <v>73</v>
      </c>
    </row>
    <row r="1312" spans="2:13">
      <c r="B1312" s="42">
        <v>0.27083333333333298</v>
      </c>
      <c r="C1312" s="43" t="s">
        <v>8</v>
      </c>
      <c r="D1312" s="43" t="s">
        <v>1</v>
      </c>
      <c r="E1312" s="43" t="s">
        <v>65</v>
      </c>
      <c r="F1312" s="40" t="s">
        <v>68</v>
      </c>
      <c r="G1312" s="44">
        <v>4</v>
      </c>
      <c r="H1312" s="43" t="s">
        <v>3</v>
      </c>
      <c r="I1312" s="40">
        <v>1.53</v>
      </c>
      <c r="J1312" s="40"/>
      <c r="K1312" s="43" t="s">
        <v>60</v>
      </c>
      <c r="L1312" s="43" t="s">
        <v>79</v>
      </c>
      <c r="M1312" s="47" t="s">
        <v>73</v>
      </c>
    </row>
    <row r="1313" spans="2:13">
      <c r="B1313" s="42">
        <v>0.29166666666666702</v>
      </c>
      <c r="C1313" s="43" t="s">
        <v>8</v>
      </c>
      <c r="D1313" s="43" t="s">
        <v>1</v>
      </c>
      <c r="E1313" s="43" t="s">
        <v>65</v>
      </c>
      <c r="F1313" s="40" t="s">
        <v>68</v>
      </c>
      <c r="G1313" s="44">
        <v>4</v>
      </c>
      <c r="H1313" s="43" t="s">
        <v>3</v>
      </c>
      <c r="I1313" s="40">
        <v>1.53</v>
      </c>
      <c r="J1313" s="40"/>
      <c r="K1313" s="43" t="s">
        <v>60</v>
      </c>
      <c r="L1313" s="43" t="s">
        <v>79</v>
      </c>
      <c r="M1313" s="47" t="s">
        <v>73</v>
      </c>
    </row>
    <row r="1314" spans="2:13">
      <c r="B1314" s="42">
        <v>0.3125</v>
      </c>
      <c r="C1314" s="43" t="s">
        <v>8</v>
      </c>
      <c r="D1314" s="43" t="s">
        <v>1</v>
      </c>
      <c r="E1314" s="43" t="s">
        <v>65</v>
      </c>
      <c r="F1314" s="40" t="s">
        <v>68</v>
      </c>
      <c r="G1314" s="44">
        <v>1</v>
      </c>
      <c r="H1314" s="43" t="s">
        <v>3</v>
      </c>
      <c r="I1314" s="40">
        <v>2.97</v>
      </c>
      <c r="J1314" s="40"/>
      <c r="K1314" s="43" t="s">
        <v>69</v>
      </c>
      <c r="L1314" s="43" t="s">
        <v>81</v>
      </c>
      <c r="M1314" s="47" t="s">
        <v>73</v>
      </c>
    </row>
    <row r="1315" spans="2:13">
      <c r="B1315" s="42">
        <v>0.33333333333333298</v>
      </c>
      <c r="C1315" s="43" t="s">
        <v>8</v>
      </c>
      <c r="D1315" s="43" t="s">
        <v>1</v>
      </c>
      <c r="E1315" s="43" t="s">
        <v>65</v>
      </c>
      <c r="F1315" s="40" t="s">
        <v>68</v>
      </c>
      <c r="G1315" s="44">
        <v>1</v>
      </c>
      <c r="H1315" s="43" t="s">
        <v>3</v>
      </c>
      <c r="I1315" s="40">
        <v>2.97</v>
      </c>
      <c r="J1315" s="40"/>
      <c r="K1315" s="43" t="s">
        <v>69</v>
      </c>
      <c r="L1315" s="43" t="s">
        <v>81</v>
      </c>
      <c r="M1315" s="47" t="s">
        <v>73</v>
      </c>
    </row>
    <row r="1316" spans="2:13">
      <c r="B1316" s="42">
        <v>0.35416666666666702</v>
      </c>
      <c r="C1316" s="43" t="s">
        <v>8</v>
      </c>
      <c r="D1316" s="43" t="s">
        <v>1</v>
      </c>
      <c r="E1316" s="43" t="s">
        <v>65</v>
      </c>
      <c r="F1316" s="40" t="s">
        <v>68</v>
      </c>
      <c r="G1316" s="44">
        <v>1</v>
      </c>
      <c r="H1316" s="43" t="s">
        <v>3</v>
      </c>
      <c r="I1316" s="40">
        <v>2.97</v>
      </c>
      <c r="J1316" s="40"/>
      <c r="K1316" s="43" t="s">
        <v>69</v>
      </c>
      <c r="L1316" s="43" t="s">
        <v>81</v>
      </c>
      <c r="M1316" s="47" t="s">
        <v>73</v>
      </c>
    </row>
    <row r="1317" spans="2:13">
      <c r="B1317" s="42">
        <v>0.375</v>
      </c>
      <c r="C1317" s="43" t="s">
        <v>8</v>
      </c>
      <c r="D1317" s="43" t="s">
        <v>1</v>
      </c>
      <c r="E1317" s="43" t="s">
        <v>65</v>
      </c>
      <c r="F1317" s="40" t="s">
        <v>68</v>
      </c>
      <c r="G1317" s="44">
        <v>1</v>
      </c>
      <c r="H1317" s="43" t="s">
        <v>3</v>
      </c>
      <c r="I1317" s="40">
        <v>2.97</v>
      </c>
      <c r="J1317" s="40"/>
      <c r="K1317" s="43" t="s">
        <v>69</v>
      </c>
      <c r="L1317" s="43" t="s">
        <v>81</v>
      </c>
      <c r="M1317" s="47" t="s">
        <v>73</v>
      </c>
    </row>
    <row r="1318" spans="2:13">
      <c r="B1318" s="42">
        <v>0.39583333333333298</v>
      </c>
      <c r="C1318" s="43" t="s">
        <v>8</v>
      </c>
      <c r="D1318" s="43" t="s">
        <v>1</v>
      </c>
      <c r="E1318" s="43" t="s">
        <v>65</v>
      </c>
      <c r="F1318" s="40" t="s">
        <v>68</v>
      </c>
      <c r="G1318" s="44">
        <v>1</v>
      </c>
      <c r="H1318" s="43" t="s">
        <v>3</v>
      </c>
      <c r="I1318" s="40">
        <v>2.97</v>
      </c>
      <c r="J1318" s="40"/>
      <c r="K1318" s="43" t="s">
        <v>69</v>
      </c>
      <c r="L1318" s="43" t="s">
        <v>81</v>
      </c>
      <c r="M1318" s="47" t="s">
        <v>73</v>
      </c>
    </row>
    <row r="1319" spans="2:13">
      <c r="B1319" s="42">
        <v>0.41666666666666702</v>
      </c>
      <c r="C1319" s="43" t="s">
        <v>8</v>
      </c>
      <c r="D1319" s="43" t="s">
        <v>1</v>
      </c>
      <c r="E1319" s="43" t="s">
        <v>65</v>
      </c>
      <c r="F1319" s="40" t="s">
        <v>68</v>
      </c>
      <c r="G1319" s="44">
        <v>1</v>
      </c>
      <c r="H1319" s="43" t="s">
        <v>3</v>
      </c>
      <c r="I1319" s="40">
        <v>2.97</v>
      </c>
      <c r="J1319" s="40"/>
      <c r="K1319" s="43" t="s">
        <v>69</v>
      </c>
      <c r="L1319" s="43" t="s">
        <v>81</v>
      </c>
      <c r="M1319" s="47" t="s">
        <v>73</v>
      </c>
    </row>
    <row r="1320" spans="2:13">
      <c r="B1320" s="42">
        <v>0.4375</v>
      </c>
      <c r="C1320" s="43" t="s">
        <v>8</v>
      </c>
      <c r="D1320" s="43" t="s">
        <v>1</v>
      </c>
      <c r="E1320" s="43" t="s">
        <v>65</v>
      </c>
      <c r="F1320" s="40" t="s">
        <v>68</v>
      </c>
      <c r="G1320" s="44">
        <v>1</v>
      </c>
      <c r="H1320" s="43" t="s">
        <v>3</v>
      </c>
      <c r="I1320" s="40">
        <v>2.97</v>
      </c>
      <c r="J1320" s="40"/>
      <c r="K1320" s="43" t="s">
        <v>69</v>
      </c>
      <c r="L1320" s="43" t="s">
        <v>81</v>
      </c>
      <c r="M1320" s="47" t="s">
        <v>73</v>
      </c>
    </row>
    <row r="1321" spans="2:13">
      <c r="B1321" s="42">
        <v>0.45833333333333298</v>
      </c>
      <c r="C1321" s="43" t="s">
        <v>8</v>
      </c>
      <c r="D1321" s="43" t="s">
        <v>1</v>
      </c>
      <c r="E1321" s="43" t="s">
        <v>65</v>
      </c>
      <c r="F1321" s="40" t="s">
        <v>68</v>
      </c>
      <c r="G1321" s="44">
        <v>1</v>
      </c>
      <c r="H1321" s="43" t="s">
        <v>3</v>
      </c>
      <c r="I1321" s="40">
        <v>2.97</v>
      </c>
      <c r="J1321" s="40"/>
      <c r="K1321" s="43" t="s">
        <v>69</v>
      </c>
      <c r="L1321" s="43" t="s">
        <v>81</v>
      </c>
      <c r="M1321" s="47" t="s">
        <v>73</v>
      </c>
    </row>
    <row r="1322" spans="2:13">
      <c r="B1322" s="42">
        <v>0.47916666666666702</v>
      </c>
      <c r="C1322" s="43" t="s">
        <v>8</v>
      </c>
      <c r="D1322" s="43" t="s">
        <v>1</v>
      </c>
      <c r="E1322" s="43" t="s">
        <v>65</v>
      </c>
      <c r="F1322" s="40" t="s">
        <v>68</v>
      </c>
      <c r="G1322" s="44">
        <v>1</v>
      </c>
      <c r="H1322" s="43" t="s">
        <v>3</v>
      </c>
      <c r="I1322" s="40">
        <v>2.97</v>
      </c>
      <c r="J1322" s="40"/>
      <c r="K1322" s="43" t="s">
        <v>69</v>
      </c>
      <c r="L1322" s="43" t="s">
        <v>81</v>
      </c>
      <c r="M1322" s="47" t="s">
        <v>73</v>
      </c>
    </row>
    <row r="1323" spans="2:13">
      <c r="B1323" s="42">
        <v>0.5</v>
      </c>
      <c r="C1323" s="43" t="s">
        <v>8</v>
      </c>
      <c r="D1323" s="43" t="s">
        <v>1</v>
      </c>
      <c r="E1323" s="43" t="s">
        <v>65</v>
      </c>
      <c r="F1323" s="40" t="s">
        <v>68</v>
      </c>
      <c r="G1323" s="44">
        <v>1</v>
      </c>
      <c r="H1323" s="43" t="s">
        <v>3</v>
      </c>
      <c r="I1323" s="40">
        <v>2.97</v>
      </c>
      <c r="J1323" s="40"/>
      <c r="K1323" s="43" t="s">
        <v>69</v>
      </c>
      <c r="L1323" s="43" t="s">
        <v>81</v>
      </c>
      <c r="M1323" s="47" t="s">
        <v>73</v>
      </c>
    </row>
    <row r="1324" spans="2:13">
      <c r="B1324" s="42">
        <v>0.52083333333333304</v>
      </c>
      <c r="C1324" s="43" t="s">
        <v>8</v>
      </c>
      <c r="D1324" s="43" t="s">
        <v>1</v>
      </c>
      <c r="E1324" s="43" t="s">
        <v>65</v>
      </c>
      <c r="F1324" s="40" t="s">
        <v>68</v>
      </c>
      <c r="G1324" s="44">
        <v>1</v>
      </c>
      <c r="H1324" s="43" t="s">
        <v>3</v>
      </c>
      <c r="I1324" s="40">
        <v>2.97</v>
      </c>
      <c r="J1324" s="40"/>
      <c r="K1324" s="43" t="s">
        <v>69</v>
      </c>
      <c r="L1324" s="43" t="s">
        <v>81</v>
      </c>
      <c r="M1324" s="47" t="s">
        <v>73</v>
      </c>
    </row>
    <row r="1325" spans="2:13">
      <c r="B1325" s="42">
        <v>0.54166666666666696</v>
      </c>
      <c r="C1325" s="43" t="s">
        <v>8</v>
      </c>
      <c r="D1325" s="43" t="s">
        <v>1</v>
      </c>
      <c r="E1325" s="43" t="s">
        <v>65</v>
      </c>
      <c r="F1325" s="40" t="s">
        <v>68</v>
      </c>
      <c r="G1325" s="44">
        <v>1</v>
      </c>
      <c r="H1325" s="43" t="s">
        <v>3</v>
      </c>
      <c r="I1325" s="40">
        <v>2.97</v>
      </c>
      <c r="J1325" s="40"/>
      <c r="K1325" s="43" t="s">
        <v>69</v>
      </c>
      <c r="L1325" s="43" t="s">
        <v>81</v>
      </c>
      <c r="M1325" s="47" t="s">
        <v>73</v>
      </c>
    </row>
    <row r="1326" spans="2:13">
      <c r="B1326" s="42">
        <v>0.5625</v>
      </c>
      <c r="C1326" s="43" t="s">
        <v>8</v>
      </c>
      <c r="D1326" s="43" t="s">
        <v>1</v>
      </c>
      <c r="E1326" s="43" t="s">
        <v>65</v>
      </c>
      <c r="F1326" s="40" t="s">
        <v>68</v>
      </c>
      <c r="G1326" s="44">
        <v>1</v>
      </c>
      <c r="H1326" s="43" t="s">
        <v>3</v>
      </c>
      <c r="I1326" s="40">
        <v>2.97</v>
      </c>
      <c r="J1326" s="40"/>
      <c r="K1326" s="43" t="s">
        <v>69</v>
      </c>
      <c r="L1326" s="43" t="s">
        <v>81</v>
      </c>
      <c r="M1326" s="47" t="s">
        <v>73</v>
      </c>
    </row>
    <row r="1327" spans="2:13">
      <c r="B1327" s="42">
        <v>0.58333333333333304</v>
      </c>
      <c r="C1327" s="43" t="s">
        <v>8</v>
      </c>
      <c r="D1327" s="43" t="s">
        <v>1</v>
      </c>
      <c r="E1327" s="43" t="s">
        <v>65</v>
      </c>
      <c r="F1327" s="40" t="s">
        <v>68</v>
      </c>
      <c r="G1327" s="44">
        <v>1</v>
      </c>
      <c r="H1327" s="43" t="s">
        <v>3</v>
      </c>
      <c r="I1327" s="40">
        <v>2.97</v>
      </c>
      <c r="J1327" s="40"/>
      <c r="K1327" s="43" t="s">
        <v>69</v>
      </c>
      <c r="L1327" s="43" t="s">
        <v>81</v>
      </c>
      <c r="M1327" s="47" t="s">
        <v>73</v>
      </c>
    </row>
    <row r="1328" spans="2:13">
      <c r="B1328" s="42">
        <v>0.60416666666666696</v>
      </c>
      <c r="C1328" s="43" t="s">
        <v>8</v>
      </c>
      <c r="D1328" s="43" t="s">
        <v>1</v>
      </c>
      <c r="E1328" s="43" t="s">
        <v>65</v>
      </c>
      <c r="F1328" s="40" t="s">
        <v>68</v>
      </c>
      <c r="G1328" s="44">
        <v>1</v>
      </c>
      <c r="H1328" s="43" t="s">
        <v>3</v>
      </c>
      <c r="I1328" s="40">
        <v>2.97</v>
      </c>
      <c r="J1328" s="40"/>
      <c r="K1328" s="43" t="s">
        <v>69</v>
      </c>
      <c r="L1328" s="43" t="s">
        <v>81</v>
      </c>
      <c r="M1328" s="47" t="s">
        <v>73</v>
      </c>
    </row>
    <row r="1329" spans="2:13">
      <c r="B1329" s="42">
        <v>0.625</v>
      </c>
      <c r="C1329" s="43" t="s">
        <v>8</v>
      </c>
      <c r="D1329" s="43" t="s">
        <v>1</v>
      </c>
      <c r="E1329" s="43" t="s">
        <v>65</v>
      </c>
      <c r="F1329" s="40" t="s">
        <v>68</v>
      </c>
      <c r="G1329" s="44">
        <v>1</v>
      </c>
      <c r="H1329" s="43" t="s">
        <v>3</v>
      </c>
      <c r="I1329" s="40">
        <v>2.97</v>
      </c>
      <c r="J1329" s="40"/>
      <c r="K1329" s="43" t="s">
        <v>69</v>
      </c>
      <c r="L1329" s="43" t="s">
        <v>81</v>
      </c>
      <c r="M1329" s="47" t="s">
        <v>73</v>
      </c>
    </row>
    <row r="1330" spans="2:13">
      <c r="B1330" s="42">
        <v>0.64583333333333304</v>
      </c>
      <c r="C1330" s="43" t="s">
        <v>8</v>
      </c>
      <c r="D1330" s="43" t="s">
        <v>1</v>
      </c>
      <c r="E1330" s="43" t="s">
        <v>65</v>
      </c>
      <c r="F1330" s="40" t="s">
        <v>68</v>
      </c>
      <c r="G1330" s="44">
        <v>1</v>
      </c>
      <c r="H1330" s="43" t="s">
        <v>3</v>
      </c>
      <c r="I1330" s="40">
        <v>2.97</v>
      </c>
      <c r="J1330" s="40"/>
      <c r="K1330" s="43" t="s">
        <v>69</v>
      </c>
      <c r="L1330" s="43" t="s">
        <v>81</v>
      </c>
      <c r="M1330" s="47" t="s">
        <v>73</v>
      </c>
    </row>
    <row r="1331" spans="2:13">
      <c r="B1331" s="42">
        <v>0.66666666666666696</v>
      </c>
      <c r="C1331" s="43" t="s">
        <v>8</v>
      </c>
      <c r="D1331" s="43" t="s">
        <v>1</v>
      </c>
      <c r="E1331" s="43" t="s">
        <v>65</v>
      </c>
      <c r="F1331" s="40" t="s">
        <v>68</v>
      </c>
      <c r="G1331" s="44">
        <v>1</v>
      </c>
      <c r="H1331" s="43" t="s">
        <v>3</v>
      </c>
      <c r="I1331" s="40">
        <v>2.97</v>
      </c>
      <c r="J1331" s="40"/>
      <c r="K1331" s="43" t="s">
        <v>69</v>
      </c>
      <c r="L1331" s="43" t="s">
        <v>81</v>
      </c>
      <c r="M1331" s="47" t="s">
        <v>73</v>
      </c>
    </row>
    <row r="1332" spans="2:13">
      <c r="B1332" s="42">
        <v>0.6875</v>
      </c>
      <c r="C1332" s="43" t="s">
        <v>8</v>
      </c>
      <c r="D1332" s="43" t="s">
        <v>1</v>
      </c>
      <c r="E1332" s="43" t="s">
        <v>65</v>
      </c>
      <c r="F1332" s="40" t="s">
        <v>68</v>
      </c>
      <c r="G1332" s="44">
        <v>1</v>
      </c>
      <c r="H1332" s="43" t="s">
        <v>3</v>
      </c>
      <c r="I1332" s="40">
        <v>2.97</v>
      </c>
      <c r="J1332" s="40"/>
      <c r="K1332" s="43" t="s">
        <v>69</v>
      </c>
      <c r="L1332" s="43" t="s">
        <v>81</v>
      </c>
      <c r="M1332" s="47" t="s">
        <v>73</v>
      </c>
    </row>
    <row r="1333" spans="2:13">
      <c r="B1333" s="42">
        <v>0.70833333333333304</v>
      </c>
      <c r="C1333" s="43" t="s">
        <v>8</v>
      </c>
      <c r="D1333" s="43" t="s">
        <v>1</v>
      </c>
      <c r="E1333" s="43" t="s">
        <v>65</v>
      </c>
      <c r="F1333" s="40" t="s">
        <v>68</v>
      </c>
      <c r="G1333" s="44">
        <v>1</v>
      </c>
      <c r="H1333" s="43" t="s">
        <v>3</v>
      </c>
      <c r="I1333" s="40">
        <v>2.97</v>
      </c>
      <c r="J1333" s="40"/>
      <c r="K1333" s="43" t="s">
        <v>69</v>
      </c>
      <c r="L1333" s="43" t="s">
        <v>81</v>
      </c>
      <c r="M1333" s="47" t="s">
        <v>73</v>
      </c>
    </row>
    <row r="1334" spans="2:13">
      <c r="B1334" s="42">
        <v>0.72916666666666696</v>
      </c>
      <c r="C1334" s="43" t="s">
        <v>8</v>
      </c>
      <c r="D1334" s="43" t="s">
        <v>1</v>
      </c>
      <c r="E1334" s="43" t="s">
        <v>65</v>
      </c>
      <c r="F1334" s="40" t="s">
        <v>68</v>
      </c>
      <c r="G1334" s="44">
        <v>1</v>
      </c>
      <c r="H1334" s="43" t="s">
        <v>3</v>
      </c>
      <c r="I1334" s="40">
        <v>2.97</v>
      </c>
      <c r="J1334" s="40"/>
      <c r="K1334" s="43" t="s">
        <v>69</v>
      </c>
      <c r="L1334" s="43" t="s">
        <v>81</v>
      </c>
      <c r="M1334" s="47" t="s">
        <v>73</v>
      </c>
    </row>
    <row r="1335" spans="2:13">
      <c r="B1335" s="42">
        <v>0.75</v>
      </c>
      <c r="C1335" s="43" t="s">
        <v>8</v>
      </c>
      <c r="D1335" s="43" t="s">
        <v>1</v>
      </c>
      <c r="E1335" s="43" t="s">
        <v>65</v>
      </c>
      <c r="F1335" s="40" t="s">
        <v>68</v>
      </c>
      <c r="G1335" s="44">
        <v>1</v>
      </c>
      <c r="H1335" s="43" t="s">
        <v>3</v>
      </c>
      <c r="I1335" s="40">
        <v>2.97</v>
      </c>
      <c r="J1335" s="40"/>
      <c r="K1335" s="43" t="s">
        <v>69</v>
      </c>
      <c r="L1335" s="43" t="s">
        <v>81</v>
      </c>
      <c r="M1335" s="47" t="s">
        <v>73</v>
      </c>
    </row>
    <row r="1336" spans="2:13">
      <c r="B1336" s="42">
        <v>0.77083333333333304</v>
      </c>
      <c r="C1336" s="43" t="s">
        <v>8</v>
      </c>
      <c r="D1336" s="43" t="s">
        <v>1</v>
      </c>
      <c r="E1336" s="43" t="s">
        <v>65</v>
      </c>
      <c r="F1336" s="40" t="s">
        <v>68</v>
      </c>
      <c r="G1336" s="44">
        <v>1</v>
      </c>
      <c r="H1336" s="43" t="s">
        <v>3</v>
      </c>
      <c r="I1336" s="40">
        <v>2.97</v>
      </c>
      <c r="J1336" s="40"/>
      <c r="K1336" s="43" t="s">
        <v>69</v>
      </c>
      <c r="L1336" s="43" t="s">
        <v>81</v>
      </c>
      <c r="M1336" s="47" t="s">
        <v>73</v>
      </c>
    </row>
    <row r="1337" spans="2:13">
      <c r="B1337" s="42">
        <v>0.79166666666666696</v>
      </c>
      <c r="C1337" s="43" t="s">
        <v>8</v>
      </c>
      <c r="D1337" s="43" t="s">
        <v>1</v>
      </c>
      <c r="E1337" s="43" t="s">
        <v>65</v>
      </c>
      <c r="F1337" s="40" t="s">
        <v>68</v>
      </c>
      <c r="G1337" s="44">
        <v>1</v>
      </c>
      <c r="H1337" s="43" t="s">
        <v>3</v>
      </c>
      <c r="I1337" s="40">
        <v>2.97</v>
      </c>
      <c r="J1337" s="40"/>
      <c r="K1337" s="43" t="s">
        <v>69</v>
      </c>
      <c r="L1337" s="43" t="s">
        <v>81</v>
      </c>
      <c r="M1337" s="47" t="s">
        <v>73</v>
      </c>
    </row>
    <row r="1338" spans="2:13">
      <c r="B1338" s="42">
        <v>0.8125</v>
      </c>
      <c r="C1338" s="43" t="s">
        <v>8</v>
      </c>
      <c r="D1338" s="43" t="s">
        <v>1</v>
      </c>
      <c r="E1338" s="43" t="s">
        <v>65</v>
      </c>
      <c r="F1338" s="40" t="s">
        <v>68</v>
      </c>
      <c r="G1338" s="44">
        <v>1</v>
      </c>
      <c r="H1338" s="43" t="s">
        <v>3</v>
      </c>
      <c r="I1338" s="40">
        <v>2.97</v>
      </c>
      <c r="J1338" s="40"/>
      <c r="K1338" s="43" t="s">
        <v>69</v>
      </c>
      <c r="L1338" s="43" t="s">
        <v>81</v>
      </c>
      <c r="M1338" s="47" t="s">
        <v>73</v>
      </c>
    </row>
    <row r="1339" spans="2:13">
      <c r="B1339" s="42">
        <v>0.83333333333333304</v>
      </c>
      <c r="C1339" s="43" t="s">
        <v>8</v>
      </c>
      <c r="D1339" s="43" t="s">
        <v>1</v>
      </c>
      <c r="E1339" s="43" t="s">
        <v>65</v>
      </c>
      <c r="F1339" s="40" t="s">
        <v>68</v>
      </c>
      <c r="G1339" s="44">
        <v>1</v>
      </c>
      <c r="H1339" s="43" t="s">
        <v>3</v>
      </c>
      <c r="I1339" s="40">
        <v>2.97</v>
      </c>
      <c r="J1339" s="40"/>
      <c r="K1339" s="43" t="s">
        <v>69</v>
      </c>
      <c r="L1339" s="43" t="s">
        <v>81</v>
      </c>
      <c r="M1339" s="47" t="s">
        <v>73</v>
      </c>
    </row>
    <row r="1340" spans="2:13">
      <c r="B1340" s="42">
        <v>0.85416666666666696</v>
      </c>
      <c r="C1340" s="43" t="s">
        <v>8</v>
      </c>
      <c r="D1340" s="43" t="s">
        <v>1</v>
      </c>
      <c r="E1340" s="43" t="s">
        <v>65</v>
      </c>
      <c r="F1340" s="40" t="s">
        <v>68</v>
      </c>
      <c r="G1340" s="44">
        <v>1</v>
      </c>
      <c r="H1340" s="43" t="s">
        <v>3</v>
      </c>
      <c r="I1340" s="40">
        <v>2.97</v>
      </c>
      <c r="J1340" s="40"/>
      <c r="K1340" s="43" t="s">
        <v>69</v>
      </c>
      <c r="L1340" s="43" t="s">
        <v>81</v>
      </c>
      <c r="M1340" s="47" t="s">
        <v>73</v>
      </c>
    </row>
    <row r="1341" spans="2:13">
      <c r="B1341" s="42">
        <v>0.875</v>
      </c>
      <c r="C1341" s="43" t="s">
        <v>8</v>
      </c>
      <c r="D1341" s="43" t="s">
        <v>1</v>
      </c>
      <c r="E1341" s="43" t="s">
        <v>65</v>
      </c>
      <c r="F1341" s="40" t="s">
        <v>68</v>
      </c>
      <c r="G1341" s="44">
        <v>1</v>
      </c>
      <c r="H1341" s="43" t="s">
        <v>3</v>
      </c>
      <c r="I1341" s="40">
        <v>2.97</v>
      </c>
      <c r="J1341" s="40"/>
      <c r="K1341" s="43" t="s">
        <v>69</v>
      </c>
      <c r="L1341" s="43" t="s">
        <v>81</v>
      </c>
      <c r="M1341" s="47" t="s">
        <v>73</v>
      </c>
    </row>
    <row r="1342" spans="2:13">
      <c r="B1342" s="42">
        <v>0.89583333333333304</v>
      </c>
      <c r="C1342" s="43" t="s">
        <v>8</v>
      </c>
      <c r="D1342" s="43" t="s">
        <v>1</v>
      </c>
      <c r="E1342" s="43" t="s">
        <v>65</v>
      </c>
      <c r="F1342" s="40" t="s">
        <v>68</v>
      </c>
      <c r="G1342" s="44">
        <v>1</v>
      </c>
      <c r="H1342" s="43" t="s">
        <v>3</v>
      </c>
      <c r="I1342" s="40">
        <v>2.97</v>
      </c>
      <c r="J1342" s="40"/>
      <c r="K1342" s="43" t="s">
        <v>69</v>
      </c>
      <c r="L1342" s="43" t="s">
        <v>81</v>
      </c>
      <c r="M1342" s="47" t="s">
        <v>73</v>
      </c>
    </row>
    <row r="1343" spans="2:13">
      <c r="B1343" s="42">
        <v>0.91666666666666696</v>
      </c>
      <c r="C1343" s="43" t="s">
        <v>8</v>
      </c>
      <c r="D1343" s="43" t="s">
        <v>1</v>
      </c>
      <c r="E1343" s="43" t="s">
        <v>65</v>
      </c>
      <c r="F1343" s="40" t="s">
        <v>68</v>
      </c>
      <c r="G1343" s="44">
        <v>1</v>
      </c>
      <c r="H1343" s="43" t="s">
        <v>3</v>
      </c>
      <c r="I1343" s="40">
        <v>2.97</v>
      </c>
      <c r="J1343" s="40"/>
      <c r="K1343" s="43" t="s">
        <v>69</v>
      </c>
      <c r="L1343" s="43" t="s">
        <v>81</v>
      </c>
      <c r="M1343" s="47" t="s">
        <v>73</v>
      </c>
    </row>
    <row r="1344" spans="2:13">
      <c r="B1344" s="42">
        <v>0.9375</v>
      </c>
      <c r="C1344" s="43" t="s">
        <v>8</v>
      </c>
      <c r="D1344" s="43" t="s">
        <v>1</v>
      </c>
      <c r="E1344" s="43" t="s">
        <v>65</v>
      </c>
      <c r="F1344" s="40" t="s">
        <v>68</v>
      </c>
      <c r="G1344" s="44">
        <v>4</v>
      </c>
      <c r="H1344" s="43" t="s">
        <v>3</v>
      </c>
      <c r="I1344" s="40">
        <v>1.53</v>
      </c>
      <c r="J1344" s="40"/>
      <c r="K1344" s="43" t="s">
        <v>60</v>
      </c>
      <c r="L1344" s="43" t="s">
        <v>79</v>
      </c>
      <c r="M1344" s="47" t="s">
        <v>73</v>
      </c>
    </row>
    <row r="1345" spans="2:13">
      <c r="B1345" s="42">
        <v>0.95833333333333304</v>
      </c>
      <c r="C1345" s="43" t="s">
        <v>8</v>
      </c>
      <c r="D1345" s="43" t="s">
        <v>1</v>
      </c>
      <c r="E1345" s="43" t="s">
        <v>65</v>
      </c>
      <c r="F1345" s="40" t="s">
        <v>68</v>
      </c>
      <c r="G1345" s="44">
        <v>4</v>
      </c>
      <c r="H1345" s="43" t="s">
        <v>3</v>
      </c>
      <c r="I1345" s="40">
        <v>1.53</v>
      </c>
      <c r="J1345" s="40"/>
      <c r="K1345" s="43" t="s">
        <v>60</v>
      </c>
      <c r="L1345" s="43" t="s">
        <v>79</v>
      </c>
      <c r="M1345" s="47" t="s">
        <v>73</v>
      </c>
    </row>
    <row r="1346" spans="2:13">
      <c r="B1346" s="42">
        <v>0.97916666666666696</v>
      </c>
      <c r="C1346" s="43" t="s">
        <v>8</v>
      </c>
      <c r="D1346" s="43" t="s">
        <v>1</v>
      </c>
      <c r="E1346" s="43" t="s">
        <v>65</v>
      </c>
      <c r="F1346" s="40" t="s">
        <v>68</v>
      </c>
      <c r="G1346" s="44">
        <v>4</v>
      </c>
      <c r="H1346" s="43" t="s">
        <v>3</v>
      </c>
      <c r="I1346" s="40">
        <v>1.53</v>
      </c>
      <c r="J1346" s="40"/>
      <c r="K1346" s="43" t="s">
        <v>60</v>
      </c>
      <c r="L1346" s="43" t="s">
        <v>79</v>
      </c>
      <c r="M1346" s="47" t="s">
        <v>73</v>
      </c>
    </row>
    <row r="1347" spans="2:13">
      <c r="B1347" s="42">
        <v>0</v>
      </c>
      <c r="C1347" s="43" t="s">
        <v>0</v>
      </c>
      <c r="D1347" s="43" t="s">
        <v>1</v>
      </c>
      <c r="E1347" s="43" t="s">
        <v>65</v>
      </c>
      <c r="F1347" s="40" t="s">
        <v>68</v>
      </c>
      <c r="G1347" s="44">
        <v>4</v>
      </c>
      <c r="H1347" s="43" t="s">
        <v>3</v>
      </c>
      <c r="I1347" s="40">
        <v>1.53</v>
      </c>
      <c r="J1347" s="40"/>
      <c r="K1347" s="43" t="s">
        <v>60</v>
      </c>
      <c r="L1347" s="43" t="s">
        <v>79</v>
      </c>
      <c r="M1347" s="47" t="s">
        <v>73</v>
      </c>
    </row>
    <row r="1348" spans="2:13">
      <c r="B1348" s="42">
        <v>2.0833333333333301E-2</v>
      </c>
      <c r="C1348" s="43" t="s">
        <v>0</v>
      </c>
      <c r="D1348" s="43" t="s">
        <v>1</v>
      </c>
      <c r="E1348" s="43" t="s">
        <v>65</v>
      </c>
      <c r="F1348" s="40" t="s">
        <v>68</v>
      </c>
      <c r="G1348" s="44">
        <v>4</v>
      </c>
      <c r="H1348" s="43" t="s">
        <v>3</v>
      </c>
      <c r="I1348" s="40">
        <v>1.53</v>
      </c>
      <c r="J1348" s="40"/>
      <c r="K1348" s="43" t="s">
        <v>60</v>
      </c>
      <c r="L1348" s="43" t="s">
        <v>79</v>
      </c>
      <c r="M1348" s="47" t="s">
        <v>73</v>
      </c>
    </row>
    <row r="1349" spans="2:13">
      <c r="B1349" s="42">
        <v>4.1666666666666699E-2</v>
      </c>
      <c r="C1349" s="43" t="s">
        <v>0</v>
      </c>
      <c r="D1349" s="43" t="s">
        <v>1</v>
      </c>
      <c r="E1349" s="43" t="s">
        <v>65</v>
      </c>
      <c r="F1349" s="40" t="s">
        <v>68</v>
      </c>
      <c r="G1349" s="44">
        <v>4</v>
      </c>
      <c r="H1349" s="43" t="s">
        <v>3</v>
      </c>
      <c r="I1349" s="40">
        <v>1.53</v>
      </c>
      <c r="J1349" s="40"/>
      <c r="K1349" s="43" t="s">
        <v>60</v>
      </c>
      <c r="L1349" s="43" t="s">
        <v>79</v>
      </c>
      <c r="M1349" s="47" t="s">
        <v>73</v>
      </c>
    </row>
    <row r="1350" spans="2:13">
      <c r="B1350" s="42">
        <v>6.25E-2</v>
      </c>
      <c r="C1350" s="43" t="s">
        <v>0</v>
      </c>
      <c r="D1350" s="43" t="s">
        <v>1</v>
      </c>
      <c r="E1350" s="43" t="s">
        <v>65</v>
      </c>
      <c r="F1350" s="40" t="s">
        <v>68</v>
      </c>
      <c r="G1350" s="44">
        <v>4</v>
      </c>
      <c r="H1350" s="43" t="s">
        <v>3</v>
      </c>
      <c r="I1350" s="40">
        <v>1.53</v>
      </c>
      <c r="J1350" s="40"/>
      <c r="K1350" s="43" t="s">
        <v>60</v>
      </c>
      <c r="L1350" s="43" t="s">
        <v>79</v>
      </c>
      <c r="M1350" s="47" t="s">
        <v>73</v>
      </c>
    </row>
    <row r="1351" spans="2:13">
      <c r="B1351" s="42">
        <v>8.3333333333333301E-2</v>
      </c>
      <c r="C1351" s="43" t="s">
        <v>0</v>
      </c>
      <c r="D1351" s="43" t="s">
        <v>1</v>
      </c>
      <c r="E1351" s="43" t="s">
        <v>65</v>
      </c>
      <c r="F1351" s="40" t="s">
        <v>68</v>
      </c>
      <c r="G1351" s="44">
        <v>4</v>
      </c>
      <c r="H1351" s="43" t="s">
        <v>3</v>
      </c>
      <c r="I1351" s="40">
        <v>1.53</v>
      </c>
      <c r="J1351" s="40"/>
      <c r="K1351" s="43" t="s">
        <v>60</v>
      </c>
      <c r="L1351" s="43" t="s">
        <v>79</v>
      </c>
      <c r="M1351" s="47" t="s">
        <v>73</v>
      </c>
    </row>
    <row r="1352" spans="2:13">
      <c r="B1352" s="42">
        <v>0.104166666666667</v>
      </c>
      <c r="C1352" s="43" t="s">
        <v>0</v>
      </c>
      <c r="D1352" s="43" t="s">
        <v>1</v>
      </c>
      <c r="E1352" s="43" t="s">
        <v>65</v>
      </c>
      <c r="F1352" s="40" t="s">
        <v>68</v>
      </c>
      <c r="G1352" s="44">
        <v>4</v>
      </c>
      <c r="H1352" s="43" t="s">
        <v>3</v>
      </c>
      <c r="I1352" s="40">
        <v>1.53</v>
      </c>
      <c r="J1352" s="40"/>
      <c r="K1352" s="43" t="s">
        <v>60</v>
      </c>
      <c r="L1352" s="43" t="s">
        <v>79</v>
      </c>
      <c r="M1352" s="47" t="s">
        <v>73</v>
      </c>
    </row>
    <row r="1353" spans="2:13">
      <c r="B1353" s="42">
        <v>0.125</v>
      </c>
      <c r="C1353" s="43" t="s">
        <v>0</v>
      </c>
      <c r="D1353" s="43" t="s">
        <v>1</v>
      </c>
      <c r="E1353" s="43" t="s">
        <v>65</v>
      </c>
      <c r="F1353" s="40" t="s">
        <v>68</v>
      </c>
      <c r="G1353" s="44">
        <v>4</v>
      </c>
      <c r="H1353" s="43" t="s">
        <v>3</v>
      </c>
      <c r="I1353" s="40">
        <v>1.53</v>
      </c>
      <c r="J1353" s="40"/>
      <c r="K1353" s="43" t="s">
        <v>60</v>
      </c>
      <c r="L1353" s="43" t="s">
        <v>79</v>
      </c>
      <c r="M1353" s="47" t="s">
        <v>73</v>
      </c>
    </row>
    <row r="1354" spans="2:13">
      <c r="B1354" s="42">
        <v>0.14583333333333301</v>
      </c>
      <c r="C1354" s="43" t="s">
        <v>0</v>
      </c>
      <c r="D1354" s="43" t="s">
        <v>1</v>
      </c>
      <c r="E1354" s="43" t="s">
        <v>65</v>
      </c>
      <c r="F1354" s="40" t="s">
        <v>68</v>
      </c>
      <c r="G1354" s="44">
        <v>4</v>
      </c>
      <c r="H1354" s="43" t="s">
        <v>3</v>
      </c>
      <c r="I1354" s="40">
        <v>1.53</v>
      </c>
      <c r="J1354" s="40"/>
      <c r="K1354" s="43" t="s">
        <v>60</v>
      </c>
      <c r="L1354" s="43" t="s">
        <v>79</v>
      </c>
      <c r="M1354" s="47" t="s">
        <v>73</v>
      </c>
    </row>
    <row r="1355" spans="2:13">
      <c r="B1355" s="42">
        <v>0.16666666666666699</v>
      </c>
      <c r="C1355" s="43" t="s">
        <v>0</v>
      </c>
      <c r="D1355" s="43" t="s">
        <v>1</v>
      </c>
      <c r="E1355" s="43" t="s">
        <v>65</v>
      </c>
      <c r="F1355" s="40" t="s">
        <v>68</v>
      </c>
      <c r="G1355" s="44">
        <v>4</v>
      </c>
      <c r="H1355" s="43" t="s">
        <v>3</v>
      </c>
      <c r="I1355" s="40">
        <v>1.53</v>
      </c>
      <c r="J1355" s="40"/>
      <c r="K1355" s="43" t="s">
        <v>60</v>
      </c>
      <c r="L1355" s="43" t="s">
        <v>79</v>
      </c>
      <c r="M1355" s="47" t="s">
        <v>73</v>
      </c>
    </row>
    <row r="1356" spans="2:13">
      <c r="B1356" s="42">
        <v>0.1875</v>
      </c>
      <c r="C1356" s="43" t="s">
        <v>0</v>
      </c>
      <c r="D1356" s="43" t="s">
        <v>1</v>
      </c>
      <c r="E1356" s="43" t="s">
        <v>65</v>
      </c>
      <c r="F1356" s="40" t="s">
        <v>68</v>
      </c>
      <c r="G1356" s="44">
        <v>4</v>
      </c>
      <c r="H1356" s="43" t="s">
        <v>3</v>
      </c>
      <c r="I1356" s="40">
        <v>1.53</v>
      </c>
      <c r="J1356" s="40"/>
      <c r="K1356" s="43" t="s">
        <v>60</v>
      </c>
      <c r="L1356" s="43" t="s">
        <v>79</v>
      </c>
      <c r="M1356" s="47" t="s">
        <v>73</v>
      </c>
    </row>
    <row r="1357" spans="2:13">
      <c r="B1357" s="42">
        <v>0.20833333333333301</v>
      </c>
      <c r="C1357" s="43" t="s">
        <v>0</v>
      </c>
      <c r="D1357" s="43" t="s">
        <v>1</v>
      </c>
      <c r="E1357" s="43" t="s">
        <v>65</v>
      </c>
      <c r="F1357" s="40" t="s">
        <v>68</v>
      </c>
      <c r="G1357" s="44">
        <v>4</v>
      </c>
      <c r="H1357" s="43" t="s">
        <v>3</v>
      </c>
      <c r="I1357" s="40">
        <v>1.53</v>
      </c>
      <c r="J1357" s="40"/>
      <c r="K1357" s="43" t="s">
        <v>60</v>
      </c>
      <c r="L1357" s="43" t="s">
        <v>79</v>
      </c>
      <c r="M1357" s="47" t="s">
        <v>73</v>
      </c>
    </row>
    <row r="1358" spans="2:13">
      <c r="B1358" s="42">
        <v>0.22916666666666699</v>
      </c>
      <c r="C1358" s="43" t="s">
        <v>0</v>
      </c>
      <c r="D1358" s="43" t="s">
        <v>1</v>
      </c>
      <c r="E1358" s="43" t="s">
        <v>65</v>
      </c>
      <c r="F1358" s="40" t="s">
        <v>68</v>
      </c>
      <c r="G1358" s="44">
        <v>4</v>
      </c>
      <c r="H1358" s="43" t="s">
        <v>3</v>
      </c>
      <c r="I1358" s="40">
        <v>1.53</v>
      </c>
      <c r="J1358" s="40"/>
      <c r="K1358" s="43" t="s">
        <v>60</v>
      </c>
      <c r="L1358" s="43" t="s">
        <v>79</v>
      </c>
      <c r="M1358" s="47" t="s">
        <v>73</v>
      </c>
    </row>
    <row r="1359" spans="2:13">
      <c r="B1359" s="42">
        <v>0.25</v>
      </c>
      <c r="C1359" s="43" t="s">
        <v>0</v>
      </c>
      <c r="D1359" s="43" t="s">
        <v>1</v>
      </c>
      <c r="E1359" s="43" t="s">
        <v>65</v>
      </c>
      <c r="F1359" s="40" t="s">
        <v>68</v>
      </c>
      <c r="G1359" s="44">
        <v>4</v>
      </c>
      <c r="H1359" s="43" t="s">
        <v>3</v>
      </c>
      <c r="I1359" s="40">
        <v>1.53</v>
      </c>
      <c r="J1359" s="40"/>
      <c r="K1359" s="43" t="s">
        <v>60</v>
      </c>
      <c r="L1359" s="43" t="s">
        <v>79</v>
      </c>
      <c r="M1359" s="47" t="s">
        <v>73</v>
      </c>
    </row>
    <row r="1360" spans="2:13">
      <c r="B1360" s="42">
        <v>0.27083333333333298</v>
      </c>
      <c r="C1360" s="43" t="s">
        <v>0</v>
      </c>
      <c r="D1360" s="43" t="s">
        <v>1</v>
      </c>
      <c r="E1360" s="43" t="s">
        <v>65</v>
      </c>
      <c r="F1360" s="40" t="s">
        <v>68</v>
      </c>
      <c r="G1360" s="44">
        <v>4</v>
      </c>
      <c r="H1360" s="43" t="s">
        <v>3</v>
      </c>
      <c r="I1360" s="40">
        <v>1.53</v>
      </c>
      <c r="J1360" s="40"/>
      <c r="K1360" s="43" t="s">
        <v>60</v>
      </c>
      <c r="L1360" s="43" t="s">
        <v>79</v>
      </c>
      <c r="M1360" s="47" t="s">
        <v>73</v>
      </c>
    </row>
    <row r="1361" spans="2:13">
      <c r="B1361" s="42">
        <v>0.29166666666666702</v>
      </c>
      <c r="C1361" s="43" t="s">
        <v>0</v>
      </c>
      <c r="D1361" s="43" t="s">
        <v>1</v>
      </c>
      <c r="E1361" s="43" t="s">
        <v>65</v>
      </c>
      <c r="F1361" s="40" t="s">
        <v>68</v>
      </c>
      <c r="G1361" s="44">
        <v>4</v>
      </c>
      <c r="H1361" s="43" t="s">
        <v>3</v>
      </c>
      <c r="I1361" s="40">
        <v>1.53</v>
      </c>
      <c r="J1361" s="40"/>
      <c r="K1361" s="43" t="s">
        <v>60</v>
      </c>
      <c r="L1361" s="43" t="s">
        <v>79</v>
      </c>
      <c r="M1361" s="47" t="s">
        <v>73</v>
      </c>
    </row>
    <row r="1362" spans="2:13">
      <c r="B1362" s="42">
        <v>0.3125</v>
      </c>
      <c r="C1362" s="43" t="s">
        <v>0</v>
      </c>
      <c r="D1362" s="43" t="s">
        <v>1</v>
      </c>
      <c r="E1362" s="43" t="s">
        <v>65</v>
      </c>
      <c r="F1362" s="40" t="s">
        <v>68</v>
      </c>
      <c r="G1362" s="44">
        <v>3</v>
      </c>
      <c r="H1362" s="43" t="s">
        <v>3</v>
      </c>
      <c r="I1362" s="40">
        <v>2.0499999999999998</v>
      </c>
      <c r="J1362" s="40"/>
      <c r="K1362" s="43" t="s">
        <v>62</v>
      </c>
      <c r="L1362" s="43" t="s">
        <v>82</v>
      </c>
      <c r="M1362" s="47" t="s">
        <v>73</v>
      </c>
    </row>
    <row r="1363" spans="2:13">
      <c r="B1363" s="42">
        <v>0.33333333333333298</v>
      </c>
      <c r="C1363" s="43" t="s">
        <v>0</v>
      </c>
      <c r="D1363" s="43" t="s">
        <v>1</v>
      </c>
      <c r="E1363" s="43" t="s">
        <v>65</v>
      </c>
      <c r="F1363" s="40" t="s">
        <v>68</v>
      </c>
      <c r="G1363" s="44">
        <v>3</v>
      </c>
      <c r="H1363" s="43" t="s">
        <v>3</v>
      </c>
      <c r="I1363" s="40">
        <v>2.0499999999999998</v>
      </c>
      <c r="J1363" s="40"/>
      <c r="K1363" s="43" t="s">
        <v>62</v>
      </c>
      <c r="L1363" s="43" t="s">
        <v>82</v>
      </c>
      <c r="M1363" s="47" t="s">
        <v>73</v>
      </c>
    </row>
    <row r="1364" spans="2:13">
      <c r="B1364" s="42">
        <v>0.35416666666666702</v>
      </c>
      <c r="C1364" s="43" t="s">
        <v>0</v>
      </c>
      <c r="D1364" s="43" t="s">
        <v>1</v>
      </c>
      <c r="E1364" s="43" t="s">
        <v>65</v>
      </c>
      <c r="F1364" s="40" t="s">
        <v>68</v>
      </c>
      <c r="G1364" s="44">
        <v>3</v>
      </c>
      <c r="H1364" s="43" t="s">
        <v>3</v>
      </c>
      <c r="I1364" s="40">
        <v>2.0499999999999998</v>
      </c>
      <c r="J1364" s="40"/>
      <c r="K1364" s="43" t="s">
        <v>62</v>
      </c>
      <c r="L1364" s="43" t="s">
        <v>82</v>
      </c>
      <c r="M1364" s="47" t="s">
        <v>73</v>
      </c>
    </row>
    <row r="1365" spans="2:13">
      <c r="B1365" s="42">
        <v>0.375</v>
      </c>
      <c r="C1365" s="43" t="s">
        <v>0</v>
      </c>
      <c r="D1365" s="43" t="s">
        <v>1</v>
      </c>
      <c r="E1365" s="43" t="s">
        <v>65</v>
      </c>
      <c r="F1365" s="40" t="s">
        <v>68</v>
      </c>
      <c r="G1365" s="44">
        <v>3</v>
      </c>
      <c r="H1365" s="43" t="s">
        <v>3</v>
      </c>
      <c r="I1365" s="40">
        <v>2.0499999999999998</v>
      </c>
      <c r="J1365" s="40"/>
      <c r="K1365" s="43" t="s">
        <v>62</v>
      </c>
      <c r="L1365" s="43" t="s">
        <v>82</v>
      </c>
      <c r="M1365" s="47" t="s">
        <v>73</v>
      </c>
    </row>
    <row r="1366" spans="2:13">
      <c r="B1366" s="42">
        <v>0.39583333333333298</v>
      </c>
      <c r="C1366" s="43" t="s">
        <v>0</v>
      </c>
      <c r="D1366" s="43" t="s">
        <v>1</v>
      </c>
      <c r="E1366" s="43" t="s">
        <v>65</v>
      </c>
      <c r="F1366" s="40" t="s">
        <v>68</v>
      </c>
      <c r="G1366" s="44">
        <v>3</v>
      </c>
      <c r="H1366" s="43" t="s">
        <v>3</v>
      </c>
      <c r="I1366" s="40">
        <v>2.0499999999999998</v>
      </c>
      <c r="J1366" s="40"/>
      <c r="K1366" s="43" t="s">
        <v>62</v>
      </c>
      <c r="L1366" s="43" t="s">
        <v>82</v>
      </c>
      <c r="M1366" s="47" t="s">
        <v>73</v>
      </c>
    </row>
    <row r="1367" spans="2:13">
      <c r="B1367" s="42">
        <v>0.41666666666666702</v>
      </c>
      <c r="C1367" s="43" t="s">
        <v>0</v>
      </c>
      <c r="D1367" s="43" t="s">
        <v>1</v>
      </c>
      <c r="E1367" s="43" t="s">
        <v>65</v>
      </c>
      <c r="F1367" s="40" t="s">
        <v>68</v>
      </c>
      <c r="G1367" s="44">
        <v>3</v>
      </c>
      <c r="H1367" s="43" t="s">
        <v>3</v>
      </c>
      <c r="I1367" s="40">
        <v>2.0499999999999998</v>
      </c>
      <c r="J1367" s="40"/>
      <c r="K1367" s="43" t="s">
        <v>62</v>
      </c>
      <c r="L1367" s="43" t="s">
        <v>82</v>
      </c>
      <c r="M1367" s="47" t="s">
        <v>73</v>
      </c>
    </row>
    <row r="1368" spans="2:13">
      <c r="B1368" s="42">
        <v>0.4375</v>
      </c>
      <c r="C1368" s="43" t="s">
        <v>0</v>
      </c>
      <c r="D1368" s="43" t="s">
        <v>1</v>
      </c>
      <c r="E1368" s="43" t="s">
        <v>65</v>
      </c>
      <c r="F1368" s="40" t="s">
        <v>68</v>
      </c>
      <c r="G1368" s="44">
        <v>3</v>
      </c>
      <c r="H1368" s="43" t="s">
        <v>3</v>
      </c>
      <c r="I1368" s="40">
        <v>2.0499999999999998</v>
      </c>
      <c r="J1368" s="40"/>
      <c r="K1368" s="43" t="s">
        <v>62</v>
      </c>
      <c r="L1368" s="43" t="s">
        <v>82</v>
      </c>
      <c r="M1368" s="47" t="s">
        <v>73</v>
      </c>
    </row>
    <row r="1369" spans="2:13">
      <c r="B1369" s="42">
        <v>0.45833333333333298</v>
      </c>
      <c r="C1369" s="43" t="s">
        <v>0</v>
      </c>
      <c r="D1369" s="43" t="s">
        <v>1</v>
      </c>
      <c r="E1369" s="43" t="s">
        <v>65</v>
      </c>
      <c r="F1369" s="40" t="s">
        <v>68</v>
      </c>
      <c r="G1369" s="44">
        <v>3</v>
      </c>
      <c r="H1369" s="43" t="s">
        <v>3</v>
      </c>
      <c r="I1369" s="40">
        <v>2.0499999999999998</v>
      </c>
      <c r="J1369" s="40"/>
      <c r="K1369" s="43" t="s">
        <v>62</v>
      </c>
      <c r="L1369" s="43" t="s">
        <v>82</v>
      </c>
      <c r="M1369" s="47" t="s">
        <v>73</v>
      </c>
    </row>
    <row r="1370" spans="2:13">
      <c r="B1370" s="42">
        <v>0.47916666666666702</v>
      </c>
      <c r="C1370" s="43" t="s">
        <v>0</v>
      </c>
      <c r="D1370" s="43" t="s">
        <v>1</v>
      </c>
      <c r="E1370" s="43" t="s">
        <v>65</v>
      </c>
      <c r="F1370" s="40" t="s">
        <v>68</v>
      </c>
      <c r="G1370" s="44">
        <v>3</v>
      </c>
      <c r="H1370" s="43" t="s">
        <v>3</v>
      </c>
      <c r="I1370" s="40">
        <v>2.0499999999999998</v>
      </c>
      <c r="J1370" s="40"/>
      <c r="K1370" s="43" t="s">
        <v>62</v>
      </c>
      <c r="L1370" s="43" t="s">
        <v>82</v>
      </c>
      <c r="M1370" s="47" t="s">
        <v>73</v>
      </c>
    </row>
    <row r="1371" spans="2:13">
      <c r="B1371" s="42">
        <v>0.5</v>
      </c>
      <c r="C1371" s="43" t="s">
        <v>0</v>
      </c>
      <c r="D1371" s="43" t="s">
        <v>1</v>
      </c>
      <c r="E1371" s="43" t="s">
        <v>65</v>
      </c>
      <c r="F1371" s="40" t="s">
        <v>68</v>
      </c>
      <c r="G1371" s="44">
        <v>3</v>
      </c>
      <c r="H1371" s="43" t="s">
        <v>3</v>
      </c>
      <c r="I1371" s="40">
        <v>2.0499999999999998</v>
      </c>
      <c r="J1371" s="40"/>
      <c r="K1371" s="43" t="s">
        <v>62</v>
      </c>
      <c r="L1371" s="43" t="s">
        <v>82</v>
      </c>
      <c r="M1371" s="47" t="s">
        <v>73</v>
      </c>
    </row>
    <row r="1372" spans="2:13">
      <c r="B1372" s="42">
        <v>0.52083333333333304</v>
      </c>
      <c r="C1372" s="43" t="s">
        <v>0</v>
      </c>
      <c r="D1372" s="43" t="s">
        <v>1</v>
      </c>
      <c r="E1372" s="43" t="s">
        <v>65</v>
      </c>
      <c r="F1372" s="40" t="s">
        <v>68</v>
      </c>
      <c r="G1372" s="44">
        <v>3</v>
      </c>
      <c r="H1372" s="43" t="s">
        <v>3</v>
      </c>
      <c r="I1372" s="40">
        <v>2.0499999999999998</v>
      </c>
      <c r="J1372" s="40"/>
      <c r="K1372" s="43" t="s">
        <v>62</v>
      </c>
      <c r="L1372" s="43" t="s">
        <v>82</v>
      </c>
      <c r="M1372" s="47" t="s">
        <v>73</v>
      </c>
    </row>
    <row r="1373" spans="2:13">
      <c r="B1373" s="42">
        <v>0.54166666666666696</v>
      </c>
      <c r="C1373" s="43" t="s">
        <v>0</v>
      </c>
      <c r="D1373" s="43" t="s">
        <v>1</v>
      </c>
      <c r="E1373" s="43" t="s">
        <v>65</v>
      </c>
      <c r="F1373" s="40" t="s">
        <v>68</v>
      </c>
      <c r="G1373" s="44">
        <v>3</v>
      </c>
      <c r="H1373" s="43" t="s">
        <v>3</v>
      </c>
      <c r="I1373" s="40">
        <v>2.0499999999999998</v>
      </c>
      <c r="J1373" s="40"/>
      <c r="K1373" s="43" t="s">
        <v>62</v>
      </c>
      <c r="L1373" s="43" t="s">
        <v>82</v>
      </c>
      <c r="M1373" s="47" t="s">
        <v>73</v>
      </c>
    </row>
    <row r="1374" spans="2:13">
      <c r="B1374" s="42">
        <v>0.5625</v>
      </c>
      <c r="C1374" s="43" t="s">
        <v>0</v>
      </c>
      <c r="D1374" s="43" t="s">
        <v>1</v>
      </c>
      <c r="E1374" s="43" t="s">
        <v>65</v>
      </c>
      <c r="F1374" s="40" t="s">
        <v>68</v>
      </c>
      <c r="G1374" s="44">
        <v>3</v>
      </c>
      <c r="H1374" s="43" t="s">
        <v>3</v>
      </c>
      <c r="I1374" s="40">
        <v>2.0499999999999998</v>
      </c>
      <c r="J1374" s="40"/>
      <c r="K1374" s="43" t="s">
        <v>62</v>
      </c>
      <c r="L1374" s="43" t="s">
        <v>82</v>
      </c>
      <c r="M1374" s="47" t="s">
        <v>73</v>
      </c>
    </row>
    <row r="1375" spans="2:13">
      <c r="B1375" s="42">
        <v>0.58333333333333304</v>
      </c>
      <c r="C1375" s="43" t="s">
        <v>0</v>
      </c>
      <c r="D1375" s="43" t="s">
        <v>1</v>
      </c>
      <c r="E1375" s="43" t="s">
        <v>65</v>
      </c>
      <c r="F1375" s="40" t="s">
        <v>68</v>
      </c>
      <c r="G1375" s="44">
        <v>3</v>
      </c>
      <c r="H1375" s="43" t="s">
        <v>3</v>
      </c>
      <c r="I1375" s="40">
        <v>2.0499999999999998</v>
      </c>
      <c r="J1375" s="40"/>
      <c r="K1375" s="43" t="s">
        <v>62</v>
      </c>
      <c r="L1375" s="43" t="s">
        <v>82</v>
      </c>
      <c r="M1375" s="47" t="s">
        <v>73</v>
      </c>
    </row>
    <row r="1376" spans="2:13">
      <c r="B1376" s="42">
        <v>0.60416666666666696</v>
      </c>
      <c r="C1376" s="43" t="s">
        <v>0</v>
      </c>
      <c r="D1376" s="43" t="s">
        <v>1</v>
      </c>
      <c r="E1376" s="43" t="s">
        <v>65</v>
      </c>
      <c r="F1376" s="40" t="s">
        <v>68</v>
      </c>
      <c r="G1376" s="44">
        <v>3</v>
      </c>
      <c r="H1376" s="43" t="s">
        <v>3</v>
      </c>
      <c r="I1376" s="40">
        <v>2.0499999999999998</v>
      </c>
      <c r="J1376" s="40"/>
      <c r="K1376" s="43" t="s">
        <v>62</v>
      </c>
      <c r="L1376" s="43" t="s">
        <v>82</v>
      </c>
      <c r="M1376" s="47" t="s">
        <v>73</v>
      </c>
    </row>
    <row r="1377" spans="2:13">
      <c r="B1377" s="42">
        <v>0.625</v>
      </c>
      <c r="C1377" s="43" t="s">
        <v>0</v>
      </c>
      <c r="D1377" s="43" t="s">
        <v>1</v>
      </c>
      <c r="E1377" s="43" t="s">
        <v>65</v>
      </c>
      <c r="F1377" s="40" t="s">
        <v>68</v>
      </c>
      <c r="G1377" s="44">
        <v>3</v>
      </c>
      <c r="H1377" s="43" t="s">
        <v>3</v>
      </c>
      <c r="I1377" s="40">
        <v>2.0499999999999998</v>
      </c>
      <c r="J1377" s="40"/>
      <c r="K1377" s="43" t="s">
        <v>62</v>
      </c>
      <c r="L1377" s="43" t="s">
        <v>82</v>
      </c>
      <c r="M1377" s="47" t="s">
        <v>73</v>
      </c>
    </row>
    <row r="1378" spans="2:13">
      <c r="B1378" s="42">
        <v>0.64583333333333304</v>
      </c>
      <c r="C1378" s="43" t="s">
        <v>0</v>
      </c>
      <c r="D1378" s="43" t="s">
        <v>1</v>
      </c>
      <c r="E1378" s="43" t="s">
        <v>65</v>
      </c>
      <c r="F1378" s="40" t="s">
        <v>68</v>
      </c>
      <c r="G1378" s="44">
        <v>3</v>
      </c>
      <c r="H1378" s="43" t="s">
        <v>3</v>
      </c>
      <c r="I1378" s="40">
        <v>2.0499999999999998</v>
      </c>
      <c r="J1378" s="40"/>
      <c r="K1378" s="43" t="s">
        <v>62</v>
      </c>
      <c r="L1378" s="43" t="s">
        <v>82</v>
      </c>
      <c r="M1378" s="47" t="s">
        <v>73</v>
      </c>
    </row>
    <row r="1379" spans="2:13">
      <c r="B1379" s="42">
        <v>0.66666666666666696</v>
      </c>
      <c r="C1379" s="43" t="s">
        <v>0</v>
      </c>
      <c r="D1379" s="43" t="s">
        <v>1</v>
      </c>
      <c r="E1379" s="43" t="s">
        <v>65</v>
      </c>
      <c r="F1379" s="40" t="s">
        <v>68</v>
      </c>
      <c r="G1379" s="44">
        <v>3</v>
      </c>
      <c r="H1379" s="43" t="s">
        <v>3</v>
      </c>
      <c r="I1379" s="40">
        <v>2.0499999999999998</v>
      </c>
      <c r="J1379" s="40"/>
      <c r="K1379" s="43" t="s">
        <v>62</v>
      </c>
      <c r="L1379" s="43" t="s">
        <v>82</v>
      </c>
      <c r="M1379" s="47" t="s">
        <v>73</v>
      </c>
    </row>
    <row r="1380" spans="2:13">
      <c r="B1380" s="42">
        <v>0.6875</v>
      </c>
      <c r="C1380" s="43" t="s">
        <v>0</v>
      </c>
      <c r="D1380" s="43" t="s">
        <v>1</v>
      </c>
      <c r="E1380" s="43" t="s">
        <v>65</v>
      </c>
      <c r="F1380" s="40" t="s">
        <v>68</v>
      </c>
      <c r="G1380" s="44">
        <v>3</v>
      </c>
      <c r="H1380" s="43" t="s">
        <v>3</v>
      </c>
      <c r="I1380" s="40">
        <v>2.0499999999999998</v>
      </c>
      <c r="J1380" s="40"/>
      <c r="K1380" s="43" t="s">
        <v>62</v>
      </c>
      <c r="L1380" s="43" t="s">
        <v>82</v>
      </c>
      <c r="M1380" s="47" t="s">
        <v>73</v>
      </c>
    </row>
    <row r="1381" spans="2:13">
      <c r="B1381" s="42">
        <v>0.70833333333333304</v>
      </c>
      <c r="C1381" s="43" t="s">
        <v>0</v>
      </c>
      <c r="D1381" s="43" t="s">
        <v>1</v>
      </c>
      <c r="E1381" s="43" t="s">
        <v>65</v>
      </c>
      <c r="F1381" s="40" t="s">
        <v>68</v>
      </c>
      <c r="G1381" s="44">
        <v>3</v>
      </c>
      <c r="H1381" s="43" t="s">
        <v>3</v>
      </c>
      <c r="I1381" s="40">
        <v>2.0499999999999998</v>
      </c>
      <c r="J1381" s="40"/>
      <c r="K1381" s="43" t="s">
        <v>62</v>
      </c>
      <c r="L1381" s="43" t="s">
        <v>82</v>
      </c>
      <c r="M1381" s="47" t="s">
        <v>73</v>
      </c>
    </row>
    <row r="1382" spans="2:13">
      <c r="B1382" s="42">
        <v>0.72916666666666696</v>
      </c>
      <c r="C1382" s="43" t="s">
        <v>0</v>
      </c>
      <c r="D1382" s="43" t="s">
        <v>1</v>
      </c>
      <c r="E1382" s="43" t="s">
        <v>65</v>
      </c>
      <c r="F1382" s="40" t="s">
        <v>68</v>
      </c>
      <c r="G1382" s="44">
        <v>3</v>
      </c>
      <c r="H1382" s="43" t="s">
        <v>3</v>
      </c>
      <c r="I1382" s="40">
        <v>2.0499999999999998</v>
      </c>
      <c r="J1382" s="40"/>
      <c r="K1382" s="43" t="s">
        <v>62</v>
      </c>
      <c r="L1382" s="43" t="s">
        <v>82</v>
      </c>
      <c r="M1382" s="47" t="s">
        <v>73</v>
      </c>
    </row>
    <row r="1383" spans="2:13">
      <c r="B1383" s="42">
        <v>0.75</v>
      </c>
      <c r="C1383" s="43" t="s">
        <v>0</v>
      </c>
      <c r="D1383" s="43" t="s">
        <v>1</v>
      </c>
      <c r="E1383" s="43" t="s">
        <v>65</v>
      </c>
      <c r="F1383" s="40" t="s">
        <v>68</v>
      </c>
      <c r="G1383" s="44">
        <v>3</v>
      </c>
      <c r="H1383" s="43" t="s">
        <v>3</v>
      </c>
      <c r="I1383" s="40">
        <v>2.0499999999999998</v>
      </c>
      <c r="J1383" s="40"/>
      <c r="K1383" s="43" t="s">
        <v>62</v>
      </c>
      <c r="L1383" s="43" t="s">
        <v>82</v>
      </c>
      <c r="M1383" s="47" t="s">
        <v>73</v>
      </c>
    </row>
    <row r="1384" spans="2:13">
      <c r="B1384" s="42">
        <v>0.77083333333333304</v>
      </c>
      <c r="C1384" s="43" t="s">
        <v>0</v>
      </c>
      <c r="D1384" s="43" t="s">
        <v>1</v>
      </c>
      <c r="E1384" s="43" t="s">
        <v>65</v>
      </c>
      <c r="F1384" s="40" t="s">
        <v>68</v>
      </c>
      <c r="G1384" s="44">
        <v>3</v>
      </c>
      <c r="H1384" s="43" t="s">
        <v>3</v>
      </c>
      <c r="I1384" s="40">
        <v>2.0499999999999998</v>
      </c>
      <c r="J1384" s="40"/>
      <c r="K1384" s="43" t="s">
        <v>62</v>
      </c>
      <c r="L1384" s="43" t="s">
        <v>82</v>
      </c>
      <c r="M1384" s="47" t="s">
        <v>73</v>
      </c>
    </row>
    <row r="1385" spans="2:13">
      <c r="B1385" s="42">
        <v>0.79166666666666696</v>
      </c>
      <c r="C1385" s="43" t="s">
        <v>0</v>
      </c>
      <c r="D1385" s="43" t="s">
        <v>1</v>
      </c>
      <c r="E1385" s="43" t="s">
        <v>65</v>
      </c>
      <c r="F1385" s="40" t="s">
        <v>68</v>
      </c>
      <c r="G1385" s="44">
        <v>3</v>
      </c>
      <c r="H1385" s="43" t="s">
        <v>3</v>
      </c>
      <c r="I1385" s="40">
        <v>2.0499999999999998</v>
      </c>
      <c r="J1385" s="40"/>
      <c r="K1385" s="43" t="s">
        <v>62</v>
      </c>
      <c r="L1385" s="43" t="s">
        <v>82</v>
      </c>
      <c r="M1385" s="47" t="s">
        <v>73</v>
      </c>
    </row>
    <row r="1386" spans="2:13">
      <c r="B1386" s="42">
        <v>0.8125</v>
      </c>
      <c r="C1386" s="43" t="s">
        <v>0</v>
      </c>
      <c r="D1386" s="43" t="s">
        <v>1</v>
      </c>
      <c r="E1386" s="43" t="s">
        <v>65</v>
      </c>
      <c r="F1386" s="40" t="s">
        <v>68</v>
      </c>
      <c r="G1386" s="44">
        <v>3</v>
      </c>
      <c r="H1386" s="43" t="s">
        <v>3</v>
      </c>
      <c r="I1386" s="40">
        <v>2.0499999999999998</v>
      </c>
      <c r="J1386" s="40"/>
      <c r="K1386" s="43" t="s">
        <v>62</v>
      </c>
      <c r="L1386" s="43" t="s">
        <v>82</v>
      </c>
      <c r="M1386" s="47" t="s">
        <v>73</v>
      </c>
    </row>
    <row r="1387" spans="2:13">
      <c r="B1387" s="42">
        <v>0.83333333333333304</v>
      </c>
      <c r="C1387" s="43" t="s">
        <v>0</v>
      </c>
      <c r="D1387" s="43" t="s">
        <v>1</v>
      </c>
      <c r="E1387" s="43" t="s">
        <v>65</v>
      </c>
      <c r="F1387" s="40" t="s">
        <v>68</v>
      </c>
      <c r="G1387" s="44">
        <v>3</v>
      </c>
      <c r="H1387" s="43" t="s">
        <v>3</v>
      </c>
      <c r="I1387" s="40">
        <v>2.0499999999999998</v>
      </c>
      <c r="J1387" s="40"/>
      <c r="K1387" s="43" t="s">
        <v>62</v>
      </c>
      <c r="L1387" s="43" t="s">
        <v>82</v>
      </c>
      <c r="M1387" s="47" t="s">
        <v>73</v>
      </c>
    </row>
    <row r="1388" spans="2:13">
      <c r="B1388" s="42">
        <v>0.85416666666666696</v>
      </c>
      <c r="C1388" s="43" t="s">
        <v>0</v>
      </c>
      <c r="D1388" s="43" t="s">
        <v>1</v>
      </c>
      <c r="E1388" s="43" t="s">
        <v>65</v>
      </c>
      <c r="F1388" s="40" t="s">
        <v>68</v>
      </c>
      <c r="G1388" s="44">
        <v>3</v>
      </c>
      <c r="H1388" s="43" t="s">
        <v>3</v>
      </c>
      <c r="I1388" s="40">
        <v>2.0499999999999998</v>
      </c>
      <c r="J1388" s="40"/>
      <c r="K1388" s="43" t="s">
        <v>62</v>
      </c>
      <c r="L1388" s="43" t="s">
        <v>82</v>
      </c>
      <c r="M1388" s="47" t="s">
        <v>73</v>
      </c>
    </row>
    <row r="1389" spans="2:13">
      <c r="B1389" s="42">
        <v>0.875</v>
      </c>
      <c r="C1389" s="43" t="s">
        <v>0</v>
      </c>
      <c r="D1389" s="43" t="s">
        <v>1</v>
      </c>
      <c r="E1389" s="43" t="s">
        <v>65</v>
      </c>
      <c r="F1389" s="40" t="s">
        <v>68</v>
      </c>
      <c r="G1389" s="44">
        <v>3</v>
      </c>
      <c r="H1389" s="43" t="s">
        <v>3</v>
      </c>
      <c r="I1389" s="40">
        <v>2.0499999999999998</v>
      </c>
      <c r="J1389" s="40"/>
      <c r="K1389" s="43" t="s">
        <v>62</v>
      </c>
      <c r="L1389" s="43" t="s">
        <v>82</v>
      </c>
      <c r="M1389" s="47" t="s">
        <v>73</v>
      </c>
    </row>
    <row r="1390" spans="2:13">
      <c r="B1390" s="42">
        <v>0.89583333333333304</v>
      </c>
      <c r="C1390" s="43" t="s">
        <v>0</v>
      </c>
      <c r="D1390" s="43" t="s">
        <v>1</v>
      </c>
      <c r="E1390" s="43" t="s">
        <v>65</v>
      </c>
      <c r="F1390" s="40" t="s">
        <v>68</v>
      </c>
      <c r="G1390" s="44">
        <v>3</v>
      </c>
      <c r="H1390" s="43" t="s">
        <v>3</v>
      </c>
      <c r="I1390" s="40">
        <v>2.0499999999999998</v>
      </c>
      <c r="J1390" s="40"/>
      <c r="K1390" s="43" t="s">
        <v>62</v>
      </c>
      <c r="L1390" s="43" t="s">
        <v>82</v>
      </c>
      <c r="M1390" s="47" t="s">
        <v>73</v>
      </c>
    </row>
    <row r="1391" spans="2:13">
      <c r="B1391" s="42">
        <v>0.91666666666666696</v>
      </c>
      <c r="C1391" s="43" t="s">
        <v>0</v>
      </c>
      <c r="D1391" s="43" t="s">
        <v>1</v>
      </c>
      <c r="E1391" s="43" t="s">
        <v>65</v>
      </c>
      <c r="F1391" s="40" t="s">
        <v>68</v>
      </c>
      <c r="G1391" s="44">
        <v>3</v>
      </c>
      <c r="H1391" s="43" t="s">
        <v>3</v>
      </c>
      <c r="I1391" s="40">
        <v>2.0499999999999998</v>
      </c>
      <c r="J1391" s="40"/>
      <c r="K1391" s="43" t="s">
        <v>62</v>
      </c>
      <c r="L1391" s="43" t="s">
        <v>82</v>
      </c>
      <c r="M1391" s="47" t="s">
        <v>73</v>
      </c>
    </row>
    <row r="1392" spans="2:13">
      <c r="B1392" s="42">
        <v>0.9375</v>
      </c>
      <c r="C1392" s="43" t="s">
        <v>0</v>
      </c>
      <c r="D1392" s="43" t="s">
        <v>1</v>
      </c>
      <c r="E1392" s="43" t="s">
        <v>65</v>
      </c>
      <c r="F1392" s="40" t="s">
        <v>68</v>
      </c>
      <c r="G1392" s="44">
        <v>4</v>
      </c>
      <c r="H1392" s="43" t="s">
        <v>3</v>
      </c>
      <c r="I1392" s="40">
        <v>1.53</v>
      </c>
      <c r="J1392" s="40"/>
      <c r="K1392" s="43" t="s">
        <v>60</v>
      </c>
      <c r="L1392" s="43" t="s">
        <v>79</v>
      </c>
      <c r="M1392" s="47" t="s">
        <v>73</v>
      </c>
    </row>
    <row r="1393" spans="2:13">
      <c r="B1393" s="42">
        <v>0.95833333333333304</v>
      </c>
      <c r="C1393" s="43" t="s">
        <v>0</v>
      </c>
      <c r="D1393" s="43" t="s">
        <v>1</v>
      </c>
      <c r="E1393" s="43" t="s">
        <v>65</v>
      </c>
      <c r="F1393" s="40" t="s">
        <v>68</v>
      </c>
      <c r="G1393" s="44">
        <v>4</v>
      </c>
      <c r="H1393" s="43" t="s">
        <v>3</v>
      </c>
      <c r="I1393" s="40">
        <v>1.53</v>
      </c>
      <c r="J1393" s="40"/>
      <c r="K1393" s="43" t="s">
        <v>60</v>
      </c>
      <c r="L1393" s="43" t="s">
        <v>79</v>
      </c>
      <c r="M1393" s="47" t="s">
        <v>73</v>
      </c>
    </row>
    <row r="1394" spans="2:13">
      <c r="B1394" s="42">
        <v>0.97916666666666696</v>
      </c>
      <c r="C1394" s="43" t="s">
        <v>0</v>
      </c>
      <c r="D1394" s="43" t="s">
        <v>1</v>
      </c>
      <c r="E1394" s="43" t="s">
        <v>65</v>
      </c>
      <c r="F1394" s="40" t="s">
        <v>68</v>
      </c>
      <c r="G1394" s="44">
        <v>4</v>
      </c>
      <c r="H1394" s="43" t="s">
        <v>3</v>
      </c>
      <c r="I1394" s="40">
        <v>1.53</v>
      </c>
      <c r="J1394" s="40"/>
      <c r="K1394" s="43" t="s">
        <v>60</v>
      </c>
      <c r="L1394" s="43" t="s">
        <v>79</v>
      </c>
      <c r="M1394" s="47" t="s">
        <v>73</v>
      </c>
    </row>
    <row r="1395" spans="2:13">
      <c r="B1395" s="42">
        <v>0</v>
      </c>
      <c r="C1395" s="43" t="s">
        <v>13</v>
      </c>
      <c r="D1395" s="43" t="s">
        <v>1</v>
      </c>
      <c r="E1395" s="43" t="s">
        <v>65</v>
      </c>
      <c r="F1395" s="40" t="s">
        <v>68</v>
      </c>
      <c r="G1395" s="44">
        <v>4</v>
      </c>
      <c r="H1395" s="43" t="s">
        <v>3</v>
      </c>
      <c r="I1395" s="40">
        <v>1.53</v>
      </c>
      <c r="J1395" s="40"/>
      <c r="K1395" s="43" t="s">
        <v>60</v>
      </c>
      <c r="L1395" s="43" t="s">
        <v>79</v>
      </c>
      <c r="M1395" s="47" t="s">
        <v>73</v>
      </c>
    </row>
    <row r="1396" spans="2:13">
      <c r="B1396" s="42">
        <v>2.0833333333333301E-2</v>
      </c>
      <c r="C1396" s="43" t="s">
        <v>13</v>
      </c>
      <c r="D1396" s="43" t="s">
        <v>1</v>
      </c>
      <c r="E1396" s="43" t="s">
        <v>65</v>
      </c>
      <c r="F1396" s="40" t="s">
        <v>68</v>
      </c>
      <c r="G1396" s="44">
        <v>4</v>
      </c>
      <c r="H1396" s="43" t="s">
        <v>3</v>
      </c>
      <c r="I1396" s="40">
        <v>1.53</v>
      </c>
      <c r="J1396" s="40"/>
      <c r="K1396" s="43" t="s">
        <v>60</v>
      </c>
      <c r="L1396" s="43" t="s">
        <v>79</v>
      </c>
      <c r="M1396" s="47" t="s">
        <v>73</v>
      </c>
    </row>
    <row r="1397" spans="2:13">
      <c r="B1397" s="42">
        <v>4.1666666666666699E-2</v>
      </c>
      <c r="C1397" s="43" t="s">
        <v>13</v>
      </c>
      <c r="D1397" s="43" t="s">
        <v>1</v>
      </c>
      <c r="E1397" s="43" t="s">
        <v>65</v>
      </c>
      <c r="F1397" s="40" t="s">
        <v>68</v>
      </c>
      <c r="G1397" s="44">
        <v>4</v>
      </c>
      <c r="H1397" s="43" t="s">
        <v>3</v>
      </c>
      <c r="I1397" s="40">
        <v>1.53</v>
      </c>
      <c r="J1397" s="40"/>
      <c r="K1397" s="43" t="s">
        <v>60</v>
      </c>
      <c r="L1397" s="43" t="s">
        <v>79</v>
      </c>
      <c r="M1397" s="47" t="s">
        <v>73</v>
      </c>
    </row>
    <row r="1398" spans="2:13">
      <c r="B1398" s="42">
        <v>6.25E-2</v>
      </c>
      <c r="C1398" s="43" t="s">
        <v>13</v>
      </c>
      <c r="D1398" s="43" t="s">
        <v>1</v>
      </c>
      <c r="E1398" s="43" t="s">
        <v>65</v>
      </c>
      <c r="F1398" s="40" t="s">
        <v>68</v>
      </c>
      <c r="G1398" s="44">
        <v>4</v>
      </c>
      <c r="H1398" s="43" t="s">
        <v>3</v>
      </c>
      <c r="I1398" s="40">
        <v>1.53</v>
      </c>
      <c r="J1398" s="40"/>
      <c r="K1398" s="43" t="s">
        <v>60</v>
      </c>
      <c r="L1398" s="43" t="s">
        <v>79</v>
      </c>
      <c r="M1398" s="47" t="s">
        <v>73</v>
      </c>
    </row>
    <row r="1399" spans="2:13">
      <c r="B1399" s="42">
        <v>8.3333333333333301E-2</v>
      </c>
      <c r="C1399" s="43" t="s">
        <v>13</v>
      </c>
      <c r="D1399" s="43" t="s">
        <v>1</v>
      </c>
      <c r="E1399" s="43" t="s">
        <v>65</v>
      </c>
      <c r="F1399" s="40" t="s">
        <v>68</v>
      </c>
      <c r="G1399" s="44">
        <v>4</v>
      </c>
      <c r="H1399" s="43" t="s">
        <v>3</v>
      </c>
      <c r="I1399" s="40">
        <v>1.53</v>
      </c>
      <c r="J1399" s="40"/>
      <c r="K1399" s="43" t="s">
        <v>60</v>
      </c>
      <c r="L1399" s="43" t="s">
        <v>79</v>
      </c>
      <c r="M1399" s="47" t="s">
        <v>73</v>
      </c>
    </row>
    <row r="1400" spans="2:13">
      <c r="B1400" s="42">
        <v>0.104166666666667</v>
      </c>
      <c r="C1400" s="43" t="s">
        <v>13</v>
      </c>
      <c r="D1400" s="43" t="s">
        <v>1</v>
      </c>
      <c r="E1400" s="43" t="s">
        <v>65</v>
      </c>
      <c r="F1400" s="40" t="s">
        <v>68</v>
      </c>
      <c r="G1400" s="44">
        <v>4</v>
      </c>
      <c r="H1400" s="43" t="s">
        <v>3</v>
      </c>
      <c r="I1400" s="40">
        <v>1.53</v>
      </c>
      <c r="J1400" s="40"/>
      <c r="K1400" s="43" t="s">
        <v>60</v>
      </c>
      <c r="L1400" s="43" t="s">
        <v>79</v>
      </c>
      <c r="M1400" s="47" t="s">
        <v>73</v>
      </c>
    </row>
    <row r="1401" spans="2:13">
      <c r="B1401" s="42">
        <v>0.125</v>
      </c>
      <c r="C1401" s="43" t="s">
        <v>13</v>
      </c>
      <c r="D1401" s="43" t="s">
        <v>1</v>
      </c>
      <c r="E1401" s="43" t="s">
        <v>65</v>
      </c>
      <c r="F1401" s="40" t="s">
        <v>68</v>
      </c>
      <c r="G1401" s="44">
        <v>4</v>
      </c>
      <c r="H1401" s="43" t="s">
        <v>3</v>
      </c>
      <c r="I1401" s="40">
        <v>1.53</v>
      </c>
      <c r="J1401" s="40"/>
      <c r="K1401" s="43" t="s">
        <v>60</v>
      </c>
      <c r="L1401" s="43" t="s">
        <v>79</v>
      </c>
      <c r="M1401" s="47" t="s">
        <v>73</v>
      </c>
    </row>
    <row r="1402" spans="2:13">
      <c r="B1402" s="42">
        <v>0.14583333333333301</v>
      </c>
      <c r="C1402" s="43" t="s">
        <v>13</v>
      </c>
      <c r="D1402" s="43" t="s">
        <v>1</v>
      </c>
      <c r="E1402" s="43" t="s">
        <v>65</v>
      </c>
      <c r="F1402" s="40" t="s">
        <v>68</v>
      </c>
      <c r="G1402" s="44">
        <v>4</v>
      </c>
      <c r="H1402" s="43" t="s">
        <v>3</v>
      </c>
      <c r="I1402" s="40">
        <v>1.53</v>
      </c>
      <c r="J1402" s="40"/>
      <c r="K1402" s="43" t="s">
        <v>60</v>
      </c>
      <c r="L1402" s="43" t="s">
        <v>79</v>
      </c>
      <c r="M1402" s="47" t="s">
        <v>73</v>
      </c>
    </row>
    <row r="1403" spans="2:13">
      <c r="B1403" s="42">
        <v>0.16666666666666699</v>
      </c>
      <c r="C1403" s="43" t="s">
        <v>13</v>
      </c>
      <c r="D1403" s="43" t="s">
        <v>1</v>
      </c>
      <c r="E1403" s="43" t="s">
        <v>65</v>
      </c>
      <c r="F1403" s="40" t="s">
        <v>68</v>
      </c>
      <c r="G1403" s="44">
        <v>4</v>
      </c>
      <c r="H1403" s="43" t="s">
        <v>3</v>
      </c>
      <c r="I1403" s="40">
        <v>1.53</v>
      </c>
      <c r="J1403" s="40"/>
      <c r="K1403" s="43" t="s">
        <v>60</v>
      </c>
      <c r="L1403" s="43" t="s">
        <v>79</v>
      </c>
      <c r="M1403" s="47" t="s">
        <v>73</v>
      </c>
    </row>
    <row r="1404" spans="2:13">
      <c r="B1404" s="42">
        <v>0.1875</v>
      </c>
      <c r="C1404" s="43" t="s">
        <v>13</v>
      </c>
      <c r="D1404" s="43" t="s">
        <v>1</v>
      </c>
      <c r="E1404" s="43" t="s">
        <v>65</v>
      </c>
      <c r="F1404" s="40" t="s">
        <v>68</v>
      </c>
      <c r="G1404" s="44">
        <v>4</v>
      </c>
      <c r="H1404" s="43" t="s">
        <v>3</v>
      </c>
      <c r="I1404" s="40">
        <v>1.53</v>
      </c>
      <c r="J1404" s="40"/>
      <c r="K1404" s="43" t="s">
        <v>60</v>
      </c>
      <c r="L1404" s="43" t="s">
        <v>79</v>
      </c>
      <c r="M1404" s="47" t="s">
        <v>73</v>
      </c>
    </row>
    <row r="1405" spans="2:13">
      <c r="B1405" s="42">
        <v>0.20833333333333301</v>
      </c>
      <c r="C1405" s="43" t="s">
        <v>13</v>
      </c>
      <c r="D1405" s="43" t="s">
        <v>1</v>
      </c>
      <c r="E1405" s="43" t="s">
        <v>65</v>
      </c>
      <c r="F1405" s="40" t="s">
        <v>68</v>
      </c>
      <c r="G1405" s="44">
        <v>4</v>
      </c>
      <c r="H1405" s="43" t="s">
        <v>3</v>
      </c>
      <c r="I1405" s="40">
        <v>1.53</v>
      </c>
      <c r="J1405" s="40"/>
      <c r="K1405" s="43" t="s">
        <v>60</v>
      </c>
      <c r="L1405" s="43" t="s">
        <v>79</v>
      </c>
      <c r="M1405" s="47" t="s">
        <v>73</v>
      </c>
    </row>
    <row r="1406" spans="2:13">
      <c r="B1406" s="42">
        <v>0.22916666666666699</v>
      </c>
      <c r="C1406" s="43" t="s">
        <v>13</v>
      </c>
      <c r="D1406" s="43" t="s">
        <v>1</v>
      </c>
      <c r="E1406" s="43" t="s">
        <v>65</v>
      </c>
      <c r="F1406" s="40" t="s">
        <v>68</v>
      </c>
      <c r="G1406" s="44">
        <v>4</v>
      </c>
      <c r="H1406" s="43" t="s">
        <v>3</v>
      </c>
      <c r="I1406" s="40">
        <v>1.53</v>
      </c>
      <c r="J1406" s="40"/>
      <c r="K1406" s="43" t="s">
        <v>60</v>
      </c>
      <c r="L1406" s="43" t="s">
        <v>79</v>
      </c>
      <c r="M1406" s="47" t="s">
        <v>73</v>
      </c>
    </row>
    <row r="1407" spans="2:13">
      <c r="B1407" s="42">
        <v>0.25</v>
      </c>
      <c r="C1407" s="43" t="s">
        <v>13</v>
      </c>
      <c r="D1407" s="43" t="s">
        <v>1</v>
      </c>
      <c r="E1407" s="43" t="s">
        <v>65</v>
      </c>
      <c r="F1407" s="40" t="s">
        <v>68</v>
      </c>
      <c r="G1407" s="44">
        <v>4</v>
      </c>
      <c r="H1407" s="43" t="s">
        <v>3</v>
      </c>
      <c r="I1407" s="40">
        <v>1.53</v>
      </c>
      <c r="J1407" s="40"/>
      <c r="K1407" s="43" t="s">
        <v>60</v>
      </c>
      <c r="L1407" s="43" t="s">
        <v>79</v>
      </c>
      <c r="M1407" s="47" t="s">
        <v>73</v>
      </c>
    </row>
    <row r="1408" spans="2:13">
      <c r="B1408" s="42">
        <v>0.27083333333333298</v>
      </c>
      <c r="C1408" s="43" t="s">
        <v>13</v>
      </c>
      <c r="D1408" s="43" t="s">
        <v>1</v>
      </c>
      <c r="E1408" s="43" t="s">
        <v>65</v>
      </c>
      <c r="F1408" s="40" t="s">
        <v>68</v>
      </c>
      <c r="G1408" s="44">
        <v>4</v>
      </c>
      <c r="H1408" s="43" t="s">
        <v>3</v>
      </c>
      <c r="I1408" s="40">
        <v>1.53</v>
      </c>
      <c r="J1408" s="40"/>
      <c r="K1408" s="43" t="s">
        <v>60</v>
      </c>
      <c r="L1408" s="43" t="s">
        <v>79</v>
      </c>
      <c r="M1408" s="47" t="s">
        <v>73</v>
      </c>
    </row>
    <row r="1409" spans="2:13">
      <c r="B1409" s="42">
        <v>0.29166666666666702</v>
      </c>
      <c r="C1409" s="43" t="s">
        <v>13</v>
      </c>
      <c r="D1409" s="43" t="s">
        <v>1</v>
      </c>
      <c r="E1409" s="43" t="s">
        <v>65</v>
      </c>
      <c r="F1409" s="40" t="s">
        <v>68</v>
      </c>
      <c r="G1409" s="44">
        <v>4</v>
      </c>
      <c r="H1409" s="43" t="s">
        <v>3</v>
      </c>
      <c r="I1409" s="40">
        <v>1.53</v>
      </c>
      <c r="J1409" s="40"/>
      <c r="K1409" s="43" t="s">
        <v>60</v>
      </c>
      <c r="L1409" s="43" t="s">
        <v>79</v>
      </c>
      <c r="M1409" s="47" t="s">
        <v>73</v>
      </c>
    </row>
    <row r="1410" spans="2:13">
      <c r="B1410" s="42">
        <v>0.3125</v>
      </c>
      <c r="C1410" s="43" t="s">
        <v>13</v>
      </c>
      <c r="D1410" s="43" t="s">
        <v>1</v>
      </c>
      <c r="E1410" s="43" t="s">
        <v>65</v>
      </c>
      <c r="F1410" s="40" t="s">
        <v>68</v>
      </c>
      <c r="G1410" s="44">
        <v>4</v>
      </c>
      <c r="H1410" s="43" t="s">
        <v>3</v>
      </c>
      <c r="I1410" s="40">
        <v>1.53</v>
      </c>
      <c r="J1410" s="40"/>
      <c r="K1410" s="43" t="s">
        <v>60</v>
      </c>
      <c r="L1410" s="43" t="s">
        <v>79</v>
      </c>
      <c r="M1410" s="47" t="s">
        <v>73</v>
      </c>
    </row>
    <row r="1411" spans="2:13">
      <c r="B1411" s="42">
        <v>0.33333333333333298</v>
      </c>
      <c r="C1411" s="43" t="s">
        <v>13</v>
      </c>
      <c r="D1411" s="43" t="s">
        <v>1</v>
      </c>
      <c r="E1411" s="43" t="s">
        <v>65</v>
      </c>
      <c r="F1411" s="40" t="s">
        <v>68</v>
      </c>
      <c r="G1411" s="44">
        <v>4</v>
      </c>
      <c r="H1411" s="43" t="s">
        <v>3</v>
      </c>
      <c r="I1411" s="40">
        <v>1.53</v>
      </c>
      <c r="J1411" s="40"/>
      <c r="K1411" s="43" t="s">
        <v>60</v>
      </c>
      <c r="L1411" s="43" t="s">
        <v>79</v>
      </c>
      <c r="M1411" s="47" t="s">
        <v>73</v>
      </c>
    </row>
    <row r="1412" spans="2:13">
      <c r="B1412" s="42">
        <v>0.35416666666666702</v>
      </c>
      <c r="C1412" s="43" t="s">
        <v>13</v>
      </c>
      <c r="D1412" s="43" t="s">
        <v>1</v>
      </c>
      <c r="E1412" s="43" t="s">
        <v>65</v>
      </c>
      <c r="F1412" s="40" t="s">
        <v>68</v>
      </c>
      <c r="G1412" s="44">
        <v>4</v>
      </c>
      <c r="H1412" s="43" t="s">
        <v>3</v>
      </c>
      <c r="I1412" s="40">
        <v>1.53</v>
      </c>
      <c r="J1412" s="40"/>
      <c r="K1412" s="43" t="s">
        <v>60</v>
      </c>
      <c r="L1412" s="43" t="s">
        <v>79</v>
      </c>
      <c r="M1412" s="47" t="s">
        <v>73</v>
      </c>
    </row>
    <row r="1413" spans="2:13">
      <c r="B1413" s="42">
        <v>0.375</v>
      </c>
      <c r="C1413" s="43" t="s">
        <v>13</v>
      </c>
      <c r="D1413" s="43" t="s">
        <v>1</v>
      </c>
      <c r="E1413" s="43" t="s">
        <v>65</v>
      </c>
      <c r="F1413" s="40" t="s">
        <v>68</v>
      </c>
      <c r="G1413" s="44">
        <v>4</v>
      </c>
      <c r="H1413" s="43" t="s">
        <v>3</v>
      </c>
      <c r="I1413" s="40">
        <v>1.53</v>
      </c>
      <c r="J1413" s="40"/>
      <c r="K1413" s="43" t="s">
        <v>60</v>
      </c>
      <c r="L1413" s="43" t="s">
        <v>79</v>
      </c>
      <c r="M1413" s="47" t="s">
        <v>73</v>
      </c>
    </row>
    <row r="1414" spans="2:13">
      <c r="B1414" s="42">
        <v>0.39583333333333298</v>
      </c>
      <c r="C1414" s="43" t="s">
        <v>13</v>
      </c>
      <c r="D1414" s="43" t="s">
        <v>1</v>
      </c>
      <c r="E1414" s="43" t="s">
        <v>65</v>
      </c>
      <c r="F1414" s="40" t="s">
        <v>68</v>
      </c>
      <c r="G1414" s="44">
        <v>4</v>
      </c>
      <c r="H1414" s="43" t="s">
        <v>3</v>
      </c>
      <c r="I1414" s="40">
        <v>1.53</v>
      </c>
      <c r="J1414" s="40"/>
      <c r="K1414" s="43" t="s">
        <v>60</v>
      </c>
      <c r="L1414" s="43" t="s">
        <v>79</v>
      </c>
      <c r="M1414" s="47" t="s">
        <v>73</v>
      </c>
    </row>
    <row r="1415" spans="2:13">
      <c r="B1415" s="42">
        <v>0.41666666666666702</v>
      </c>
      <c r="C1415" s="43" t="s">
        <v>13</v>
      </c>
      <c r="D1415" s="43" t="s">
        <v>1</v>
      </c>
      <c r="E1415" s="43" t="s">
        <v>65</v>
      </c>
      <c r="F1415" s="40" t="s">
        <v>68</v>
      </c>
      <c r="G1415" s="44">
        <v>4</v>
      </c>
      <c r="H1415" s="43" t="s">
        <v>3</v>
      </c>
      <c r="I1415" s="40">
        <v>1.53</v>
      </c>
      <c r="J1415" s="40"/>
      <c r="K1415" s="43" t="s">
        <v>60</v>
      </c>
      <c r="L1415" s="43" t="s">
        <v>79</v>
      </c>
      <c r="M1415" s="47" t="s">
        <v>73</v>
      </c>
    </row>
    <row r="1416" spans="2:13">
      <c r="B1416" s="42">
        <v>0.4375</v>
      </c>
      <c r="C1416" s="43" t="s">
        <v>13</v>
      </c>
      <c r="D1416" s="43" t="s">
        <v>1</v>
      </c>
      <c r="E1416" s="43" t="s">
        <v>65</v>
      </c>
      <c r="F1416" s="40" t="s">
        <v>68</v>
      </c>
      <c r="G1416" s="44">
        <v>4</v>
      </c>
      <c r="H1416" s="43" t="s">
        <v>3</v>
      </c>
      <c r="I1416" s="40">
        <v>1.53</v>
      </c>
      <c r="J1416" s="40"/>
      <c r="K1416" s="43" t="s">
        <v>60</v>
      </c>
      <c r="L1416" s="43" t="s">
        <v>79</v>
      </c>
      <c r="M1416" s="47" t="s">
        <v>73</v>
      </c>
    </row>
    <row r="1417" spans="2:13">
      <c r="B1417" s="42">
        <v>0.45833333333333298</v>
      </c>
      <c r="C1417" s="43" t="s">
        <v>13</v>
      </c>
      <c r="D1417" s="43" t="s">
        <v>1</v>
      </c>
      <c r="E1417" s="43" t="s">
        <v>65</v>
      </c>
      <c r="F1417" s="40" t="s">
        <v>68</v>
      </c>
      <c r="G1417" s="44">
        <v>4</v>
      </c>
      <c r="H1417" s="43" t="s">
        <v>3</v>
      </c>
      <c r="I1417" s="40">
        <v>1.53</v>
      </c>
      <c r="J1417" s="40"/>
      <c r="K1417" s="43" t="s">
        <v>60</v>
      </c>
      <c r="L1417" s="43" t="s">
        <v>79</v>
      </c>
      <c r="M1417" s="47" t="s">
        <v>73</v>
      </c>
    </row>
    <row r="1418" spans="2:13">
      <c r="B1418" s="42">
        <v>0.47916666666666702</v>
      </c>
      <c r="C1418" s="43" t="s">
        <v>13</v>
      </c>
      <c r="D1418" s="43" t="s">
        <v>1</v>
      </c>
      <c r="E1418" s="43" t="s">
        <v>65</v>
      </c>
      <c r="F1418" s="40" t="s">
        <v>68</v>
      </c>
      <c r="G1418" s="44">
        <v>4</v>
      </c>
      <c r="H1418" s="43" t="s">
        <v>3</v>
      </c>
      <c r="I1418" s="40">
        <v>1.53</v>
      </c>
      <c r="J1418" s="40"/>
      <c r="K1418" s="43" t="s">
        <v>60</v>
      </c>
      <c r="L1418" s="43" t="s">
        <v>79</v>
      </c>
      <c r="M1418" s="47" t="s">
        <v>73</v>
      </c>
    </row>
    <row r="1419" spans="2:13">
      <c r="B1419" s="42">
        <v>0.5</v>
      </c>
      <c r="C1419" s="43" t="s">
        <v>13</v>
      </c>
      <c r="D1419" s="43" t="s">
        <v>1</v>
      </c>
      <c r="E1419" s="43" t="s">
        <v>65</v>
      </c>
      <c r="F1419" s="40" t="s">
        <v>68</v>
      </c>
      <c r="G1419" s="44">
        <v>4</v>
      </c>
      <c r="H1419" s="43" t="s">
        <v>3</v>
      </c>
      <c r="I1419" s="40">
        <v>1.53</v>
      </c>
      <c r="J1419" s="40"/>
      <c r="K1419" s="43" t="s">
        <v>60</v>
      </c>
      <c r="L1419" s="43" t="s">
        <v>79</v>
      </c>
      <c r="M1419" s="47" t="s">
        <v>73</v>
      </c>
    </row>
    <row r="1420" spans="2:13">
      <c r="B1420" s="42">
        <v>0.52083333333333304</v>
      </c>
      <c r="C1420" s="43" t="s">
        <v>13</v>
      </c>
      <c r="D1420" s="43" t="s">
        <v>1</v>
      </c>
      <c r="E1420" s="43" t="s">
        <v>65</v>
      </c>
      <c r="F1420" s="40" t="s">
        <v>68</v>
      </c>
      <c r="G1420" s="44">
        <v>4</v>
      </c>
      <c r="H1420" s="43" t="s">
        <v>3</v>
      </c>
      <c r="I1420" s="40">
        <v>1.53</v>
      </c>
      <c r="J1420" s="40"/>
      <c r="K1420" s="43" t="s">
        <v>60</v>
      </c>
      <c r="L1420" s="43" t="s">
        <v>79</v>
      </c>
      <c r="M1420" s="47" t="s">
        <v>73</v>
      </c>
    </row>
    <row r="1421" spans="2:13">
      <c r="B1421" s="42">
        <v>0.54166666666666696</v>
      </c>
      <c r="C1421" s="43" t="s">
        <v>13</v>
      </c>
      <c r="D1421" s="43" t="s">
        <v>1</v>
      </c>
      <c r="E1421" s="43" t="s">
        <v>65</v>
      </c>
      <c r="F1421" s="40" t="s">
        <v>68</v>
      </c>
      <c r="G1421" s="44">
        <v>4</v>
      </c>
      <c r="H1421" s="43" t="s">
        <v>3</v>
      </c>
      <c r="I1421" s="40">
        <v>1.53</v>
      </c>
      <c r="J1421" s="40"/>
      <c r="K1421" s="43" t="s">
        <v>60</v>
      </c>
      <c r="L1421" s="43" t="s">
        <v>79</v>
      </c>
      <c r="M1421" s="47" t="s">
        <v>73</v>
      </c>
    </row>
    <row r="1422" spans="2:13">
      <c r="B1422" s="42">
        <v>0.5625</v>
      </c>
      <c r="C1422" s="43" t="s">
        <v>13</v>
      </c>
      <c r="D1422" s="43" t="s">
        <v>1</v>
      </c>
      <c r="E1422" s="43" t="s">
        <v>65</v>
      </c>
      <c r="F1422" s="40" t="s">
        <v>68</v>
      </c>
      <c r="G1422" s="44">
        <v>4</v>
      </c>
      <c r="H1422" s="43" t="s">
        <v>3</v>
      </c>
      <c r="I1422" s="40">
        <v>1.53</v>
      </c>
      <c r="J1422" s="40"/>
      <c r="K1422" s="43" t="s">
        <v>60</v>
      </c>
      <c r="L1422" s="43" t="s">
        <v>79</v>
      </c>
      <c r="M1422" s="47" t="s">
        <v>73</v>
      </c>
    </row>
    <row r="1423" spans="2:13">
      <c r="B1423" s="42">
        <v>0.58333333333333304</v>
      </c>
      <c r="C1423" s="43" t="s">
        <v>13</v>
      </c>
      <c r="D1423" s="43" t="s">
        <v>1</v>
      </c>
      <c r="E1423" s="43" t="s">
        <v>65</v>
      </c>
      <c r="F1423" s="40" t="s">
        <v>68</v>
      </c>
      <c r="G1423" s="44">
        <v>4</v>
      </c>
      <c r="H1423" s="43" t="s">
        <v>3</v>
      </c>
      <c r="I1423" s="40">
        <v>1.53</v>
      </c>
      <c r="J1423" s="40"/>
      <c r="K1423" s="43" t="s">
        <v>60</v>
      </c>
      <c r="L1423" s="43" t="s">
        <v>79</v>
      </c>
      <c r="M1423" s="47" t="s">
        <v>73</v>
      </c>
    </row>
    <row r="1424" spans="2:13">
      <c r="B1424" s="42">
        <v>0.60416666666666696</v>
      </c>
      <c r="C1424" s="43" t="s">
        <v>13</v>
      </c>
      <c r="D1424" s="43" t="s">
        <v>1</v>
      </c>
      <c r="E1424" s="43" t="s">
        <v>65</v>
      </c>
      <c r="F1424" s="40" t="s">
        <v>68</v>
      </c>
      <c r="G1424" s="44">
        <v>4</v>
      </c>
      <c r="H1424" s="43" t="s">
        <v>3</v>
      </c>
      <c r="I1424" s="40">
        <v>1.53</v>
      </c>
      <c r="J1424" s="40"/>
      <c r="K1424" s="43" t="s">
        <v>60</v>
      </c>
      <c r="L1424" s="43" t="s">
        <v>79</v>
      </c>
      <c r="M1424" s="47" t="s">
        <v>73</v>
      </c>
    </row>
    <row r="1425" spans="2:13">
      <c r="B1425" s="42">
        <v>0.625</v>
      </c>
      <c r="C1425" s="43" t="s">
        <v>13</v>
      </c>
      <c r="D1425" s="43" t="s">
        <v>1</v>
      </c>
      <c r="E1425" s="43" t="s">
        <v>65</v>
      </c>
      <c r="F1425" s="40" t="s">
        <v>68</v>
      </c>
      <c r="G1425" s="44">
        <v>4</v>
      </c>
      <c r="H1425" s="43" t="s">
        <v>3</v>
      </c>
      <c r="I1425" s="40">
        <v>1.53</v>
      </c>
      <c r="J1425" s="40"/>
      <c r="K1425" s="43" t="s">
        <v>60</v>
      </c>
      <c r="L1425" s="43" t="s">
        <v>79</v>
      </c>
      <c r="M1425" s="47" t="s">
        <v>73</v>
      </c>
    </row>
    <row r="1426" spans="2:13">
      <c r="B1426" s="42">
        <v>0.64583333333333304</v>
      </c>
      <c r="C1426" s="43" t="s">
        <v>13</v>
      </c>
      <c r="D1426" s="43" t="s">
        <v>1</v>
      </c>
      <c r="E1426" s="43" t="s">
        <v>65</v>
      </c>
      <c r="F1426" s="40" t="s">
        <v>68</v>
      </c>
      <c r="G1426" s="44">
        <v>4</v>
      </c>
      <c r="H1426" s="43" t="s">
        <v>3</v>
      </c>
      <c r="I1426" s="40">
        <v>1.53</v>
      </c>
      <c r="J1426" s="40"/>
      <c r="K1426" s="43" t="s">
        <v>60</v>
      </c>
      <c r="L1426" s="43" t="s">
        <v>79</v>
      </c>
      <c r="M1426" s="47" t="s">
        <v>73</v>
      </c>
    </row>
    <row r="1427" spans="2:13">
      <c r="B1427" s="42">
        <v>0.66666666666666696</v>
      </c>
      <c r="C1427" s="43" t="s">
        <v>13</v>
      </c>
      <c r="D1427" s="43" t="s">
        <v>1</v>
      </c>
      <c r="E1427" s="43" t="s">
        <v>65</v>
      </c>
      <c r="F1427" s="40" t="s">
        <v>68</v>
      </c>
      <c r="G1427" s="44">
        <v>4</v>
      </c>
      <c r="H1427" s="43" t="s">
        <v>3</v>
      </c>
      <c r="I1427" s="40">
        <v>1.53</v>
      </c>
      <c r="J1427" s="40"/>
      <c r="K1427" s="43" t="s">
        <v>60</v>
      </c>
      <c r="L1427" s="43" t="s">
        <v>79</v>
      </c>
      <c r="M1427" s="47" t="s">
        <v>73</v>
      </c>
    </row>
    <row r="1428" spans="2:13">
      <c r="B1428" s="42">
        <v>0.6875</v>
      </c>
      <c r="C1428" s="43" t="s">
        <v>13</v>
      </c>
      <c r="D1428" s="43" t="s">
        <v>1</v>
      </c>
      <c r="E1428" s="43" t="s">
        <v>65</v>
      </c>
      <c r="F1428" s="40" t="s">
        <v>68</v>
      </c>
      <c r="G1428" s="44">
        <v>4</v>
      </c>
      <c r="H1428" s="43" t="s">
        <v>3</v>
      </c>
      <c r="I1428" s="40">
        <v>1.53</v>
      </c>
      <c r="J1428" s="40"/>
      <c r="K1428" s="43" t="s">
        <v>60</v>
      </c>
      <c r="L1428" s="43" t="s">
        <v>79</v>
      </c>
      <c r="M1428" s="47" t="s">
        <v>73</v>
      </c>
    </row>
    <row r="1429" spans="2:13">
      <c r="B1429" s="42">
        <v>0.70833333333333304</v>
      </c>
      <c r="C1429" s="43" t="s">
        <v>13</v>
      </c>
      <c r="D1429" s="43" t="s">
        <v>1</v>
      </c>
      <c r="E1429" s="43" t="s">
        <v>65</v>
      </c>
      <c r="F1429" s="40" t="s">
        <v>68</v>
      </c>
      <c r="G1429" s="44">
        <v>4</v>
      </c>
      <c r="H1429" s="43" t="s">
        <v>3</v>
      </c>
      <c r="I1429" s="40">
        <v>1.53</v>
      </c>
      <c r="J1429" s="40"/>
      <c r="K1429" s="43" t="s">
        <v>60</v>
      </c>
      <c r="L1429" s="43" t="s">
        <v>79</v>
      </c>
      <c r="M1429" s="47" t="s">
        <v>73</v>
      </c>
    </row>
    <row r="1430" spans="2:13">
      <c r="B1430" s="42">
        <v>0.72916666666666696</v>
      </c>
      <c r="C1430" s="43" t="s">
        <v>13</v>
      </c>
      <c r="D1430" s="43" t="s">
        <v>1</v>
      </c>
      <c r="E1430" s="43" t="s">
        <v>65</v>
      </c>
      <c r="F1430" s="40" t="s">
        <v>68</v>
      </c>
      <c r="G1430" s="44">
        <v>4</v>
      </c>
      <c r="H1430" s="43" t="s">
        <v>3</v>
      </c>
      <c r="I1430" s="40">
        <v>1.53</v>
      </c>
      <c r="J1430" s="40"/>
      <c r="K1430" s="43" t="s">
        <v>60</v>
      </c>
      <c r="L1430" s="43" t="s">
        <v>79</v>
      </c>
      <c r="M1430" s="47" t="s">
        <v>73</v>
      </c>
    </row>
    <row r="1431" spans="2:13">
      <c r="B1431" s="42">
        <v>0.75</v>
      </c>
      <c r="C1431" s="43" t="s">
        <v>13</v>
      </c>
      <c r="D1431" s="43" t="s">
        <v>1</v>
      </c>
      <c r="E1431" s="43" t="s">
        <v>65</v>
      </c>
      <c r="F1431" s="40" t="s">
        <v>68</v>
      </c>
      <c r="G1431" s="44">
        <v>4</v>
      </c>
      <c r="H1431" s="43" t="s">
        <v>3</v>
      </c>
      <c r="I1431" s="40">
        <v>1.53</v>
      </c>
      <c r="J1431" s="40"/>
      <c r="K1431" s="43" t="s">
        <v>60</v>
      </c>
      <c r="L1431" s="43" t="s">
        <v>79</v>
      </c>
      <c r="M1431" s="47" t="s">
        <v>73</v>
      </c>
    </row>
    <row r="1432" spans="2:13">
      <c r="B1432" s="42">
        <v>0.77083333333333304</v>
      </c>
      <c r="C1432" s="43" t="s">
        <v>13</v>
      </c>
      <c r="D1432" s="43" t="s">
        <v>1</v>
      </c>
      <c r="E1432" s="43" t="s">
        <v>65</v>
      </c>
      <c r="F1432" s="40" t="s">
        <v>68</v>
      </c>
      <c r="G1432" s="44">
        <v>4</v>
      </c>
      <c r="H1432" s="43" t="s">
        <v>3</v>
      </c>
      <c r="I1432" s="40">
        <v>1.53</v>
      </c>
      <c r="J1432" s="40"/>
      <c r="K1432" s="43" t="s">
        <v>60</v>
      </c>
      <c r="L1432" s="43" t="s">
        <v>79</v>
      </c>
      <c r="M1432" s="47" t="s">
        <v>73</v>
      </c>
    </row>
    <row r="1433" spans="2:13">
      <c r="B1433" s="42">
        <v>0.79166666666666696</v>
      </c>
      <c r="C1433" s="43" t="s">
        <v>13</v>
      </c>
      <c r="D1433" s="43" t="s">
        <v>1</v>
      </c>
      <c r="E1433" s="43" t="s">
        <v>65</v>
      </c>
      <c r="F1433" s="40" t="s">
        <v>68</v>
      </c>
      <c r="G1433" s="44">
        <v>4</v>
      </c>
      <c r="H1433" s="43" t="s">
        <v>3</v>
      </c>
      <c r="I1433" s="40">
        <v>1.53</v>
      </c>
      <c r="J1433" s="40"/>
      <c r="K1433" s="43" t="s">
        <v>60</v>
      </c>
      <c r="L1433" s="43" t="s">
        <v>79</v>
      </c>
      <c r="M1433" s="47" t="s">
        <v>73</v>
      </c>
    </row>
    <row r="1434" spans="2:13">
      <c r="B1434" s="42">
        <v>0.8125</v>
      </c>
      <c r="C1434" s="43" t="s">
        <v>13</v>
      </c>
      <c r="D1434" s="43" t="s">
        <v>1</v>
      </c>
      <c r="E1434" s="43" t="s">
        <v>65</v>
      </c>
      <c r="F1434" s="40" t="s">
        <v>68</v>
      </c>
      <c r="G1434" s="44">
        <v>4</v>
      </c>
      <c r="H1434" s="43" t="s">
        <v>3</v>
      </c>
      <c r="I1434" s="40">
        <v>1.53</v>
      </c>
      <c r="J1434" s="40"/>
      <c r="K1434" s="43" t="s">
        <v>60</v>
      </c>
      <c r="L1434" s="43" t="s">
        <v>79</v>
      </c>
      <c r="M1434" s="47" t="s">
        <v>73</v>
      </c>
    </row>
    <row r="1435" spans="2:13">
      <c r="B1435" s="42">
        <v>0.83333333333333304</v>
      </c>
      <c r="C1435" s="43" t="s">
        <v>13</v>
      </c>
      <c r="D1435" s="43" t="s">
        <v>1</v>
      </c>
      <c r="E1435" s="43" t="s">
        <v>65</v>
      </c>
      <c r="F1435" s="40" t="s">
        <v>68</v>
      </c>
      <c r="G1435" s="44">
        <v>4</v>
      </c>
      <c r="H1435" s="43" t="s">
        <v>3</v>
      </c>
      <c r="I1435" s="40">
        <v>1.53</v>
      </c>
      <c r="J1435" s="40"/>
      <c r="K1435" s="43" t="s">
        <v>60</v>
      </c>
      <c r="L1435" s="43" t="s">
        <v>79</v>
      </c>
      <c r="M1435" s="47" t="s">
        <v>73</v>
      </c>
    </row>
    <row r="1436" spans="2:13">
      <c r="B1436" s="42">
        <v>0.85416666666666696</v>
      </c>
      <c r="C1436" s="43" t="s">
        <v>13</v>
      </c>
      <c r="D1436" s="43" t="s">
        <v>1</v>
      </c>
      <c r="E1436" s="43" t="s">
        <v>65</v>
      </c>
      <c r="F1436" s="40" t="s">
        <v>68</v>
      </c>
      <c r="G1436" s="44">
        <v>4</v>
      </c>
      <c r="H1436" s="43" t="s">
        <v>3</v>
      </c>
      <c r="I1436" s="40">
        <v>1.53</v>
      </c>
      <c r="J1436" s="40"/>
      <c r="K1436" s="43" t="s">
        <v>60</v>
      </c>
      <c r="L1436" s="43" t="s">
        <v>79</v>
      </c>
      <c r="M1436" s="47" t="s">
        <v>73</v>
      </c>
    </row>
    <row r="1437" spans="2:13">
      <c r="B1437" s="42">
        <v>0.875</v>
      </c>
      <c r="C1437" s="43" t="s">
        <v>13</v>
      </c>
      <c r="D1437" s="43" t="s">
        <v>1</v>
      </c>
      <c r="E1437" s="43" t="s">
        <v>65</v>
      </c>
      <c r="F1437" s="40" t="s">
        <v>68</v>
      </c>
      <c r="G1437" s="44">
        <v>4</v>
      </c>
      <c r="H1437" s="43" t="s">
        <v>3</v>
      </c>
      <c r="I1437" s="40">
        <v>1.53</v>
      </c>
      <c r="J1437" s="40"/>
      <c r="K1437" s="43" t="s">
        <v>60</v>
      </c>
      <c r="L1437" s="43" t="s">
        <v>79</v>
      </c>
      <c r="M1437" s="47" t="s">
        <v>73</v>
      </c>
    </row>
    <row r="1438" spans="2:13">
      <c r="B1438" s="42">
        <v>0.89583333333333304</v>
      </c>
      <c r="C1438" s="43" t="s">
        <v>13</v>
      </c>
      <c r="D1438" s="43" t="s">
        <v>1</v>
      </c>
      <c r="E1438" s="43" t="s">
        <v>65</v>
      </c>
      <c r="F1438" s="40" t="s">
        <v>68</v>
      </c>
      <c r="G1438" s="44">
        <v>4</v>
      </c>
      <c r="H1438" s="43" t="s">
        <v>3</v>
      </c>
      <c r="I1438" s="40">
        <v>1.53</v>
      </c>
      <c r="J1438" s="40"/>
      <c r="K1438" s="43" t="s">
        <v>60</v>
      </c>
      <c r="L1438" s="43" t="s">
        <v>79</v>
      </c>
      <c r="M1438" s="47" t="s">
        <v>73</v>
      </c>
    </row>
    <row r="1439" spans="2:13">
      <c r="B1439" s="42">
        <v>0.91666666666666696</v>
      </c>
      <c r="C1439" s="43" t="s">
        <v>13</v>
      </c>
      <c r="D1439" s="43" t="s">
        <v>1</v>
      </c>
      <c r="E1439" s="43" t="s">
        <v>65</v>
      </c>
      <c r="F1439" s="40" t="s">
        <v>68</v>
      </c>
      <c r="G1439" s="44">
        <v>4</v>
      </c>
      <c r="H1439" s="43" t="s">
        <v>3</v>
      </c>
      <c r="I1439" s="40">
        <v>1.53</v>
      </c>
      <c r="J1439" s="40"/>
      <c r="K1439" s="43" t="s">
        <v>60</v>
      </c>
      <c r="L1439" s="43" t="s">
        <v>79</v>
      </c>
      <c r="M1439" s="47" t="s">
        <v>73</v>
      </c>
    </row>
    <row r="1440" spans="2:13">
      <c r="B1440" s="42">
        <v>0.9375</v>
      </c>
      <c r="C1440" s="43" t="s">
        <v>13</v>
      </c>
      <c r="D1440" s="43" t="s">
        <v>1</v>
      </c>
      <c r="E1440" s="43" t="s">
        <v>65</v>
      </c>
      <c r="F1440" s="40" t="s">
        <v>68</v>
      </c>
      <c r="G1440" s="44">
        <v>4</v>
      </c>
      <c r="H1440" s="43" t="s">
        <v>3</v>
      </c>
      <c r="I1440" s="40">
        <v>1.53</v>
      </c>
      <c r="J1440" s="40"/>
      <c r="K1440" s="43" t="s">
        <v>60</v>
      </c>
      <c r="L1440" s="43" t="s">
        <v>79</v>
      </c>
      <c r="M1440" s="47" t="s">
        <v>73</v>
      </c>
    </row>
    <row r="1441" spans="2:13">
      <c r="B1441" s="42">
        <v>0.95833333333333304</v>
      </c>
      <c r="C1441" s="43" t="s">
        <v>13</v>
      </c>
      <c r="D1441" s="43" t="s">
        <v>1</v>
      </c>
      <c r="E1441" s="43" t="s">
        <v>65</v>
      </c>
      <c r="F1441" s="40" t="s">
        <v>68</v>
      </c>
      <c r="G1441" s="44">
        <v>4</v>
      </c>
      <c r="H1441" s="43" t="s">
        <v>3</v>
      </c>
      <c r="I1441" s="40">
        <v>1.53</v>
      </c>
      <c r="J1441" s="40"/>
      <c r="K1441" s="43" t="s">
        <v>60</v>
      </c>
      <c r="L1441" s="43" t="s">
        <v>79</v>
      </c>
      <c r="M1441" s="47" t="s">
        <v>73</v>
      </c>
    </row>
    <row r="1442" spans="2:13">
      <c r="B1442" s="42">
        <v>0.97916666666666696</v>
      </c>
      <c r="C1442" s="43" t="s">
        <v>13</v>
      </c>
      <c r="D1442" s="43" t="s">
        <v>1</v>
      </c>
      <c r="E1442" s="43" t="s">
        <v>65</v>
      </c>
      <c r="F1442" s="40" t="s">
        <v>68</v>
      </c>
      <c r="G1442" s="44">
        <v>4</v>
      </c>
      <c r="H1442" s="43" t="s">
        <v>3</v>
      </c>
      <c r="I1442" s="40">
        <v>1.53</v>
      </c>
      <c r="J1442" s="40"/>
      <c r="K1442" s="43" t="s">
        <v>60</v>
      </c>
      <c r="L1442" s="43" t="s">
        <v>79</v>
      </c>
      <c r="M1442" s="47" t="s">
        <v>73</v>
      </c>
    </row>
    <row r="1443" spans="2:13">
      <c r="B1443" s="42">
        <v>0</v>
      </c>
      <c r="C1443" s="43" t="s">
        <v>8</v>
      </c>
      <c r="D1443" s="43" t="s">
        <v>2</v>
      </c>
      <c r="E1443" s="43" t="s">
        <v>65</v>
      </c>
      <c r="F1443" s="40" t="s">
        <v>71</v>
      </c>
      <c r="G1443" s="44">
        <v>1</v>
      </c>
      <c r="H1443" s="43" t="s">
        <v>3</v>
      </c>
      <c r="I1443" s="40">
        <v>1.53</v>
      </c>
      <c r="J1443" s="40"/>
      <c r="K1443" s="43" t="s">
        <v>69</v>
      </c>
      <c r="L1443" s="43" t="s">
        <v>81</v>
      </c>
      <c r="M1443" s="47" t="s">
        <v>73</v>
      </c>
    </row>
    <row r="1444" spans="2:13">
      <c r="B1444" s="42">
        <v>2.0833333333333301E-2</v>
      </c>
      <c r="C1444" s="43" t="s">
        <v>8</v>
      </c>
      <c r="D1444" s="43" t="s">
        <v>2</v>
      </c>
      <c r="E1444" s="43" t="s">
        <v>65</v>
      </c>
      <c r="F1444" s="40" t="s">
        <v>71</v>
      </c>
      <c r="G1444" s="44">
        <v>1</v>
      </c>
      <c r="H1444" s="43" t="s">
        <v>3</v>
      </c>
      <c r="I1444" s="40">
        <v>1.53</v>
      </c>
      <c r="J1444" s="40"/>
      <c r="K1444" s="43" t="s">
        <v>69</v>
      </c>
      <c r="L1444" s="43" t="s">
        <v>81</v>
      </c>
      <c r="M1444" s="47" t="s">
        <v>73</v>
      </c>
    </row>
    <row r="1445" spans="2:13">
      <c r="B1445" s="42">
        <v>4.1666666666666699E-2</v>
      </c>
      <c r="C1445" s="43" t="s">
        <v>8</v>
      </c>
      <c r="D1445" s="43" t="s">
        <v>2</v>
      </c>
      <c r="E1445" s="43" t="s">
        <v>65</v>
      </c>
      <c r="F1445" s="40" t="s">
        <v>71</v>
      </c>
      <c r="G1445" s="44">
        <v>1</v>
      </c>
      <c r="H1445" s="43" t="s">
        <v>3</v>
      </c>
      <c r="I1445" s="40">
        <v>1.53</v>
      </c>
      <c r="J1445" s="40"/>
      <c r="K1445" s="43" t="s">
        <v>69</v>
      </c>
      <c r="L1445" s="43" t="s">
        <v>81</v>
      </c>
      <c r="M1445" s="47" t="s">
        <v>73</v>
      </c>
    </row>
    <row r="1446" spans="2:13">
      <c r="B1446" s="42">
        <v>6.25E-2</v>
      </c>
      <c r="C1446" s="43" t="s">
        <v>8</v>
      </c>
      <c r="D1446" s="43" t="s">
        <v>2</v>
      </c>
      <c r="E1446" s="43" t="s">
        <v>65</v>
      </c>
      <c r="F1446" s="40" t="s">
        <v>71</v>
      </c>
      <c r="G1446" s="44">
        <v>1</v>
      </c>
      <c r="H1446" s="43" t="s">
        <v>3</v>
      </c>
      <c r="I1446" s="40">
        <v>1.53</v>
      </c>
      <c r="J1446" s="40"/>
      <c r="K1446" s="43" t="s">
        <v>69</v>
      </c>
      <c r="L1446" s="43" t="s">
        <v>81</v>
      </c>
      <c r="M1446" s="47" t="s">
        <v>73</v>
      </c>
    </row>
    <row r="1447" spans="2:13">
      <c r="B1447" s="42">
        <v>8.3333333333333301E-2</v>
      </c>
      <c r="C1447" s="43" t="s">
        <v>8</v>
      </c>
      <c r="D1447" s="43" t="s">
        <v>2</v>
      </c>
      <c r="E1447" s="43" t="s">
        <v>65</v>
      </c>
      <c r="F1447" s="40" t="s">
        <v>71</v>
      </c>
      <c r="G1447" s="44">
        <v>1</v>
      </c>
      <c r="H1447" s="43" t="s">
        <v>3</v>
      </c>
      <c r="I1447" s="40">
        <v>1.53</v>
      </c>
      <c r="J1447" s="40"/>
      <c r="K1447" s="43" t="s">
        <v>69</v>
      </c>
      <c r="L1447" s="43" t="s">
        <v>81</v>
      </c>
      <c r="M1447" s="47" t="s">
        <v>73</v>
      </c>
    </row>
    <row r="1448" spans="2:13">
      <c r="B1448" s="42">
        <v>0.104166666666667</v>
      </c>
      <c r="C1448" s="43" t="s">
        <v>8</v>
      </c>
      <c r="D1448" s="43" t="s">
        <v>2</v>
      </c>
      <c r="E1448" s="43" t="s">
        <v>65</v>
      </c>
      <c r="F1448" s="40" t="s">
        <v>71</v>
      </c>
      <c r="G1448" s="44">
        <v>1</v>
      </c>
      <c r="H1448" s="43" t="s">
        <v>3</v>
      </c>
      <c r="I1448" s="40">
        <v>1.53</v>
      </c>
      <c r="J1448" s="40"/>
      <c r="K1448" s="43" t="s">
        <v>69</v>
      </c>
      <c r="L1448" s="43" t="s">
        <v>81</v>
      </c>
      <c r="M1448" s="47" t="s">
        <v>73</v>
      </c>
    </row>
    <row r="1449" spans="2:13">
      <c r="B1449" s="42">
        <v>0.125</v>
      </c>
      <c r="C1449" s="43" t="s">
        <v>8</v>
      </c>
      <c r="D1449" s="43" t="s">
        <v>2</v>
      </c>
      <c r="E1449" s="43" t="s">
        <v>65</v>
      </c>
      <c r="F1449" s="40" t="s">
        <v>71</v>
      </c>
      <c r="G1449" s="44">
        <v>1</v>
      </c>
      <c r="H1449" s="43" t="s">
        <v>3</v>
      </c>
      <c r="I1449" s="40">
        <v>1.53</v>
      </c>
      <c r="J1449" s="40"/>
      <c r="K1449" s="43" t="s">
        <v>69</v>
      </c>
      <c r="L1449" s="43" t="s">
        <v>81</v>
      </c>
      <c r="M1449" s="47" t="s">
        <v>73</v>
      </c>
    </row>
    <row r="1450" spans="2:13">
      <c r="B1450" s="42">
        <v>0.14583333333333301</v>
      </c>
      <c r="C1450" s="43" t="s">
        <v>8</v>
      </c>
      <c r="D1450" s="43" t="s">
        <v>2</v>
      </c>
      <c r="E1450" s="43" t="s">
        <v>65</v>
      </c>
      <c r="F1450" s="40" t="s">
        <v>71</v>
      </c>
      <c r="G1450" s="44">
        <v>1</v>
      </c>
      <c r="H1450" s="43" t="s">
        <v>3</v>
      </c>
      <c r="I1450" s="40">
        <v>1.53</v>
      </c>
      <c r="J1450" s="40"/>
      <c r="K1450" s="43" t="s">
        <v>69</v>
      </c>
      <c r="L1450" s="43" t="s">
        <v>81</v>
      </c>
      <c r="M1450" s="47" t="s">
        <v>73</v>
      </c>
    </row>
    <row r="1451" spans="2:13">
      <c r="B1451" s="42">
        <v>0.16666666666666699</v>
      </c>
      <c r="C1451" s="43" t="s">
        <v>8</v>
      </c>
      <c r="D1451" s="43" t="s">
        <v>2</v>
      </c>
      <c r="E1451" s="43" t="s">
        <v>65</v>
      </c>
      <c r="F1451" s="40" t="s">
        <v>71</v>
      </c>
      <c r="G1451" s="44">
        <v>1</v>
      </c>
      <c r="H1451" s="43" t="s">
        <v>3</v>
      </c>
      <c r="I1451" s="40">
        <v>1.53</v>
      </c>
      <c r="J1451" s="40"/>
      <c r="K1451" s="43" t="s">
        <v>69</v>
      </c>
      <c r="L1451" s="43" t="s">
        <v>81</v>
      </c>
      <c r="M1451" s="47" t="s">
        <v>73</v>
      </c>
    </row>
    <row r="1452" spans="2:13">
      <c r="B1452" s="42">
        <v>0.1875</v>
      </c>
      <c r="C1452" s="43" t="s">
        <v>8</v>
      </c>
      <c r="D1452" s="43" t="s">
        <v>2</v>
      </c>
      <c r="E1452" s="43" t="s">
        <v>65</v>
      </c>
      <c r="F1452" s="40" t="s">
        <v>71</v>
      </c>
      <c r="G1452" s="44">
        <v>1</v>
      </c>
      <c r="H1452" s="43" t="s">
        <v>3</v>
      </c>
      <c r="I1452" s="40">
        <v>1.53</v>
      </c>
      <c r="J1452" s="40"/>
      <c r="K1452" s="43" t="s">
        <v>69</v>
      </c>
      <c r="L1452" s="43" t="s">
        <v>81</v>
      </c>
      <c r="M1452" s="47" t="s">
        <v>73</v>
      </c>
    </row>
    <row r="1453" spans="2:13">
      <c r="B1453" s="42">
        <v>0.20833333333333301</v>
      </c>
      <c r="C1453" s="43" t="s">
        <v>8</v>
      </c>
      <c r="D1453" s="43" t="s">
        <v>2</v>
      </c>
      <c r="E1453" s="43" t="s">
        <v>65</v>
      </c>
      <c r="F1453" s="40" t="s">
        <v>71</v>
      </c>
      <c r="G1453" s="44">
        <v>1</v>
      </c>
      <c r="H1453" s="43" t="s">
        <v>3</v>
      </c>
      <c r="I1453" s="40">
        <v>1.53</v>
      </c>
      <c r="J1453" s="40"/>
      <c r="K1453" s="43" t="s">
        <v>69</v>
      </c>
      <c r="L1453" s="43" t="s">
        <v>81</v>
      </c>
      <c r="M1453" s="47" t="s">
        <v>73</v>
      </c>
    </row>
    <row r="1454" spans="2:13">
      <c r="B1454" s="42">
        <v>0.22916666666666699</v>
      </c>
      <c r="C1454" s="43" t="s">
        <v>8</v>
      </c>
      <c r="D1454" s="43" t="s">
        <v>2</v>
      </c>
      <c r="E1454" s="43" t="s">
        <v>65</v>
      </c>
      <c r="F1454" s="40" t="s">
        <v>71</v>
      </c>
      <c r="G1454" s="44">
        <v>1</v>
      </c>
      <c r="H1454" s="43" t="s">
        <v>3</v>
      </c>
      <c r="I1454" s="40">
        <v>1.53</v>
      </c>
      <c r="J1454" s="40"/>
      <c r="K1454" s="43" t="s">
        <v>69</v>
      </c>
      <c r="L1454" s="43" t="s">
        <v>81</v>
      </c>
      <c r="M1454" s="47" t="s">
        <v>73</v>
      </c>
    </row>
    <row r="1455" spans="2:13">
      <c r="B1455" s="42">
        <v>0.25</v>
      </c>
      <c r="C1455" s="43" t="s">
        <v>8</v>
      </c>
      <c r="D1455" s="43" t="s">
        <v>2</v>
      </c>
      <c r="E1455" s="43" t="s">
        <v>65</v>
      </c>
      <c r="F1455" s="40" t="s">
        <v>71</v>
      </c>
      <c r="G1455" s="44">
        <v>1</v>
      </c>
      <c r="H1455" s="43" t="s">
        <v>3</v>
      </c>
      <c r="I1455" s="40">
        <v>1.53</v>
      </c>
      <c r="J1455" s="40"/>
      <c r="K1455" s="43" t="s">
        <v>69</v>
      </c>
      <c r="L1455" s="43" t="s">
        <v>81</v>
      </c>
      <c r="M1455" s="47" t="s">
        <v>73</v>
      </c>
    </row>
    <row r="1456" spans="2:13">
      <c r="B1456" s="42">
        <v>0.27083333333333298</v>
      </c>
      <c r="C1456" s="43" t="s">
        <v>8</v>
      </c>
      <c r="D1456" s="43" t="s">
        <v>2</v>
      </c>
      <c r="E1456" s="43" t="s">
        <v>65</v>
      </c>
      <c r="F1456" s="40" t="s">
        <v>71</v>
      </c>
      <c r="G1456" s="44">
        <v>1</v>
      </c>
      <c r="H1456" s="43" t="s">
        <v>3</v>
      </c>
      <c r="I1456" s="40">
        <v>1.53</v>
      </c>
      <c r="J1456" s="40"/>
      <c r="K1456" s="43" t="s">
        <v>69</v>
      </c>
      <c r="L1456" s="43" t="s">
        <v>81</v>
      </c>
      <c r="M1456" s="47" t="s">
        <v>73</v>
      </c>
    </row>
    <row r="1457" spans="2:13">
      <c r="B1457" s="42">
        <v>0.29166666666666702</v>
      </c>
      <c r="C1457" s="43" t="s">
        <v>8</v>
      </c>
      <c r="D1457" s="43" t="s">
        <v>2</v>
      </c>
      <c r="E1457" s="43" t="s">
        <v>65</v>
      </c>
      <c r="F1457" s="40" t="s">
        <v>71</v>
      </c>
      <c r="G1457" s="44">
        <v>1</v>
      </c>
      <c r="H1457" s="43" t="s">
        <v>3</v>
      </c>
      <c r="I1457" s="40">
        <v>1.53</v>
      </c>
      <c r="J1457" s="40"/>
      <c r="K1457" s="43" t="s">
        <v>69</v>
      </c>
      <c r="L1457" s="43" t="s">
        <v>81</v>
      </c>
      <c r="M1457" s="47" t="s">
        <v>73</v>
      </c>
    </row>
    <row r="1458" spans="2:13">
      <c r="B1458" s="42">
        <v>0.3125</v>
      </c>
      <c r="C1458" s="43" t="s">
        <v>8</v>
      </c>
      <c r="D1458" s="43" t="s">
        <v>2</v>
      </c>
      <c r="E1458" s="43" t="s">
        <v>65</v>
      </c>
      <c r="F1458" s="40" t="s">
        <v>71</v>
      </c>
      <c r="G1458" s="44">
        <v>1</v>
      </c>
      <c r="H1458" s="43" t="s">
        <v>3</v>
      </c>
      <c r="I1458" s="40">
        <v>2.97</v>
      </c>
      <c r="J1458" s="40"/>
      <c r="K1458" s="43" t="s">
        <v>69</v>
      </c>
      <c r="L1458" s="43" t="s">
        <v>81</v>
      </c>
      <c r="M1458" s="47" t="s">
        <v>73</v>
      </c>
    </row>
    <row r="1459" spans="2:13">
      <c r="B1459" s="42">
        <v>0.33333333333333298</v>
      </c>
      <c r="C1459" s="43" t="s">
        <v>8</v>
      </c>
      <c r="D1459" s="43" t="s">
        <v>2</v>
      </c>
      <c r="E1459" s="43" t="s">
        <v>65</v>
      </c>
      <c r="F1459" s="40" t="s">
        <v>71</v>
      </c>
      <c r="G1459" s="44">
        <v>1</v>
      </c>
      <c r="H1459" s="43" t="s">
        <v>3</v>
      </c>
      <c r="I1459" s="40">
        <v>2.97</v>
      </c>
      <c r="J1459" s="40"/>
      <c r="K1459" s="43" t="s">
        <v>69</v>
      </c>
      <c r="L1459" s="43" t="s">
        <v>81</v>
      </c>
      <c r="M1459" s="47" t="s">
        <v>73</v>
      </c>
    </row>
    <row r="1460" spans="2:13">
      <c r="B1460" s="42">
        <v>0.35416666666666702</v>
      </c>
      <c r="C1460" s="43" t="s">
        <v>8</v>
      </c>
      <c r="D1460" s="43" t="s">
        <v>2</v>
      </c>
      <c r="E1460" s="43" t="s">
        <v>65</v>
      </c>
      <c r="F1460" s="40" t="s">
        <v>71</v>
      </c>
      <c r="G1460" s="44">
        <v>1</v>
      </c>
      <c r="H1460" s="43" t="s">
        <v>3</v>
      </c>
      <c r="I1460" s="40">
        <v>2.97</v>
      </c>
      <c r="J1460" s="40"/>
      <c r="K1460" s="43" t="s">
        <v>69</v>
      </c>
      <c r="L1460" s="43" t="s">
        <v>81</v>
      </c>
      <c r="M1460" s="47" t="s">
        <v>73</v>
      </c>
    </row>
    <row r="1461" spans="2:13">
      <c r="B1461" s="42">
        <v>0.375</v>
      </c>
      <c r="C1461" s="43" t="s">
        <v>8</v>
      </c>
      <c r="D1461" s="43" t="s">
        <v>2</v>
      </c>
      <c r="E1461" s="43" t="s">
        <v>65</v>
      </c>
      <c r="F1461" s="40" t="s">
        <v>71</v>
      </c>
      <c r="G1461" s="44">
        <v>1</v>
      </c>
      <c r="H1461" s="43" t="s">
        <v>3</v>
      </c>
      <c r="I1461" s="40">
        <v>2.97</v>
      </c>
      <c r="J1461" s="40"/>
      <c r="K1461" s="43" t="s">
        <v>69</v>
      </c>
      <c r="L1461" s="43" t="s">
        <v>81</v>
      </c>
      <c r="M1461" s="47" t="s">
        <v>73</v>
      </c>
    </row>
    <row r="1462" spans="2:13">
      <c r="B1462" s="42">
        <v>0.39583333333333298</v>
      </c>
      <c r="C1462" s="43" t="s">
        <v>8</v>
      </c>
      <c r="D1462" s="43" t="s">
        <v>2</v>
      </c>
      <c r="E1462" s="43" t="s">
        <v>65</v>
      </c>
      <c r="F1462" s="40" t="s">
        <v>71</v>
      </c>
      <c r="G1462" s="44">
        <v>1</v>
      </c>
      <c r="H1462" s="43" t="s">
        <v>3</v>
      </c>
      <c r="I1462" s="40">
        <v>2.97</v>
      </c>
      <c r="J1462" s="40"/>
      <c r="K1462" s="43" t="s">
        <v>69</v>
      </c>
      <c r="L1462" s="43" t="s">
        <v>81</v>
      </c>
      <c r="M1462" s="47" t="s">
        <v>73</v>
      </c>
    </row>
    <row r="1463" spans="2:13">
      <c r="B1463" s="42">
        <v>0.41666666666666702</v>
      </c>
      <c r="C1463" s="43" t="s">
        <v>8</v>
      </c>
      <c r="D1463" s="43" t="s">
        <v>2</v>
      </c>
      <c r="E1463" s="43" t="s">
        <v>65</v>
      </c>
      <c r="F1463" s="40" t="s">
        <v>71</v>
      </c>
      <c r="G1463" s="44">
        <v>1</v>
      </c>
      <c r="H1463" s="43" t="s">
        <v>3</v>
      </c>
      <c r="I1463" s="40">
        <v>2.97</v>
      </c>
      <c r="J1463" s="40"/>
      <c r="K1463" s="43" t="s">
        <v>69</v>
      </c>
      <c r="L1463" s="43" t="s">
        <v>81</v>
      </c>
      <c r="M1463" s="47" t="s">
        <v>73</v>
      </c>
    </row>
    <row r="1464" spans="2:13">
      <c r="B1464" s="42">
        <v>0.4375</v>
      </c>
      <c r="C1464" s="43" t="s">
        <v>8</v>
      </c>
      <c r="D1464" s="43" t="s">
        <v>2</v>
      </c>
      <c r="E1464" s="43" t="s">
        <v>65</v>
      </c>
      <c r="F1464" s="40" t="s">
        <v>71</v>
      </c>
      <c r="G1464" s="44">
        <v>1</v>
      </c>
      <c r="H1464" s="43" t="s">
        <v>3</v>
      </c>
      <c r="I1464" s="40">
        <v>2.97</v>
      </c>
      <c r="J1464" s="40"/>
      <c r="K1464" s="43" t="s">
        <v>69</v>
      </c>
      <c r="L1464" s="43" t="s">
        <v>81</v>
      </c>
      <c r="M1464" s="47" t="s">
        <v>73</v>
      </c>
    </row>
    <row r="1465" spans="2:13">
      <c r="B1465" s="42">
        <v>0.45833333333333298</v>
      </c>
      <c r="C1465" s="43" t="s">
        <v>8</v>
      </c>
      <c r="D1465" s="43" t="s">
        <v>2</v>
      </c>
      <c r="E1465" s="43" t="s">
        <v>65</v>
      </c>
      <c r="F1465" s="40" t="s">
        <v>71</v>
      </c>
      <c r="G1465" s="44">
        <v>1</v>
      </c>
      <c r="H1465" s="43" t="s">
        <v>3</v>
      </c>
      <c r="I1465" s="40">
        <v>2.97</v>
      </c>
      <c r="J1465" s="40"/>
      <c r="K1465" s="43" t="s">
        <v>69</v>
      </c>
      <c r="L1465" s="43" t="s">
        <v>81</v>
      </c>
      <c r="M1465" s="47" t="s">
        <v>73</v>
      </c>
    </row>
    <row r="1466" spans="2:13">
      <c r="B1466" s="42">
        <v>0.47916666666666702</v>
      </c>
      <c r="C1466" s="43" t="s">
        <v>8</v>
      </c>
      <c r="D1466" s="43" t="s">
        <v>2</v>
      </c>
      <c r="E1466" s="43" t="s">
        <v>65</v>
      </c>
      <c r="F1466" s="40" t="s">
        <v>71</v>
      </c>
      <c r="G1466" s="44">
        <v>1</v>
      </c>
      <c r="H1466" s="43" t="s">
        <v>3</v>
      </c>
      <c r="I1466" s="40">
        <v>2.97</v>
      </c>
      <c r="J1466" s="40"/>
      <c r="K1466" s="43" t="s">
        <v>69</v>
      </c>
      <c r="L1466" s="43" t="s">
        <v>81</v>
      </c>
      <c r="M1466" s="47" t="s">
        <v>73</v>
      </c>
    </row>
    <row r="1467" spans="2:13">
      <c r="B1467" s="42">
        <v>0.5</v>
      </c>
      <c r="C1467" s="43" t="s">
        <v>8</v>
      </c>
      <c r="D1467" s="43" t="s">
        <v>2</v>
      </c>
      <c r="E1467" s="43" t="s">
        <v>65</v>
      </c>
      <c r="F1467" s="40" t="s">
        <v>71</v>
      </c>
      <c r="G1467" s="44">
        <v>1</v>
      </c>
      <c r="H1467" s="43" t="s">
        <v>3</v>
      </c>
      <c r="I1467" s="40">
        <v>2.97</v>
      </c>
      <c r="J1467" s="40"/>
      <c r="K1467" s="43" t="s">
        <v>69</v>
      </c>
      <c r="L1467" s="43" t="s">
        <v>81</v>
      </c>
      <c r="M1467" s="47" t="s">
        <v>73</v>
      </c>
    </row>
    <row r="1468" spans="2:13">
      <c r="B1468" s="42">
        <v>0.52083333333333304</v>
      </c>
      <c r="C1468" s="43" t="s">
        <v>8</v>
      </c>
      <c r="D1468" s="43" t="s">
        <v>2</v>
      </c>
      <c r="E1468" s="43" t="s">
        <v>65</v>
      </c>
      <c r="F1468" s="40" t="s">
        <v>71</v>
      </c>
      <c r="G1468" s="44">
        <v>1</v>
      </c>
      <c r="H1468" s="43" t="s">
        <v>3</v>
      </c>
      <c r="I1468" s="40">
        <v>2.97</v>
      </c>
      <c r="J1468" s="40"/>
      <c r="K1468" s="43" t="s">
        <v>69</v>
      </c>
      <c r="L1468" s="43" t="s">
        <v>81</v>
      </c>
      <c r="M1468" s="47" t="s">
        <v>73</v>
      </c>
    </row>
    <row r="1469" spans="2:13">
      <c r="B1469" s="42">
        <v>0.54166666666666696</v>
      </c>
      <c r="C1469" s="43" t="s">
        <v>8</v>
      </c>
      <c r="D1469" s="43" t="s">
        <v>2</v>
      </c>
      <c r="E1469" s="43" t="s">
        <v>65</v>
      </c>
      <c r="F1469" s="40" t="s">
        <v>71</v>
      </c>
      <c r="G1469" s="44">
        <v>1</v>
      </c>
      <c r="H1469" s="43" t="s">
        <v>3</v>
      </c>
      <c r="I1469" s="40">
        <v>2.97</v>
      </c>
      <c r="J1469" s="40"/>
      <c r="K1469" s="43" t="s">
        <v>69</v>
      </c>
      <c r="L1469" s="43" t="s">
        <v>81</v>
      </c>
      <c r="M1469" s="47" t="s">
        <v>73</v>
      </c>
    </row>
    <row r="1470" spans="2:13">
      <c r="B1470" s="42">
        <v>0.5625</v>
      </c>
      <c r="C1470" s="43" t="s">
        <v>8</v>
      </c>
      <c r="D1470" s="43" t="s">
        <v>2</v>
      </c>
      <c r="E1470" s="43" t="s">
        <v>65</v>
      </c>
      <c r="F1470" s="40" t="s">
        <v>71</v>
      </c>
      <c r="G1470" s="44">
        <v>1</v>
      </c>
      <c r="H1470" s="43" t="s">
        <v>3</v>
      </c>
      <c r="I1470" s="40">
        <v>2.97</v>
      </c>
      <c r="J1470" s="40"/>
      <c r="K1470" s="43" t="s">
        <v>69</v>
      </c>
      <c r="L1470" s="43" t="s">
        <v>81</v>
      </c>
      <c r="M1470" s="47" t="s">
        <v>73</v>
      </c>
    </row>
    <row r="1471" spans="2:13">
      <c r="B1471" s="42">
        <v>0.58333333333333304</v>
      </c>
      <c r="C1471" s="43" t="s">
        <v>8</v>
      </c>
      <c r="D1471" s="43" t="s">
        <v>2</v>
      </c>
      <c r="E1471" s="43" t="s">
        <v>65</v>
      </c>
      <c r="F1471" s="40" t="s">
        <v>71</v>
      </c>
      <c r="G1471" s="44">
        <v>1</v>
      </c>
      <c r="H1471" s="43" t="s">
        <v>3</v>
      </c>
      <c r="I1471" s="40">
        <v>2.97</v>
      </c>
      <c r="J1471" s="40"/>
      <c r="K1471" s="43" t="s">
        <v>69</v>
      </c>
      <c r="L1471" s="43" t="s">
        <v>81</v>
      </c>
      <c r="M1471" s="47" t="s">
        <v>73</v>
      </c>
    </row>
    <row r="1472" spans="2:13">
      <c r="B1472" s="42">
        <v>0.60416666666666696</v>
      </c>
      <c r="C1472" s="43" t="s">
        <v>8</v>
      </c>
      <c r="D1472" s="43" t="s">
        <v>2</v>
      </c>
      <c r="E1472" s="43" t="s">
        <v>65</v>
      </c>
      <c r="F1472" s="40" t="s">
        <v>71</v>
      </c>
      <c r="G1472" s="44">
        <v>1</v>
      </c>
      <c r="H1472" s="43" t="s">
        <v>3</v>
      </c>
      <c r="I1472" s="40">
        <v>2.97</v>
      </c>
      <c r="J1472" s="40"/>
      <c r="K1472" s="43" t="s">
        <v>69</v>
      </c>
      <c r="L1472" s="43" t="s">
        <v>81</v>
      </c>
      <c r="M1472" s="47" t="s">
        <v>73</v>
      </c>
    </row>
    <row r="1473" spans="2:13">
      <c r="B1473" s="42">
        <v>0.625</v>
      </c>
      <c r="C1473" s="43" t="s">
        <v>8</v>
      </c>
      <c r="D1473" s="43" t="s">
        <v>2</v>
      </c>
      <c r="E1473" s="43" t="s">
        <v>65</v>
      </c>
      <c r="F1473" s="40" t="s">
        <v>71</v>
      </c>
      <c r="G1473" s="44">
        <v>1</v>
      </c>
      <c r="H1473" s="43" t="s">
        <v>3</v>
      </c>
      <c r="I1473" s="40">
        <v>2.97</v>
      </c>
      <c r="J1473" s="40"/>
      <c r="K1473" s="43" t="s">
        <v>69</v>
      </c>
      <c r="L1473" s="43" t="s">
        <v>81</v>
      </c>
      <c r="M1473" s="47" t="s">
        <v>73</v>
      </c>
    </row>
    <row r="1474" spans="2:13">
      <c r="B1474" s="42">
        <v>0.64583333333333304</v>
      </c>
      <c r="C1474" s="43" t="s">
        <v>8</v>
      </c>
      <c r="D1474" s="43" t="s">
        <v>2</v>
      </c>
      <c r="E1474" s="43" t="s">
        <v>65</v>
      </c>
      <c r="F1474" s="40" t="s">
        <v>71</v>
      </c>
      <c r="G1474" s="44">
        <v>1</v>
      </c>
      <c r="H1474" s="43" t="s">
        <v>3</v>
      </c>
      <c r="I1474" s="40">
        <v>2.97</v>
      </c>
      <c r="J1474" s="40"/>
      <c r="K1474" s="43" t="s">
        <v>69</v>
      </c>
      <c r="L1474" s="43" t="s">
        <v>81</v>
      </c>
      <c r="M1474" s="47" t="s">
        <v>73</v>
      </c>
    </row>
    <row r="1475" spans="2:13">
      <c r="B1475" s="42">
        <v>0.66666666666666696</v>
      </c>
      <c r="C1475" s="43" t="s">
        <v>8</v>
      </c>
      <c r="D1475" s="43" t="s">
        <v>2</v>
      </c>
      <c r="E1475" s="43" t="s">
        <v>65</v>
      </c>
      <c r="F1475" s="40" t="s">
        <v>71</v>
      </c>
      <c r="G1475" s="44">
        <v>1</v>
      </c>
      <c r="H1475" s="43" t="s">
        <v>3</v>
      </c>
      <c r="I1475" s="40">
        <v>2.97</v>
      </c>
      <c r="J1475" s="40"/>
      <c r="K1475" s="43" t="s">
        <v>69</v>
      </c>
      <c r="L1475" s="43" t="s">
        <v>81</v>
      </c>
      <c r="M1475" s="47" t="s">
        <v>73</v>
      </c>
    </row>
    <row r="1476" spans="2:13">
      <c r="B1476" s="42">
        <v>0.6875</v>
      </c>
      <c r="C1476" s="43" t="s">
        <v>8</v>
      </c>
      <c r="D1476" s="43" t="s">
        <v>2</v>
      </c>
      <c r="E1476" s="43" t="s">
        <v>65</v>
      </c>
      <c r="F1476" s="40" t="s">
        <v>71</v>
      </c>
      <c r="G1476" s="44">
        <v>1</v>
      </c>
      <c r="H1476" s="43" t="s">
        <v>3</v>
      </c>
      <c r="I1476" s="40">
        <v>2.97</v>
      </c>
      <c r="J1476" s="40"/>
      <c r="K1476" s="43" t="s">
        <v>69</v>
      </c>
      <c r="L1476" s="43" t="s">
        <v>81</v>
      </c>
      <c r="M1476" s="47" t="s">
        <v>73</v>
      </c>
    </row>
    <row r="1477" spans="2:13">
      <c r="B1477" s="42">
        <v>0.70833333333333304</v>
      </c>
      <c r="C1477" s="43" t="s">
        <v>8</v>
      </c>
      <c r="D1477" s="43" t="s">
        <v>2</v>
      </c>
      <c r="E1477" s="43" t="s">
        <v>65</v>
      </c>
      <c r="F1477" s="40" t="s">
        <v>71</v>
      </c>
      <c r="G1477" s="44">
        <v>1</v>
      </c>
      <c r="H1477" s="43" t="s">
        <v>3</v>
      </c>
      <c r="I1477" s="40">
        <v>2.97</v>
      </c>
      <c r="J1477" s="40"/>
      <c r="K1477" s="43" t="s">
        <v>69</v>
      </c>
      <c r="L1477" s="43" t="s">
        <v>81</v>
      </c>
      <c r="M1477" s="47" t="s">
        <v>73</v>
      </c>
    </row>
    <row r="1478" spans="2:13">
      <c r="B1478" s="42">
        <v>0.72916666666666696</v>
      </c>
      <c r="C1478" s="43" t="s">
        <v>8</v>
      </c>
      <c r="D1478" s="43" t="s">
        <v>2</v>
      </c>
      <c r="E1478" s="43" t="s">
        <v>65</v>
      </c>
      <c r="F1478" s="40" t="s">
        <v>71</v>
      </c>
      <c r="G1478" s="44">
        <v>1</v>
      </c>
      <c r="H1478" s="43" t="s">
        <v>3</v>
      </c>
      <c r="I1478" s="40">
        <v>2.97</v>
      </c>
      <c r="J1478" s="40"/>
      <c r="K1478" s="43" t="s">
        <v>69</v>
      </c>
      <c r="L1478" s="43" t="s">
        <v>81</v>
      </c>
      <c r="M1478" s="47" t="s">
        <v>73</v>
      </c>
    </row>
    <row r="1479" spans="2:13">
      <c r="B1479" s="42">
        <v>0.75</v>
      </c>
      <c r="C1479" s="43" t="s">
        <v>8</v>
      </c>
      <c r="D1479" s="43" t="s">
        <v>2</v>
      </c>
      <c r="E1479" s="43" t="s">
        <v>65</v>
      </c>
      <c r="F1479" s="40" t="s">
        <v>71</v>
      </c>
      <c r="G1479" s="44">
        <v>1</v>
      </c>
      <c r="H1479" s="43" t="s">
        <v>3</v>
      </c>
      <c r="I1479" s="40">
        <v>2.97</v>
      </c>
      <c r="J1479" s="40"/>
      <c r="K1479" s="43" t="s">
        <v>69</v>
      </c>
      <c r="L1479" s="43" t="s">
        <v>81</v>
      </c>
      <c r="M1479" s="47" t="s">
        <v>73</v>
      </c>
    </row>
    <row r="1480" spans="2:13">
      <c r="B1480" s="42">
        <v>0.77083333333333304</v>
      </c>
      <c r="C1480" s="43" t="s">
        <v>8</v>
      </c>
      <c r="D1480" s="43" t="s">
        <v>2</v>
      </c>
      <c r="E1480" s="43" t="s">
        <v>65</v>
      </c>
      <c r="F1480" s="40" t="s">
        <v>71</v>
      </c>
      <c r="G1480" s="44">
        <v>1</v>
      </c>
      <c r="H1480" s="43" t="s">
        <v>3</v>
      </c>
      <c r="I1480" s="40">
        <v>2.97</v>
      </c>
      <c r="J1480" s="40"/>
      <c r="K1480" s="43" t="s">
        <v>69</v>
      </c>
      <c r="L1480" s="43" t="s">
        <v>81</v>
      </c>
      <c r="M1480" s="47" t="s">
        <v>73</v>
      </c>
    </row>
    <row r="1481" spans="2:13">
      <c r="B1481" s="42">
        <v>0.79166666666666696</v>
      </c>
      <c r="C1481" s="43" t="s">
        <v>8</v>
      </c>
      <c r="D1481" s="43" t="s">
        <v>2</v>
      </c>
      <c r="E1481" s="43" t="s">
        <v>65</v>
      </c>
      <c r="F1481" s="40" t="s">
        <v>71</v>
      </c>
      <c r="G1481" s="44">
        <v>1</v>
      </c>
      <c r="H1481" s="43" t="s">
        <v>3</v>
      </c>
      <c r="I1481" s="40">
        <v>2.97</v>
      </c>
      <c r="J1481" s="40"/>
      <c r="K1481" s="43" t="s">
        <v>69</v>
      </c>
      <c r="L1481" s="43" t="s">
        <v>81</v>
      </c>
      <c r="M1481" s="47" t="s">
        <v>73</v>
      </c>
    </row>
    <row r="1482" spans="2:13">
      <c r="B1482" s="42">
        <v>0.8125</v>
      </c>
      <c r="C1482" s="43" t="s">
        <v>8</v>
      </c>
      <c r="D1482" s="43" t="s">
        <v>2</v>
      </c>
      <c r="E1482" s="43" t="s">
        <v>65</v>
      </c>
      <c r="F1482" s="40" t="s">
        <v>71</v>
      </c>
      <c r="G1482" s="44">
        <v>1</v>
      </c>
      <c r="H1482" s="43" t="s">
        <v>3</v>
      </c>
      <c r="I1482" s="40">
        <v>2.97</v>
      </c>
      <c r="J1482" s="40"/>
      <c r="K1482" s="43" t="s">
        <v>69</v>
      </c>
      <c r="L1482" s="43" t="s">
        <v>81</v>
      </c>
      <c r="M1482" s="47" t="s">
        <v>73</v>
      </c>
    </row>
    <row r="1483" spans="2:13">
      <c r="B1483" s="42">
        <v>0.83333333333333304</v>
      </c>
      <c r="C1483" s="43" t="s">
        <v>8</v>
      </c>
      <c r="D1483" s="43" t="s">
        <v>2</v>
      </c>
      <c r="E1483" s="43" t="s">
        <v>65</v>
      </c>
      <c r="F1483" s="40" t="s">
        <v>71</v>
      </c>
      <c r="G1483" s="44">
        <v>1</v>
      </c>
      <c r="H1483" s="43" t="s">
        <v>3</v>
      </c>
      <c r="I1483" s="40">
        <v>2.97</v>
      </c>
      <c r="J1483" s="40"/>
      <c r="K1483" s="43" t="s">
        <v>69</v>
      </c>
      <c r="L1483" s="43" t="s">
        <v>81</v>
      </c>
      <c r="M1483" s="47" t="s">
        <v>73</v>
      </c>
    </row>
    <row r="1484" spans="2:13">
      <c r="B1484" s="42">
        <v>0.85416666666666696</v>
      </c>
      <c r="C1484" s="43" t="s">
        <v>8</v>
      </c>
      <c r="D1484" s="43" t="s">
        <v>2</v>
      </c>
      <c r="E1484" s="43" t="s">
        <v>65</v>
      </c>
      <c r="F1484" s="40" t="s">
        <v>71</v>
      </c>
      <c r="G1484" s="44">
        <v>1</v>
      </c>
      <c r="H1484" s="43" t="s">
        <v>3</v>
      </c>
      <c r="I1484" s="40">
        <v>2.97</v>
      </c>
      <c r="J1484" s="40"/>
      <c r="K1484" s="43" t="s">
        <v>69</v>
      </c>
      <c r="L1484" s="43" t="s">
        <v>81</v>
      </c>
      <c r="M1484" s="47" t="s">
        <v>73</v>
      </c>
    </row>
    <row r="1485" spans="2:13">
      <c r="B1485" s="42">
        <v>0.875</v>
      </c>
      <c r="C1485" s="43" t="s">
        <v>8</v>
      </c>
      <c r="D1485" s="43" t="s">
        <v>2</v>
      </c>
      <c r="E1485" s="43" t="s">
        <v>65</v>
      </c>
      <c r="F1485" s="40" t="s">
        <v>71</v>
      </c>
      <c r="G1485" s="44">
        <v>1</v>
      </c>
      <c r="H1485" s="43" t="s">
        <v>3</v>
      </c>
      <c r="I1485" s="40">
        <v>2.97</v>
      </c>
      <c r="J1485" s="40"/>
      <c r="K1485" s="43" t="s">
        <v>69</v>
      </c>
      <c r="L1485" s="43" t="s">
        <v>81</v>
      </c>
      <c r="M1485" s="47" t="s">
        <v>73</v>
      </c>
    </row>
    <row r="1486" spans="2:13">
      <c r="B1486" s="42">
        <v>0.89583333333333304</v>
      </c>
      <c r="C1486" s="43" t="s">
        <v>8</v>
      </c>
      <c r="D1486" s="43" t="s">
        <v>2</v>
      </c>
      <c r="E1486" s="43" t="s">
        <v>65</v>
      </c>
      <c r="F1486" s="40" t="s">
        <v>71</v>
      </c>
      <c r="G1486" s="44">
        <v>1</v>
      </c>
      <c r="H1486" s="43" t="s">
        <v>3</v>
      </c>
      <c r="I1486" s="40">
        <v>2.97</v>
      </c>
      <c r="J1486" s="40"/>
      <c r="K1486" s="43" t="s">
        <v>69</v>
      </c>
      <c r="L1486" s="43" t="s">
        <v>81</v>
      </c>
      <c r="M1486" s="47" t="s">
        <v>73</v>
      </c>
    </row>
    <row r="1487" spans="2:13">
      <c r="B1487" s="42">
        <v>0.91666666666666696</v>
      </c>
      <c r="C1487" s="43" t="s">
        <v>8</v>
      </c>
      <c r="D1487" s="43" t="s">
        <v>2</v>
      </c>
      <c r="E1487" s="43" t="s">
        <v>65</v>
      </c>
      <c r="F1487" s="40" t="s">
        <v>71</v>
      </c>
      <c r="G1487" s="44">
        <v>1</v>
      </c>
      <c r="H1487" s="43" t="s">
        <v>3</v>
      </c>
      <c r="I1487" s="40">
        <v>2.97</v>
      </c>
      <c r="J1487" s="40"/>
      <c r="K1487" s="43" t="s">
        <v>69</v>
      </c>
      <c r="L1487" s="43" t="s">
        <v>81</v>
      </c>
      <c r="M1487" s="47" t="s">
        <v>73</v>
      </c>
    </row>
    <row r="1488" spans="2:13">
      <c r="B1488" s="42">
        <v>0.9375</v>
      </c>
      <c r="C1488" s="43" t="s">
        <v>8</v>
      </c>
      <c r="D1488" s="43" t="s">
        <v>2</v>
      </c>
      <c r="E1488" s="43" t="s">
        <v>65</v>
      </c>
      <c r="F1488" s="40" t="s">
        <v>71</v>
      </c>
      <c r="G1488" s="44">
        <v>1</v>
      </c>
      <c r="H1488" s="43" t="s">
        <v>3</v>
      </c>
      <c r="I1488" s="40">
        <v>1.53</v>
      </c>
      <c r="J1488" s="40"/>
      <c r="K1488" s="43" t="s">
        <v>69</v>
      </c>
      <c r="L1488" s="43" t="s">
        <v>81</v>
      </c>
      <c r="M1488" s="47" t="s">
        <v>73</v>
      </c>
    </row>
    <row r="1489" spans="2:13">
      <c r="B1489" s="42">
        <v>0.95833333333333304</v>
      </c>
      <c r="C1489" s="43" t="s">
        <v>8</v>
      </c>
      <c r="D1489" s="43" t="s">
        <v>2</v>
      </c>
      <c r="E1489" s="43" t="s">
        <v>65</v>
      </c>
      <c r="F1489" s="40" t="s">
        <v>71</v>
      </c>
      <c r="G1489" s="44">
        <v>1</v>
      </c>
      <c r="H1489" s="43" t="s">
        <v>3</v>
      </c>
      <c r="I1489" s="40">
        <v>1.53</v>
      </c>
      <c r="J1489" s="40"/>
      <c r="K1489" s="43" t="s">
        <v>69</v>
      </c>
      <c r="L1489" s="43" t="s">
        <v>81</v>
      </c>
      <c r="M1489" s="47" t="s">
        <v>73</v>
      </c>
    </row>
    <row r="1490" spans="2:13">
      <c r="B1490" s="42">
        <v>0.97916666666666696</v>
      </c>
      <c r="C1490" s="43" t="s">
        <v>8</v>
      </c>
      <c r="D1490" s="43" t="s">
        <v>2</v>
      </c>
      <c r="E1490" s="43" t="s">
        <v>65</v>
      </c>
      <c r="F1490" s="40" t="s">
        <v>71</v>
      </c>
      <c r="G1490" s="44">
        <v>1</v>
      </c>
      <c r="H1490" s="43" t="s">
        <v>3</v>
      </c>
      <c r="I1490" s="40">
        <v>1.53</v>
      </c>
      <c r="J1490" s="40"/>
      <c r="K1490" s="43" t="s">
        <v>69</v>
      </c>
      <c r="L1490" s="43" t="s">
        <v>81</v>
      </c>
      <c r="M1490" s="47" t="s">
        <v>73</v>
      </c>
    </row>
    <row r="1491" spans="2:13">
      <c r="B1491" s="42">
        <v>0</v>
      </c>
      <c r="C1491" s="43" t="s">
        <v>0</v>
      </c>
      <c r="D1491" s="43" t="s">
        <v>2</v>
      </c>
      <c r="E1491" s="43" t="s">
        <v>65</v>
      </c>
      <c r="F1491" s="40" t="s">
        <v>71</v>
      </c>
      <c r="G1491" s="44">
        <v>1</v>
      </c>
      <c r="H1491" s="43" t="s">
        <v>3</v>
      </c>
      <c r="I1491" s="40">
        <v>1.53</v>
      </c>
      <c r="J1491" s="40"/>
      <c r="K1491" s="43" t="s">
        <v>69</v>
      </c>
      <c r="L1491" s="43" t="s">
        <v>81</v>
      </c>
      <c r="M1491" s="47" t="s">
        <v>73</v>
      </c>
    </row>
    <row r="1492" spans="2:13">
      <c r="B1492" s="42">
        <v>2.0833333333333301E-2</v>
      </c>
      <c r="C1492" s="43" t="s">
        <v>0</v>
      </c>
      <c r="D1492" s="43" t="s">
        <v>2</v>
      </c>
      <c r="E1492" s="43" t="s">
        <v>65</v>
      </c>
      <c r="F1492" s="40" t="s">
        <v>71</v>
      </c>
      <c r="G1492" s="44">
        <v>1</v>
      </c>
      <c r="H1492" s="43" t="s">
        <v>3</v>
      </c>
      <c r="I1492" s="40">
        <v>1.53</v>
      </c>
      <c r="J1492" s="40"/>
      <c r="K1492" s="43" t="s">
        <v>69</v>
      </c>
      <c r="L1492" s="43" t="s">
        <v>81</v>
      </c>
      <c r="M1492" s="47" t="s">
        <v>73</v>
      </c>
    </row>
    <row r="1493" spans="2:13">
      <c r="B1493" s="42">
        <v>4.1666666666666699E-2</v>
      </c>
      <c r="C1493" s="43" t="s">
        <v>0</v>
      </c>
      <c r="D1493" s="43" t="s">
        <v>2</v>
      </c>
      <c r="E1493" s="43" t="s">
        <v>65</v>
      </c>
      <c r="F1493" s="40" t="s">
        <v>71</v>
      </c>
      <c r="G1493" s="44">
        <v>1</v>
      </c>
      <c r="H1493" s="43" t="s">
        <v>3</v>
      </c>
      <c r="I1493" s="40">
        <v>1.53</v>
      </c>
      <c r="J1493" s="40"/>
      <c r="K1493" s="43" t="s">
        <v>69</v>
      </c>
      <c r="L1493" s="43" t="s">
        <v>81</v>
      </c>
      <c r="M1493" s="47" t="s">
        <v>73</v>
      </c>
    </row>
    <row r="1494" spans="2:13">
      <c r="B1494" s="42">
        <v>6.25E-2</v>
      </c>
      <c r="C1494" s="43" t="s">
        <v>0</v>
      </c>
      <c r="D1494" s="43" t="s">
        <v>2</v>
      </c>
      <c r="E1494" s="43" t="s">
        <v>65</v>
      </c>
      <c r="F1494" s="40" t="s">
        <v>71</v>
      </c>
      <c r="G1494" s="44">
        <v>1</v>
      </c>
      <c r="H1494" s="43" t="s">
        <v>3</v>
      </c>
      <c r="I1494" s="40">
        <v>1.53</v>
      </c>
      <c r="J1494" s="40"/>
      <c r="K1494" s="43" t="s">
        <v>69</v>
      </c>
      <c r="L1494" s="43" t="s">
        <v>81</v>
      </c>
      <c r="M1494" s="47" t="s">
        <v>73</v>
      </c>
    </row>
    <row r="1495" spans="2:13">
      <c r="B1495" s="42">
        <v>8.3333333333333301E-2</v>
      </c>
      <c r="C1495" s="43" t="s">
        <v>0</v>
      </c>
      <c r="D1495" s="43" t="s">
        <v>2</v>
      </c>
      <c r="E1495" s="43" t="s">
        <v>65</v>
      </c>
      <c r="F1495" s="40" t="s">
        <v>71</v>
      </c>
      <c r="G1495" s="44">
        <v>1</v>
      </c>
      <c r="H1495" s="43" t="s">
        <v>3</v>
      </c>
      <c r="I1495" s="40">
        <v>1.53</v>
      </c>
      <c r="J1495" s="40"/>
      <c r="K1495" s="43" t="s">
        <v>69</v>
      </c>
      <c r="L1495" s="43" t="s">
        <v>81</v>
      </c>
      <c r="M1495" s="47" t="s">
        <v>73</v>
      </c>
    </row>
    <row r="1496" spans="2:13">
      <c r="B1496" s="42">
        <v>0.104166666666667</v>
      </c>
      <c r="C1496" s="43" t="s">
        <v>0</v>
      </c>
      <c r="D1496" s="43" t="s">
        <v>2</v>
      </c>
      <c r="E1496" s="43" t="s">
        <v>65</v>
      </c>
      <c r="F1496" s="40" t="s">
        <v>71</v>
      </c>
      <c r="G1496" s="44">
        <v>1</v>
      </c>
      <c r="H1496" s="43" t="s">
        <v>3</v>
      </c>
      <c r="I1496" s="40">
        <v>1.53</v>
      </c>
      <c r="J1496" s="40"/>
      <c r="K1496" s="43" t="s">
        <v>69</v>
      </c>
      <c r="L1496" s="43" t="s">
        <v>81</v>
      </c>
      <c r="M1496" s="47" t="s">
        <v>73</v>
      </c>
    </row>
    <row r="1497" spans="2:13">
      <c r="B1497" s="42">
        <v>0.125</v>
      </c>
      <c r="C1497" s="43" t="s">
        <v>0</v>
      </c>
      <c r="D1497" s="43" t="s">
        <v>2</v>
      </c>
      <c r="E1497" s="43" t="s">
        <v>65</v>
      </c>
      <c r="F1497" s="40" t="s">
        <v>71</v>
      </c>
      <c r="G1497" s="44">
        <v>1</v>
      </c>
      <c r="H1497" s="43" t="s">
        <v>3</v>
      </c>
      <c r="I1497" s="40">
        <v>1.53</v>
      </c>
      <c r="J1497" s="40"/>
      <c r="K1497" s="43" t="s">
        <v>69</v>
      </c>
      <c r="L1497" s="43" t="s">
        <v>81</v>
      </c>
      <c r="M1497" s="47" t="s">
        <v>73</v>
      </c>
    </row>
    <row r="1498" spans="2:13">
      <c r="B1498" s="42">
        <v>0.14583333333333301</v>
      </c>
      <c r="C1498" s="43" t="s">
        <v>0</v>
      </c>
      <c r="D1498" s="43" t="s">
        <v>2</v>
      </c>
      <c r="E1498" s="43" t="s">
        <v>65</v>
      </c>
      <c r="F1498" s="40" t="s">
        <v>71</v>
      </c>
      <c r="G1498" s="44">
        <v>1</v>
      </c>
      <c r="H1498" s="43" t="s">
        <v>3</v>
      </c>
      <c r="I1498" s="40">
        <v>1.53</v>
      </c>
      <c r="J1498" s="40"/>
      <c r="K1498" s="43" t="s">
        <v>69</v>
      </c>
      <c r="L1498" s="43" t="s">
        <v>81</v>
      </c>
      <c r="M1498" s="47" t="s">
        <v>73</v>
      </c>
    </row>
    <row r="1499" spans="2:13">
      <c r="B1499" s="42">
        <v>0.16666666666666699</v>
      </c>
      <c r="C1499" s="43" t="s">
        <v>0</v>
      </c>
      <c r="D1499" s="43" t="s">
        <v>2</v>
      </c>
      <c r="E1499" s="43" t="s">
        <v>65</v>
      </c>
      <c r="F1499" s="40" t="s">
        <v>71</v>
      </c>
      <c r="G1499" s="44">
        <v>1</v>
      </c>
      <c r="H1499" s="43" t="s">
        <v>3</v>
      </c>
      <c r="I1499" s="40">
        <v>1.53</v>
      </c>
      <c r="J1499" s="40"/>
      <c r="K1499" s="43" t="s">
        <v>69</v>
      </c>
      <c r="L1499" s="43" t="s">
        <v>81</v>
      </c>
      <c r="M1499" s="47" t="s">
        <v>73</v>
      </c>
    </row>
    <row r="1500" spans="2:13">
      <c r="B1500" s="42">
        <v>0.1875</v>
      </c>
      <c r="C1500" s="43" t="s">
        <v>0</v>
      </c>
      <c r="D1500" s="43" t="s">
        <v>2</v>
      </c>
      <c r="E1500" s="43" t="s">
        <v>65</v>
      </c>
      <c r="F1500" s="40" t="s">
        <v>71</v>
      </c>
      <c r="G1500" s="44">
        <v>1</v>
      </c>
      <c r="H1500" s="43" t="s">
        <v>3</v>
      </c>
      <c r="I1500" s="40">
        <v>1.53</v>
      </c>
      <c r="J1500" s="40"/>
      <c r="K1500" s="43" t="s">
        <v>69</v>
      </c>
      <c r="L1500" s="43" t="s">
        <v>81</v>
      </c>
      <c r="M1500" s="47" t="s">
        <v>73</v>
      </c>
    </row>
    <row r="1501" spans="2:13">
      <c r="B1501" s="42">
        <v>0.20833333333333301</v>
      </c>
      <c r="C1501" s="43" t="s">
        <v>0</v>
      </c>
      <c r="D1501" s="43" t="s">
        <v>2</v>
      </c>
      <c r="E1501" s="43" t="s">
        <v>65</v>
      </c>
      <c r="F1501" s="40" t="s">
        <v>71</v>
      </c>
      <c r="G1501" s="44">
        <v>1</v>
      </c>
      <c r="H1501" s="43" t="s">
        <v>3</v>
      </c>
      <c r="I1501" s="40">
        <v>1.53</v>
      </c>
      <c r="J1501" s="40"/>
      <c r="K1501" s="43" t="s">
        <v>69</v>
      </c>
      <c r="L1501" s="43" t="s">
        <v>81</v>
      </c>
      <c r="M1501" s="47" t="s">
        <v>73</v>
      </c>
    </row>
    <row r="1502" spans="2:13">
      <c r="B1502" s="42">
        <v>0.22916666666666699</v>
      </c>
      <c r="C1502" s="43" t="s">
        <v>0</v>
      </c>
      <c r="D1502" s="43" t="s">
        <v>2</v>
      </c>
      <c r="E1502" s="43" t="s">
        <v>65</v>
      </c>
      <c r="F1502" s="40" t="s">
        <v>71</v>
      </c>
      <c r="G1502" s="44">
        <v>1</v>
      </c>
      <c r="H1502" s="43" t="s">
        <v>3</v>
      </c>
      <c r="I1502" s="40">
        <v>1.53</v>
      </c>
      <c r="J1502" s="40"/>
      <c r="K1502" s="43" t="s">
        <v>69</v>
      </c>
      <c r="L1502" s="43" t="s">
        <v>81</v>
      </c>
      <c r="M1502" s="47" t="s">
        <v>73</v>
      </c>
    </row>
    <row r="1503" spans="2:13">
      <c r="B1503" s="42">
        <v>0.25</v>
      </c>
      <c r="C1503" s="43" t="s">
        <v>0</v>
      </c>
      <c r="D1503" s="43" t="s">
        <v>2</v>
      </c>
      <c r="E1503" s="43" t="s">
        <v>65</v>
      </c>
      <c r="F1503" s="40" t="s">
        <v>71</v>
      </c>
      <c r="G1503" s="44">
        <v>1</v>
      </c>
      <c r="H1503" s="43" t="s">
        <v>3</v>
      </c>
      <c r="I1503" s="40">
        <v>1.53</v>
      </c>
      <c r="J1503" s="40"/>
      <c r="K1503" s="43" t="s">
        <v>69</v>
      </c>
      <c r="L1503" s="43" t="s">
        <v>81</v>
      </c>
      <c r="M1503" s="47" t="s">
        <v>73</v>
      </c>
    </row>
    <row r="1504" spans="2:13">
      <c r="B1504" s="42">
        <v>0.27083333333333298</v>
      </c>
      <c r="C1504" s="43" t="s">
        <v>0</v>
      </c>
      <c r="D1504" s="43" t="s">
        <v>2</v>
      </c>
      <c r="E1504" s="43" t="s">
        <v>65</v>
      </c>
      <c r="F1504" s="40" t="s">
        <v>71</v>
      </c>
      <c r="G1504" s="44">
        <v>1</v>
      </c>
      <c r="H1504" s="43" t="s">
        <v>3</v>
      </c>
      <c r="I1504" s="40">
        <v>1.53</v>
      </c>
      <c r="J1504" s="40"/>
      <c r="K1504" s="43" t="s">
        <v>69</v>
      </c>
      <c r="L1504" s="43" t="s">
        <v>81</v>
      </c>
      <c r="M1504" s="47" t="s">
        <v>73</v>
      </c>
    </row>
    <row r="1505" spans="2:13">
      <c r="B1505" s="42">
        <v>0.29166666666666702</v>
      </c>
      <c r="C1505" s="43" t="s">
        <v>0</v>
      </c>
      <c r="D1505" s="43" t="s">
        <v>2</v>
      </c>
      <c r="E1505" s="43" t="s">
        <v>65</v>
      </c>
      <c r="F1505" s="40" t="s">
        <v>71</v>
      </c>
      <c r="G1505" s="44">
        <v>1</v>
      </c>
      <c r="H1505" s="43" t="s">
        <v>3</v>
      </c>
      <c r="I1505" s="40">
        <v>1.53</v>
      </c>
      <c r="J1505" s="40"/>
      <c r="K1505" s="43" t="s">
        <v>69</v>
      </c>
      <c r="L1505" s="43" t="s">
        <v>81</v>
      </c>
      <c r="M1505" s="47" t="s">
        <v>73</v>
      </c>
    </row>
    <row r="1506" spans="2:13">
      <c r="B1506" s="42">
        <v>0.3125</v>
      </c>
      <c r="C1506" s="43" t="s">
        <v>0</v>
      </c>
      <c r="D1506" s="43" t="s">
        <v>2</v>
      </c>
      <c r="E1506" s="43" t="s">
        <v>65</v>
      </c>
      <c r="F1506" s="40" t="s">
        <v>71</v>
      </c>
      <c r="G1506" s="44">
        <v>1</v>
      </c>
      <c r="H1506" s="43" t="s">
        <v>3</v>
      </c>
      <c r="I1506" s="40">
        <v>2.0499999999999998</v>
      </c>
      <c r="J1506" s="40"/>
      <c r="K1506" s="43" t="s">
        <v>69</v>
      </c>
      <c r="L1506" s="43" t="s">
        <v>81</v>
      </c>
      <c r="M1506" s="47" t="s">
        <v>73</v>
      </c>
    </row>
    <row r="1507" spans="2:13">
      <c r="B1507" s="42">
        <v>0.33333333333333298</v>
      </c>
      <c r="C1507" s="43" t="s">
        <v>0</v>
      </c>
      <c r="D1507" s="43" t="s">
        <v>2</v>
      </c>
      <c r="E1507" s="43" t="s">
        <v>65</v>
      </c>
      <c r="F1507" s="40" t="s">
        <v>71</v>
      </c>
      <c r="G1507" s="44">
        <v>1</v>
      </c>
      <c r="H1507" s="43" t="s">
        <v>3</v>
      </c>
      <c r="I1507" s="40">
        <v>2.0499999999999998</v>
      </c>
      <c r="J1507" s="40"/>
      <c r="K1507" s="43" t="s">
        <v>69</v>
      </c>
      <c r="L1507" s="43" t="s">
        <v>81</v>
      </c>
      <c r="M1507" s="47" t="s">
        <v>73</v>
      </c>
    </row>
    <row r="1508" spans="2:13">
      <c r="B1508" s="42">
        <v>0.35416666666666702</v>
      </c>
      <c r="C1508" s="43" t="s">
        <v>0</v>
      </c>
      <c r="D1508" s="43" t="s">
        <v>2</v>
      </c>
      <c r="E1508" s="43" t="s">
        <v>65</v>
      </c>
      <c r="F1508" s="40" t="s">
        <v>71</v>
      </c>
      <c r="G1508" s="44">
        <v>1</v>
      </c>
      <c r="H1508" s="43" t="s">
        <v>3</v>
      </c>
      <c r="I1508" s="40">
        <v>2.0499999999999998</v>
      </c>
      <c r="J1508" s="40"/>
      <c r="K1508" s="43" t="s">
        <v>69</v>
      </c>
      <c r="L1508" s="43" t="s">
        <v>81</v>
      </c>
      <c r="M1508" s="47" t="s">
        <v>73</v>
      </c>
    </row>
    <row r="1509" spans="2:13">
      <c r="B1509" s="42">
        <v>0.375</v>
      </c>
      <c r="C1509" s="43" t="s">
        <v>0</v>
      </c>
      <c r="D1509" s="43" t="s">
        <v>2</v>
      </c>
      <c r="E1509" s="43" t="s">
        <v>65</v>
      </c>
      <c r="F1509" s="40" t="s">
        <v>71</v>
      </c>
      <c r="G1509" s="44">
        <v>1</v>
      </c>
      <c r="H1509" s="43" t="s">
        <v>3</v>
      </c>
      <c r="I1509" s="40">
        <v>2.0499999999999998</v>
      </c>
      <c r="J1509" s="40"/>
      <c r="K1509" s="43" t="s">
        <v>69</v>
      </c>
      <c r="L1509" s="43" t="s">
        <v>81</v>
      </c>
      <c r="M1509" s="47" t="s">
        <v>73</v>
      </c>
    </row>
    <row r="1510" spans="2:13">
      <c r="B1510" s="42">
        <v>0.39583333333333298</v>
      </c>
      <c r="C1510" s="43" t="s">
        <v>0</v>
      </c>
      <c r="D1510" s="43" t="s">
        <v>2</v>
      </c>
      <c r="E1510" s="43" t="s">
        <v>65</v>
      </c>
      <c r="F1510" s="40" t="s">
        <v>71</v>
      </c>
      <c r="G1510" s="44">
        <v>1</v>
      </c>
      <c r="H1510" s="43" t="s">
        <v>3</v>
      </c>
      <c r="I1510" s="40">
        <v>2.0499999999999998</v>
      </c>
      <c r="J1510" s="40"/>
      <c r="K1510" s="43" t="s">
        <v>69</v>
      </c>
      <c r="L1510" s="43" t="s">
        <v>81</v>
      </c>
      <c r="M1510" s="47" t="s">
        <v>73</v>
      </c>
    </row>
    <row r="1511" spans="2:13">
      <c r="B1511" s="42">
        <v>0.41666666666666702</v>
      </c>
      <c r="C1511" s="43" t="s">
        <v>0</v>
      </c>
      <c r="D1511" s="43" t="s">
        <v>2</v>
      </c>
      <c r="E1511" s="43" t="s">
        <v>65</v>
      </c>
      <c r="F1511" s="40" t="s">
        <v>71</v>
      </c>
      <c r="G1511" s="44">
        <v>1</v>
      </c>
      <c r="H1511" s="43" t="s">
        <v>3</v>
      </c>
      <c r="I1511" s="40">
        <v>2.0499999999999998</v>
      </c>
      <c r="J1511" s="40"/>
      <c r="K1511" s="43" t="s">
        <v>69</v>
      </c>
      <c r="L1511" s="43" t="s">
        <v>81</v>
      </c>
      <c r="M1511" s="47" t="s">
        <v>73</v>
      </c>
    </row>
    <row r="1512" spans="2:13">
      <c r="B1512" s="42">
        <v>0.4375</v>
      </c>
      <c r="C1512" s="43" t="s">
        <v>0</v>
      </c>
      <c r="D1512" s="43" t="s">
        <v>2</v>
      </c>
      <c r="E1512" s="43" t="s">
        <v>65</v>
      </c>
      <c r="F1512" s="40" t="s">
        <v>71</v>
      </c>
      <c r="G1512" s="44">
        <v>1</v>
      </c>
      <c r="H1512" s="43" t="s">
        <v>3</v>
      </c>
      <c r="I1512" s="40">
        <v>2.0499999999999998</v>
      </c>
      <c r="J1512" s="40"/>
      <c r="K1512" s="43" t="s">
        <v>69</v>
      </c>
      <c r="L1512" s="43" t="s">
        <v>81</v>
      </c>
      <c r="M1512" s="47" t="s">
        <v>73</v>
      </c>
    </row>
    <row r="1513" spans="2:13">
      <c r="B1513" s="42">
        <v>0.45833333333333298</v>
      </c>
      <c r="C1513" s="43" t="s">
        <v>0</v>
      </c>
      <c r="D1513" s="43" t="s">
        <v>2</v>
      </c>
      <c r="E1513" s="43" t="s">
        <v>65</v>
      </c>
      <c r="F1513" s="40" t="s">
        <v>71</v>
      </c>
      <c r="G1513" s="44">
        <v>1</v>
      </c>
      <c r="H1513" s="43" t="s">
        <v>3</v>
      </c>
      <c r="I1513" s="40">
        <v>2.0499999999999998</v>
      </c>
      <c r="J1513" s="40"/>
      <c r="K1513" s="43" t="s">
        <v>69</v>
      </c>
      <c r="L1513" s="43" t="s">
        <v>81</v>
      </c>
      <c r="M1513" s="47" t="s">
        <v>73</v>
      </c>
    </row>
    <row r="1514" spans="2:13">
      <c r="B1514" s="42">
        <v>0.47916666666666702</v>
      </c>
      <c r="C1514" s="43" t="s">
        <v>0</v>
      </c>
      <c r="D1514" s="43" t="s">
        <v>2</v>
      </c>
      <c r="E1514" s="43" t="s">
        <v>65</v>
      </c>
      <c r="F1514" s="40" t="s">
        <v>71</v>
      </c>
      <c r="G1514" s="44">
        <v>1</v>
      </c>
      <c r="H1514" s="43" t="s">
        <v>3</v>
      </c>
      <c r="I1514" s="40">
        <v>2.0499999999999998</v>
      </c>
      <c r="J1514" s="40"/>
      <c r="K1514" s="43" t="s">
        <v>69</v>
      </c>
      <c r="L1514" s="43" t="s">
        <v>81</v>
      </c>
      <c r="M1514" s="47" t="s">
        <v>73</v>
      </c>
    </row>
    <row r="1515" spans="2:13">
      <c r="B1515" s="42">
        <v>0.5</v>
      </c>
      <c r="C1515" s="43" t="s">
        <v>0</v>
      </c>
      <c r="D1515" s="43" t="s">
        <v>2</v>
      </c>
      <c r="E1515" s="43" t="s">
        <v>65</v>
      </c>
      <c r="F1515" s="40" t="s">
        <v>71</v>
      </c>
      <c r="G1515" s="44">
        <v>1</v>
      </c>
      <c r="H1515" s="43" t="s">
        <v>3</v>
      </c>
      <c r="I1515" s="40">
        <v>2.0499999999999998</v>
      </c>
      <c r="J1515" s="40"/>
      <c r="K1515" s="43" t="s">
        <v>69</v>
      </c>
      <c r="L1515" s="43" t="s">
        <v>81</v>
      </c>
      <c r="M1515" s="47" t="s">
        <v>73</v>
      </c>
    </row>
    <row r="1516" spans="2:13">
      <c r="B1516" s="42">
        <v>0.52083333333333304</v>
      </c>
      <c r="C1516" s="43" t="s">
        <v>0</v>
      </c>
      <c r="D1516" s="43" t="s">
        <v>2</v>
      </c>
      <c r="E1516" s="43" t="s">
        <v>65</v>
      </c>
      <c r="F1516" s="40" t="s">
        <v>71</v>
      </c>
      <c r="G1516" s="44">
        <v>1</v>
      </c>
      <c r="H1516" s="43" t="s">
        <v>3</v>
      </c>
      <c r="I1516" s="40">
        <v>2.0499999999999998</v>
      </c>
      <c r="J1516" s="40"/>
      <c r="K1516" s="43" t="s">
        <v>69</v>
      </c>
      <c r="L1516" s="43" t="s">
        <v>81</v>
      </c>
      <c r="M1516" s="47" t="s">
        <v>73</v>
      </c>
    </row>
    <row r="1517" spans="2:13">
      <c r="B1517" s="42">
        <v>0.54166666666666696</v>
      </c>
      <c r="C1517" s="43" t="s">
        <v>0</v>
      </c>
      <c r="D1517" s="43" t="s">
        <v>2</v>
      </c>
      <c r="E1517" s="43" t="s">
        <v>65</v>
      </c>
      <c r="F1517" s="40" t="s">
        <v>71</v>
      </c>
      <c r="G1517" s="44">
        <v>1</v>
      </c>
      <c r="H1517" s="43" t="s">
        <v>3</v>
      </c>
      <c r="I1517" s="40">
        <v>2.0499999999999998</v>
      </c>
      <c r="J1517" s="40"/>
      <c r="K1517" s="43" t="s">
        <v>69</v>
      </c>
      <c r="L1517" s="43" t="s">
        <v>81</v>
      </c>
      <c r="M1517" s="47" t="s">
        <v>73</v>
      </c>
    </row>
    <row r="1518" spans="2:13">
      <c r="B1518" s="42">
        <v>0.5625</v>
      </c>
      <c r="C1518" s="43" t="s">
        <v>0</v>
      </c>
      <c r="D1518" s="43" t="s">
        <v>2</v>
      </c>
      <c r="E1518" s="43" t="s">
        <v>65</v>
      </c>
      <c r="F1518" s="40" t="s">
        <v>71</v>
      </c>
      <c r="G1518" s="44">
        <v>1</v>
      </c>
      <c r="H1518" s="43" t="s">
        <v>3</v>
      </c>
      <c r="I1518" s="40">
        <v>2.0499999999999998</v>
      </c>
      <c r="J1518" s="40"/>
      <c r="K1518" s="43" t="s">
        <v>69</v>
      </c>
      <c r="L1518" s="43" t="s">
        <v>81</v>
      </c>
      <c r="M1518" s="47" t="s">
        <v>73</v>
      </c>
    </row>
    <row r="1519" spans="2:13">
      <c r="B1519" s="42">
        <v>0.58333333333333304</v>
      </c>
      <c r="C1519" s="43" t="s">
        <v>0</v>
      </c>
      <c r="D1519" s="43" t="s">
        <v>2</v>
      </c>
      <c r="E1519" s="43" t="s">
        <v>65</v>
      </c>
      <c r="F1519" s="40" t="s">
        <v>71</v>
      </c>
      <c r="G1519" s="44">
        <v>1</v>
      </c>
      <c r="H1519" s="43" t="s">
        <v>3</v>
      </c>
      <c r="I1519" s="40">
        <v>2.0499999999999998</v>
      </c>
      <c r="J1519" s="40"/>
      <c r="K1519" s="43" t="s">
        <v>69</v>
      </c>
      <c r="L1519" s="43" t="s">
        <v>81</v>
      </c>
      <c r="M1519" s="47" t="s">
        <v>73</v>
      </c>
    </row>
    <row r="1520" spans="2:13">
      <c r="B1520" s="42">
        <v>0.60416666666666696</v>
      </c>
      <c r="C1520" s="43" t="s">
        <v>0</v>
      </c>
      <c r="D1520" s="43" t="s">
        <v>2</v>
      </c>
      <c r="E1520" s="43" t="s">
        <v>65</v>
      </c>
      <c r="F1520" s="40" t="s">
        <v>71</v>
      </c>
      <c r="G1520" s="44">
        <v>1</v>
      </c>
      <c r="H1520" s="43" t="s">
        <v>3</v>
      </c>
      <c r="I1520" s="40">
        <v>2.0499999999999998</v>
      </c>
      <c r="J1520" s="40"/>
      <c r="K1520" s="43" t="s">
        <v>69</v>
      </c>
      <c r="L1520" s="43" t="s">
        <v>81</v>
      </c>
      <c r="M1520" s="47" t="s">
        <v>73</v>
      </c>
    </row>
    <row r="1521" spans="2:13">
      <c r="B1521" s="42">
        <v>0.625</v>
      </c>
      <c r="C1521" s="43" t="s">
        <v>0</v>
      </c>
      <c r="D1521" s="43" t="s">
        <v>2</v>
      </c>
      <c r="E1521" s="43" t="s">
        <v>65</v>
      </c>
      <c r="F1521" s="40" t="s">
        <v>71</v>
      </c>
      <c r="G1521" s="44">
        <v>1</v>
      </c>
      <c r="H1521" s="43" t="s">
        <v>3</v>
      </c>
      <c r="I1521" s="40">
        <v>2.0499999999999998</v>
      </c>
      <c r="J1521" s="40"/>
      <c r="K1521" s="43" t="s">
        <v>69</v>
      </c>
      <c r="L1521" s="43" t="s">
        <v>81</v>
      </c>
      <c r="M1521" s="47" t="s">
        <v>73</v>
      </c>
    </row>
    <row r="1522" spans="2:13">
      <c r="B1522" s="42">
        <v>0.64583333333333304</v>
      </c>
      <c r="C1522" s="43" t="s">
        <v>0</v>
      </c>
      <c r="D1522" s="43" t="s">
        <v>2</v>
      </c>
      <c r="E1522" s="43" t="s">
        <v>65</v>
      </c>
      <c r="F1522" s="40" t="s">
        <v>71</v>
      </c>
      <c r="G1522" s="44">
        <v>1</v>
      </c>
      <c r="H1522" s="43" t="s">
        <v>3</v>
      </c>
      <c r="I1522" s="40">
        <v>2.0499999999999998</v>
      </c>
      <c r="J1522" s="40"/>
      <c r="K1522" s="43" t="s">
        <v>69</v>
      </c>
      <c r="L1522" s="43" t="s">
        <v>81</v>
      </c>
      <c r="M1522" s="47" t="s">
        <v>73</v>
      </c>
    </row>
    <row r="1523" spans="2:13">
      <c r="B1523" s="42">
        <v>0.66666666666666696</v>
      </c>
      <c r="C1523" s="43" t="s">
        <v>0</v>
      </c>
      <c r="D1523" s="43" t="s">
        <v>2</v>
      </c>
      <c r="E1523" s="43" t="s">
        <v>65</v>
      </c>
      <c r="F1523" s="40" t="s">
        <v>71</v>
      </c>
      <c r="G1523" s="44">
        <v>1</v>
      </c>
      <c r="H1523" s="43" t="s">
        <v>3</v>
      </c>
      <c r="I1523" s="40">
        <v>2.0499999999999998</v>
      </c>
      <c r="J1523" s="40"/>
      <c r="K1523" s="43" t="s">
        <v>69</v>
      </c>
      <c r="L1523" s="43" t="s">
        <v>81</v>
      </c>
      <c r="M1523" s="47" t="s">
        <v>73</v>
      </c>
    </row>
    <row r="1524" spans="2:13">
      <c r="B1524" s="42">
        <v>0.6875</v>
      </c>
      <c r="C1524" s="43" t="s">
        <v>0</v>
      </c>
      <c r="D1524" s="43" t="s">
        <v>2</v>
      </c>
      <c r="E1524" s="43" t="s">
        <v>65</v>
      </c>
      <c r="F1524" s="40" t="s">
        <v>71</v>
      </c>
      <c r="G1524" s="44">
        <v>1</v>
      </c>
      <c r="H1524" s="43" t="s">
        <v>3</v>
      </c>
      <c r="I1524" s="40">
        <v>2.0499999999999998</v>
      </c>
      <c r="J1524" s="40"/>
      <c r="K1524" s="43" t="s">
        <v>69</v>
      </c>
      <c r="L1524" s="43" t="s">
        <v>81</v>
      </c>
      <c r="M1524" s="47" t="s">
        <v>73</v>
      </c>
    </row>
    <row r="1525" spans="2:13">
      <c r="B1525" s="42">
        <v>0.70833333333333304</v>
      </c>
      <c r="C1525" s="43" t="s">
        <v>0</v>
      </c>
      <c r="D1525" s="43" t="s">
        <v>2</v>
      </c>
      <c r="E1525" s="43" t="s">
        <v>65</v>
      </c>
      <c r="F1525" s="40" t="s">
        <v>71</v>
      </c>
      <c r="G1525" s="44">
        <v>1</v>
      </c>
      <c r="H1525" s="43" t="s">
        <v>3</v>
      </c>
      <c r="I1525" s="40">
        <v>2.0499999999999998</v>
      </c>
      <c r="J1525" s="40"/>
      <c r="K1525" s="43" t="s">
        <v>69</v>
      </c>
      <c r="L1525" s="43" t="s">
        <v>81</v>
      </c>
      <c r="M1525" s="47" t="s">
        <v>73</v>
      </c>
    </row>
    <row r="1526" spans="2:13">
      <c r="B1526" s="42">
        <v>0.72916666666666696</v>
      </c>
      <c r="C1526" s="43" t="s">
        <v>0</v>
      </c>
      <c r="D1526" s="43" t="s">
        <v>2</v>
      </c>
      <c r="E1526" s="43" t="s">
        <v>65</v>
      </c>
      <c r="F1526" s="40" t="s">
        <v>71</v>
      </c>
      <c r="G1526" s="44">
        <v>1</v>
      </c>
      <c r="H1526" s="43" t="s">
        <v>3</v>
      </c>
      <c r="I1526" s="40">
        <v>2.0499999999999998</v>
      </c>
      <c r="J1526" s="40"/>
      <c r="K1526" s="43" t="s">
        <v>69</v>
      </c>
      <c r="L1526" s="43" t="s">
        <v>81</v>
      </c>
      <c r="M1526" s="47" t="s">
        <v>73</v>
      </c>
    </row>
    <row r="1527" spans="2:13">
      <c r="B1527" s="42">
        <v>0.75</v>
      </c>
      <c r="C1527" s="43" t="s">
        <v>0</v>
      </c>
      <c r="D1527" s="43" t="s">
        <v>2</v>
      </c>
      <c r="E1527" s="43" t="s">
        <v>65</v>
      </c>
      <c r="F1527" s="40" t="s">
        <v>71</v>
      </c>
      <c r="G1527" s="44">
        <v>1</v>
      </c>
      <c r="H1527" s="43" t="s">
        <v>3</v>
      </c>
      <c r="I1527" s="40">
        <v>2.0499999999999998</v>
      </c>
      <c r="J1527" s="40"/>
      <c r="K1527" s="43" t="s">
        <v>69</v>
      </c>
      <c r="L1527" s="43" t="s">
        <v>81</v>
      </c>
      <c r="M1527" s="47" t="s">
        <v>73</v>
      </c>
    </row>
    <row r="1528" spans="2:13">
      <c r="B1528" s="42">
        <v>0.77083333333333304</v>
      </c>
      <c r="C1528" s="43" t="s">
        <v>0</v>
      </c>
      <c r="D1528" s="43" t="s">
        <v>2</v>
      </c>
      <c r="E1528" s="43" t="s">
        <v>65</v>
      </c>
      <c r="F1528" s="40" t="s">
        <v>71</v>
      </c>
      <c r="G1528" s="44">
        <v>1</v>
      </c>
      <c r="H1528" s="43" t="s">
        <v>3</v>
      </c>
      <c r="I1528" s="40">
        <v>2.0499999999999998</v>
      </c>
      <c r="J1528" s="40"/>
      <c r="K1528" s="43" t="s">
        <v>69</v>
      </c>
      <c r="L1528" s="43" t="s">
        <v>81</v>
      </c>
      <c r="M1528" s="47" t="s">
        <v>73</v>
      </c>
    </row>
    <row r="1529" spans="2:13">
      <c r="B1529" s="42">
        <v>0.79166666666666696</v>
      </c>
      <c r="C1529" s="43" t="s">
        <v>0</v>
      </c>
      <c r="D1529" s="43" t="s">
        <v>2</v>
      </c>
      <c r="E1529" s="43" t="s">
        <v>65</v>
      </c>
      <c r="F1529" s="40" t="s">
        <v>71</v>
      </c>
      <c r="G1529" s="44">
        <v>1</v>
      </c>
      <c r="H1529" s="43" t="s">
        <v>3</v>
      </c>
      <c r="I1529" s="40">
        <v>2.0499999999999998</v>
      </c>
      <c r="J1529" s="40"/>
      <c r="K1529" s="43" t="s">
        <v>69</v>
      </c>
      <c r="L1529" s="43" t="s">
        <v>81</v>
      </c>
      <c r="M1529" s="47" t="s">
        <v>73</v>
      </c>
    </row>
    <row r="1530" spans="2:13">
      <c r="B1530" s="42">
        <v>0.8125</v>
      </c>
      <c r="C1530" s="43" t="s">
        <v>0</v>
      </c>
      <c r="D1530" s="43" t="s">
        <v>2</v>
      </c>
      <c r="E1530" s="43" t="s">
        <v>65</v>
      </c>
      <c r="F1530" s="40" t="s">
        <v>71</v>
      </c>
      <c r="G1530" s="44">
        <v>1</v>
      </c>
      <c r="H1530" s="43" t="s">
        <v>3</v>
      </c>
      <c r="I1530" s="40">
        <v>2.0499999999999998</v>
      </c>
      <c r="J1530" s="40"/>
      <c r="K1530" s="43" t="s">
        <v>69</v>
      </c>
      <c r="L1530" s="43" t="s">
        <v>81</v>
      </c>
      <c r="M1530" s="47" t="s">
        <v>73</v>
      </c>
    </row>
    <row r="1531" spans="2:13">
      <c r="B1531" s="42">
        <v>0.83333333333333304</v>
      </c>
      <c r="C1531" s="43" t="s">
        <v>0</v>
      </c>
      <c r="D1531" s="43" t="s">
        <v>2</v>
      </c>
      <c r="E1531" s="43" t="s">
        <v>65</v>
      </c>
      <c r="F1531" s="40" t="s">
        <v>71</v>
      </c>
      <c r="G1531" s="44">
        <v>1</v>
      </c>
      <c r="H1531" s="43" t="s">
        <v>3</v>
      </c>
      <c r="I1531" s="40">
        <v>2.0499999999999998</v>
      </c>
      <c r="J1531" s="40"/>
      <c r="K1531" s="43" t="s">
        <v>69</v>
      </c>
      <c r="L1531" s="43" t="s">
        <v>81</v>
      </c>
      <c r="M1531" s="47" t="s">
        <v>73</v>
      </c>
    </row>
    <row r="1532" spans="2:13">
      <c r="B1532" s="42">
        <v>0.85416666666666696</v>
      </c>
      <c r="C1532" s="43" t="s">
        <v>0</v>
      </c>
      <c r="D1532" s="43" t="s">
        <v>2</v>
      </c>
      <c r="E1532" s="43" t="s">
        <v>65</v>
      </c>
      <c r="F1532" s="40" t="s">
        <v>71</v>
      </c>
      <c r="G1532" s="44">
        <v>1</v>
      </c>
      <c r="H1532" s="43" t="s">
        <v>3</v>
      </c>
      <c r="I1532" s="40">
        <v>2.0499999999999998</v>
      </c>
      <c r="J1532" s="40"/>
      <c r="K1532" s="43" t="s">
        <v>69</v>
      </c>
      <c r="L1532" s="43" t="s">
        <v>81</v>
      </c>
      <c r="M1532" s="47" t="s">
        <v>73</v>
      </c>
    </row>
    <row r="1533" spans="2:13">
      <c r="B1533" s="42">
        <v>0.875</v>
      </c>
      <c r="C1533" s="43" t="s">
        <v>0</v>
      </c>
      <c r="D1533" s="43" t="s">
        <v>2</v>
      </c>
      <c r="E1533" s="43" t="s">
        <v>65</v>
      </c>
      <c r="F1533" s="40" t="s">
        <v>71</v>
      </c>
      <c r="G1533" s="44">
        <v>1</v>
      </c>
      <c r="H1533" s="43" t="s">
        <v>3</v>
      </c>
      <c r="I1533" s="40">
        <v>2.0499999999999998</v>
      </c>
      <c r="J1533" s="40"/>
      <c r="K1533" s="43" t="s">
        <v>69</v>
      </c>
      <c r="L1533" s="43" t="s">
        <v>81</v>
      </c>
      <c r="M1533" s="47" t="s">
        <v>73</v>
      </c>
    </row>
    <row r="1534" spans="2:13">
      <c r="B1534" s="42">
        <v>0.89583333333333304</v>
      </c>
      <c r="C1534" s="43" t="s">
        <v>0</v>
      </c>
      <c r="D1534" s="43" t="s">
        <v>2</v>
      </c>
      <c r="E1534" s="43" t="s">
        <v>65</v>
      </c>
      <c r="F1534" s="40" t="s">
        <v>71</v>
      </c>
      <c r="G1534" s="44">
        <v>1</v>
      </c>
      <c r="H1534" s="43" t="s">
        <v>3</v>
      </c>
      <c r="I1534" s="40">
        <v>2.0499999999999998</v>
      </c>
      <c r="J1534" s="40"/>
      <c r="K1534" s="43" t="s">
        <v>69</v>
      </c>
      <c r="L1534" s="43" t="s">
        <v>81</v>
      </c>
      <c r="M1534" s="47" t="s">
        <v>73</v>
      </c>
    </row>
    <row r="1535" spans="2:13">
      <c r="B1535" s="42">
        <v>0.91666666666666696</v>
      </c>
      <c r="C1535" s="43" t="s">
        <v>0</v>
      </c>
      <c r="D1535" s="43" t="s">
        <v>2</v>
      </c>
      <c r="E1535" s="43" t="s">
        <v>65</v>
      </c>
      <c r="F1535" s="40" t="s">
        <v>71</v>
      </c>
      <c r="G1535" s="44">
        <v>1</v>
      </c>
      <c r="H1535" s="43" t="s">
        <v>3</v>
      </c>
      <c r="I1535" s="40">
        <v>2.0499999999999998</v>
      </c>
      <c r="J1535" s="40"/>
      <c r="K1535" s="43" t="s">
        <v>69</v>
      </c>
      <c r="L1535" s="43" t="s">
        <v>81</v>
      </c>
      <c r="M1535" s="47" t="s">
        <v>73</v>
      </c>
    </row>
    <row r="1536" spans="2:13">
      <c r="B1536" s="42">
        <v>0.9375</v>
      </c>
      <c r="C1536" s="43" t="s">
        <v>0</v>
      </c>
      <c r="D1536" s="43" t="s">
        <v>2</v>
      </c>
      <c r="E1536" s="43" t="s">
        <v>65</v>
      </c>
      <c r="F1536" s="40" t="s">
        <v>71</v>
      </c>
      <c r="G1536" s="44">
        <v>1</v>
      </c>
      <c r="H1536" s="43" t="s">
        <v>3</v>
      </c>
      <c r="I1536" s="40">
        <v>1.53</v>
      </c>
      <c r="J1536" s="40"/>
      <c r="K1536" s="43" t="s">
        <v>69</v>
      </c>
      <c r="L1536" s="43" t="s">
        <v>81</v>
      </c>
      <c r="M1536" s="47" t="s">
        <v>73</v>
      </c>
    </row>
    <row r="1537" spans="2:13">
      <c r="B1537" s="42">
        <v>0.95833333333333304</v>
      </c>
      <c r="C1537" s="43" t="s">
        <v>0</v>
      </c>
      <c r="D1537" s="43" t="s">
        <v>2</v>
      </c>
      <c r="E1537" s="43" t="s">
        <v>65</v>
      </c>
      <c r="F1537" s="40" t="s">
        <v>71</v>
      </c>
      <c r="G1537" s="44">
        <v>1</v>
      </c>
      <c r="H1537" s="43" t="s">
        <v>3</v>
      </c>
      <c r="I1537" s="40">
        <v>1.53</v>
      </c>
      <c r="J1537" s="40"/>
      <c r="K1537" s="43" t="s">
        <v>69</v>
      </c>
      <c r="L1537" s="43" t="s">
        <v>81</v>
      </c>
      <c r="M1537" s="47" t="s">
        <v>73</v>
      </c>
    </row>
    <row r="1538" spans="2:13">
      <c r="B1538" s="42">
        <v>0.97916666666666696</v>
      </c>
      <c r="C1538" s="43" t="s">
        <v>0</v>
      </c>
      <c r="D1538" s="43" t="s">
        <v>2</v>
      </c>
      <c r="E1538" s="43" t="s">
        <v>65</v>
      </c>
      <c r="F1538" s="40" t="s">
        <v>71</v>
      </c>
      <c r="G1538" s="44">
        <v>1</v>
      </c>
      <c r="H1538" s="43" t="s">
        <v>3</v>
      </c>
      <c r="I1538" s="40">
        <v>1.53</v>
      </c>
      <c r="J1538" s="40"/>
      <c r="K1538" s="43" t="s">
        <v>69</v>
      </c>
      <c r="L1538" s="43" t="s">
        <v>81</v>
      </c>
      <c r="M1538" s="47" t="s">
        <v>73</v>
      </c>
    </row>
    <row r="1539" spans="2:13">
      <c r="B1539" s="42">
        <v>0</v>
      </c>
      <c r="C1539" s="43" t="s">
        <v>13</v>
      </c>
      <c r="D1539" s="43" t="s">
        <v>2</v>
      </c>
      <c r="E1539" s="43" t="s">
        <v>65</v>
      </c>
      <c r="F1539" s="40" t="s">
        <v>71</v>
      </c>
      <c r="G1539" s="44">
        <v>1</v>
      </c>
      <c r="H1539" s="43" t="s">
        <v>3</v>
      </c>
      <c r="I1539" s="40">
        <v>1.53</v>
      </c>
      <c r="J1539" s="40"/>
      <c r="K1539" s="43" t="s">
        <v>69</v>
      </c>
      <c r="L1539" s="43" t="s">
        <v>81</v>
      </c>
      <c r="M1539" s="47" t="s">
        <v>73</v>
      </c>
    </row>
    <row r="1540" spans="2:13">
      <c r="B1540" s="42">
        <v>2.0833333333333301E-2</v>
      </c>
      <c r="C1540" s="43" t="s">
        <v>13</v>
      </c>
      <c r="D1540" s="43" t="s">
        <v>2</v>
      </c>
      <c r="E1540" s="43" t="s">
        <v>65</v>
      </c>
      <c r="F1540" s="40" t="s">
        <v>71</v>
      </c>
      <c r="G1540" s="44">
        <v>1</v>
      </c>
      <c r="H1540" s="43" t="s">
        <v>3</v>
      </c>
      <c r="I1540" s="40">
        <v>1.53</v>
      </c>
      <c r="J1540" s="40"/>
      <c r="K1540" s="43" t="s">
        <v>69</v>
      </c>
      <c r="L1540" s="43" t="s">
        <v>81</v>
      </c>
      <c r="M1540" s="47" t="s">
        <v>73</v>
      </c>
    </row>
    <row r="1541" spans="2:13">
      <c r="B1541" s="42">
        <v>4.1666666666666699E-2</v>
      </c>
      <c r="C1541" s="43" t="s">
        <v>13</v>
      </c>
      <c r="D1541" s="43" t="s">
        <v>2</v>
      </c>
      <c r="E1541" s="43" t="s">
        <v>65</v>
      </c>
      <c r="F1541" s="40" t="s">
        <v>71</v>
      </c>
      <c r="G1541" s="44">
        <v>1</v>
      </c>
      <c r="H1541" s="43" t="s">
        <v>3</v>
      </c>
      <c r="I1541" s="40">
        <v>1.53</v>
      </c>
      <c r="J1541" s="40"/>
      <c r="K1541" s="43" t="s">
        <v>69</v>
      </c>
      <c r="L1541" s="43" t="s">
        <v>81</v>
      </c>
      <c r="M1541" s="47" t="s">
        <v>73</v>
      </c>
    </row>
    <row r="1542" spans="2:13">
      <c r="B1542" s="42">
        <v>6.25E-2</v>
      </c>
      <c r="C1542" s="43" t="s">
        <v>13</v>
      </c>
      <c r="D1542" s="43" t="s">
        <v>2</v>
      </c>
      <c r="E1542" s="43" t="s">
        <v>65</v>
      </c>
      <c r="F1542" s="40" t="s">
        <v>71</v>
      </c>
      <c r="G1542" s="44">
        <v>1</v>
      </c>
      <c r="H1542" s="43" t="s">
        <v>3</v>
      </c>
      <c r="I1542" s="40">
        <v>1.53</v>
      </c>
      <c r="J1542" s="40"/>
      <c r="K1542" s="43" t="s">
        <v>69</v>
      </c>
      <c r="L1542" s="43" t="s">
        <v>81</v>
      </c>
      <c r="M1542" s="47" t="s">
        <v>73</v>
      </c>
    </row>
    <row r="1543" spans="2:13">
      <c r="B1543" s="42">
        <v>8.3333333333333301E-2</v>
      </c>
      <c r="C1543" s="43" t="s">
        <v>13</v>
      </c>
      <c r="D1543" s="43" t="s">
        <v>2</v>
      </c>
      <c r="E1543" s="43" t="s">
        <v>65</v>
      </c>
      <c r="F1543" s="40" t="s">
        <v>71</v>
      </c>
      <c r="G1543" s="44">
        <v>1</v>
      </c>
      <c r="H1543" s="43" t="s">
        <v>3</v>
      </c>
      <c r="I1543" s="40">
        <v>1.53</v>
      </c>
      <c r="J1543" s="40"/>
      <c r="K1543" s="43" t="s">
        <v>69</v>
      </c>
      <c r="L1543" s="43" t="s">
        <v>81</v>
      </c>
      <c r="M1543" s="47" t="s">
        <v>73</v>
      </c>
    </row>
    <row r="1544" spans="2:13">
      <c r="B1544" s="42">
        <v>0.104166666666667</v>
      </c>
      <c r="C1544" s="43" t="s">
        <v>13</v>
      </c>
      <c r="D1544" s="43" t="s">
        <v>2</v>
      </c>
      <c r="E1544" s="43" t="s">
        <v>65</v>
      </c>
      <c r="F1544" s="40" t="s">
        <v>71</v>
      </c>
      <c r="G1544" s="44">
        <v>1</v>
      </c>
      <c r="H1544" s="43" t="s">
        <v>3</v>
      </c>
      <c r="I1544" s="40">
        <v>1.53</v>
      </c>
      <c r="J1544" s="40"/>
      <c r="K1544" s="43" t="s">
        <v>69</v>
      </c>
      <c r="L1544" s="43" t="s">
        <v>81</v>
      </c>
      <c r="M1544" s="47" t="s">
        <v>73</v>
      </c>
    </row>
    <row r="1545" spans="2:13">
      <c r="B1545" s="42">
        <v>0.125</v>
      </c>
      <c r="C1545" s="43" t="s">
        <v>13</v>
      </c>
      <c r="D1545" s="43" t="s">
        <v>2</v>
      </c>
      <c r="E1545" s="43" t="s">
        <v>65</v>
      </c>
      <c r="F1545" s="40" t="s">
        <v>71</v>
      </c>
      <c r="G1545" s="44">
        <v>1</v>
      </c>
      <c r="H1545" s="43" t="s">
        <v>3</v>
      </c>
      <c r="I1545" s="40">
        <v>1.53</v>
      </c>
      <c r="J1545" s="40"/>
      <c r="K1545" s="43" t="s">
        <v>69</v>
      </c>
      <c r="L1545" s="43" t="s">
        <v>81</v>
      </c>
      <c r="M1545" s="47" t="s">
        <v>73</v>
      </c>
    </row>
    <row r="1546" spans="2:13">
      <c r="B1546" s="42">
        <v>0.14583333333333301</v>
      </c>
      <c r="C1546" s="43" t="s">
        <v>13</v>
      </c>
      <c r="D1546" s="43" t="s">
        <v>2</v>
      </c>
      <c r="E1546" s="43" t="s">
        <v>65</v>
      </c>
      <c r="F1546" s="40" t="s">
        <v>71</v>
      </c>
      <c r="G1546" s="44">
        <v>1</v>
      </c>
      <c r="H1546" s="43" t="s">
        <v>3</v>
      </c>
      <c r="I1546" s="40">
        <v>1.53</v>
      </c>
      <c r="J1546" s="40"/>
      <c r="K1546" s="43" t="s">
        <v>69</v>
      </c>
      <c r="L1546" s="43" t="s">
        <v>81</v>
      </c>
      <c r="M1546" s="47" t="s">
        <v>73</v>
      </c>
    </row>
    <row r="1547" spans="2:13">
      <c r="B1547" s="42">
        <v>0.16666666666666699</v>
      </c>
      <c r="C1547" s="43" t="s">
        <v>13</v>
      </c>
      <c r="D1547" s="43" t="s">
        <v>2</v>
      </c>
      <c r="E1547" s="43" t="s">
        <v>65</v>
      </c>
      <c r="F1547" s="40" t="s">
        <v>71</v>
      </c>
      <c r="G1547" s="44">
        <v>1</v>
      </c>
      <c r="H1547" s="43" t="s">
        <v>3</v>
      </c>
      <c r="I1547" s="40">
        <v>1.53</v>
      </c>
      <c r="J1547" s="40"/>
      <c r="K1547" s="43" t="s">
        <v>69</v>
      </c>
      <c r="L1547" s="43" t="s">
        <v>81</v>
      </c>
      <c r="M1547" s="47" t="s">
        <v>73</v>
      </c>
    </row>
    <row r="1548" spans="2:13">
      <c r="B1548" s="42">
        <v>0.1875</v>
      </c>
      <c r="C1548" s="43" t="s">
        <v>13</v>
      </c>
      <c r="D1548" s="43" t="s">
        <v>2</v>
      </c>
      <c r="E1548" s="43" t="s">
        <v>65</v>
      </c>
      <c r="F1548" s="40" t="s">
        <v>71</v>
      </c>
      <c r="G1548" s="44">
        <v>1</v>
      </c>
      <c r="H1548" s="43" t="s">
        <v>3</v>
      </c>
      <c r="I1548" s="40">
        <v>1.53</v>
      </c>
      <c r="J1548" s="40"/>
      <c r="K1548" s="43" t="s">
        <v>69</v>
      </c>
      <c r="L1548" s="43" t="s">
        <v>81</v>
      </c>
      <c r="M1548" s="47" t="s">
        <v>73</v>
      </c>
    </row>
    <row r="1549" spans="2:13">
      <c r="B1549" s="42">
        <v>0.20833333333333301</v>
      </c>
      <c r="C1549" s="43" t="s">
        <v>13</v>
      </c>
      <c r="D1549" s="43" t="s">
        <v>2</v>
      </c>
      <c r="E1549" s="43" t="s">
        <v>65</v>
      </c>
      <c r="F1549" s="40" t="s">
        <v>71</v>
      </c>
      <c r="G1549" s="44">
        <v>1</v>
      </c>
      <c r="H1549" s="43" t="s">
        <v>3</v>
      </c>
      <c r="I1549" s="40">
        <v>1.53</v>
      </c>
      <c r="J1549" s="40"/>
      <c r="K1549" s="43" t="s">
        <v>69</v>
      </c>
      <c r="L1549" s="43" t="s">
        <v>81</v>
      </c>
      <c r="M1549" s="47" t="s">
        <v>73</v>
      </c>
    </row>
    <row r="1550" spans="2:13">
      <c r="B1550" s="42">
        <v>0.22916666666666699</v>
      </c>
      <c r="C1550" s="43" t="s">
        <v>13</v>
      </c>
      <c r="D1550" s="43" t="s">
        <v>2</v>
      </c>
      <c r="E1550" s="43" t="s">
        <v>65</v>
      </c>
      <c r="F1550" s="40" t="s">
        <v>71</v>
      </c>
      <c r="G1550" s="44">
        <v>1</v>
      </c>
      <c r="H1550" s="43" t="s">
        <v>3</v>
      </c>
      <c r="I1550" s="40">
        <v>1.53</v>
      </c>
      <c r="J1550" s="40"/>
      <c r="K1550" s="43" t="s">
        <v>69</v>
      </c>
      <c r="L1550" s="43" t="s">
        <v>81</v>
      </c>
      <c r="M1550" s="47" t="s">
        <v>73</v>
      </c>
    </row>
    <row r="1551" spans="2:13">
      <c r="B1551" s="42">
        <v>0.25</v>
      </c>
      <c r="C1551" s="43" t="s">
        <v>13</v>
      </c>
      <c r="D1551" s="43" t="s">
        <v>2</v>
      </c>
      <c r="E1551" s="43" t="s">
        <v>65</v>
      </c>
      <c r="F1551" s="40" t="s">
        <v>71</v>
      </c>
      <c r="G1551" s="44">
        <v>1</v>
      </c>
      <c r="H1551" s="43" t="s">
        <v>3</v>
      </c>
      <c r="I1551" s="40">
        <v>1.53</v>
      </c>
      <c r="J1551" s="40"/>
      <c r="K1551" s="43" t="s">
        <v>69</v>
      </c>
      <c r="L1551" s="43" t="s">
        <v>81</v>
      </c>
      <c r="M1551" s="47" t="s">
        <v>73</v>
      </c>
    </row>
    <row r="1552" spans="2:13">
      <c r="B1552" s="42">
        <v>0.27083333333333298</v>
      </c>
      <c r="C1552" s="43" t="s">
        <v>13</v>
      </c>
      <c r="D1552" s="43" t="s">
        <v>2</v>
      </c>
      <c r="E1552" s="43" t="s">
        <v>65</v>
      </c>
      <c r="F1552" s="40" t="s">
        <v>71</v>
      </c>
      <c r="G1552" s="44">
        <v>1</v>
      </c>
      <c r="H1552" s="43" t="s">
        <v>3</v>
      </c>
      <c r="I1552" s="40">
        <v>1.53</v>
      </c>
      <c r="J1552" s="40"/>
      <c r="K1552" s="43" t="s">
        <v>69</v>
      </c>
      <c r="L1552" s="43" t="s">
        <v>81</v>
      </c>
      <c r="M1552" s="47" t="s">
        <v>73</v>
      </c>
    </row>
    <row r="1553" spans="2:13">
      <c r="B1553" s="42">
        <v>0.29166666666666702</v>
      </c>
      <c r="C1553" s="43" t="s">
        <v>13</v>
      </c>
      <c r="D1553" s="43" t="s">
        <v>2</v>
      </c>
      <c r="E1553" s="43" t="s">
        <v>65</v>
      </c>
      <c r="F1553" s="40" t="s">
        <v>71</v>
      </c>
      <c r="G1553" s="44">
        <v>1</v>
      </c>
      <c r="H1553" s="43" t="s">
        <v>3</v>
      </c>
      <c r="I1553" s="40">
        <v>1.53</v>
      </c>
      <c r="J1553" s="40"/>
      <c r="K1553" s="43" t="s">
        <v>69</v>
      </c>
      <c r="L1553" s="43" t="s">
        <v>81</v>
      </c>
      <c r="M1553" s="47" t="s">
        <v>73</v>
      </c>
    </row>
    <row r="1554" spans="2:13">
      <c r="B1554" s="42">
        <v>0.3125</v>
      </c>
      <c r="C1554" s="43" t="s">
        <v>13</v>
      </c>
      <c r="D1554" s="43" t="s">
        <v>2</v>
      </c>
      <c r="E1554" s="43" t="s">
        <v>65</v>
      </c>
      <c r="F1554" s="40" t="s">
        <v>71</v>
      </c>
      <c r="G1554" s="44">
        <v>1</v>
      </c>
      <c r="H1554" s="43" t="s">
        <v>3</v>
      </c>
      <c r="I1554" s="40">
        <v>1.53</v>
      </c>
      <c r="J1554" s="40"/>
      <c r="K1554" s="43" t="s">
        <v>69</v>
      </c>
      <c r="L1554" s="43" t="s">
        <v>81</v>
      </c>
      <c r="M1554" s="47" t="s">
        <v>73</v>
      </c>
    </row>
    <row r="1555" spans="2:13">
      <c r="B1555" s="42">
        <v>0.33333333333333298</v>
      </c>
      <c r="C1555" s="43" t="s">
        <v>13</v>
      </c>
      <c r="D1555" s="43" t="s">
        <v>2</v>
      </c>
      <c r="E1555" s="43" t="s">
        <v>65</v>
      </c>
      <c r="F1555" s="40" t="s">
        <v>71</v>
      </c>
      <c r="G1555" s="44">
        <v>1</v>
      </c>
      <c r="H1555" s="43" t="s">
        <v>3</v>
      </c>
      <c r="I1555" s="40">
        <v>1.53</v>
      </c>
      <c r="J1555" s="40"/>
      <c r="K1555" s="43" t="s">
        <v>69</v>
      </c>
      <c r="L1555" s="43" t="s">
        <v>81</v>
      </c>
      <c r="M1555" s="47" t="s">
        <v>73</v>
      </c>
    </row>
    <row r="1556" spans="2:13">
      <c r="B1556" s="42">
        <v>0.35416666666666702</v>
      </c>
      <c r="C1556" s="43" t="s">
        <v>13</v>
      </c>
      <c r="D1556" s="43" t="s">
        <v>2</v>
      </c>
      <c r="E1556" s="43" t="s">
        <v>65</v>
      </c>
      <c r="F1556" s="40" t="s">
        <v>71</v>
      </c>
      <c r="G1556" s="44">
        <v>1</v>
      </c>
      <c r="H1556" s="43" t="s">
        <v>3</v>
      </c>
      <c r="I1556" s="40">
        <v>1.53</v>
      </c>
      <c r="J1556" s="40"/>
      <c r="K1556" s="43" t="s">
        <v>69</v>
      </c>
      <c r="L1556" s="43" t="s">
        <v>81</v>
      </c>
      <c r="M1556" s="47" t="s">
        <v>73</v>
      </c>
    </row>
    <row r="1557" spans="2:13">
      <c r="B1557" s="42">
        <v>0.375</v>
      </c>
      <c r="C1557" s="43" t="s">
        <v>13</v>
      </c>
      <c r="D1557" s="43" t="s">
        <v>2</v>
      </c>
      <c r="E1557" s="43" t="s">
        <v>65</v>
      </c>
      <c r="F1557" s="40" t="s">
        <v>71</v>
      </c>
      <c r="G1557" s="44">
        <v>1</v>
      </c>
      <c r="H1557" s="43" t="s">
        <v>3</v>
      </c>
      <c r="I1557" s="40">
        <v>1.53</v>
      </c>
      <c r="J1557" s="40"/>
      <c r="K1557" s="43" t="s">
        <v>69</v>
      </c>
      <c r="L1557" s="43" t="s">
        <v>81</v>
      </c>
      <c r="M1557" s="47" t="s">
        <v>73</v>
      </c>
    </row>
    <row r="1558" spans="2:13">
      <c r="B1558" s="42">
        <v>0.39583333333333298</v>
      </c>
      <c r="C1558" s="43" t="s">
        <v>13</v>
      </c>
      <c r="D1558" s="43" t="s">
        <v>2</v>
      </c>
      <c r="E1558" s="43" t="s">
        <v>65</v>
      </c>
      <c r="F1558" s="40" t="s">
        <v>71</v>
      </c>
      <c r="G1558" s="44">
        <v>1</v>
      </c>
      <c r="H1558" s="43" t="s">
        <v>3</v>
      </c>
      <c r="I1558" s="40">
        <v>1.53</v>
      </c>
      <c r="J1558" s="40"/>
      <c r="K1558" s="43" t="s">
        <v>69</v>
      </c>
      <c r="L1558" s="43" t="s">
        <v>81</v>
      </c>
      <c r="M1558" s="47" t="s">
        <v>73</v>
      </c>
    </row>
    <row r="1559" spans="2:13">
      <c r="B1559" s="42">
        <v>0.41666666666666702</v>
      </c>
      <c r="C1559" s="43" t="s">
        <v>13</v>
      </c>
      <c r="D1559" s="43" t="s">
        <v>2</v>
      </c>
      <c r="E1559" s="43" t="s">
        <v>65</v>
      </c>
      <c r="F1559" s="40" t="s">
        <v>71</v>
      </c>
      <c r="G1559" s="44">
        <v>1</v>
      </c>
      <c r="H1559" s="43" t="s">
        <v>3</v>
      </c>
      <c r="I1559" s="40">
        <v>1.53</v>
      </c>
      <c r="J1559" s="40"/>
      <c r="K1559" s="43" t="s">
        <v>69</v>
      </c>
      <c r="L1559" s="43" t="s">
        <v>81</v>
      </c>
      <c r="M1559" s="47" t="s">
        <v>73</v>
      </c>
    </row>
    <row r="1560" spans="2:13">
      <c r="B1560" s="42">
        <v>0.4375</v>
      </c>
      <c r="C1560" s="43" t="s">
        <v>13</v>
      </c>
      <c r="D1560" s="43" t="s">
        <v>2</v>
      </c>
      <c r="E1560" s="43" t="s">
        <v>65</v>
      </c>
      <c r="F1560" s="40" t="s">
        <v>71</v>
      </c>
      <c r="G1560" s="44">
        <v>1</v>
      </c>
      <c r="H1560" s="43" t="s">
        <v>3</v>
      </c>
      <c r="I1560" s="40">
        <v>1.53</v>
      </c>
      <c r="J1560" s="40"/>
      <c r="K1560" s="43" t="s">
        <v>69</v>
      </c>
      <c r="L1560" s="43" t="s">
        <v>81</v>
      </c>
      <c r="M1560" s="47" t="s">
        <v>73</v>
      </c>
    </row>
    <row r="1561" spans="2:13">
      <c r="B1561" s="42">
        <v>0.45833333333333298</v>
      </c>
      <c r="C1561" s="43" t="s">
        <v>13</v>
      </c>
      <c r="D1561" s="43" t="s">
        <v>2</v>
      </c>
      <c r="E1561" s="43" t="s">
        <v>65</v>
      </c>
      <c r="F1561" s="40" t="s">
        <v>71</v>
      </c>
      <c r="G1561" s="44">
        <v>1</v>
      </c>
      <c r="H1561" s="43" t="s">
        <v>3</v>
      </c>
      <c r="I1561" s="40">
        <v>1.53</v>
      </c>
      <c r="J1561" s="40"/>
      <c r="K1561" s="43" t="s">
        <v>69</v>
      </c>
      <c r="L1561" s="43" t="s">
        <v>81</v>
      </c>
      <c r="M1561" s="47" t="s">
        <v>73</v>
      </c>
    </row>
    <row r="1562" spans="2:13">
      <c r="B1562" s="42">
        <v>0.47916666666666702</v>
      </c>
      <c r="C1562" s="43" t="s">
        <v>13</v>
      </c>
      <c r="D1562" s="43" t="s">
        <v>2</v>
      </c>
      <c r="E1562" s="43" t="s">
        <v>65</v>
      </c>
      <c r="F1562" s="40" t="s">
        <v>71</v>
      </c>
      <c r="G1562" s="44">
        <v>1</v>
      </c>
      <c r="H1562" s="43" t="s">
        <v>3</v>
      </c>
      <c r="I1562" s="40">
        <v>1.53</v>
      </c>
      <c r="J1562" s="40"/>
      <c r="K1562" s="43" t="s">
        <v>69</v>
      </c>
      <c r="L1562" s="43" t="s">
        <v>81</v>
      </c>
      <c r="M1562" s="47" t="s">
        <v>73</v>
      </c>
    </row>
    <row r="1563" spans="2:13">
      <c r="B1563" s="42">
        <v>0.5</v>
      </c>
      <c r="C1563" s="43" t="s">
        <v>13</v>
      </c>
      <c r="D1563" s="43" t="s">
        <v>2</v>
      </c>
      <c r="E1563" s="43" t="s">
        <v>65</v>
      </c>
      <c r="F1563" s="40" t="s">
        <v>71</v>
      </c>
      <c r="G1563" s="44">
        <v>1</v>
      </c>
      <c r="H1563" s="43" t="s">
        <v>3</v>
      </c>
      <c r="I1563" s="40">
        <v>1.53</v>
      </c>
      <c r="J1563" s="40"/>
      <c r="K1563" s="43" t="s">
        <v>69</v>
      </c>
      <c r="L1563" s="43" t="s">
        <v>81</v>
      </c>
      <c r="M1563" s="47" t="s">
        <v>73</v>
      </c>
    </row>
    <row r="1564" spans="2:13">
      <c r="B1564" s="42">
        <v>0.52083333333333304</v>
      </c>
      <c r="C1564" s="43" t="s">
        <v>13</v>
      </c>
      <c r="D1564" s="43" t="s">
        <v>2</v>
      </c>
      <c r="E1564" s="43" t="s">
        <v>65</v>
      </c>
      <c r="F1564" s="40" t="s">
        <v>71</v>
      </c>
      <c r="G1564" s="44">
        <v>1</v>
      </c>
      <c r="H1564" s="43" t="s">
        <v>3</v>
      </c>
      <c r="I1564" s="40">
        <v>1.53</v>
      </c>
      <c r="J1564" s="40"/>
      <c r="K1564" s="43" t="s">
        <v>69</v>
      </c>
      <c r="L1564" s="43" t="s">
        <v>81</v>
      </c>
      <c r="M1564" s="47" t="s">
        <v>73</v>
      </c>
    </row>
    <row r="1565" spans="2:13">
      <c r="B1565" s="42">
        <v>0.54166666666666696</v>
      </c>
      <c r="C1565" s="43" t="s">
        <v>13</v>
      </c>
      <c r="D1565" s="43" t="s">
        <v>2</v>
      </c>
      <c r="E1565" s="43" t="s">
        <v>65</v>
      </c>
      <c r="F1565" s="40" t="s">
        <v>71</v>
      </c>
      <c r="G1565" s="44">
        <v>1</v>
      </c>
      <c r="H1565" s="43" t="s">
        <v>3</v>
      </c>
      <c r="I1565" s="40">
        <v>1.53</v>
      </c>
      <c r="J1565" s="40"/>
      <c r="K1565" s="43" t="s">
        <v>69</v>
      </c>
      <c r="L1565" s="43" t="s">
        <v>81</v>
      </c>
      <c r="M1565" s="47" t="s">
        <v>73</v>
      </c>
    </row>
    <row r="1566" spans="2:13">
      <c r="B1566" s="42">
        <v>0.5625</v>
      </c>
      <c r="C1566" s="43" t="s">
        <v>13</v>
      </c>
      <c r="D1566" s="43" t="s">
        <v>2</v>
      </c>
      <c r="E1566" s="43" t="s">
        <v>65</v>
      </c>
      <c r="F1566" s="40" t="s">
        <v>71</v>
      </c>
      <c r="G1566" s="44">
        <v>1</v>
      </c>
      <c r="H1566" s="43" t="s">
        <v>3</v>
      </c>
      <c r="I1566" s="40">
        <v>1.53</v>
      </c>
      <c r="J1566" s="40"/>
      <c r="K1566" s="43" t="s">
        <v>69</v>
      </c>
      <c r="L1566" s="43" t="s">
        <v>81</v>
      </c>
      <c r="M1566" s="47" t="s">
        <v>73</v>
      </c>
    </row>
    <row r="1567" spans="2:13">
      <c r="B1567" s="42">
        <v>0.58333333333333304</v>
      </c>
      <c r="C1567" s="43" t="s">
        <v>13</v>
      </c>
      <c r="D1567" s="43" t="s">
        <v>2</v>
      </c>
      <c r="E1567" s="43" t="s">
        <v>65</v>
      </c>
      <c r="F1567" s="40" t="s">
        <v>71</v>
      </c>
      <c r="G1567" s="44">
        <v>1</v>
      </c>
      <c r="H1567" s="43" t="s">
        <v>3</v>
      </c>
      <c r="I1567" s="40">
        <v>1.53</v>
      </c>
      <c r="J1567" s="40"/>
      <c r="K1567" s="43" t="s">
        <v>69</v>
      </c>
      <c r="L1567" s="43" t="s">
        <v>81</v>
      </c>
      <c r="M1567" s="47" t="s">
        <v>73</v>
      </c>
    </row>
    <row r="1568" spans="2:13">
      <c r="B1568" s="42">
        <v>0.60416666666666696</v>
      </c>
      <c r="C1568" s="43" t="s">
        <v>13</v>
      </c>
      <c r="D1568" s="43" t="s">
        <v>2</v>
      </c>
      <c r="E1568" s="43" t="s">
        <v>65</v>
      </c>
      <c r="F1568" s="40" t="s">
        <v>71</v>
      </c>
      <c r="G1568" s="44">
        <v>1</v>
      </c>
      <c r="H1568" s="43" t="s">
        <v>3</v>
      </c>
      <c r="I1568" s="40">
        <v>1.53</v>
      </c>
      <c r="J1568" s="40"/>
      <c r="K1568" s="43" t="s">
        <v>69</v>
      </c>
      <c r="L1568" s="43" t="s">
        <v>81</v>
      </c>
      <c r="M1568" s="47" t="s">
        <v>73</v>
      </c>
    </row>
    <row r="1569" spans="2:13">
      <c r="B1569" s="42">
        <v>0.625</v>
      </c>
      <c r="C1569" s="43" t="s">
        <v>13</v>
      </c>
      <c r="D1569" s="43" t="s">
        <v>2</v>
      </c>
      <c r="E1569" s="43" t="s">
        <v>65</v>
      </c>
      <c r="F1569" s="40" t="s">
        <v>71</v>
      </c>
      <c r="G1569" s="44">
        <v>1</v>
      </c>
      <c r="H1569" s="43" t="s">
        <v>3</v>
      </c>
      <c r="I1569" s="40">
        <v>1.53</v>
      </c>
      <c r="J1569" s="40"/>
      <c r="K1569" s="43" t="s">
        <v>69</v>
      </c>
      <c r="L1569" s="43" t="s">
        <v>81</v>
      </c>
      <c r="M1569" s="47" t="s">
        <v>73</v>
      </c>
    </row>
    <row r="1570" spans="2:13">
      <c r="B1570" s="42">
        <v>0.64583333333333304</v>
      </c>
      <c r="C1570" s="43" t="s">
        <v>13</v>
      </c>
      <c r="D1570" s="43" t="s">
        <v>2</v>
      </c>
      <c r="E1570" s="43" t="s">
        <v>65</v>
      </c>
      <c r="F1570" s="40" t="s">
        <v>71</v>
      </c>
      <c r="G1570" s="44">
        <v>1</v>
      </c>
      <c r="H1570" s="43" t="s">
        <v>3</v>
      </c>
      <c r="I1570" s="40">
        <v>1.53</v>
      </c>
      <c r="J1570" s="40"/>
      <c r="K1570" s="43" t="s">
        <v>69</v>
      </c>
      <c r="L1570" s="43" t="s">
        <v>81</v>
      </c>
      <c r="M1570" s="47" t="s">
        <v>73</v>
      </c>
    </row>
    <row r="1571" spans="2:13">
      <c r="B1571" s="42">
        <v>0.66666666666666696</v>
      </c>
      <c r="C1571" s="43" t="s">
        <v>13</v>
      </c>
      <c r="D1571" s="43" t="s">
        <v>2</v>
      </c>
      <c r="E1571" s="43" t="s">
        <v>65</v>
      </c>
      <c r="F1571" s="40" t="s">
        <v>71</v>
      </c>
      <c r="G1571" s="44">
        <v>1</v>
      </c>
      <c r="H1571" s="43" t="s">
        <v>3</v>
      </c>
      <c r="I1571" s="40">
        <v>1.53</v>
      </c>
      <c r="J1571" s="40"/>
      <c r="K1571" s="43" t="s">
        <v>69</v>
      </c>
      <c r="L1571" s="43" t="s">
        <v>81</v>
      </c>
      <c r="M1571" s="47" t="s">
        <v>73</v>
      </c>
    </row>
    <row r="1572" spans="2:13">
      <c r="B1572" s="42">
        <v>0.6875</v>
      </c>
      <c r="C1572" s="43" t="s">
        <v>13</v>
      </c>
      <c r="D1572" s="43" t="s">
        <v>2</v>
      </c>
      <c r="E1572" s="43" t="s">
        <v>65</v>
      </c>
      <c r="F1572" s="40" t="s">
        <v>71</v>
      </c>
      <c r="G1572" s="44">
        <v>1</v>
      </c>
      <c r="H1572" s="43" t="s">
        <v>3</v>
      </c>
      <c r="I1572" s="40">
        <v>1.53</v>
      </c>
      <c r="J1572" s="40"/>
      <c r="K1572" s="43" t="s">
        <v>69</v>
      </c>
      <c r="L1572" s="43" t="s">
        <v>81</v>
      </c>
      <c r="M1572" s="47" t="s">
        <v>73</v>
      </c>
    </row>
    <row r="1573" spans="2:13">
      <c r="B1573" s="42">
        <v>0.70833333333333304</v>
      </c>
      <c r="C1573" s="43" t="s">
        <v>13</v>
      </c>
      <c r="D1573" s="43" t="s">
        <v>2</v>
      </c>
      <c r="E1573" s="43" t="s">
        <v>65</v>
      </c>
      <c r="F1573" s="40" t="s">
        <v>71</v>
      </c>
      <c r="G1573" s="44">
        <v>1</v>
      </c>
      <c r="H1573" s="43" t="s">
        <v>3</v>
      </c>
      <c r="I1573" s="40">
        <v>1.53</v>
      </c>
      <c r="J1573" s="40"/>
      <c r="K1573" s="43" t="s">
        <v>69</v>
      </c>
      <c r="L1573" s="43" t="s">
        <v>81</v>
      </c>
      <c r="M1573" s="47" t="s">
        <v>73</v>
      </c>
    </row>
    <row r="1574" spans="2:13">
      <c r="B1574" s="42">
        <v>0.72916666666666696</v>
      </c>
      <c r="C1574" s="43" t="s">
        <v>13</v>
      </c>
      <c r="D1574" s="43" t="s">
        <v>2</v>
      </c>
      <c r="E1574" s="43" t="s">
        <v>65</v>
      </c>
      <c r="F1574" s="40" t="s">
        <v>71</v>
      </c>
      <c r="G1574" s="44">
        <v>1</v>
      </c>
      <c r="H1574" s="43" t="s">
        <v>3</v>
      </c>
      <c r="I1574" s="40">
        <v>1.53</v>
      </c>
      <c r="J1574" s="40"/>
      <c r="K1574" s="43" t="s">
        <v>69</v>
      </c>
      <c r="L1574" s="43" t="s">
        <v>81</v>
      </c>
      <c r="M1574" s="47" t="s">
        <v>73</v>
      </c>
    </row>
    <row r="1575" spans="2:13">
      <c r="B1575" s="42">
        <v>0.75</v>
      </c>
      <c r="C1575" s="43" t="s">
        <v>13</v>
      </c>
      <c r="D1575" s="43" t="s">
        <v>2</v>
      </c>
      <c r="E1575" s="43" t="s">
        <v>65</v>
      </c>
      <c r="F1575" s="40" t="s">
        <v>71</v>
      </c>
      <c r="G1575" s="44">
        <v>1</v>
      </c>
      <c r="H1575" s="43" t="s">
        <v>3</v>
      </c>
      <c r="I1575" s="40">
        <v>1.53</v>
      </c>
      <c r="J1575" s="40"/>
      <c r="K1575" s="43" t="s">
        <v>69</v>
      </c>
      <c r="L1575" s="43" t="s">
        <v>81</v>
      </c>
      <c r="M1575" s="47" t="s">
        <v>73</v>
      </c>
    </row>
    <row r="1576" spans="2:13">
      <c r="B1576" s="42">
        <v>0.77083333333333304</v>
      </c>
      <c r="C1576" s="43" t="s">
        <v>13</v>
      </c>
      <c r="D1576" s="43" t="s">
        <v>2</v>
      </c>
      <c r="E1576" s="43" t="s">
        <v>65</v>
      </c>
      <c r="F1576" s="40" t="s">
        <v>71</v>
      </c>
      <c r="G1576" s="44">
        <v>1</v>
      </c>
      <c r="H1576" s="43" t="s">
        <v>3</v>
      </c>
      <c r="I1576" s="40">
        <v>1.53</v>
      </c>
      <c r="J1576" s="40"/>
      <c r="K1576" s="43" t="s">
        <v>69</v>
      </c>
      <c r="L1576" s="43" t="s">
        <v>81</v>
      </c>
      <c r="M1576" s="47" t="s">
        <v>73</v>
      </c>
    </row>
    <row r="1577" spans="2:13">
      <c r="B1577" s="42">
        <v>0.79166666666666696</v>
      </c>
      <c r="C1577" s="43" t="s">
        <v>13</v>
      </c>
      <c r="D1577" s="43" t="s">
        <v>2</v>
      </c>
      <c r="E1577" s="43" t="s">
        <v>65</v>
      </c>
      <c r="F1577" s="40" t="s">
        <v>71</v>
      </c>
      <c r="G1577" s="44">
        <v>1</v>
      </c>
      <c r="H1577" s="43" t="s">
        <v>3</v>
      </c>
      <c r="I1577" s="40">
        <v>1.53</v>
      </c>
      <c r="J1577" s="40"/>
      <c r="K1577" s="43" t="s">
        <v>69</v>
      </c>
      <c r="L1577" s="43" t="s">
        <v>81</v>
      </c>
      <c r="M1577" s="47" t="s">
        <v>73</v>
      </c>
    </row>
    <row r="1578" spans="2:13">
      <c r="B1578" s="42">
        <v>0.8125</v>
      </c>
      <c r="C1578" s="43" t="s">
        <v>13</v>
      </c>
      <c r="D1578" s="43" t="s">
        <v>2</v>
      </c>
      <c r="E1578" s="43" t="s">
        <v>65</v>
      </c>
      <c r="F1578" s="40" t="s">
        <v>71</v>
      </c>
      <c r="G1578" s="44">
        <v>1</v>
      </c>
      <c r="H1578" s="43" t="s">
        <v>3</v>
      </c>
      <c r="I1578" s="40">
        <v>1.53</v>
      </c>
      <c r="J1578" s="40"/>
      <c r="K1578" s="43" t="s">
        <v>69</v>
      </c>
      <c r="L1578" s="43" t="s">
        <v>81</v>
      </c>
      <c r="M1578" s="47" t="s">
        <v>73</v>
      </c>
    </row>
    <row r="1579" spans="2:13">
      <c r="B1579" s="42">
        <v>0.83333333333333304</v>
      </c>
      <c r="C1579" s="43" t="s">
        <v>13</v>
      </c>
      <c r="D1579" s="43" t="s">
        <v>2</v>
      </c>
      <c r="E1579" s="43" t="s">
        <v>65</v>
      </c>
      <c r="F1579" s="40" t="s">
        <v>71</v>
      </c>
      <c r="G1579" s="44">
        <v>1</v>
      </c>
      <c r="H1579" s="43" t="s">
        <v>3</v>
      </c>
      <c r="I1579" s="40">
        <v>1.53</v>
      </c>
      <c r="J1579" s="40"/>
      <c r="K1579" s="43" t="s">
        <v>69</v>
      </c>
      <c r="L1579" s="43" t="s">
        <v>81</v>
      </c>
      <c r="M1579" s="47" t="s">
        <v>73</v>
      </c>
    </row>
    <row r="1580" spans="2:13">
      <c r="B1580" s="42">
        <v>0.85416666666666696</v>
      </c>
      <c r="C1580" s="43" t="s">
        <v>13</v>
      </c>
      <c r="D1580" s="43" t="s">
        <v>2</v>
      </c>
      <c r="E1580" s="43" t="s">
        <v>65</v>
      </c>
      <c r="F1580" s="40" t="s">
        <v>71</v>
      </c>
      <c r="G1580" s="44">
        <v>1</v>
      </c>
      <c r="H1580" s="43" t="s">
        <v>3</v>
      </c>
      <c r="I1580" s="40">
        <v>1.53</v>
      </c>
      <c r="J1580" s="40"/>
      <c r="K1580" s="43" t="s">
        <v>69</v>
      </c>
      <c r="L1580" s="43" t="s">
        <v>81</v>
      </c>
      <c r="M1580" s="47" t="s">
        <v>73</v>
      </c>
    </row>
    <row r="1581" spans="2:13">
      <c r="B1581" s="42">
        <v>0.875</v>
      </c>
      <c r="C1581" s="43" t="s">
        <v>13</v>
      </c>
      <c r="D1581" s="43" t="s">
        <v>2</v>
      </c>
      <c r="E1581" s="43" t="s">
        <v>65</v>
      </c>
      <c r="F1581" s="40" t="s">
        <v>71</v>
      </c>
      <c r="G1581" s="44">
        <v>1</v>
      </c>
      <c r="H1581" s="43" t="s">
        <v>3</v>
      </c>
      <c r="I1581" s="40">
        <v>1.53</v>
      </c>
      <c r="J1581" s="40"/>
      <c r="K1581" s="43" t="s">
        <v>69</v>
      </c>
      <c r="L1581" s="43" t="s">
        <v>81</v>
      </c>
      <c r="M1581" s="47" t="s">
        <v>73</v>
      </c>
    </row>
    <row r="1582" spans="2:13">
      <c r="B1582" s="42">
        <v>0.89583333333333304</v>
      </c>
      <c r="C1582" s="43" t="s">
        <v>13</v>
      </c>
      <c r="D1582" s="43" t="s">
        <v>2</v>
      </c>
      <c r="E1582" s="43" t="s">
        <v>65</v>
      </c>
      <c r="F1582" s="40" t="s">
        <v>71</v>
      </c>
      <c r="G1582" s="44">
        <v>1</v>
      </c>
      <c r="H1582" s="43" t="s">
        <v>3</v>
      </c>
      <c r="I1582" s="40">
        <v>1.53</v>
      </c>
      <c r="J1582" s="40"/>
      <c r="K1582" s="43" t="s">
        <v>69</v>
      </c>
      <c r="L1582" s="43" t="s">
        <v>81</v>
      </c>
      <c r="M1582" s="47" t="s">
        <v>73</v>
      </c>
    </row>
    <row r="1583" spans="2:13">
      <c r="B1583" s="42">
        <v>0.91666666666666696</v>
      </c>
      <c r="C1583" s="43" t="s">
        <v>13</v>
      </c>
      <c r="D1583" s="43" t="s">
        <v>2</v>
      </c>
      <c r="E1583" s="43" t="s">
        <v>65</v>
      </c>
      <c r="F1583" s="40" t="s">
        <v>71</v>
      </c>
      <c r="G1583" s="44">
        <v>1</v>
      </c>
      <c r="H1583" s="43" t="s">
        <v>3</v>
      </c>
      <c r="I1583" s="40">
        <v>1.53</v>
      </c>
      <c r="J1583" s="40"/>
      <c r="K1583" s="43" t="s">
        <v>69</v>
      </c>
      <c r="L1583" s="43" t="s">
        <v>81</v>
      </c>
      <c r="M1583" s="47" t="s">
        <v>73</v>
      </c>
    </row>
    <row r="1584" spans="2:13">
      <c r="B1584" s="42">
        <v>0.9375</v>
      </c>
      <c r="C1584" s="43" t="s">
        <v>13</v>
      </c>
      <c r="D1584" s="43" t="s">
        <v>2</v>
      </c>
      <c r="E1584" s="43" t="s">
        <v>65</v>
      </c>
      <c r="F1584" s="40" t="s">
        <v>71</v>
      </c>
      <c r="G1584" s="44">
        <v>1</v>
      </c>
      <c r="H1584" s="43" t="s">
        <v>3</v>
      </c>
      <c r="I1584" s="40">
        <v>1.53</v>
      </c>
      <c r="J1584" s="40"/>
      <c r="K1584" s="43" t="s">
        <v>69</v>
      </c>
      <c r="L1584" s="43" t="s">
        <v>81</v>
      </c>
      <c r="M1584" s="47" t="s">
        <v>73</v>
      </c>
    </row>
    <row r="1585" spans="2:13">
      <c r="B1585" s="42">
        <v>0.95833333333333304</v>
      </c>
      <c r="C1585" s="43" t="s">
        <v>13</v>
      </c>
      <c r="D1585" s="43" t="s">
        <v>2</v>
      </c>
      <c r="E1585" s="43" t="s">
        <v>65</v>
      </c>
      <c r="F1585" s="40" t="s">
        <v>71</v>
      </c>
      <c r="G1585" s="44">
        <v>1</v>
      </c>
      <c r="H1585" s="43" t="s">
        <v>3</v>
      </c>
      <c r="I1585" s="40">
        <v>1.53</v>
      </c>
      <c r="J1585" s="40"/>
      <c r="K1585" s="43" t="s">
        <v>69</v>
      </c>
      <c r="L1585" s="43" t="s">
        <v>81</v>
      </c>
      <c r="M1585" s="47" t="s">
        <v>73</v>
      </c>
    </row>
    <row r="1586" spans="2:13">
      <c r="B1586" s="42">
        <v>0.97916666666666696</v>
      </c>
      <c r="C1586" s="43" t="s">
        <v>13</v>
      </c>
      <c r="D1586" s="43" t="s">
        <v>2</v>
      </c>
      <c r="E1586" s="43" t="s">
        <v>65</v>
      </c>
      <c r="F1586" s="40" t="s">
        <v>71</v>
      </c>
      <c r="G1586" s="44">
        <v>1</v>
      </c>
      <c r="H1586" s="43" t="s">
        <v>3</v>
      </c>
      <c r="I1586" s="40">
        <v>1.53</v>
      </c>
      <c r="J1586" s="40"/>
      <c r="K1586" s="43" t="s">
        <v>69</v>
      </c>
      <c r="L1586" s="43" t="s">
        <v>81</v>
      </c>
      <c r="M1586" s="47" t="s">
        <v>73</v>
      </c>
    </row>
    <row r="1587" spans="2:13">
      <c r="B1587" s="42">
        <v>0</v>
      </c>
      <c r="C1587" s="43" t="s">
        <v>8</v>
      </c>
      <c r="D1587" s="43" t="s">
        <v>1</v>
      </c>
      <c r="E1587" s="43" t="s">
        <v>65</v>
      </c>
      <c r="F1587" s="40" t="s">
        <v>71</v>
      </c>
      <c r="G1587" s="44">
        <v>1</v>
      </c>
      <c r="H1587" s="43" t="s">
        <v>3</v>
      </c>
      <c r="I1587" s="40">
        <v>1.53</v>
      </c>
      <c r="J1587" s="40"/>
      <c r="K1587" s="43" t="s">
        <v>69</v>
      </c>
      <c r="L1587" s="43" t="s">
        <v>81</v>
      </c>
      <c r="M1587" s="47" t="s">
        <v>73</v>
      </c>
    </row>
    <row r="1588" spans="2:13">
      <c r="B1588" s="42">
        <v>2.0833333333333301E-2</v>
      </c>
      <c r="C1588" s="43" t="s">
        <v>8</v>
      </c>
      <c r="D1588" s="43" t="s">
        <v>1</v>
      </c>
      <c r="E1588" s="43" t="s">
        <v>65</v>
      </c>
      <c r="F1588" s="40" t="s">
        <v>71</v>
      </c>
      <c r="G1588" s="44">
        <v>1</v>
      </c>
      <c r="H1588" s="43" t="s">
        <v>3</v>
      </c>
      <c r="I1588" s="40">
        <v>1.53</v>
      </c>
      <c r="J1588" s="40"/>
      <c r="K1588" s="43" t="s">
        <v>69</v>
      </c>
      <c r="L1588" s="43" t="s">
        <v>81</v>
      </c>
      <c r="M1588" s="47" t="s">
        <v>73</v>
      </c>
    </row>
    <row r="1589" spans="2:13">
      <c r="B1589" s="42">
        <v>4.1666666666666699E-2</v>
      </c>
      <c r="C1589" s="43" t="s">
        <v>8</v>
      </c>
      <c r="D1589" s="43" t="s">
        <v>1</v>
      </c>
      <c r="E1589" s="43" t="s">
        <v>65</v>
      </c>
      <c r="F1589" s="40" t="s">
        <v>71</v>
      </c>
      <c r="G1589" s="44">
        <v>1</v>
      </c>
      <c r="H1589" s="43" t="s">
        <v>3</v>
      </c>
      <c r="I1589" s="40">
        <v>1.53</v>
      </c>
      <c r="J1589" s="40"/>
      <c r="K1589" s="43" t="s">
        <v>69</v>
      </c>
      <c r="L1589" s="43" t="s">
        <v>81</v>
      </c>
      <c r="M1589" s="47" t="s">
        <v>73</v>
      </c>
    </row>
    <row r="1590" spans="2:13">
      <c r="B1590" s="42">
        <v>6.25E-2</v>
      </c>
      <c r="C1590" s="43" t="s">
        <v>8</v>
      </c>
      <c r="D1590" s="43" t="s">
        <v>1</v>
      </c>
      <c r="E1590" s="43" t="s">
        <v>65</v>
      </c>
      <c r="F1590" s="40" t="s">
        <v>71</v>
      </c>
      <c r="G1590" s="44">
        <v>1</v>
      </c>
      <c r="H1590" s="43" t="s">
        <v>3</v>
      </c>
      <c r="I1590" s="40">
        <v>1.53</v>
      </c>
      <c r="J1590" s="40"/>
      <c r="K1590" s="43" t="s">
        <v>69</v>
      </c>
      <c r="L1590" s="43" t="s">
        <v>81</v>
      </c>
      <c r="M1590" s="47" t="s">
        <v>73</v>
      </c>
    </row>
    <row r="1591" spans="2:13">
      <c r="B1591" s="42">
        <v>8.3333333333333301E-2</v>
      </c>
      <c r="C1591" s="43" t="s">
        <v>8</v>
      </c>
      <c r="D1591" s="43" t="s">
        <v>1</v>
      </c>
      <c r="E1591" s="43" t="s">
        <v>65</v>
      </c>
      <c r="F1591" s="40" t="s">
        <v>71</v>
      </c>
      <c r="G1591" s="44">
        <v>1</v>
      </c>
      <c r="H1591" s="43" t="s">
        <v>3</v>
      </c>
      <c r="I1591" s="40">
        <v>1.53</v>
      </c>
      <c r="J1591" s="40"/>
      <c r="K1591" s="43" t="s">
        <v>69</v>
      </c>
      <c r="L1591" s="43" t="s">
        <v>81</v>
      </c>
      <c r="M1591" s="47" t="s">
        <v>73</v>
      </c>
    </row>
    <row r="1592" spans="2:13">
      <c r="B1592" s="42">
        <v>0.104166666666667</v>
      </c>
      <c r="C1592" s="43" t="s">
        <v>8</v>
      </c>
      <c r="D1592" s="43" t="s">
        <v>1</v>
      </c>
      <c r="E1592" s="43" t="s">
        <v>65</v>
      </c>
      <c r="F1592" s="40" t="s">
        <v>71</v>
      </c>
      <c r="G1592" s="44">
        <v>1</v>
      </c>
      <c r="H1592" s="43" t="s">
        <v>3</v>
      </c>
      <c r="I1592" s="40">
        <v>1.53</v>
      </c>
      <c r="J1592" s="40"/>
      <c r="K1592" s="43" t="s">
        <v>69</v>
      </c>
      <c r="L1592" s="43" t="s">
        <v>81</v>
      </c>
      <c r="M1592" s="47" t="s">
        <v>73</v>
      </c>
    </row>
    <row r="1593" spans="2:13">
      <c r="B1593" s="42">
        <v>0.125</v>
      </c>
      <c r="C1593" s="43" t="s">
        <v>8</v>
      </c>
      <c r="D1593" s="43" t="s">
        <v>1</v>
      </c>
      <c r="E1593" s="43" t="s">
        <v>65</v>
      </c>
      <c r="F1593" s="40" t="s">
        <v>71</v>
      </c>
      <c r="G1593" s="44">
        <v>1</v>
      </c>
      <c r="H1593" s="43" t="s">
        <v>3</v>
      </c>
      <c r="I1593" s="40">
        <v>1.53</v>
      </c>
      <c r="J1593" s="40"/>
      <c r="K1593" s="43" t="s">
        <v>69</v>
      </c>
      <c r="L1593" s="43" t="s">
        <v>81</v>
      </c>
      <c r="M1593" s="47" t="s">
        <v>73</v>
      </c>
    </row>
    <row r="1594" spans="2:13">
      <c r="B1594" s="42">
        <v>0.14583333333333301</v>
      </c>
      <c r="C1594" s="43" t="s">
        <v>8</v>
      </c>
      <c r="D1594" s="43" t="s">
        <v>1</v>
      </c>
      <c r="E1594" s="43" t="s">
        <v>65</v>
      </c>
      <c r="F1594" s="40" t="s">
        <v>71</v>
      </c>
      <c r="G1594" s="44">
        <v>1</v>
      </c>
      <c r="H1594" s="43" t="s">
        <v>3</v>
      </c>
      <c r="I1594" s="40">
        <v>1.53</v>
      </c>
      <c r="J1594" s="40"/>
      <c r="K1594" s="43" t="s">
        <v>69</v>
      </c>
      <c r="L1594" s="43" t="s">
        <v>81</v>
      </c>
      <c r="M1594" s="47" t="s">
        <v>73</v>
      </c>
    </row>
    <row r="1595" spans="2:13">
      <c r="B1595" s="42">
        <v>0.16666666666666699</v>
      </c>
      <c r="C1595" s="43" t="s">
        <v>8</v>
      </c>
      <c r="D1595" s="43" t="s">
        <v>1</v>
      </c>
      <c r="E1595" s="43" t="s">
        <v>65</v>
      </c>
      <c r="F1595" s="40" t="s">
        <v>71</v>
      </c>
      <c r="G1595" s="44">
        <v>1</v>
      </c>
      <c r="H1595" s="43" t="s">
        <v>3</v>
      </c>
      <c r="I1595" s="40">
        <v>1.53</v>
      </c>
      <c r="J1595" s="40"/>
      <c r="K1595" s="43" t="s">
        <v>69</v>
      </c>
      <c r="L1595" s="43" t="s">
        <v>81</v>
      </c>
      <c r="M1595" s="47" t="s">
        <v>73</v>
      </c>
    </row>
    <row r="1596" spans="2:13">
      <c r="B1596" s="42">
        <v>0.1875</v>
      </c>
      <c r="C1596" s="43" t="s">
        <v>8</v>
      </c>
      <c r="D1596" s="43" t="s">
        <v>1</v>
      </c>
      <c r="E1596" s="43" t="s">
        <v>65</v>
      </c>
      <c r="F1596" s="40" t="s">
        <v>71</v>
      </c>
      <c r="G1596" s="44">
        <v>1</v>
      </c>
      <c r="H1596" s="43" t="s">
        <v>3</v>
      </c>
      <c r="I1596" s="40">
        <v>1.53</v>
      </c>
      <c r="J1596" s="40"/>
      <c r="K1596" s="43" t="s">
        <v>69</v>
      </c>
      <c r="L1596" s="43" t="s">
        <v>81</v>
      </c>
      <c r="M1596" s="47" t="s">
        <v>73</v>
      </c>
    </row>
    <row r="1597" spans="2:13">
      <c r="B1597" s="42">
        <v>0.20833333333333301</v>
      </c>
      <c r="C1597" s="43" t="s">
        <v>8</v>
      </c>
      <c r="D1597" s="43" t="s">
        <v>1</v>
      </c>
      <c r="E1597" s="43" t="s">
        <v>65</v>
      </c>
      <c r="F1597" s="40" t="s">
        <v>71</v>
      </c>
      <c r="G1597" s="44">
        <v>1</v>
      </c>
      <c r="H1597" s="43" t="s">
        <v>3</v>
      </c>
      <c r="I1597" s="40">
        <v>1.53</v>
      </c>
      <c r="J1597" s="40"/>
      <c r="K1597" s="43" t="s">
        <v>69</v>
      </c>
      <c r="L1597" s="43" t="s">
        <v>81</v>
      </c>
      <c r="M1597" s="47" t="s">
        <v>73</v>
      </c>
    </row>
    <row r="1598" spans="2:13">
      <c r="B1598" s="42">
        <v>0.22916666666666699</v>
      </c>
      <c r="C1598" s="43" t="s">
        <v>8</v>
      </c>
      <c r="D1598" s="43" t="s">
        <v>1</v>
      </c>
      <c r="E1598" s="43" t="s">
        <v>65</v>
      </c>
      <c r="F1598" s="40" t="s">
        <v>71</v>
      </c>
      <c r="G1598" s="44">
        <v>1</v>
      </c>
      <c r="H1598" s="43" t="s">
        <v>3</v>
      </c>
      <c r="I1598" s="40">
        <v>1.53</v>
      </c>
      <c r="J1598" s="40"/>
      <c r="K1598" s="43" t="s">
        <v>69</v>
      </c>
      <c r="L1598" s="43" t="s">
        <v>81</v>
      </c>
      <c r="M1598" s="47" t="s">
        <v>73</v>
      </c>
    </row>
    <row r="1599" spans="2:13">
      <c r="B1599" s="42">
        <v>0.25</v>
      </c>
      <c r="C1599" s="43" t="s">
        <v>8</v>
      </c>
      <c r="D1599" s="43" t="s">
        <v>1</v>
      </c>
      <c r="E1599" s="43" t="s">
        <v>65</v>
      </c>
      <c r="F1599" s="40" t="s">
        <v>71</v>
      </c>
      <c r="G1599" s="44">
        <v>1</v>
      </c>
      <c r="H1599" s="43" t="s">
        <v>3</v>
      </c>
      <c r="I1599" s="40">
        <v>1.53</v>
      </c>
      <c r="J1599" s="40"/>
      <c r="K1599" s="43" t="s">
        <v>69</v>
      </c>
      <c r="L1599" s="43" t="s">
        <v>81</v>
      </c>
      <c r="M1599" s="47" t="s">
        <v>73</v>
      </c>
    </row>
    <row r="1600" spans="2:13">
      <c r="B1600" s="42">
        <v>0.27083333333333298</v>
      </c>
      <c r="C1600" s="43" t="s">
        <v>8</v>
      </c>
      <c r="D1600" s="43" t="s">
        <v>1</v>
      </c>
      <c r="E1600" s="43" t="s">
        <v>65</v>
      </c>
      <c r="F1600" s="40" t="s">
        <v>71</v>
      </c>
      <c r="G1600" s="44">
        <v>1</v>
      </c>
      <c r="H1600" s="43" t="s">
        <v>3</v>
      </c>
      <c r="I1600" s="40">
        <v>1.53</v>
      </c>
      <c r="J1600" s="40"/>
      <c r="K1600" s="43" t="s">
        <v>69</v>
      </c>
      <c r="L1600" s="43" t="s">
        <v>81</v>
      </c>
      <c r="M1600" s="47" t="s">
        <v>73</v>
      </c>
    </row>
    <row r="1601" spans="2:13">
      <c r="B1601" s="42">
        <v>0.29166666666666702</v>
      </c>
      <c r="C1601" s="43" t="s">
        <v>8</v>
      </c>
      <c r="D1601" s="43" t="s">
        <v>1</v>
      </c>
      <c r="E1601" s="43" t="s">
        <v>65</v>
      </c>
      <c r="F1601" s="40" t="s">
        <v>71</v>
      </c>
      <c r="G1601" s="44">
        <v>1</v>
      </c>
      <c r="H1601" s="43" t="s">
        <v>3</v>
      </c>
      <c r="I1601" s="40">
        <v>1.53</v>
      </c>
      <c r="J1601" s="40"/>
      <c r="K1601" s="43" t="s">
        <v>69</v>
      </c>
      <c r="L1601" s="43" t="s">
        <v>81</v>
      </c>
      <c r="M1601" s="47" t="s">
        <v>73</v>
      </c>
    </row>
    <row r="1602" spans="2:13">
      <c r="B1602" s="42">
        <v>0.3125</v>
      </c>
      <c r="C1602" s="43" t="s">
        <v>8</v>
      </c>
      <c r="D1602" s="43" t="s">
        <v>1</v>
      </c>
      <c r="E1602" s="43" t="s">
        <v>65</v>
      </c>
      <c r="F1602" s="40" t="s">
        <v>71</v>
      </c>
      <c r="G1602" s="44">
        <v>1</v>
      </c>
      <c r="H1602" s="43" t="s">
        <v>3</v>
      </c>
      <c r="I1602" s="40">
        <v>2.97</v>
      </c>
      <c r="J1602" s="40"/>
      <c r="K1602" s="43" t="s">
        <v>69</v>
      </c>
      <c r="L1602" s="43" t="s">
        <v>81</v>
      </c>
      <c r="M1602" s="47" t="s">
        <v>73</v>
      </c>
    </row>
    <row r="1603" spans="2:13">
      <c r="B1603" s="42">
        <v>0.33333333333333298</v>
      </c>
      <c r="C1603" s="43" t="s">
        <v>8</v>
      </c>
      <c r="D1603" s="43" t="s">
        <v>1</v>
      </c>
      <c r="E1603" s="43" t="s">
        <v>65</v>
      </c>
      <c r="F1603" s="40" t="s">
        <v>71</v>
      </c>
      <c r="G1603" s="44">
        <v>1</v>
      </c>
      <c r="H1603" s="43" t="s">
        <v>3</v>
      </c>
      <c r="I1603" s="40">
        <v>2.97</v>
      </c>
      <c r="J1603" s="40"/>
      <c r="K1603" s="43" t="s">
        <v>69</v>
      </c>
      <c r="L1603" s="43" t="s">
        <v>81</v>
      </c>
      <c r="M1603" s="47" t="s">
        <v>73</v>
      </c>
    </row>
    <row r="1604" spans="2:13">
      <c r="B1604" s="42">
        <v>0.35416666666666702</v>
      </c>
      <c r="C1604" s="43" t="s">
        <v>8</v>
      </c>
      <c r="D1604" s="43" t="s">
        <v>1</v>
      </c>
      <c r="E1604" s="43" t="s">
        <v>65</v>
      </c>
      <c r="F1604" s="40" t="s">
        <v>71</v>
      </c>
      <c r="G1604" s="44">
        <v>1</v>
      </c>
      <c r="H1604" s="43" t="s">
        <v>3</v>
      </c>
      <c r="I1604" s="40">
        <v>2.97</v>
      </c>
      <c r="J1604" s="40"/>
      <c r="K1604" s="43" t="s">
        <v>69</v>
      </c>
      <c r="L1604" s="43" t="s">
        <v>81</v>
      </c>
      <c r="M1604" s="47" t="s">
        <v>73</v>
      </c>
    </row>
    <row r="1605" spans="2:13">
      <c r="B1605" s="42">
        <v>0.375</v>
      </c>
      <c r="C1605" s="43" t="s">
        <v>8</v>
      </c>
      <c r="D1605" s="43" t="s">
        <v>1</v>
      </c>
      <c r="E1605" s="43" t="s">
        <v>65</v>
      </c>
      <c r="F1605" s="40" t="s">
        <v>71</v>
      </c>
      <c r="G1605" s="44">
        <v>1</v>
      </c>
      <c r="H1605" s="43" t="s">
        <v>3</v>
      </c>
      <c r="I1605" s="40">
        <v>2.97</v>
      </c>
      <c r="J1605" s="40"/>
      <c r="K1605" s="43" t="s">
        <v>69</v>
      </c>
      <c r="L1605" s="43" t="s">
        <v>81</v>
      </c>
      <c r="M1605" s="47" t="s">
        <v>73</v>
      </c>
    </row>
    <row r="1606" spans="2:13">
      <c r="B1606" s="42">
        <v>0.39583333333333298</v>
      </c>
      <c r="C1606" s="43" t="s">
        <v>8</v>
      </c>
      <c r="D1606" s="43" t="s">
        <v>1</v>
      </c>
      <c r="E1606" s="43" t="s">
        <v>65</v>
      </c>
      <c r="F1606" s="40" t="s">
        <v>71</v>
      </c>
      <c r="G1606" s="44">
        <v>1</v>
      </c>
      <c r="H1606" s="43" t="s">
        <v>3</v>
      </c>
      <c r="I1606" s="40">
        <v>2.97</v>
      </c>
      <c r="J1606" s="40"/>
      <c r="K1606" s="43" t="s">
        <v>69</v>
      </c>
      <c r="L1606" s="43" t="s">
        <v>81</v>
      </c>
      <c r="M1606" s="47" t="s">
        <v>73</v>
      </c>
    </row>
    <row r="1607" spans="2:13">
      <c r="B1607" s="42">
        <v>0.41666666666666702</v>
      </c>
      <c r="C1607" s="43" t="s">
        <v>8</v>
      </c>
      <c r="D1607" s="43" t="s">
        <v>1</v>
      </c>
      <c r="E1607" s="43" t="s">
        <v>65</v>
      </c>
      <c r="F1607" s="40" t="s">
        <v>71</v>
      </c>
      <c r="G1607" s="44">
        <v>1</v>
      </c>
      <c r="H1607" s="43" t="s">
        <v>3</v>
      </c>
      <c r="I1607" s="40">
        <v>2.97</v>
      </c>
      <c r="J1607" s="40"/>
      <c r="K1607" s="43" t="s">
        <v>69</v>
      </c>
      <c r="L1607" s="43" t="s">
        <v>81</v>
      </c>
      <c r="M1607" s="47" t="s">
        <v>73</v>
      </c>
    </row>
    <row r="1608" spans="2:13">
      <c r="B1608" s="42">
        <v>0.4375</v>
      </c>
      <c r="C1608" s="43" t="s">
        <v>8</v>
      </c>
      <c r="D1608" s="43" t="s">
        <v>1</v>
      </c>
      <c r="E1608" s="43" t="s">
        <v>65</v>
      </c>
      <c r="F1608" s="40" t="s">
        <v>71</v>
      </c>
      <c r="G1608" s="44">
        <v>1</v>
      </c>
      <c r="H1608" s="43" t="s">
        <v>3</v>
      </c>
      <c r="I1608" s="40">
        <v>2.97</v>
      </c>
      <c r="J1608" s="40"/>
      <c r="K1608" s="43" t="s">
        <v>69</v>
      </c>
      <c r="L1608" s="43" t="s">
        <v>81</v>
      </c>
      <c r="M1608" s="47" t="s">
        <v>73</v>
      </c>
    </row>
    <row r="1609" spans="2:13">
      <c r="B1609" s="42">
        <v>0.45833333333333298</v>
      </c>
      <c r="C1609" s="43" t="s">
        <v>8</v>
      </c>
      <c r="D1609" s="43" t="s">
        <v>1</v>
      </c>
      <c r="E1609" s="43" t="s">
        <v>65</v>
      </c>
      <c r="F1609" s="40" t="s">
        <v>71</v>
      </c>
      <c r="G1609" s="44">
        <v>1</v>
      </c>
      <c r="H1609" s="43" t="s">
        <v>3</v>
      </c>
      <c r="I1609" s="40">
        <v>2.97</v>
      </c>
      <c r="J1609" s="40"/>
      <c r="K1609" s="43" t="s">
        <v>69</v>
      </c>
      <c r="L1609" s="43" t="s">
        <v>81</v>
      </c>
      <c r="M1609" s="47" t="s">
        <v>73</v>
      </c>
    </row>
    <row r="1610" spans="2:13">
      <c r="B1610" s="42">
        <v>0.47916666666666702</v>
      </c>
      <c r="C1610" s="43" t="s">
        <v>8</v>
      </c>
      <c r="D1610" s="43" t="s">
        <v>1</v>
      </c>
      <c r="E1610" s="43" t="s">
        <v>65</v>
      </c>
      <c r="F1610" s="40" t="s">
        <v>71</v>
      </c>
      <c r="G1610" s="44">
        <v>1</v>
      </c>
      <c r="H1610" s="43" t="s">
        <v>3</v>
      </c>
      <c r="I1610" s="40">
        <v>2.97</v>
      </c>
      <c r="J1610" s="40"/>
      <c r="K1610" s="43" t="s">
        <v>69</v>
      </c>
      <c r="L1610" s="43" t="s">
        <v>81</v>
      </c>
      <c r="M1610" s="47" t="s">
        <v>73</v>
      </c>
    </row>
    <row r="1611" spans="2:13">
      <c r="B1611" s="42">
        <v>0.5</v>
      </c>
      <c r="C1611" s="43" t="s">
        <v>8</v>
      </c>
      <c r="D1611" s="43" t="s">
        <v>1</v>
      </c>
      <c r="E1611" s="43" t="s">
        <v>65</v>
      </c>
      <c r="F1611" s="40" t="s">
        <v>71</v>
      </c>
      <c r="G1611" s="44">
        <v>1</v>
      </c>
      <c r="H1611" s="43" t="s">
        <v>3</v>
      </c>
      <c r="I1611" s="40">
        <v>2.97</v>
      </c>
      <c r="J1611" s="40"/>
      <c r="K1611" s="43" t="s">
        <v>69</v>
      </c>
      <c r="L1611" s="43" t="s">
        <v>81</v>
      </c>
      <c r="M1611" s="47" t="s">
        <v>73</v>
      </c>
    </row>
    <row r="1612" spans="2:13">
      <c r="B1612" s="42">
        <v>0.52083333333333304</v>
      </c>
      <c r="C1612" s="43" t="s">
        <v>8</v>
      </c>
      <c r="D1612" s="43" t="s">
        <v>1</v>
      </c>
      <c r="E1612" s="43" t="s">
        <v>65</v>
      </c>
      <c r="F1612" s="40" t="s">
        <v>71</v>
      </c>
      <c r="G1612" s="44">
        <v>1</v>
      </c>
      <c r="H1612" s="43" t="s">
        <v>3</v>
      </c>
      <c r="I1612" s="40">
        <v>2.97</v>
      </c>
      <c r="J1612" s="40"/>
      <c r="K1612" s="43" t="s">
        <v>69</v>
      </c>
      <c r="L1612" s="43" t="s">
        <v>81</v>
      </c>
      <c r="M1612" s="47" t="s">
        <v>73</v>
      </c>
    </row>
    <row r="1613" spans="2:13">
      <c r="B1613" s="42">
        <v>0.54166666666666696</v>
      </c>
      <c r="C1613" s="43" t="s">
        <v>8</v>
      </c>
      <c r="D1613" s="43" t="s">
        <v>1</v>
      </c>
      <c r="E1613" s="43" t="s">
        <v>65</v>
      </c>
      <c r="F1613" s="40" t="s">
        <v>71</v>
      </c>
      <c r="G1613" s="44">
        <v>1</v>
      </c>
      <c r="H1613" s="43" t="s">
        <v>3</v>
      </c>
      <c r="I1613" s="40">
        <v>2.97</v>
      </c>
      <c r="J1613" s="40"/>
      <c r="K1613" s="43" t="s">
        <v>69</v>
      </c>
      <c r="L1613" s="43" t="s">
        <v>81</v>
      </c>
      <c r="M1613" s="47" t="s">
        <v>73</v>
      </c>
    </row>
    <row r="1614" spans="2:13">
      <c r="B1614" s="42">
        <v>0.5625</v>
      </c>
      <c r="C1614" s="43" t="s">
        <v>8</v>
      </c>
      <c r="D1614" s="43" t="s">
        <v>1</v>
      </c>
      <c r="E1614" s="43" t="s">
        <v>65</v>
      </c>
      <c r="F1614" s="40" t="s">
        <v>71</v>
      </c>
      <c r="G1614" s="44">
        <v>1</v>
      </c>
      <c r="H1614" s="43" t="s">
        <v>3</v>
      </c>
      <c r="I1614" s="40">
        <v>2.97</v>
      </c>
      <c r="J1614" s="40"/>
      <c r="K1614" s="43" t="s">
        <v>69</v>
      </c>
      <c r="L1614" s="43" t="s">
        <v>81</v>
      </c>
      <c r="M1614" s="47" t="s">
        <v>73</v>
      </c>
    </row>
    <row r="1615" spans="2:13">
      <c r="B1615" s="42">
        <v>0.58333333333333304</v>
      </c>
      <c r="C1615" s="43" t="s">
        <v>8</v>
      </c>
      <c r="D1615" s="43" t="s">
        <v>1</v>
      </c>
      <c r="E1615" s="43" t="s">
        <v>65</v>
      </c>
      <c r="F1615" s="40" t="s">
        <v>71</v>
      </c>
      <c r="G1615" s="44">
        <v>1</v>
      </c>
      <c r="H1615" s="43" t="s">
        <v>3</v>
      </c>
      <c r="I1615" s="40">
        <v>2.97</v>
      </c>
      <c r="J1615" s="40"/>
      <c r="K1615" s="43" t="s">
        <v>69</v>
      </c>
      <c r="L1615" s="43" t="s">
        <v>81</v>
      </c>
      <c r="M1615" s="47" t="s">
        <v>73</v>
      </c>
    </row>
    <row r="1616" spans="2:13">
      <c r="B1616" s="42">
        <v>0.60416666666666696</v>
      </c>
      <c r="C1616" s="43" t="s">
        <v>8</v>
      </c>
      <c r="D1616" s="43" t="s">
        <v>1</v>
      </c>
      <c r="E1616" s="43" t="s">
        <v>65</v>
      </c>
      <c r="F1616" s="40" t="s">
        <v>71</v>
      </c>
      <c r="G1616" s="44">
        <v>1</v>
      </c>
      <c r="H1616" s="43" t="s">
        <v>3</v>
      </c>
      <c r="I1616" s="40">
        <v>2.97</v>
      </c>
      <c r="J1616" s="40"/>
      <c r="K1616" s="43" t="s">
        <v>69</v>
      </c>
      <c r="L1616" s="43" t="s">
        <v>81</v>
      </c>
      <c r="M1616" s="47" t="s">
        <v>73</v>
      </c>
    </row>
    <row r="1617" spans="2:13">
      <c r="B1617" s="42">
        <v>0.625</v>
      </c>
      <c r="C1617" s="43" t="s">
        <v>8</v>
      </c>
      <c r="D1617" s="43" t="s">
        <v>1</v>
      </c>
      <c r="E1617" s="43" t="s">
        <v>65</v>
      </c>
      <c r="F1617" s="40" t="s">
        <v>71</v>
      </c>
      <c r="G1617" s="44">
        <v>1</v>
      </c>
      <c r="H1617" s="43" t="s">
        <v>3</v>
      </c>
      <c r="I1617" s="40">
        <v>2.97</v>
      </c>
      <c r="J1617" s="40"/>
      <c r="K1617" s="43" t="s">
        <v>69</v>
      </c>
      <c r="L1617" s="43" t="s">
        <v>81</v>
      </c>
      <c r="M1617" s="47" t="s">
        <v>73</v>
      </c>
    </row>
    <row r="1618" spans="2:13">
      <c r="B1618" s="42">
        <v>0.64583333333333304</v>
      </c>
      <c r="C1618" s="43" t="s">
        <v>8</v>
      </c>
      <c r="D1618" s="43" t="s">
        <v>1</v>
      </c>
      <c r="E1618" s="43" t="s">
        <v>65</v>
      </c>
      <c r="F1618" s="40" t="s">
        <v>71</v>
      </c>
      <c r="G1618" s="44">
        <v>1</v>
      </c>
      <c r="H1618" s="43" t="s">
        <v>3</v>
      </c>
      <c r="I1618" s="40">
        <v>2.97</v>
      </c>
      <c r="J1618" s="40"/>
      <c r="K1618" s="43" t="s">
        <v>69</v>
      </c>
      <c r="L1618" s="43" t="s">
        <v>81</v>
      </c>
      <c r="M1618" s="47" t="s">
        <v>73</v>
      </c>
    </row>
    <row r="1619" spans="2:13">
      <c r="B1619" s="42">
        <v>0.66666666666666696</v>
      </c>
      <c r="C1619" s="43" t="s">
        <v>8</v>
      </c>
      <c r="D1619" s="43" t="s">
        <v>1</v>
      </c>
      <c r="E1619" s="43" t="s">
        <v>65</v>
      </c>
      <c r="F1619" s="40" t="s">
        <v>71</v>
      </c>
      <c r="G1619" s="44">
        <v>1</v>
      </c>
      <c r="H1619" s="43" t="s">
        <v>3</v>
      </c>
      <c r="I1619" s="40">
        <v>2.97</v>
      </c>
      <c r="J1619" s="40"/>
      <c r="K1619" s="43" t="s">
        <v>69</v>
      </c>
      <c r="L1619" s="43" t="s">
        <v>81</v>
      </c>
      <c r="M1619" s="47" t="s">
        <v>73</v>
      </c>
    </row>
    <row r="1620" spans="2:13">
      <c r="B1620" s="42">
        <v>0.6875</v>
      </c>
      <c r="C1620" s="43" t="s">
        <v>8</v>
      </c>
      <c r="D1620" s="43" t="s">
        <v>1</v>
      </c>
      <c r="E1620" s="43" t="s">
        <v>65</v>
      </c>
      <c r="F1620" s="40" t="s">
        <v>71</v>
      </c>
      <c r="G1620" s="44">
        <v>1</v>
      </c>
      <c r="H1620" s="43" t="s">
        <v>3</v>
      </c>
      <c r="I1620" s="40">
        <v>2.97</v>
      </c>
      <c r="J1620" s="40"/>
      <c r="K1620" s="43" t="s">
        <v>69</v>
      </c>
      <c r="L1620" s="43" t="s">
        <v>81</v>
      </c>
      <c r="M1620" s="47" t="s">
        <v>73</v>
      </c>
    </row>
    <row r="1621" spans="2:13">
      <c r="B1621" s="42">
        <v>0.70833333333333304</v>
      </c>
      <c r="C1621" s="43" t="s">
        <v>8</v>
      </c>
      <c r="D1621" s="43" t="s">
        <v>1</v>
      </c>
      <c r="E1621" s="43" t="s">
        <v>65</v>
      </c>
      <c r="F1621" s="40" t="s">
        <v>71</v>
      </c>
      <c r="G1621" s="44">
        <v>1</v>
      </c>
      <c r="H1621" s="43" t="s">
        <v>3</v>
      </c>
      <c r="I1621" s="40">
        <v>2.97</v>
      </c>
      <c r="J1621" s="40"/>
      <c r="K1621" s="43" t="s">
        <v>69</v>
      </c>
      <c r="L1621" s="43" t="s">
        <v>81</v>
      </c>
      <c r="M1621" s="47" t="s">
        <v>73</v>
      </c>
    </row>
    <row r="1622" spans="2:13">
      <c r="B1622" s="42">
        <v>0.72916666666666696</v>
      </c>
      <c r="C1622" s="43" t="s">
        <v>8</v>
      </c>
      <c r="D1622" s="43" t="s">
        <v>1</v>
      </c>
      <c r="E1622" s="43" t="s">
        <v>65</v>
      </c>
      <c r="F1622" s="40" t="s">
        <v>71</v>
      </c>
      <c r="G1622" s="44">
        <v>1</v>
      </c>
      <c r="H1622" s="43" t="s">
        <v>3</v>
      </c>
      <c r="I1622" s="40">
        <v>2.97</v>
      </c>
      <c r="J1622" s="40"/>
      <c r="K1622" s="43" t="s">
        <v>69</v>
      </c>
      <c r="L1622" s="43" t="s">
        <v>81</v>
      </c>
      <c r="M1622" s="47" t="s">
        <v>73</v>
      </c>
    </row>
    <row r="1623" spans="2:13">
      <c r="B1623" s="42">
        <v>0.75</v>
      </c>
      <c r="C1623" s="43" t="s">
        <v>8</v>
      </c>
      <c r="D1623" s="43" t="s">
        <v>1</v>
      </c>
      <c r="E1623" s="43" t="s">
        <v>65</v>
      </c>
      <c r="F1623" s="40" t="s">
        <v>71</v>
      </c>
      <c r="G1623" s="44">
        <v>1</v>
      </c>
      <c r="H1623" s="43" t="s">
        <v>3</v>
      </c>
      <c r="I1623" s="40">
        <v>2.97</v>
      </c>
      <c r="J1623" s="40"/>
      <c r="K1623" s="43" t="s">
        <v>69</v>
      </c>
      <c r="L1623" s="43" t="s">
        <v>81</v>
      </c>
      <c r="M1623" s="47" t="s">
        <v>73</v>
      </c>
    </row>
    <row r="1624" spans="2:13">
      <c r="B1624" s="42">
        <v>0.77083333333333304</v>
      </c>
      <c r="C1624" s="43" t="s">
        <v>8</v>
      </c>
      <c r="D1624" s="43" t="s">
        <v>1</v>
      </c>
      <c r="E1624" s="43" t="s">
        <v>65</v>
      </c>
      <c r="F1624" s="40" t="s">
        <v>71</v>
      </c>
      <c r="G1624" s="44">
        <v>1</v>
      </c>
      <c r="H1624" s="43" t="s">
        <v>3</v>
      </c>
      <c r="I1624" s="40">
        <v>2.97</v>
      </c>
      <c r="J1624" s="40"/>
      <c r="K1624" s="43" t="s">
        <v>69</v>
      </c>
      <c r="L1624" s="43" t="s">
        <v>81</v>
      </c>
      <c r="M1624" s="47" t="s">
        <v>73</v>
      </c>
    </row>
    <row r="1625" spans="2:13">
      <c r="B1625" s="42">
        <v>0.79166666666666696</v>
      </c>
      <c r="C1625" s="43" t="s">
        <v>8</v>
      </c>
      <c r="D1625" s="43" t="s">
        <v>1</v>
      </c>
      <c r="E1625" s="43" t="s">
        <v>65</v>
      </c>
      <c r="F1625" s="40" t="s">
        <v>71</v>
      </c>
      <c r="G1625" s="44">
        <v>1</v>
      </c>
      <c r="H1625" s="43" t="s">
        <v>3</v>
      </c>
      <c r="I1625" s="40">
        <v>2.97</v>
      </c>
      <c r="J1625" s="40"/>
      <c r="K1625" s="43" t="s">
        <v>69</v>
      </c>
      <c r="L1625" s="43" t="s">
        <v>81</v>
      </c>
      <c r="M1625" s="47" t="s">
        <v>73</v>
      </c>
    </row>
    <row r="1626" spans="2:13">
      <c r="B1626" s="42">
        <v>0.8125</v>
      </c>
      <c r="C1626" s="43" t="s">
        <v>8</v>
      </c>
      <c r="D1626" s="43" t="s">
        <v>1</v>
      </c>
      <c r="E1626" s="43" t="s">
        <v>65</v>
      </c>
      <c r="F1626" s="40" t="s">
        <v>71</v>
      </c>
      <c r="G1626" s="44">
        <v>1</v>
      </c>
      <c r="H1626" s="43" t="s">
        <v>3</v>
      </c>
      <c r="I1626" s="40">
        <v>2.97</v>
      </c>
      <c r="J1626" s="40"/>
      <c r="K1626" s="43" t="s">
        <v>69</v>
      </c>
      <c r="L1626" s="43" t="s">
        <v>81</v>
      </c>
      <c r="M1626" s="47" t="s">
        <v>73</v>
      </c>
    </row>
    <row r="1627" spans="2:13">
      <c r="B1627" s="42">
        <v>0.83333333333333304</v>
      </c>
      <c r="C1627" s="43" t="s">
        <v>8</v>
      </c>
      <c r="D1627" s="43" t="s">
        <v>1</v>
      </c>
      <c r="E1627" s="43" t="s">
        <v>65</v>
      </c>
      <c r="F1627" s="40" t="s">
        <v>71</v>
      </c>
      <c r="G1627" s="44">
        <v>1</v>
      </c>
      <c r="H1627" s="43" t="s">
        <v>3</v>
      </c>
      <c r="I1627" s="40">
        <v>2.97</v>
      </c>
      <c r="J1627" s="40"/>
      <c r="K1627" s="43" t="s">
        <v>69</v>
      </c>
      <c r="L1627" s="43" t="s">
        <v>81</v>
      </c>
      <c r="M1627" s="47" t="s">
        <v>73</v>
      </c>
    </row>
    <row r="1628" spans="2:13">
      <c r="B1628" s="42">
        <v>0.85416666666666696</v>
      </c>
      <c r="C1628" s="43" t="s">
        <v>8</v>
      </c>
      <c r="D1628" s="43" t="s">
        <v>1</v>
      </c>
      <c r="E1628" s="43" t="s">
        <v>65</v>
      </c>
      <c r="F1628" s="40" t="s">
        <v>71</v>
      </c>
      <c r="G1628" s="44">
        <v>1</v>
      </c>
      <c r="H1628" s="43" t="s">
        <v>3</v>
      </c>
      <c r="I1628" s="40">
        <v>2.97</v>
      </c>
      <c r="J1628" s="40"/>
      <c r="K1628" s="43" t="s">
        <v>69</v>
      </c>
      <c r="L1628" s="43" t="s">
        <v>81</v>
      </c>
      <c r="M1628" s="47" t="s">
        <v>73</v>
      </c>
    </row>
    <row r="1629" spans="2:13">
      <c r="B1629" s="42">
        <v>0.875</v>
      </c>
      <c r="C1629" s="43" t="s">
        <v>8</v>
      </c>
      <c r="D1629" s="43" t="s">
        <v>1</v>
      </c>
      <c r="E1629" s="43" t="s">
        <v>65</v>
      </c>
      <c r="F1629" s="40" t="s">
        <v>71</v>
      </c>
      <c r="G1629" s="44">
        <v>1</v>
      </c>
      <c r="H1629" s="43" t="s">
        <v>3</v>
      </c>
      <c r="I1629" s="40">
        <v>2.97</v>
      </c>
      <c r="J1629" s="40"/>
      <c r="K1629" s="43" t="s">
        <v>69</v>
      </c>
      <c r="L1629" s="43" t="s">
        <v>81</v>
      </c>
      <c r="M1629" s="47" t="s">
        <v>73</v>
      </c>
    </row>
    <row r="1630" spans="2:13">
      <c r="B1630" s="42">
        <v>0.89583333333333304</v>
      </c>
      <c r="C1630" s="43" t="s">
        <v>8</v>
      </c>
      <c r="D1630" s="43" t="s">
        <v>1</v>
      </c>
      <c r="E1630" s="43" t="s">
        <v>65</v>
      </c>
      <c r="F1630" s="40" t="s">
        <v>71</v>
      </c>
      <c r="G1630" s="44">
        <v>1</v>
      </c>
      <c r="H1630" s="43" t="s">
        <v>3</v>
      </c>
      <c r="I1630" s="40">
        <v>2.97</v>
      </c>
      <c r="J1630" s="40"/>
      <c r="K1630" s="43" t="s">
        <v>69</v>
      </c>
      <c r="L1630" s="43" t="s">
        <v>81</v>
      </c>
      <c r="M1630" s="47" t="s">
        <v>73</v>
      </c>
    </row>
    <row r="1631" spans="2:13">
      <c r="B1631" s="42">
        <v>0.91666666666666696</v>
      </c>
      <c r="C1631" s="43" t="s">
        <v>8</v>
      </c>
      <c r="D1631" s="43" t="s">
        <v>1</v>
      </c>
      <c r="E1631" s="43" t="s">
        <v>65</v>
      </c>
      <c r="F1631" s="40" t="s">
        <v>71</v>
      </c>
      <c r="G1631" s="44">
        <v>1</v>
      </c>
      <c r="H1631" s="43" t="s">
        <v>3</v>
      </c>
      <c r="I1631" s="40">
        <v>2.97</v>
      </c>
      <c r="J1631" s="40"/>
      <c r="K1631" s="43" t="s">
        <v>69</v>
      </c>
      <c r="L1631" s="43" t="s">
        <v>81</v>
      </c>
      <c r="M1631" s="47" t="s">
        <v>73</v>
      </c>
    </row>
    <row r="1632" spans="2:13">
      <c r="B1632" s="42">
        <v>0.9375</v>
      </c>
      <c r="C1632" s="43" t="s">
        <v>8</v>
      </c>
      <c r="D1632" s="43" t="s">
        <v>1</v>
      </c>
      <c r="E1632" s="43" t="s">
        <v>65</v>
      </c>
      <c r="F1632" s="40" t="s">
        <v>71</v>
      </c>
      <c r="G1632" s="44">
        <v>1</v>
      </c>
      <c r="H1632" s="43" t="s">
        <v>3</v>
      </c>
      <c r="I1632" s="40">
        <v>1.53</v>
      </c>
      <c r="J1632" s="40"/>
      <c r="K1632" s="43" t="s">
        <v>69</v>
      </c>
      <c r="L1632" s="43" t="s">
        <v>81</v>
      </c>
      <c r="M1632" s="47" t="s">
        <v>73</v>
      </c>
    </row>
    <row r="1633" spans="2:13">
      <c r="B1633" s="42">
        <v>0.95833333333333304</v>
      </c>
      <c r="C1633" s="43" t="s">
        <v>8</v>
      </c>
      <c r="D1633" s="43" t="s">
        <v>1</v>
      </c>
      <c r="E1633" s="43" t="s">
        <v>65</v>
      </c>
      <c r="F1633" s="40" t="s">
        <v>71</v>
      </c>
      <c r="G1633" s="44">
        <v>1</v>
      </c>
      <c r="H1633" s="43" t="s">
        <v>3</v>
      </c>
      <c r="I1633" s="40">
        <v>1.53</v>
      </c>
      <c r="J1633" s="40"/>
      <c r="K1633" s="43" t="s">
        <v>69</v>
      </c>
      <c r="L1633" s="43" t="s">
        <v>81</v>
      </c>
      <c r="M1633" s="47" t="s">
        <v>73</v>
      </c>
    </row>
    <row r="1634" spans="2:13">
      <c r="B1634" s="42">
        <v>0.97916666666666696</v>
      </c>
      <c r="C1634" s="43" t="s">
        <v>8</v>
      </c>
      <c r="D1634" s="43" t="s">
        <v>1</v>
      </c>
      <c r="E1634" s="43" t="s">
        <v>65</v>
      </c>
      <c r="F1634" s="40" t="s">
        <v>71</v>
      </c>
      <c r="G1634" s="44">
        <v>1</v>
      </c>
      <c r="H1634" s="43" t="s">
        <v>3</v>
      </c>
      <c r="I1634" s="40">
        <v>1.53</v>
      </c>
      <c r="J1634" s="40"/>
      <c r="K1634" s="43" t="s">
        <v>69</v>
      </c>
      <c r="L1634" s="43" t="s">
        <v>81</v>
      </c>
      <c r="M1634" s="47" t="s">
        <v>73</v>
      </c>
    </row>
    <row r="1635" spans="2:13">
      <c r="B1635" s="42">
        <v>0</v>
      </c>
      <c r="C1635" s="43" t="s">
        <v>0</v>
      </c>
      <c r="D1635" s="43" t="s">
        <v>1</v>
      </c>
      <c r="E1635" s="43" t="s">
        <v>65</v>
      </c>
      <c r="F1635" s="40" t="s">
        <v>71</v>
      </c>
      <c r="G1635" s="44">
        <v>1</v>
      </c>
      <c r="H1635" s="43" t="s">
        <v>3</v>
      </c>
      <c r="I1635" s="40">
        <v>1.53</v>
      </c>
      <c r="J1635" s="40"/>
      <c r="K1635" s="43" t="s">
        <v>69</v>
      </c>
      <c r="L1635" s="43" t="s">
        <v>81</v>
      </c>
      <c r="M1635" s="47" t="s">
        <v>73</v>
      </c>
    </row>
    <row r="1636" spans="2:13">
      <c r="B1636" s="42">
        <v>2.0833333333333301E-2</v>
      </c>
      <c r="C1636" s="43" t="s">
        <v>0</v>
      </c>
      <c r="D1636" s="43" t="s">
        <v>1</v>
      </c>
      <c r="E1636" s="43" t="s">
        <v>65</v>
      </c>
      <c r="F1636" s="40" t="s">
        <v>71</v>
      </c>
      <c r="G1636" s="44">
        <v>1</v>
      </c>
      <c r="H1636" s="43" t="s">
        <v>3</v>
      </c>
      <c r="I1636" s="40">
        <v>1.53</v>
      </c>
      <c r="J1636" s="40"/>
      <c r="K1636" s="43" t="s">
        <v>69</v>
      </c>
      <c r="L1636" s="43" t="s">
        <v>81</v>
      </c>
      <c r="M1636" s="47" t="s">
        <v>73</v>
      </c>
    </row>
    <row r="1637" spans="2:13">
      <c r="B1637" s="42">
        <v>4.1666666666666699E-2</v>
      </c>
      <c r="C1637" s="43" t="s">
        <v>0</v>
      </c>
      <c r="D1637" s="43" t="s">
        <v>1</v>
      </c>
      <c r="E1637" s="43" t="s">
        <v>65</v>
      </c>
      <c r="F1637" s="40" t="s">
        <v>71</v>
      </c>
      <c r="G1637" s="44">
        <v>1</v>
      </c>
      <c r="H1637" s="43" t="s">
        <v>3</v>
      </c>
      <c r="I1637" s="40">
        <v>1.53</v>
      </c>
      <c r="J1637" s="40"/>
      <c r="K1637" s="43" t="s">
        <v>69</v>
      </c>
      <c r="L1637" s="43" t="s">
        <v>81</v>
      </c>
      <c r="M1637" s="47" t="s">
        <v>73</v>
      </c>
    </row>
    <row r="1638" spans="2:13">
      <c r="B1638" s="42">
        <v>6.25E-2</v>
      </c>
      <c r="C1638" s="43" t="s">
        <v>0</v>
      </c>
      <c r="D1638" s="43" t="s">
        <v>1</v>
      </c>
      <c r="E1638" s="43" t="s">
        <v>65</v>
      </c>
      <c r="F1638" s="40" t="s">
        <v>71</v>
      </c>
      <c r="G1638" s="44">
        <v>1</v>
      </c>
      <c r="H1638" s="43" t="s">
        <v>3</v>
      </c>
      <c r="I1638" s="40">
        <v>1.53</v>
      </c>
      <c r="J1638" s="40"/>
      <c r="K1638" s="43" t="s">
        <v>69</v>
      </c>
      <c r="L1638" s="43" t="s">
        <v>81</v>
      </c>
      <c r="M1638" s="47" t="s">
        <v>73</v>
      </c>
    </row>
    <row r="1639" spans="2:13">
      <c r="B1639" s="42">
        <v>8.3333333333333301E-2</v>
      </c>
      <c r="C1639" s="43" t="s">
        <v>0</v>
      </c>
      <c r="D1639" s="43" t="s">
        <v>1</v>
      </c>
      <c r="E1639" s="43" t="s">
        <v>65</v>
      </c>
      <c r="F1639" s="40" t="s">
        <v>71</v>
      </c>
      <c r="G1639" s="44">
        <v>1</v>
      </c>
      <c r="H1639" s="43" t="s">
        <v>3</v>
      </c>
      <c r="I1639" s="40">
        <v>1.53</v>
      </c>
      <c r="J1639" s="40"/>
      <c r="K1639" s="43" t="s">
        <v>69</v>
      </c>
      <c r="L1639" s="43" t="s">
        <v>81</v>
      </c>
      <c r="M1639" s="47" t="s">
        <v>73</v>
      </c>
    </row>
    <row r="1640" spans="2:13">
      <c r="B1640" s="42">
        <v>0.104166666666667</v>
      </c>
      <c r="C1640" s="43" t="s">
        <v>0</v>
      </c>
      <c r="D1640" s="43" t="s">
        <v>1</v>
      </c>
      <c r="E1640" s="43" t="s">
        <v>65</v>
      </c>
      <c r="F1640" s="40" t="s">
        <v>71</v>
      </c>
      <c r="G1640" s="44">
        <v>1</v>
      </c>
      <c r="H1640" s="43" t="s">
        <v>3</v>
      </c>
      <c r="I1640" s="40">
        <v>1.53</v>
      </c>
      <c r="J1640" s="40"/>
      <c r="K1640" s="43" t="s">
        <v>69</v>
      </c>
      <c r="L1640" s="43" t="s">
        <v>81</v>
      </c>
      <c r="M1640" s="47" t="s">
        <v>73</v>
      </c>
    </row>
    <row r="1641" spans="2:13">
      <c r="B1641" s="42">
        <v>0.125</v>
      </c>
      <c r="C1641" s="43" t="s">
        <v>0</v>
      </c>
      <c r="D1641" s="43" t="s">
        <v>1</v>
      </c>
      <c r="E1641" s="43" t="s">
        <v>65</v>
      </c>
      <c r="F1641" s="40" t="s">
        <v>71</v>
      </c>
      <c r="G1641" s="44">
        <v>1</v>
      </c>
      <c r="H1641" s="43" t="s">
        <v>3</v>
      </c>
      <c r="I1641" s="40">
        <v>1.53</v>
      </c>
      <c r="J1641" s="40"/>
      <c r="K1641" s="43" t="s">
        <v>69</v>
      </c>
      <c r="L1641" s="43" t="s">
        <v>81</v>
      </c>
      <c r="M1641" s="47" t="s">
        <v>73</v>
      </c>
    </row>
    <row r="1642" spans="2:13">
      <c r="B1642" s="42">
        <v>0.14583333333333301</v>
      </c>
      <c r="C1642" s="43" t="s">
        <v>0</v>
      </c>
      <c r="D1642" s="43" t="s">
        <v>1</v>
      </c>
      <c r="E1642" s="43" t="s">
        <v>65</v>
      </c>
      <c r="F1642" s="40" t="s">
        <v>71</v>
      </c>
      <c r="G1642" s="44">
        <v>1</v>
      </c>
      <c r="H1642" s="43" t="s">
        <v>3</v>
      </c>
      <c r="I1642" s="40">
        <v>1.53</v>
      </c>
      <c r="J1642" s="40"/>
      <c r="K1642" s="43" t="s">
        <v>69</v>
      </c>
      <c r="L1642" s="43" t="s">
        <v>81</v>
      </c>
      <c r="M1642" s="47" t="s">
        <v>73</v>
      </c>
    </row>
    <row r="1643" spans="2:13">
      <c r="B1643" s="42">
        <v>0.16666666666666699</v>
      </c>
      <c r="C1643" s="43" t="s">
        <v>0</v>
      </c>
      <c r="D1643" s="43" t="s">
        <v>1</v>
      </c>
      <c r="E1643" s="43" t="s">
        <v>65</v>
      </c>
      <c r="F1643" s="40" t="s">
        <v>71</v>
      </c>
      <c r="G1643" s="44">
        <v>1</v>
      </c>
      <c r="H1643" s="43" t="s">
        <v>3</v>
      </c>
      <c r="I1643" s="40">
        <v>1.53</v>
      </c>
      <c r="J1643" s="40"/>
      <c r="K1643" s="43" t="s">
        <v>69</v>
      </c>
      <c r="L1643" s="43" t="s">
        <v>81</v>
      </c>
      <c r="M1643" s="47" t="s">
        <v>73</v>
      </c>
    </row>
    <row r="1644" spans="2:13">
      <c r="B1644" s="42">
        <v>0.1875</v>
      </c>
      <c r="C1644" s="43" t="s">
        <v>0</v>
      </c>
      <c r="D1644" s="43" t="s">
        <v>1</v>
      </c>
      <c r="E1644" s="43" t="s">
        <v>65</v>
      </c>
      <c r="F1644" s="40" t="s">
        <v>71</v>
      </c>
      <c r="G1644" s="44">
        <v>1</v>
      </c>
      <c r="H1644" s="43" t="s">
        <v>3</v>
      </c>
      <c r="I1644" s="40">
        <v>1.53</v>
      </c>
      <c r="J1644" s="40"/>
      <c r="K1644" s="43" t="s">
        <v>69</v>
      </c>
      <c r="L1644" s="43" t="s">
        <v>81</v>
      </c>
      <c r="M1644" s="47" t="s">
        <v>73</v>
      </c>
    </row>
    <row r="1645" spans="2:13">
      <c r="B1645" s="42">
        <v>0.20833333333333301</v>
      </c>
      <c r="C1645" s="43" t="s">
        <v>0</v>
      </c>
      <c r="D1645" s="43" t="s">
        <v>1</v>
      </c>
      <c r="E1645" s="43" t="s">
        <v>65</v>
      </c>
      <c r="F1645" s="40" t="s">
        <v>71</v>
      </c>
      <c r="G1645" s="44">
        <v>1</v>
      </c>
      <c r="H1645" s="43" t="s">
        <v>3</v>
      </c>
      <c r="I1645" s="40">
        <v>1.53</v>
      </c>
      <c r="J1645" s="40"/>
      <c r="K1645" s="43" t="s">
        <v>69</v>
      </c>
      <c r="L1645" s="43" t="s">
        <v>81</v>
      </c>
      <c r="M1645" s="47" t="s">
        <v>73</v>
      </c>
    </row>
    <row r="1646" spans="2:13">
      <c r="B1646" s="42">
        <v>0.22916666666666699</v>
      </c>
      <c r="C1646" s="43" t="s">
        <v>0</v>
      </c>
      <c r="D1646" s="43" t="s">
        <v>1</v>
      </c>
      <c r="E1646" s="43" t="s">
        <v>65</v>
      </c>
      <c r="F1646" s="40" t="s">
        <v>71</v>
      </c>
      <c r="G1646" s="44">
        <v>1</v>
      </c>
      <c r="H1646" s="43" t="s">
        <v>3</v>
      </c>
      <c r="I1646" s="40">
        <v>1.53</v>
      </c>
      <c r="J1646" s="40"/>
      <c r="K1646" s="43" t="s">
        <v>69</v>
      </c>
      <c r="L1646" s="43" t="s">
        <v>81</v>
      </c>
      <c r="M1646" s="47" t="s">
        <v>73</v>
      </c>
    </row>
    <row r="1647" spans="2:13">
      <c r="B1647" s="42">
        <v>0.25</v>
      </c>
      <c r="C1647" s="43" t="s">
        <v>0</v>
      </c>
      <c r="D1647" s="43" t="s">
        <v>1</v>
      </c>
      <c r="E1647" s="43" t="s">
        <v>65</v>
      </c>
      <c r="F1647" s="40" t="s">
        <v>71</v>
      </c>
      <c r="G1647" s="44">
        <v>1</v>
      </c>
      <c r="H1647" s="43" t="s">
        <v>3</v>
      </c>
      <c r="I1647" s="40">
        <v>1.53</v>
      </c>
      <c r="J1647" s="40"/>
      <c r="K1647" s="43" t="s">
        <v>69</v>
      </c>
      <c r="L1647" s="43" t="s">
        <v>81</v>
      </c>
      <c r="M1647" s="47" t="s">
        <v>73</v>
      </c>
    </row>
    <row r="1648" spans="2:13">
      <c r="B1648" s="42">
        <v>0.27083333333333298</v>
      </c>
      <c r="C1648" s="43" t="s">
        <v>0</v>
      </c>
      <c r="D1648" s="43" t="s">
        <v>1</v>
      </c>
      <c r="E1648" s="43" t="s">
        <v>65</v>
      </c>
      <c r="F1648" s="40" t="s">
        <v>71</v>
      </c>
      <c r="G1648" s="44">
        <v>1</v>
      </c>
      <c r="H1648" s="43" t="s">
        <v>3</v>
      </c>
      <c r="I1648" s="40">
        <v>1.53</v>
      </c>
      <c r="J1648" s="40"/>
      <c r="K1648" s="43" t="s">
        <v>69</v>
      </c>
      <c r="L1648" s="43" t="s">
        <v>81</v>
      </c>
      <c r="M1648" s="47" t="s">
        <v>73</v>
      </c>
    </row>
    <row r="1649" spans="2:13">
      <c r="B1649" s="42">
        <v>0.29166666666666702</v>
      </c>
      <c r="C1649" s="43" t="s">
        <v>0</v>
      </c>
      <c r="D1649" s="43" t="s">
        <v>1</v>
      </c>
      <c r="E1649" s="43" t="s">
        <v>65</v>
      </c>
      <c r="F1649" s="40" t="s">
        <v>71</v>
      </c>
      <c r="G1649" s="44">
        <v>1</v>
      </c>
      <c r="H1649" s="43" t="s">
        <v>3</v>
      </c>
      <c r="I1649" s="40">
        <v>1.53</v>
      </c>
      <c r="J1649" s="40"/>
      <c r="K1649" s="43" t="s">
        <v>69</v>
      </c>
      <c r="L1649" s="43" t="s">
        <v>81</v>
      </c>
      <c r="M1649" s="47" t="s">
        <v>73</v>
      </c>
    </row>
    <row r="1650" spans="2:13">
      <c r="B1650" s="42">
        <v>0.3125</v>
      </c>
      <c r="C1650" s="43" t="s">
        <v>0</v>
      </c>
      <c r="D1650" s="43" t="s">
        <v>1</v>
      </c>
      <c r="E1650" s="43" t="s">
        <v>65</v>
      </c>
      <c r="F1650" s="40" t="s">
        <v>71</v>
      </c>
      <c r="G1650" s="44">
        <v>1</v>
      </c>
      <c r="H1650" s="43" t="s">
        <v>3</v>
      </c>
      <c r="I1650" s="40">
        <v>2.0499999999999998</v>
      </c>
      <c r="J1650" s="40"/>
      <c r="K1650" s="43" t="s">
        <v>69</v>
      </c>
      <c r="L1650" s="43" t="s">
        <v>81</v>
      </c>
      <c r="M1650" s="47" t="s">
        <v>73</v>
      </c>
    </row>
    <row r="1651" spans="2:13">
      <c r="B1651" s="42">
        <v>0.33333333333333298</v>
      </c>
      <c r="C1651" s="43" t="s">
        <v>0</v>
      </c>
      <c r="D1651" s="43" t="s">
        <v>1</v>
      </c>
      <c r="E1651" s="43" t="s">
        <v>65</v>
      </c>
      <c r="F1651" s="40" t="s">
        <v>71</v>
      </c>
      <c r="G1651" s="44">
        <v>1</v>
      </c>
      <c r="H1651" s="43" t="s">
        <v>3</v>
      </c>
      <c r="I1651" s="40">
        <v>2.0499999999999998</v>
      </c>
      <c r="J1651" s="40"/>
      <c r="K1651" s="43" t="s">
        <v>69</v>
      </c>
      <c r="L1651" s="43" t="s">
        <v>81</v>
      </c>
      <c r="M1651" s="47" t="s">
        <v>73</v>
      </c>
    </row>
    <row r="1652" spans="2:13">
      <c r="B1652" s="42">
        <v>0.35416666666666702</v>
      </c>
      <c r="C1652" s="43" t="s">
        <v>0</v>
      </c>
      <c r="D1652" s="43" t="s">
        <v>1</v>
      </c>
      <c r="E1652" s="43" t="s">
        <v>65</v>
      </c>
      <c r="F1652" s="40" t="s">
        <v>71</v>
      </c>
      <c r="G1652" s="44">
        <v>1</v>
      </c>
      <c r="H1652" s="43" t="s">
        <v>3</v>
      </c>
      <c r="I1652" s="40">
        <v>2.0499999999999998</v>
      </c>
      <c r="J1652" s="40"/>
      <c r="K1652" s="43" t="s">
        <v>69</v>
      </c>
      <c r="L1652" s="43" t="s">
        <v>81</v>
      </c>
      <c r="M1652" s="47" t="s">
        <v>73</v>
      </c>
    </row>
    <row r="1653" spans="2:13">
      <c r="B1653" s="42">
        <v>0.375</v>
      </c>
      <c r="C1653" s="43" t="s">
        <v>0</v>
      </c>
      <c r="D1653" s="43" t="s">
        <v>1</v>
      </c>
      <c r="E1653" s="43" t="s">
        <v>65</v>
      </c>
      <c r="F1653" s="40" t="s">
        <v>71</v>
      </c>
      <c r="G1653" s="44">
        <v>1</v>
      </c>
      <c r="H1653" s="43" t="s">
        <v>3</v>
      </c>
      <c r="I1653" s="40">
        <v>2.0499999999999998</v>
      </c>
      <c r="J1653" s="40"/>
      <c r="K1653" s="43" t="s">
        <v>69</v>
      </c>
      <c r="L1653" s="43" t="s">
        <v>81</v>
      </c>
      <c r="M1653" s="47" t="s">
        <v>73</v>
      </c>
    </row>
    <row r="1654" spans="2:13">
      <c r="B1654" s="42">
        <v>0.39583333333333298</v>
      </c>
      <c r="C1654" s="43" t="s">
        <v>0</v>
      </c>
      <c r="D1654" s="43" t="s">
        <v>1</v>
      </c>
      <c r="E1654" s="43" t="s">
        <v>65</v>
      </c>
      <c r="F1654" s="40" t="s">
        <v>71</v>
      </c>
      <c r="G1654" s="44">
        <v>1</v>
      </c>
      <c r="H1654" s="43" t="s">
        <v>3</v>
      </c>
      <c r="I1654" s="40">
        <v>2.0499999999999998</v>
      </c>
      <c r="J1654" s="40"/>
      <c r="K1654" s="43" t="s">
        <v>69</v>
      </c>
      <c r="L1654" s="43" t="s">
        <v>81</v>
      </c>
      <c r="M1654" s="47" t="s">
        <v>73</v>
      </c>
    </row>
    <row r="1655" spans="2:13">
      <c r="B1655" s="42">
        <v>0.41666666666666702</v>
      </c>
      <c r="C1655" s="43" t="s">
        <v>0</v>
      </c>
      <c r="D1655" s="43" t="s">
        <v>1</v>
      </c>
      <c r="E1655" s="43" t="s">
        <v>65</v>
      </c>
      <c r="F1655" s="40" t="s">
        <v>71</v>
      </c>
      <c r="G1655" s="44">
        <v>1</v>
      </c>
      <c r="H1655" s="43" t="s">
        <v>3</v>
      </c>
      <c r="I1655" s="40">
        <v>2.0499999999999998</v>
      </c>
      <c r="J1655" s="40"/>
      <c r="K1655" s="43" t="s">
        <v>69</v>
      </c>
      <c r="L1655" s="43" t="s">
        <v>81</v>
      </c>
      <c r="M1655" s="47" t="s">
        <v>73</v>
      </c>
    </row>
    <row r="1656" spans="2:13">
      <c r="B1656" s="42">
        <v>0.4375</v>
      </c>
      <c r="C1656" s="43" t="s">
        <v>0</v>
      </c>
      <c r="D1656" s="43" t="s">
        <v>1</v>
      </c>
      <c r="E1656" s="43" t="s">
        <v>65</v>
      </c>
      <c r="F1656" s="40" t="s">
        <v>71</v>
      </c>
      <c r="G1656" s="44">
        <v>1</v>
      </c>
      <c r="H1656" s="43" t="s">
        <v>3</v>
      </c>
      <c r="I1656" s="40">
        <v>2.0499999999999998</v>
      </c>
      <c r="J1656" s="40"/>
      <c r="K1656" s="43" t="s">
        <v>69</v>
      </c>
      <c r="L1656" s="43" t="s">
        <v>81</v>
      </c>
      <c r="M1656" s="47" t="s">
        <v>73</v>
      </c>
    </row>
    <row r="1657" spans="2:13">
      <c r="B1657" s="42">
        <v>0.45833333333333298</v>
      </c>
      <c r="C1657" s="43" t="s">
        <v>0</v>
      </c>
      <c r="D1657" s="43" t="s">
        <v>1</v>
      </c>
      <c r="E1657" s="43" t="s">
        <v>65</v>
      </c>
      <c r="F1657" s="40" t="s">
        <v>71</v>
      </c>
      <c r="G1657" s="44">
        <v>1</v>
      </c>
      <c r="H1657" s="43" t="s">
        <v>3</v>
      </c>
      <c r="I1657" s="40">
        <v>2.0499999999999998</v>
      </c>
      <c r="J1657" s="40"/>
      <c r="K1657" s="43" t="s">
        <v>69</v>
      </c>
      <c r="L1657" s="43" t="s">
        <v>81</v>
      </c>
      <c r="M1657" s="47" t="s">
        <v>73</v>
      </c>
    </row>
    <row r="1658" spans="2:13">
      <c r="B1658" s="42">
        <v>0.47916666666666702</v>
      </c>
      <c r="C1658" s="43" t="s">
        <v>0</v>
      </c>
      <c r="D1658" s="43" t="s">
        <v>1</v>
      </c>
      <c r="E1658" s="43" t="s">
        <v>65</v>
      </c>
      <c r="F1658" s="40" t="s">
        <v>71</v>
      </c>
      <c r="G1658" s="44">
        <v>1</v>
      </c>
      <c r="H1658" s="43" t="s">
        <v>3</v>
      </c>
      <c r="I1658" s="40">
        <v>2.0499999999999998</v>
      </c>
      <c r="J1658" s="40"/>
      <c r="K1658" s="43" t="s">
        <v>69</v>
      </c>
      <c r="L1658" s="43" t="s">
        <v>81</v>
      </c>
      <c r="M1658" s="47" t="s">
        <v>73</v>
      </c>
    </row>
    <row r="1659" spans="2:13">
      <c r="B1659" s="42">
        <v>0.5</v>
      </c>
      <c r="C1659" s="43" t="s">
        <v>0</v>
      </c>
      <c r="D1659" s="43" t="s">
        <v>1</v>
      </c>
      <c r="E1659" s="43" t="s">
        <v>65</v>
      </c>
      <c r="F1659" s="40" t="s">
        <v>71</v>
      </c>
      <c r="G1659" s="44">
        <v>1</v>
      </c>
      <c r="H1659" s="43" t="s">
        <v>3</v>
      </c>
      <c r="I1659" s="40">
        <v>2.0499999999999998</v>
      </c>
      <c r="J1659" s="40"/>
      <c r="K1659" s="43" t="s">
        <v>69</v>
      </c>
      <c r="L1659" s="43" t="s">
        <v>81</v>
      </c>
      <c r="M1659" s="47" t="s">
        <v>73</v>
      </c>
    </row>
    <row r="1660" spans="2:13">
      <c r="B1660" s="42">
        <v>0.52083333333333304</v>
      </c>
      <c r="C1660" s="43" t="s">
        <v>0</v>
      </c>
      <c r="D1660" s="43" t="s">
        <v>1</v>
      </c>
      <c r="E1660" s="43" t="s">
        <v>65</v>
      </c>
      <c r="F1660" s="40" t="s">
        <v>71</v>
      </c>
      <c r="G1660" s="44">
        <v>1</v>
      </c>
      <c r="H1660" s="43" t="s">
        <v>3</v>
      </c>
      <c r="I1660" s="40">
        <v>2.0499999999999998</v>
      </c>
      <c r="J1660" s="40"/>
      <c r="K1660" s="43" t="s">
        <v>69</v>
      </c>
      <c r="L1660" s="43" t="s">
        <v>81</v>
      </c>
      <c r="M1660" s="47" t="s">
        <v>73</v>
      </c>
    </row>
    <row r="1661" spans="2:13">
      <c r="B1661" s="42">
        <v>0.54166666666666696</v>
      </c>
      <c r="C1661" s="43" t="s">
        <v>0</v>
      </c>
      <c r="D1661" s="43" t="s">
        <v>1</v>
      </c>
      <c r="E1661" s="43" t="s">
        <v>65</v>
      </c>
      <c r="F1661" s="40" t="s">
        <v>71</v>
      </c>
      <c r="G1661" s="44">
        <v>1</v>
      </c>
      <c r="H1661" s="43" t="s">
        <v>3</v>
      </c>
      <c r="I1661" s="40">
        <v>2.0499999999999998</v>
      </c>
      <c r="J1661" s="40"/>
      <c r="K1661" s="43" t="s">
        <v>69</v>
      </c>
      <c r="L1661" s="43" t="s">
        <v>81</v>
      </c>
      <c r="M1661" s="47" t="s">
        <v>73</v>
      </c>
    </row>
    <row r="1662" spans="2:13">
      <c r="B1662" s="42">
        <v>0.5625</v>
      </c>
      <c r="C1662" s="43" t="s">
        <v>0</v>
      </c>
      <c r="D1662" s="43" t="s">
        <v>1</v>
      </c>
      <c r="E1662" s="43" t="s">
        <v>65</v>
      </c>
      <c r="F1662" s="40" t="s">
        <v>71</v>
      </c>
      <c r="G1662" s="44">
        <v>1</v>
      </c>
      <c r="H1662" s="43" t="s">
        <v>3</v>
      </c>
      <c r="I1662" s="40">
        <v>2.0499999999999998</v>
      </c>
      <c r="J1662" s="40"/>
      <c r="K1662" s="43" t="s">
        <v>69</v>
      </c>
      <c r="L1662" s="43" t="s">
        <v>81</v>
      </c>
      <c r="M1662" s="47" t="s">
        <v>73</v>
      </c>
    </row>
    <row r="1663" spans="2:13">
      <c r="B1663" s="42">
        <v>0.58333333333333304</v>
      </c>
      <c r="C1663" s="43" t="s">
        <v>0</v>
      </c>
      <c r="D1663" s="43" t="s">
        <v>1</v>
      </c>
      <c r="E1663" s="43" t="s">
        <v>65</v>
      </c>
      <c r="F1663" s="40" t="s">
        <v>71</v>
      </c>
      <c r="G1663" s="44">
        <v>1</v>
      </c>
      <c r="H1663" s="43" t="s">
        <v>3</v>
      </c>
      <c r="I1663" s="40">
        <v>2.0499999999999998</v>
      </c>
      <c r="J1663" s="40"/>
      <c r="K1663" s="43" t="s">
        <v>69</v>
      </c>
      <c r="L1663" s="43" t="s">
        <v>81</v>
      </c>
      <c r="M1663" s="47" t="s">
        <v>73</v>
      </c>
    </row>
    <row r="1664" spans="2:13">
      <c r="B1664" s="42">
        <v>0.60416666666666696</v>
      </c>
      <c r="C1664" s="43" t="s">
        <v>0</v>
      </c>
      <c r="D1664" s="43" t="s">
        <v>1</v>
      </c>
      <c r="E1664" s="43" t="s">
        <v>65</v>
      </c>
      <c r="F1664" s="40" t="s">
        <v>71</v>
      </c>
      <c r="G1664" s="44">
        <v>1</v>
      </c>
      <c r="H1664" s="43" t="s">
        <v>3</v>
      </c>
      <c r="I1664" s="40">
        <v>2.0499999999999998</v>
      </c>
      <c r="J1664" s="40"/>
      <c r="K1664" s="43" t="s">
        <v>69</v>
      </c>
      <c r="L1664" s="43" t="s">
        <v>81</v>
      </c>
      <c r="M1664" s="47" t="s">
        <v>73</v>
      </c>
    </row>
    <row r="1665" spans="2:13">
      <c r="B1665" s="42">
        <v>0.625</v>
      </c>
      <c r="C1665" s="43" t="s">
        <v>0</v>
      </c>
      <c r="D1665" s="43" t="s">
        <v>1</v>
      </c>
      <c r="E1665" s="43" t="s">
        <v>65</v>
      </c>
      <c r="F1665" s="40" t="s">
        <v>71</v>
      </c>
      <c r="G1665" s="44">
        <v>1</v>
      </c>
      <c r="H1665" s="43" t="s">
        <v>3</v>
      </c>
      <c r="I1665" s="40">
        <v>2.0499999999999998</v>
      </c>
      <c r="J1665" s="40"/>
      <c r="K1665" s="43" t="s">
        <v>69</v>
      </c>
      <c r="L1665" s="43" t="s">
        <v>81</v>
      </c>
      <c r="M1665" s="47" t="s">
        <v>73</v>
      </c>
    </row>
    <row r="1666" spans="2:13">
      <c r="B1666" s="42">
        <v>0.64583333333333304</v>
      </c>
      <c r="C1666" s="43" t="s">
        <v>0</v>
      </c>
      <c r="D1666" s="43" t="s">
        <v>1</v>
      </c>
      <c r="E1666" s="43" t="s">
        <v>65</v>
      </c>
      <c r="F1666" s="40" t="s">
        <v>71</v>
      </c>
      <c r="G1666" s="44">
        <v>1</v>
      </c>
      <c r="H1666" s="43" t="s">
        <v>3</v>
      </c>
      <c r="I1666" s="40">
        <v>2.0499999999999998</v>
      </c>
      <c r="J1666" s="40"/>
      <c r="K1666" s="43" t="s">
        <v>69</v>
      </c>
      <c r="L1666" s="43" t="s">
        <v>81</v>
      </c>
      <c r="M1666" s="47" t="s">
        <v>73</v>
      </c>
    </row>
    <row r="1667" spans="2:13">
      <c r="B1667" s="42">
        <v>0.66666666666666696</v>
      </c>
      <c r="C1667" s="43" t="s">
        <v>0</v>
      </c>
      <c r="D1667" s="43" t="s">
        <v>1</v>
      </c>
      <c r="E1667" s="43" t="s">
        <v>65</v>
      </c>
      <c r="F1667" s="40" t="s">
        <v>71</v>
      </c>
      <c r="G1667" s="44">
        <v>1</v>
      </c>
      <c r="H1667" s="43" t="s">
        <v>3</v>
      </c>
      <c r="I1667" s="40">
        <v>2.0499999999999998</v>
      </c>
      <c r="J1667" s="40"/>
      <c r="K1667" s="43" t="s">
        <v>69</v>
      </c>
      <c r="L1667" s="43" t="s">
        <v>81</v>
      </c>
      <c r="M1667" s="47" t="s">
        <v>73</v>
      </c>
    </row>
    <row r="1668" spans="2:13">
      <c r="B1668" s="42">
        <v>0.6875</v>
      </c>
      <c r="C1668" s="43" t="s">
        <v>0</v>
      </c>
      <c r="D1668" s="43" t="s">
        <v>1</v>
      </c>
      <c r="E1668" s="43" t="s">
        <v>65</v>
      </c>
      <c r="F1668" s="40" t="s">
        <v>71</v>
      </c>
      <c r="G1668" s="44">
        <v>1</v>
      </c>
      <c r="H1668" s="43" t="s">
        <v>3</v>
      </c>
      <c r="I1668" s="40">
        <v>2.0499999999999998</v>
      </c>
      <c r="J1668" s="40"/>
      <c r="K1668" s="43" t="s">
        <v>69</v>
      </c>
      <c r="L1668" s="43" t="s">
        <v>81</v>
      </c>
      <c r="M1668" s="47" t="s">
        <v>73</v>
      </c>
    </row>
    <row r="1669" spans="2:13">
      <c r="B1669" s="42">
        <v>0.70833333333333304</v>
      </c>
      <c r="C1669" s="43" t="s">
        <v>0</v>
      </c>
      <c r="D1669" s="43" t="s">
        <v>1</v>
      </c>
      <c r="E1669" s="43" t="s">
        <v>65</v>
      </c>
      <c r="F1669" s="40" t="s">
        <v>71</v>
      </c>
      <c r="G1669" s="44">
        <v>1</v>
      </c>
      <c r="H1669" s="43" t="s">
        <v>3</v>
      </c>
      <c r="I1669" s="40">
        <v>2.0499999999999998</v>
      </c>
      <c r="J1669" s="40"/>
      <c r="K1669" s="43" t="s">
        <v>69</v>
      </c>
      <c r="L1669" s="43" t="s">
        <v>81</v>
      </c>
      <c r="M1669" s="47" t="s">
        <v>73</v>
      </c>
    </row>
    <row r="1670" spans="2:13">
      <c r="B1670" s="42">
        <v>0.72916666666666696</v>
      </c>
      <c r="C1670" s="43" t="s">
        <v>0</v>
      </c>
      <c r="D1670" s="43" t="s">
        <v>1</v>
      </c>
      <c r="E1670" s="43" t="s">
        <v>65</v>
      </c>
      <c r="F1670" s="40" t="s">
        <v>71</v>
      </c>
      <c r="G1670" s="44">
        <v>1</v>
      </c>
      <c r="H1670" s="43" t="s">
        <v>3</v>
      </c>
      <c r="I1670" s="40">
        <v>2.0499999999999998</v>
      </c>
      <c r="J1670" s="40"/>
      <c r="K1670" s="43" t="s">
        <v>69</v>
      </c>
      <c r="L1670" s="43" t="s">
        <v>81</v>
      </c>
      <c r="M1670" s="47" t="s">
        <v>73</v>
      </c>
    </row>
    <row r="1671" spans="2:13">
      <c r="B1671" s="42">
        <v>0.75</v>
      </c>
      <c r="C1671" s="43" t="s">
        <v>0</v>
      </c>
      <c r="D1671" s="43" t="s">
        <v>1</v>
      </c>
      <c r="E1671" s="43" t="s">
        <v>65</v>
      </c>
      <c r="F1671" s="40" t="s">
        <v>71</v>
      </c>
      <c r="G1671" s="44">
        <v>1</v>
      </c>
      <c r="H1671" s="43" t="s">
        <v>3</v>
      </c>
      <c r="I1671" s="40">
        <v>2.0499999999999998</v>
      </c>
      <c r="J1671" s="40"/>
      <c r="K1671" s="43" t="s">
        <v>69</v>
      </c>
      <c r="L1671" s="43" t="s">
        <v>81</v>
      </c>
      <c r="M1671" s="47" t="s">
        <v>73</v>
      </c>
    </row>
    <row r="1672" spans="2:13">
      <c r="B1672" s="42">
        <v>0.77083333333333304</v>
      </c>
      <c r="C1672" s="43" t="s">
        <v>0</v>
      </c>
      <c r="D1672" s="43" t="s">
        <v>1</v>
      </c>
      <c r="E1672" s="43" t="s">
        <v>65</v>
      </c>
      <c r="F1672" s="40" t="s">
        <v>71</v>
      </c>
      <c r="G1672" s="44">
        <v>1</v>
      </c>
      <c r="H1672" s="43" t="s">
        <v>3</v>
      </c>
      <c r="I1672" s="40">
        <v>2.0499999999999998</v>
      </c>
      <c r="J1672" s="40"/>
      <c r="K1672" s="43" t="s">
        <v>69</v>
      </c>
      <c r="L1672" s="43" t="s">
        <v>81</v>
      </c>
      <c r="M1672" s="47" t="s">
        <v>73</v>
      </c>
    </row>
    <row r="1673" spans="2:13">
      <c r="B1673" s="42">
        <v>0.79166666666666696</v>
      </c>
      <c r="C1673" s="43" t="s">
        <v>0</v>
      </c>
      <c r="D1673" s="43" t="s">
        <v>1</v>
      </c>
      <c r="E1673" s="43" t="s">
        <v>65</v>
      </c>
      <c r="F1673" s="40" t="s">
        <v>71</v>
      </c>
      <c r="G1673" s="44">
        <v>1</v>
      </c>
      <c r="H1673" s="43" t="s">
        <v>3</v>
      </c>
      <c r="I1673" s="40">
        <v>2.0499999999999998</v>
      </c>
      <c r="J1673" s="40"/>
      <c r="K1673" s="43" t="s">
        <v>69</v>
      </c>
      <c r="L1673" s="43" t="s">
        <v>81</v>
      </c>
      <c r="M1673" s="47" t="s">
        <v>73</v>
      </c>
    </row>
    <row r="1674" spans="2:13">
      <c r="B1674" s="42">
        <v>0.8125</v>
      </c>
      <c r="C1674" s="43" t="s">
        <v>0</v>
      </c>
      <c r="D1674" s="43" t="s">
        <v>1</v>
      </c>
      <c r="E1674" s="43" t="s">
        <v>65</v>
      </c>
      <c r="F1674" s="40" t="s">
        <v>71</v>
      </c>
      <c r="G1674" s="44">
        <v>1</v>
      </c>
      <c r="H1674" s="43" t="s">
        <v>3</v>
      </c>
      <c r="I1674" s="40">
        <v>2.0499999999999998</v>
      </c>
      <c r="J1674" s="40"/>
      <c r="K1674" s="43" t="s">
        <v>69</v>
      </c>
      <c r="L1674" s="43" t="s">
        <v>81</v>
      </c>
      <c r="M1674" s="47" t="s">
        <v>73</v>
      </c>
    </row>
    <row r="1675" spans="2:13">
      <c r="B1675" s="42">
        <v>0.83333333333333304</v>
      </c>
      <c r="C1675" s="43" t="s">
        <v>0</v>
      </c>
      <c r="D1675" s="43" t="s">
        <v>1</v>
      </c>
      <c r="E1675" s="43" t="s">
        <v>65</v>
      </c>
      <c r="F1675" s="40" t="s">
        <v>71</v>
      </c>
      <c r="G1675" s="44">
        <v>1</v>
      </c>
      <c r="H1675" s="43" t="s">
        <v>3</v>
      </c>
      <c r="I1675" s="40">
        <v>2.0499999999999998</v>
      </c>
      <c r="J1675" s="40"/>
      <c r="K1675" s="43" t="s">
        <v>69</v>
      </c>
      <c r="L1675" s="43" t="s">
        <v>81</v>
      </c>
      <c r="M1675" s="47" t="s">
        <v>73</v>
      </c>
    </row>
    <row r="1676" spans="2:13">
      <c r="B1676" s="42">
        <v>0.85416666666666696</v>
      </c>
      <c r="C1676" s="43" t="s">
        <v>0</v>
      </c>
      <c r="D1676" s="43" t="s">
        <v>1</v>
      </c>
      <c r="E1676" s="43" t="s">
        <v>65</v>
      </c>
      <c r="F1676" s="40" t="s">
        <v>71</v>
      </c>
      <c r="G1676" s="44">
        <v>1</v>
      </c>
      <c r="H1676" s="43" t="s">
        <v>3</v>
      </c>
      <c r="I1676" s="40">
        <v>2.0499999999999998</v>
      </c>
      <c r="J1676" s="40"/>
      <c r="K1676" s="43" t="s">
        <v>69</v>
      </c>
      <c r="L1676" s="43" t="s">
        <v>81</v>
      </c>
      <c r="M1676" s="47" t="s">
        <v>73</v>
      </c>
    </row>
    <row r="1677" spans="2:13">
      <c r="B1677" s="42">
        <v>0.875</v>
      </c>
      <c r="C1677" s="43" t="s">
        <v>0</v>
      </c>
      <c r="D1677" s="43" t="s">
        <v>1</v>
      </c>
      <c r="E1677" s="43" t="s">
        <v>65</v>
      </c>
      <c r="F1677" s="40" t="s">
        <v>71</v>
      </c>
      <c r="G1677" s="44">
        <v>1</v>
      </c>
      <c r="H1677" s="43" t="s">
        <v>3</v>
      </c>
      <c r="I1677" s="40">
        <v>2.0499999999999998</v>
      </c>
      <c r="J1677" s="40"/>
      <c r="K1677" s="43" t="s">
        <v>69</v>
      </c>
      <c r="L1677" s="43" t="s">
        <v>81</v>
      </c>
      <c r="M1677" s="47" t="s">
        <v>73</v>
      </c>
    </row>
    <row r="1678" spans="2:13">
      <c r="B1678" s="42">
        <v>0.89583333333333304</v>
      </c>
      <c r="C1678" s="43" t="s">
        <v>0</v>
      </c>
      <c r="D1678" s="43" t="s">
        <v>1</v>
      </c>
      <c r="E1678" s="43" t="s">
        <v>65</v>
      </c>
      <c r="F1678" s="40" t="s">
        <v>71</v>
      </c>
      <c r="G1678" s="44">
        <v>1</v>
      </c>
      <c r="H1678" s="43" t="s">
        <v>3</v>
      </c>
      <c r="I1678" s="40">
        <v>2.0499999999999998</v>
      </c>
      <c r="J1678" s="40"/>
      <c r="K1678" s="43" t="s">
        <v>69</v>
      </c>
      <c r="L1678" s="43" t="s">
        <v>81</v>
      </c>
      <c r="M1678" s="47" t="s">
        <v>73</v>
      </c>
    </row>
    <row r="1679" spans="2:13">
      <c r="B1679" s="42">
        <v>0.91666666666666696</v>
      </c>
      <c r="C1679" s="43" t="s">
        <v>0</v>
      </c>
      <c r="D1679" s="43" t="s">
        <v>1</v>
      </c>
      <c r="E1679" s="43" t="s">
        <v>65</v>
      </c>
      <c r="F1679" s="40" t="s">
        <v>71</v>
      </c>
      <c r="G1679" s="44">
        <v>1</v>
      </c>
      <c r="H1679" s="43" t="s">
        <v>3</v>
      </c>
      <c r="I1679" s="40">
        <v>2.0499999999999998</v>
      </c>
      <c r="J1679" s="40"/>
      <c r="K1679" s="43" t="s">
        <v>69</v>
      </c>
      <c r="L1679" s="43" t="s">
        <v>81</v>
      </c>
      <c r="M1679" s="47" t="s">
        <v>73</v>
      </c>
    </row>
    <row r="1680" spans="2:13">
      <c r="B1680" s="42">
        <v>0.9375</v>
      </c>
      <c r="C1680" s="43" t="s">
        <v>0</v>
      </c>
      <c r="D1680" s="43" t="s">
        <v>1</v>
      </c>
      <c r="E1680" s="43" t="s">
        <v>65</v>
      </c>
      <c r="F1680" s="40" t="s">
        <v>71</v>
      </c>
      <c r="G1680" s="44">
        <v>1</v>
      </c>
      <c r="H1680" s="43" t="s">
        <v>3</v>
      </c>
      <c r="I1680" s="40">
        <v>1.53</v>
      </c>
      <c r="J1680" s="40"/>
      <c r="K1680" s="43" t="s">
        <v>69</v>
      </c>
      <c r="L1680" s="43" t="s">
        <v>81</v>
      </c>
      <c r="M1680" s="47" t="s">
        <v>73</v>
      </c>
    </row>
    <row r="1681" spans="2:13">
      <c r="B1681" s="42">
        <v>0.95833333333333304</v>
      </c>
      <c r="C1681" s="43" t="s">
        <v>0</v>
      </c>
      <c r="D1681" s="43" t="s">
        <v>1</v>
      </c>
      <c r="E1681" s="43" t="s">
        <v>65</v>
      </c>
      <c r="F1681" s="40" t="s">
        <v>71</v>
      </c>
      <c r="G1681" s="44">
        <v>1</v>
      </c>
      <c r="H1681" s="43" t="s">
        <v>3</v>
      </c>
      <c r="I1681" s="40">
        <v>1.53</v>
      </c>
      <c r="J1681" s="40"/>
      <c r="K1681" s="43" t="s">
        <v>69</v>
      </c>
      <c r="L1681" s="43" t="s">
        <v>81</v>
      </c>
      <c r="M1681" s="47" t="s">
        <v>73</v>
      </c>
    </row>
    <row r="1682" spans="2:13">
      <c r="B1682" s="42">
        <v>0.97916666666666696</v>
      </c>
      <c r="C1682" s="43" t="s">
        <v>0</v>
      </c>
      <c r="D1682" s="43" t="s">
        <v>1</v>
      </c>
      <c r="E1682" s="43" t="s">
        <v>65</v>
      </c>
      <c r="F1682" s="40" t="s">
        <v>71</v>
      </c>
      <c r="G1682" s="44">
        <v>1</v>
      </c>
      <c r="H1682" s="43" t="s">
        <v>3</v>
      </c>
      <c r="I1682" s="40">
        <v>1.53</v>
      </c>
      <c r="J1682" s="40"/>
      <c r="K1682" s="43" t="s">
        <v>69</v>
      </c>
      <c r="L1682" s="43" t="s">
        <v>81</v>
      </c>
      <c r="M1682" s="47" t="s">
        <v>73</v>
      </c>
    </row>
    <row r="1683" spans="2:13">
      <c r="B1683" s="42">
        <v>0</v>
      </c>
      <c r="C1683" s="43" t="s">
        <v>13</v>
      </c>
      <c r="D1683" s="43" t="s">
        <v>1</v>
      </c>
      <c r="E1683" s="43" t="s">
        <v>65</v>
      </c>
      <c r="F1683" s="40" t="s">
        <v>71</v>
      </c>
      <c r="G1683" s="44">
        <v>1</v>
      </c>
      <c r="H1683" s="43" t="s">
        <v>3</v>
      </c>
      <c r="I1683" s="40">
        <v>1.53</v>
      </c>
      <c r="J1683" s="40"/>
      <c r="K1683" s="43" t="s">
        <v>69</v>
      </c>
      <c r="L1683" s="43" t="s">
        <v>81</v>
      </c>
      <c r="M1683" s="47" t="s">
        <v>73</v>
      </c>
    </row>
    <row r="1684" spans="2:13">
      <c r="B1684" s="42">
        <v>2.0833333333333301E-2</v>
      </c>
      <c r="C1684" s="43" t="s">
        <v>13</v>
      </c>
      <c r="D1684" s="43" t="s">
        <v>1</v>
      </c>
      <c r="E1684" s="43" t="s">
        <v>65</v>
      </c>
      <c r="F1684" s="40" t="s">
        <v>71</v>
      </c>
      <c r="G1684" s="44">
        <v>1</v>
      </c>
      <c r="H1684" s="43" t="s">
        <v>3</v>
      </c>
      <c r="I1684" s="40">
        <v>1.53</v>
      </c>
      <c r="J1684" s="40"/>
      <c r="K1684" s="43" t="s">
        <v>69</v>
      </c>
      <c r="L1684" s="43" t="s">
        <v>81</v>
      </c>
      <c r="M1684" s="47" t="s">
        <v>73</v>
      </c>
    </row>
    <row r="1685" spans="2:13">
      <c r="B1685" s="42">
        <v>4.1666666666666699E-2</v>
      </c>
      <c r="C1685" s="43" t="s">
        <v>13</v>
      </c>
      <c r="D1685" s="43" t="s">
        <v>1</v>
      </c>
      <c r="E1685" s="43" t="s">
        <v>65</v>
      </c>
      <c r="F1685" s="40" t="s">
        <v>71</v>
      </c>
      <c r="G1685" s="44">
        <v>1</v>
      </c>
      <c r="H1685" s="43" t="s">
        <v>3</v>
      </c>
      <c r="I1685" s="40">
        <v>1.53</v>
      </c>
      <c r="J1685" s="40"/>
      <c r="K1685" s="43" t="s">
        <v>69</v>
      </c>
      <c r="L1685" s="43" t="s">
        <v>81</v>
      </c>
      <c r="M1685" s="47" t="s">
        <v>73</v>
      </c>
    </row>
    <row r="1686" spans="2:13">
      <c r="B1686" s="42">
        <v>6.25E-2</v>
      </c>
      <c r="C1686" s="43" t="s">
        <v>13</v>
      </c>
      <c r="D1686" s="43" t="s">
        <v>1</v>
      </c>
      <c r="E1686" s="43" t="s">
        <v>65</v>
      </c>
      <c r="F1686" s="40" t="s">
        <v>71</v>
      </c>
      <c r="G1686" s="44">
        <v>1</v>
      </c>
      <c r="H1686" s="43" t="s">
        <v>3</v>
      </c>
      <c r="I1686" s="40">
        <v>1.53</v>
      </c>
      <c r="J1686" s="40"/>
      <c r="K1686" s="43" t="s">
        <v>69</v>
      </c>
      <c r="L1686" s="43" t="s">
        <v>81</v>
      </c>
      <c r="M1686" s="47" t="s">
        <v>73</v>
      </c>
    </row>
    <row r="1687" spans="2:13">
      <c r="B1687" s="42">
        <v>8.3333333333333301E-2</v>
      </c>
      <c r="C1687" s="43" t="s">
        <v>13</v>
      </c>
      <c r="D1687" s="43" t="s">
        <v>1</v>
      </c>
      <c r="E1687" s="43" t="s">
        <v>65</v>
      </c>
      <c r="F1687" s="40" t="s">
        <v>71</v>
      </c>
      <c r="G1687" s="44">
        <v>1</v>
      </c>
      <c r="H1687" s="43" t="s">
        <v>3</v>
      </c>
      <c r="I1687" s="40">
        <v>1.53</v>
      </c>
      <c r="J1687" s="40"/>
      <c r="K1687" s="43" t="s">
        <v>69</v>
      </c>
      <c r="L1687" s="43" t="s">
        <v>81</v>
      </c>
      <c r="M1687" s="47" t="s">
        <v>73</v>
      </c>
    </row>
    <row r="1688" spans="2:13">
      <c r="B1688" s="42">
        <v>0.104166666666667</v>
      </c>
      <c r="C1688" s="43" t="s">
        <v>13</v>
      </c>
      <c r="D1688" s="43" t="s">
        <v>1</v>
      </c>
      <c r="E1688" s="43" t="s">
        <v>65</v>
      </c>
      <c r="F1688" s="40" t="s">
        <v>71</v>
      </c>
      <c r="G1688" s="44">
        <v>1</v>
      </c>
      <c r="H1688" s="43" t="s">
        <v>3</v>
      </c>
      <c r="I1688" s="40">
        <v>1.53</v>
      </c>
      <c r="J1688" s="40"/>
      <c r="K1688" s="43" t="s">
        <v>69</v>
      </c>
      <c r="L1688" s="43" t="s">
        <v>81</v>
      </c>
      <c r="M1688" s="47" t="s">
        <v>73</v>
      </c>
    </row>
    <row r="1689" spans="2:13">
      <c r="B1689" s="42">
        <v>0.125</v>
      </c>
      <c r="C1689" s="43" t="s">
        <v>13</v>
      </c>
      <c r="D1689" s="43" t="s">
        <v>1</v>
      </c>
      <c r="E1689" s="43" t="s">
        <v>65</v>
      </c>
      <c r="F1689" s="40" t="s">
        <v>71</v>
      </c>
      <c r="G1689" s="44">
        <v>1</v>
      </c>
      <c r="H1689" s="43" t="s">
        <v>3</v>
      </c>
      <c r="I1689" s="40">
        <v>1.53</v>
      </c>
      <c r="J1689" s="40"/>
      <c r="K1689" s="43" t="s">
        <v>69</v>
      </c>
      <c r="L1689" s="43" t="s">
        <v>81</v>
      </c>
      <c r="M1689" s="47" t="s">
        <v>73</v>
      </c>
    </row>
    <row r="1690" spans="2:13">
      <c r="B1690" s="42">
        <v>0.14583333333333301</v>
      </c>
      <c r="C1690" s="43" t="s">
        <v>13</v>
      </c>
      <c r="D1690" s="43" t="s">
        <v>1</v>
      </c>
      <c r="E1690" s="43" t="s">
        <v>65</v>
      </c>
      <c r="F1690" s="40" t="s">
        <v>71</v>
      </c>
      <c r="G1690" s="44">
        <v>1</v>
      </c>
      <c r="H1690" s="43" t="s">
        <v>3</v>
      </c>
      <c r="I1690" s="40">
        <v>1.53</v>
      </c>
      <c r="J1690" s="40"/>
      <c r="K1690" s="43" t="s">
        <v>69</v>
      </c>
      <c r="L1690" s="43" t="s">
        <v>81</v>
      </c>
      <c r="M1690" s="47" t="s">
        <v>73</v>
      </c>
    </row>
    <row r="1691" spans="2:13">
      <c r="B1691" s="42">
        <v>0.16666666666666699</v>
      </c>
      <c r="C1691" s="43" t="s">
        <v>13</v>
      </c>
      <c r="D1691" s="43" t="s">
        <v>1</v>
      </c>
      <c r="E1691" s="43" t="s">
        <v>65</v>
      </c>
      <c r="F1691" s="40" t="s">
        <v>71</v>
      </c>
      <c r="G1691" s="44">
        <v>1</v>
      </c>
      <c r="H1691" s="43" t="s">
        <v>3</v>
      </c>
      <c r="I1691" s="40">
        <v>1.53</v>
      </c>
      <c r="J1691" s="40"/>
      <c r="K1691" s="43" t="s">
        <v>69</v>
      </c>
      <c r="L1691" s="43" t="s">
        <v>81</v>
      </c>
      <c r="M1691" s="47" t="s">
        <v>73</v>
      </c>
    </row>
    <row r="1692" spans="2:13">
      <c r="B1692" s="42">
        <v>0.1875</v>
      </c>
      <c r="C1692" s="43" t="s">
        <v>13</v>
      </c>
      <c r="D1692" s="43" t="s">
        <v>1</v>
      </c>
      <c r="E1692" s="43" t="s">
        <v>65</v>
      </c>
      <c r="F1692" s="40" t="s">
        <v>71</v>
      </c>
      <c r="G1692" s="44">
        <v>1</v>
      </c>
      <c r="H1692" s="43" t="s">
        <v>3</v>
      </c>
      <c r="I1692" s="40">
        <v>1.53</v>
      </c>
      <c r="J1692" s="40"/>
      <c r="K1692" s="43" t="s">
        <v>69</v>
      </c>
      <c r="L1692" s="43" t="s">
        <v>81</v>
      </c>
      <c r="M1692" s="47" t="s">
        <v>73</v>
      </c>
    </row>
    <row r="1693" spans="2:13">
      <c r="B1693" s="42">
        <v>0.20833333333333301</v>
      </c>
      <c r="C1693" s="43" t="s">
        <v>13</v>
      </c>
      <c r="D1693" s="43" t="s">
        <v>1</v>
      </c>
      <c r="E1693" s="43" t="s">
        <v>65</v>
      </c>
      <c r="F1693" s="40" t="s">
        <v>71</v>
      </c>
      <c r="G1693" s="44">
        <v>1</v>
      </c>
      <c r="H1693" s="43" t="s">
        <v>3</v>
      </c>
      <c r="I1693" s="40">
        <v>1.53</v>
      </c>
      <c r="J1693" s="40"/>
      <c r="K1693" s="43" t="s">
        <v>69</v>
      </c>
      <c r="L1693" s="43" t="s">
        <v>81</v>
      </c>
      <c r="M1693" s="47" t="s">
        <v>73</v>
      </c>
    </row>
    <row r="1694" spans="2:13">
      <c r="B1694" s="42">
        <v>0.22916666666666699</v>
      </c>
      <c r="C1694" s="43" t="s">
        <v>13</v>
      </c>
      <c r="D1694" s="43" t="s">
        <v>1</v>
      </c>
      <c r="E1694" s="43" t="s">
        <v>65</v>
      </c>
      <c r="F1694" s="40" t="s">
        <v>71</v>
      </c>
      <c r="G1694" s="44">
        <v>1</v>
      </c>
      <c r="H1694" s="43" t="s">
        <v>3</v>
      </c>
      <c r="I1694" s="40">
        <v>1.53</v>
      </c>
      <c r="J1694" s="40"/>
      <c r="K1694" s="43" t="s">
        <v>69</v>
      </c>
      <c r="L1694" s="43" t="s">
        <v>81</v>
      </c>
      <c r="M1694" s="47" t="s">
        <v>73</v>
      </c>
    </row>
    <row r="1695" spans="2:13">
      <c r="B1695" s="42">
        <v>0.25</v>
      </c>
      <c r="C1695" s="43" t="s">
        <v>13</v>
      </c>
      <c r="D1695" s="43" t="s">
        <v>1</v>
      </c>
      <c r="E1695" s="43" t="s">
        <v>65</v>
      </c>
      <c r="F1695" s="40" t="s">
        <v>71</v>
      </c>
      <c r="G1695" s="44">
        <v>1</v>
      </c>
      <c r="H1695" s="43" t="s">
        <v>3</v>
      </c>
      <c r="I1695" s="40">
        <v>1.53</v>
      </c>
      <c r="J1695" s="40"/>
      <c r="K1695" s="43" t="s">
        <v>69</v>
      </c>
      <c r="L1695" s="43" t="s">
        <v>81</v>
      </c>
      <c r="M1695" s="47" t="s">
        <v>73</v>
      </c>
    </row>
    <row r="1696" spans="2:13">
      <c r="B1696" s="42">
        <v>0.27083333333333298</v>
      </c>
      <c r="C1696" s="43" t="s">
        <v>13</v>
      </c>
      <c r="D1696" s="43" t="s">
        <v>1</v>
      </c>
      <c r="E1696" s="43" t="s">
        <v>65</v>
      </c>
      <c r="F1696" s="40" t="s">
        <v>71</v>
      </c>
      <c r="G1696" s="44">
        <v>1</v>
      </c>
      <c r="H1696" s="43" t="s">
        <v>3</v>
      </c>
      <c r="I1696" s="40">
        <v>1.53</v>
      </c>
      <c r="J1696" s="40"/>
      <c r="K1696" s="43" t="s">
        <v>69</v>
      </c>
      <c r="L1696" s="43" t="s">
        <v>81</v>
      </c>
      <c r="M1696" s="47" t="s">
        <v>73</v>
      </c>
    </row>
    <row r="1697" spans="2:13">
      <c r="B1697" s="42">
        <v>0.29166666666666702</v>
      </c>
      <c r="C1697" s="43" t="s">
        <v>13</v>
      </c>
      <c r="D1697" s="43" t="s">
        <v>1</v>
      </c>
      <c r="E1697" s="43" t="s">
        <v>65</v>
      </c>
      <c r="F1697" s="40" t="s">
        <v>71</v>
      </c>
      <c r="G1697" s="44">
        <v>1</v>
      </c>
      <c r="H1697" s="43" t="s">
        <v>3</v>
      </c>
      <c r="I1697" s="40">
        <v>1.53</v>
      </c>
      <c r="J1697" s="40"/>
      <c r="K1697" s="43" t="s">
        <v>69</v>
      </c>
      <c r="L1697" s="43" t="s">
        <v>81</v>
      </c>
      <c r="M1697" s="47" t="s">
        <v>73</v>
      </c>
    </row>
    <row r="1698" spans="2:13">
      <c r="B1698" s="42">
        <v>0.3125</v>
      </c>
      <c r="C1698" s="43" t="s">
        <v>13</v>
      </c>
      <c r="D1698" s="43" t="s">
        <v>1</v>
      </c>
      <c r="E1698" s="43" t="s">
        <v>65</v>
      </c>
      <c r="F1698" s="40" t="s">
        <v>71</v>
      </c>
      <c r="G1698" s="44">
        <v>1</v>
      </c>
      <c r="H1698" s="43" t="s">
        <v>3</v>
      </c>
      <c r="I1698" s="40">
        <v>1.53</v>
      </c>
      <c r="J1698" s="40"/>
      <c r="K1698" s="43" t="s">
        <v>69</v>
      </c>
      <c r="L1698" s="43" t="s">
        <v>81</v>
      </c>
      <c r="M1698" s="47" t="s">
        <v>73</v>
      </c>
    </row>
    <row r="1699" spans="2:13">
      <c r="B1699" s="42">
        <v>0.33333333333333298</v>
      </c>
      <c r="C1699" s="43" t="s">
        <v>13</v>
      </c>
      <c r="D1699" s="43" t="s">
        <v>1</v>
      </c>
      <c r="E1699" s="43" t="s">
        <v>65</v>
      </c>
      <c r="F1699" s="40" t="s">
        <v>71</v>
      </c>
      <c r="G1699" s="44">
        <v>1</v>
      </c>
      <c r="H1699" s="43" t="s">
        <v>3</v>
      </c>
      <c r="I1699" s="40">
        <v>1.53</v>
      </c>
      <c r="J1699" s="40"/>
      <c r="K1699" s="43" t="s">
        <v>69</v>
      </c>
      <c r="L1699" s="43" t="s">
        <v>81</v>
      </c>
      <c r="M1699" s="47" t="s">
        <v>73</v>
      </c>
    </row>
    <row r="1700" spans="2:13">
      <c r="B1700" s="42">
        <v>0.35416666666666702</v>
      </c>
      <c r="C1700" s="43" t="s">
        <v>13</v>
      </c>
      <c r="D1700" s="43" t="s">
        <v>1</v>
      </c>
      <c r="E1700" s="43" t="s">
        <v>65</v>
      </c>
      <c r="F1700" s="40" t="s">
        <v>71</v>
      </c>
      <c r="G1700" s="44">
        <v>1</v>
      </c>
      <c r="H1700" s="43" t="s">
        <v>3</v>
      </c>
      <c r="I1700" s="40">
        <v>1.53</v>
      </c>
      <c r="J1700" s="40"/>
      <c r="K1700" s="43" t="s">
        <v>69</v>
      </c>
      <c r="L1700" s="43" t="s">
        <v>81</v>
      </c>
      <c r="M1700" s="47" t="s">
        <v>73</v>
      </c>
    </row>
    <row r="1701" spans="2:13">
      <c r="B1701" s="42">
        <v>0.375</v>
      </c>
      <c r="C1701" s="43" t="s">
        <v>13</v>
      </c>
      <c r="D1701" s="43" t="s">
        <v>1</v>
      </c>
      <c r="E1701" s="43" t="s">
        <v>65</v>
      </c>
      <c r="F1701" s="40" t="s">
        <v>71</v>
      </c>
      <c r="G1701" s="44">
        <v>1</v>
      </c>
      <c r="H1701" s="43" t="s">
        <v>3</v>
      </c>
      <c r="I1701" s="40">
        <v>1.53</v>
      </c>
      <c r="J1701" s="40"/>
      <c r="K1701" s="43" t="s">
        <v>69</v>
      </c>
      <c r="L1701" s="43" t="s">
        <v>81</v>
      </c>
      <c r="M1701" s="47" t="s">
        <v>73</v>
      </c>
    </row>
    <row r="1702" spans="2:13">
      <c r="B1702" s="42">
        <v>0.39583333333333298</v>
      </c>
      <c r="C1702" s="43" t="s">
        <v>13</v>
      </c>
      <c r="D1702" s="43" t="s">
        <v>1</v>
      </c>
      <c r="E1702" s="43" t="s">
        <v>65</v>
      </c>
      <c r="F1702" s="40" t="s">
        <v>71</v>
      </c>
      <c r="G1702" s="44">
        <v>1</v>
      </c>
      <c r="H1702" s="43" t="s">
        <v>3</v>
      </c>
      <c r="I1702" s="40">
        <v>1.53</v>
      </c>
      <c r="J1702" s="40"/>
      <c r="K1702" s="43" t="s">
        <v>69</v>
      </c>
      <c r="L1702" s="43" t="s">
        <v>81</v>
      </c>
      <c r="M1702" s="47" t="s">
        <v>73</v>
      </c>
    </row>
    <row r="1703" spans="2:13">
      <c r="B1703" s="42">
        <v>0.41666666666666702</v>
      </c>
      <c r="C1703" s="43" t="s">
        <v>13</v>
      </c>
      <c r="D1703" s="43" t="s">
        <v>1</v>
      </c>
      <c r="E1703" s="43" t="s">
        <v>65</v>
      </c>
      <c r="F1703" s="40" t="s">
        <v>71</v>
      </c>
      <c r="G1703" s="44">
        <v>1</v>
      </c>
      <c r="H1703" s="43" t="s">
        <v>3</v>
      </c>
      <c r="I1703" s="40">
        <v>1.53</v>
      </c>
      <c r="J1703" s="40"/>
      <c r="K1703" s="43" t="s">
        <v>69</v>
      </c>
      <c r="L1703" s="43" t="s">
        <v>81</v>
      </c>
      <c r="M1703" s="47" t="s">
        <v>73</v>
      </c>
    </row>
    <row r="1704" spans="2:13">
      <c r="B1704" s="42">
        <v>0.4375</v>
      </c>
      <c r="C1704" s="43" t="s">
        <v>13</v>
      </c>
      <c r="D1704" s="43" t="s">
        <v>1</v>
      </c>
      <c r="E1704" s="43" t="s">
        <v>65</v>
      </c>
      <c r="F1704" s="40" t="s">
        <v>71</v>
      </c>
      <c r="G1704" s="44">
        <v>1</v>
      </c>
      <c r="H1704" s="43" t="s">
        <v>3</v>
      </c>
      <c r="I1704" s="40">
        <v>1.53</v>
      </c>
      <c r="J1704" s="40"/>
      <c r="K1704" s="43" t="s">
        <v>69</v>
      </c>
      <c r="L1704" s="43" t="s">
        <v>81</v>
      </c>
      <c r="M1704" s="47" t="s">
        <v>73</v>
      </c>
    </row>
    <row r="1705" spans="2:13">
      <c r="B1705" s="42">
        <v>0.45833333333333298</v>
      </c>
      <c r="C1705" s="43" t="s">
        <v>13</v>
      </c>
      <c r="D1705" s="43" t="s">
        <v>1</v>
      </c>
      <c r="E1705" s="43" t="s">
        <v>65</v>
      </c>
      <c r="F1705" s="40" t="s">
        <v>71</v>
      </c>
      <c r="G1705" s="44">
        <v>1</v>
      </c>
      <c r="H1705" s="43" t="s">
        <v>3</v>
      </c>
      <c r="I1705" s="40">
        <v>1.53</v>
      </c>
      <c r="J1705" s="40"/>
      <c r="K1705" s="43" t="s">
        <v>69</v>
      </c>
      <c r="L1705" s="43" t="s">
        <v>81</v>
      </c>
      <c r="M1705" s="47" t="s">
        <v>73</v>
      </c>
    </row>
    <row r="1706" spans="2:13">
      <c r="B1706" s="42">
        <v>0.47916666666666702</v>
      </c>
      <c r="C1706" s="43" t="s">
        <v>13</v>
      </c>
      <c r="D1706" s="43" t="s">
        <v>1</v>
      </c>
      <c r="E1706" s="43" t="s">
        <v>65</v>
      </c>
      <c r="F1706" s="40" t="s">
        <v>71</v>
      </c>
      <c r="G1706" s="44">
        <v>1</v>
      </c>
      <c r="H1706" s="43" t="s">
        <v>3</v>
      </c>
      <c r="I1706" s="40">
        <v>1.53</v>
      </c>
      <c r="J1706" s="40"/>
      <c r="K1706" s="43" t="s">
        <v>69</v>
      </c>
      <c r="L1706" s="43" t="s">
        <v>81</v>
      </c>
      <c r="M1706" s="47" t="s">
        <v>73</v>
      </c>
    </row>
    <row r="1707" spans="2:13">
      <c r="B1707" s="42">
        <v>0.5</v>
      </c>
      <c r="C1707" s="43" t="s">
        <v>13</v>
      </c>
      <c r="D1707" s="43" t="s">
        <v>1</v>
      </c>
      <c r="E1707" s="43" t="s">
        <v>65</v>
      </c>
      <c r="F1707" s="40" t="s">
        <v>71</v>
      </c>
      <c r="G1707" s="44">
        <v>1</v>
      </c>
      <c r="H1707" s="43" t="s">
        <v>3</v>
      </c>
      <c r="I1707" s="40">
        <v>1.53</v>
      </c>
      <c r="J1707" s="40"/>
      <c r="K1707" s="43" t="s">
        <v>69</v>
      </c>
      <c r="L1707" s="43" t="s">
        <v>81</v>
      </c>
      <c r="M1707" s="47" t="s">
        <v>73</v>
      </c>
    </row>
    <row r="1708" spans="2:13">
      <c r="B1708" s="42">
        <v>0.52083333333333304</v>
      </c>
      <c r="C1708" s="43" t="s">
        <v>13</v>
      </c>
      <c r="D1708" s="43" t="s">
        <v>1</v>
      </c>
      <c r="E1708" s="43" t="s">
        <v>65</v>
      </c>
      <c r="F1708" s="40" t="s">
        <v>71</v>
      </c>
      <c r="G1708" s="44">
        <v>1</v>
      </c>
      <c r="H1708" s="43" t="s">
        <v>3</v>
      </c>
      <c r="I1708" s="40">
        <v>1.53</v>
      </c>
      <c r="J1708" s="40"/>
      <c r="K1708" s="43" t="s">
        <v>69</v>
      </c>
      <c r="L1708" s="43" t="s">
        <v>81</v>
      </c>
      <c r="M1708" s="47" t="s">
        <v>73</v>
      </c>
    </row>
    <row r="1709" spans="2:13">
      <c r="B1709" s="42">
        <v>0.54166666666666696</v>
      </c>
      <c r="C1709" s="43" t="s">
        <v>13</v>
      </c>
      <c r="D1709" s="43" t="s">
        <v>1</v>
      </c>
      <c r="E1709" s="43" t="s">
        <v>65</v>
      </c>
      <c r="F1709" s="40" t="s">
        <v>71</v>
      </c>
      <c r="G1709" s="44">
        <v>1</v>
      </c>
      <c r="H1709" s="43" t="s">
        <v>3</v>
      </c>
      <c r="I1709" s="40">
        <v>1.53</v>
      </c>
      <c r="J1709" s="40"/>
      <c r="K1709" s="43" t="s">
        <v>69</v>
      </c>
      <c r="L1709" s="43" t="s">
        <v>81</v>
      </c>
      <c r="M1709" s="47" t="s">
        <v>73</v>
      </c>
    </row>
    <row r="1710" spans="2:13">
      <c r="B1710" s="42">
        <v>0.5625</v>
      </c>
      <c r="C1710" s="43" t="s">
        <v>13</v>
      </c>
      <c r="D1710" s="43" t="s">
        <v>1</v>
      </c>
      <c r="E1710" s="43" t="s">
        <v>65</v>
      </c>
      <c r="F1710" s="40" t="s">
        <v>71</v>
      </c>
      <c r="G1710" s="44">
        <v>1</v>
      </c>
      <c r="H1710" s="43" t="s">
        <v>3</v>
      </c>
      <c r="I1710" s="40">
        <v>1.53</v>
      </c>
      <c r="J1710" s="40"/>
      <c r="K1710" s="43" t="s">
        <v>69</v>
      </c>
      <c r="L1710" s="43" t="s">
        <v>81</v>
      </c>
      <c r="M1710" s="47" t="s">
        <v>73</v>
      </c>
    </row>
    <row r="1711" spans="2:13">
      <c r="B1711" s="42">
        <v>0.58333333333333304</v>
      </c>
      <c r="C1711" s="43" t="s">
        <v>13</v>
      </c>
      <c r="D1711" s="43" t="s">
        <v>1</v>
      </c>
      <c r="E1711" s="43" t="s">
        <v>65</v>
      </c>
      <c r="F1711" s="40" t="s">
        <v>71</v>
      </c>
      <c r="G1711" s="44">
        <v>1</v>
      </c>
      <c r="H1711" s="43" t="s">
        <v>3</v>
      </c>
      <c r="I1711" s="40">
        <v>1.53</v>
      </c>
      <c r="J1711" s="40"/>
      <c r="K1711" s="43" t="s">
        <v>69</v>
      </c>
      <c r="L1711" s="43" t="s">
        <v>81</v>
      </c>
      <c r="M1711" s="47" t="s">
        <v>73</v>
      </c>
    </row>
    <row r="1712" spans="2:13">
      <c r="B1712" s="42">
        <v>0.60416666666666696</v>
      </c>
      <c r="C1712" s="43" t="s">
        <v>13</v>
      </c>
      <c r="D1712" s="43" t="s">
        <v>1</v>
      </c>
      <c r="E1712" s="43" t="s">
        <v>65</v>
      </c>
      <c r="F1712" s="40" t="s">
        <v>71</v>
      </c>
      <c r="G1712" s="44">
        <v>1</v>
      </c>
      <c r="H1712" s="43" t="s">
        <v>3</v>
      </c>
      <c r="I1712" s="40">
        <v>1.53</v>
      </c>
      <c r="J1712" s="40"/>
      <c r="K1712" s="43" t="s">
        <v>69</v>
      </c>
      <c r="L1712" s="43" t="s">
        <v>81</v>
      </c>
      <c r="M1712" s="47" t="s">
        <v>73</v>
      </c>
    </row>
    <row r="1713" spans="2:13">
      <c r="B1713" s="42">
        <v>0.625</v>
      </c>
      <c r="C1713" s="43" t="s">
        <v>13</v>
      </c>
      <c r="D1713" s="43" t="s">
        <v>1</v>
      </c>
      <c r="E1713" s="43" t="s">
        <v>65</v>
      </c>
      <c r="F1713" s="40" t="s">
        <v>71</v>
      </c>
      <c r="G1713" s="44">
        <v>1</v>
      </c>
      <c r="H1713" s="43" t="s">
        <v>3</v>
      </c>
      <c r="I1713" s="40">
        <v>1.53</v>
      </c>
      <c r="J1713" s="40"/>
      <c r="K1713" s="43" t="s">
        <v>69</v>
      </c>
      <c r="L1713" s="43" t="s">
        <v>81</v>
      </c>
      <c r="M1713" s="47" t="s">
        <v>73</v>
      </c>
    </row>
    <row r="1714" spans="2:13">
      <c r="B1714" s="42">
        <v>0.64583333333333304</v>
      </c>
      <c r="C1714" s="43" t="s">
        <v>13</v>
      </c>
      <c r="D1714" s="43" t="s">
        <v>1</v>
      </c>
      <c r="E1714" s="43" t="s">
        <v>65</v>
      </c>
      <c r="F1714" s="40" t="s">
        <v>71</v>
      </c>
      <c r="G1714" s="44">
        <v>1</v>
      </c>
      <c r="H1714" s="43" t="s">
        <v>3</v>
      </c>
      <c r="I1714" s="40">
        <v>1.53</v>
      </c>
      <c r="J1714" s="40"/>
      <c r="K1714" s="43" t="s">
        <v>69</v>
      </c>
      <c r="L1714" s="43" t="s">
        <v>81</v>
      </c>
      <c r="M1714" s="47" t="s">
        <v>73</v>
      </c>
    </row>
    <row r="1715" spans="2:13">
      <c r="B1715" s="42">
        <v>0.66666666666666696</v>
      </c>
      <c r="C1715" s="43" t="s">
        <v>13</v>
      </c>
      <c r="D1715" s="43" t="s">
        <v>1</v>
      </c>
      <c r="E1715" s="43" t="s">
        <v>65</v>
      </c>
      <c r="F1715" s="40" t="s">
        <v>71</v>
      </c>
      <c r="G1715" s="44">
        <v>1</v>
      </c>
      <c r="H1715" s="43" t="s">
        <v>3</v>
      </c>
      <c r="I1715" s="40">
        <v>1.53</v>
      </c>
      <c r="J1715" s="40"/>
      <c r="K1715" s="43" t="s">
        <v>69</v>
      </c>
      <c r="L1715" s="43" t="s">
        <v>81</v>
      </c>
      <c r="M1715" s="47" t="s">
        <v>73</v>
      </c>
    </row>
    <row r="1716" spans="2:13">
      <c r="B1716" s="42">
        <v>0.6875</v>
      </c>
      <c r="C1716" s="43" t="s">
        <v>13</v>
      </c>
      <c r="D1716" s="43" t="s">
        <v>1</v>
      </c>
      <c r="E1716" s="43" t="s">
        <v>65</v>
      </c>
      <c r="F1716" s="40" t="s">
        <v>71</v>
      </c>
      <c r="G1716" s="44">
        <v>1</v>
      </c>
      <c r="H1716" s="43" t="s">
        <v>3</v>
      </c>
      <c r="I1716" s="40">
        <v>1.53</v>
      </c>
      <c r="J1716" s="40"/>
      <c r="K1716" s="43" t="s">
        <v>69</v>
      </c>
      <c r="L1716" s="43" t="s">
        <v>81</v>
      </c>
      <c r="M1716" s="47" t="s">
        <v>73</v>
      </c>
    </row>
    <row r="1717" spans="2:13">
      <c r="B1717" s="42">
        <v>0.70833333333333304</v>
      </c>
      <c r="C1717" s="43" t="s">
        <v>13</v>
      </c>
      <c r="D1717" s="43" t="s">
        <v>1</v>
      </c>
      <c r="E1717" s="43" t="s">
        <v>65</v>
      </c>
      <c r="F1717" s="40" t="s">
        <v>71</v>
      </c>
      <c r="G1717" s="44">
        <v>1</v>
      </c>
      <c r="H1717" s="43" t="s">
        <v>3</v>
      </c>
      <c r="I1717" s="40">
        <v>1.53</v>
      </c>
      <c r="J1717" s="40"/>
      <c r="K1717" s="43" t="s">
        <v>69</v>
      </c>
      <c r="L1717" s="43" t="s">
        <v>81</v>
      </c>
      <c r="M1717" s="47" t="s">
        <v>73</v>
      </c>
    </row>
    <row r="1718" spans="2:13">
      <c r="B1718" s="42">
        <v>0.72916666666666696</v>
      </c>
      <c r="C1718" s="43" t="s">
        <v>13</v>
      </c>
      <c r="D1718" s="43" t="s">
        <v>1</v>
      </c>
      <c r="E1718" s="43" t="s">
        <v>65</v>
      </c>
      <c r="F1718" s="40" t="s">
        <v>71</v>
      </c>
      <c r="G1718" s="44">
        <v>1</v>
      </c>
      <c r="H1718" s="43" t="s">
        <v>3</v>
      </c>
      <c r="I1718" s="40">
        <v>1.53</v>
      </c>
      <c r="J1718" s="40"/>
      <c r="K1718" s="43" t="s">
        <v>69</v>
      </c>
      <c r="L1718" s="43" t="s">
        <v>81</v>
      </c>
      <c r="M1718" s="47" t="s">
        <v>73</v>
      </c>
    </row>
    <row r="1719" spans="2:13">
      <c r="B1719" s="42">
        <v>0.75</v>
      </c>
      <c r="C1719" s="43" t="s">
        <v>13</v>
      </c>
      <c r="D1719" s="43" t="s">
        <v>1</v>
      </c>
      <c r="E1719" s="43" t="s">
        <v>65</v>
      </c>
      <c r="F1719" s="40" t="s">
        <v>71</v>
      </c>
      <c r="G1719" s="44">
        <v>1</v>
      </c>
      <c r="H1719" s="43" t="s">
        <v>3</v>
      </c>
      <c r="I1719" s="40">
        <v>1.53</v>
      </c>
      <c r="J1719" s="40"/>
      <c r="K1719" s="43" t="s">
        <v>69</v>
      </c>
      <c r="L1719" s="43" t="s">
        <v>81</v>
      </c>
      <c r="M1719" s="47" t="s">
        <v>73</v>
      </c>
    </row>
    <row r="1720" spans="2:13">
      <c r="B1720" s="42">
        <v>0.77083333333333304</v>
      </c>
      <c r="C1720" s="43" t="s">
        <v>13</v>
      </c>
      <c r="D1720" s="43" t="s">
        <v>1</v>
      </c>
      <c r="E1720" s="43" t="s">
        <v>65</v>
      </c>
      <c r="F1720" s="40" t="s">
        <v>71</v>
      </c>
      <c r="G1720" s="44">
        <v>1</v>
      </c>
      <c r="H1720" s="43" t="s">
        <v>3</v>
      </c>
      <c r="I1720" s="40">
        <v>1.53</v>
      </c>
      <c r="J1720" s="40"/>
      <c r="K1720" s="43" t="s">
        <v>69</v>
      </c>
      <c r="L1720" s="43" t="s">
        <v>81</v>
      </c>
      <c r="M1720" s="47" t="s">
        <v>73</v>
      </c>
    </row>
    <row r="1721" spans="2:13">
      <c r="B1721" s="42">
        <v>0.79166666666666696</v>
      </c>
      <c r="C1721" s="43" t="s">
        <v>13</v>
      </c>
      <c r="D1721" s="43" t="s">
        <v>1</v>
      </c>
      <c r="E1721" s="43" t="s">
        <v>65</v>
      </c>
      <c r="F1721" s="40" t="s">
        <v>71</v>
      </c>
      <c r="G1721" s="44">
        <v>1</v>
      </c>
      <c r="H1721" s="43" t="s">
        <v>3</v>
      </c>
      <c r="I1721" s="40">
        <v>1.53</v>
      </c>
      <c r="J1721" s="40"/>
      <c r="K1721" s="43" t="s">
        <v>69</v>
      </c>
      <c r="L1721" s="43" t="s">
        <v>81</v>
      </c>
      <c r="M1721" s="47" t="s">
        <v>73</v>
      </c>
    </row>
    <row r="1722" spans="2:13">
      <c r="B1722" s="42">
        <v>0.8125</v>
      </c>
      <c r="C1722" s="43" t="s">
        <v>13</v>
      </c>
      <c r="D1722" s="43" t="s">
        <v>1</v>
      </c>
      <c r="E1722" s="43" t="s">
        <v>65</v>
      </c>
      <c r="F1722" s="40" t="s">
        <v>71</v>
      </c>
      <c r="G1722" s="44">
        <v>1</v>
      </c>
      <c r="H1722" s="43" t="s">
        <v>3</v>
      </c>
      <c r="I1722" s="40">
        <v>1.53</v>
      </c>
      <c r="J1722" s="40"/>
      <c r="K1722" s="43" t="s">
        <v>69</v>
      </c>
      <c r="L1722" s="43" t="s">
        <v>81</v>
      </c>
      <c r="M1722" s="47" t="s">
        <v>73</v>
      </c>
    </row>
    <row r="1723" spans="2:13">
      <c r="B1723" s="42">
        <v>0.83333333333333304</v>
      </c>
      <c r="C1723" s="43" t="s">
        <v>13</v>
      </c>
      <c r="D1723" s="43" t="s">
        <v>1</v>
      </c>
      <c r="E1723" s="43" t="s">
        <v>65</v>
      </c>
      <c r="F1723" s="40" t="s">
        <v>71</v>
      </c>
      <c r="G1723" s="44">
        <v>1</v>
      </c>
      <c r="H1723" s="43" t="s">
        <v>3</v>
      </c>
      <c r="I1723" s="40">
        <v>1.53</v>
      </c>
      <c r="J1723" s="40"/>
      <c r="K1723" s="43" t="s">
        <v>69</v>
      </c>
      <c r="L1723" s="43" t="s">
        <v>81</v>
      </c>
      <c r="M1723" s="47" t="s">
        <v>73</v>
      </c>
    </row>
    <row r="1724" spans="2:13">
      <c r="B1724" s="42">
        <v>0.85416666666666696</v>
      </c>
      <c r="C1724" s="43" t="s">
        <v>13</v>
      </c>
      <c r="D1724" s="43" t="s">
        <v>1</v>
      </c>
      <c r="E1724" s="43" t="s">
        <v>65</v>
      </c>
      <c r="F1724" s="40" t="s">
        <v>71</v>
      </c>
      <c r="G1724" s="44">
        <v>1</v>
      </c>
      <c r="H1724" s="43" t="s">
        <v>3</v>
      </c>
      <c r="I1724" s="40">
        <v>1.53</v>
      </c>
      <c r="J1724" s="40"/>
      <c r="K1724" s="43" t="s">
        <v>69</v>
      </c>
      <c r="L1724" s="43" t="s">
        <v>81</v>
      </c>
      <c r="M1724" s="47" t="s">
        <v>73</v>
      </c>
    </row>
    <row r="1725" spans="2:13">
      <c r="B1725" s="42">
        <v>0.875</v>
      </c>
      <c r="C1725" s="43" t="s">
        <v>13</v>
      </c>
      <c r="D1725" s="43" t="s">
        <v>1</v>
      </c>
      <c r="E1725" s="43" t="s">
        <v>65</v>
      </c>
      <c r="F1725" s="40" t="s">
        <v>71</v>
      </c>
      <c r="G1725" s="44">
        <v>1</v>
      </c>
      <c r="H1725" s="43" t="s">
        <v>3</v>
      </c>
      <c r="I1725" s="40">
        <v>1.53</v>
      </c>
      <c r="J1725" s="40"/>
      <c r="K1725" s="43" t="s">
        <v>69</v>
      </c>
      <c r="L1725" s="43" t="s">
        <v>81</v>
      </c>
      <c r="M1725" s="47" t="s">
        <v>73</v>
      </c>
    </row>
    <row r="1726" spans="2:13">
      <c r="B1726" s="42">
        <v>0.89583333333333304</v>
      </c>
      <c r="C1726" s="43" t="s">
        <v>13</v>
      </c>
      <c r="D1726" s="43" t="s">
        <v>1</v>
      </c>
      <c r="E1726" s="43" t="s">
        <v>65</v>
      </c>
      <c r="F1726" s="40" t="s">
        <v>71</v>
      </c>
      <c r="G1726" s="44">
        <v>1</v>
      </c>
      <c r="H1726" s="43" t="s">
        <v>3</v>
      </c>
      <c r="I1726" s="40">
        <v>1.53</v>
      </c>
      <c r="J1726" s="40"/>
      <c r="K1726" s="43" t="s">
        <v>69</v>
      </c>
      <c r="L1726" s="43" t="s">
        <v>81</v>
      </c>
      <c r="M1726" s="47" t="s">
        <v>73</v>
      </c>
    </row>
    <row r="1727" spans="2:13">
      <c r="B1727" s="42">
        <v>0.91666666666666696</v>
      </c>
      <c r="C1727" s="43" t="s">
        <v>13</v>
      </c>
      <c r="D1727" s="43" t="s">
        <v>1</v>
      </c>
      <c r="E1727" s="43" t="s">
        <v>65</v>
      </c>
      <c r="F1727" s="40" t="s">
        <v>71</v>
      </c>
      <c r="G1727" s="44">
        <v>1</v>
      </c>
      <c r="H1727" s="43" t="s">
        <v>3</v>
      </c>
      <c r="I1727" s="40">
        <v>1.53</v>
      </c>
      <c r="J1727" s="40"/>
      <c r="K1727" s="43" t="s">
        <v>69</v>
      </c>
      <c r="L1727" s="43" t="s">
        <v>81</v>
      </c>
      <c r="M1727" s="47" t="s">
        <v>73</v>
      </c>
    </row>
    <row r="1728" spans="2:13">
      <c r="B1728" s="42">
        <v>0.9375</v>
      </c>
      <c r="C1728" s="43" t="s">
        <v>13</v>
      </c>
      <c r="D1728" s="43" t="s">
        <v>1</v>
      </c>
      <c r="E1728" s="43" t="s">
        <v>65</v>
      </c>
      <c r="F1728" s="40" t="s">
        <v>71</v>
      </c>
      <c r="G1728" s="44">
        <v>1</v>
      </c>
      <c r="H1728" s="43" t="s">
        <v>3</v>
      </c>
      <c r="I1728" s="40">
        <v>1.53</v>
      </c>
      <c r="J1728" s="40"/>
      <c r="K1728" s="43" t="s">
        <v>69</v>
      </c>
      <c r="L1728" s="43" t="s">
        <v>81</v>
      </c>
      <c r="M1728" s="47" t="s">
        <v>73</v>
      </c>
    </row>
    <row r="1729" spans="2:13">
      <c r="B1729" s="42">
        <v>0.95833333333333304</v>
      </c>
      <c r="C1729" s="43" t="s">
        <v>13</v>
      </c>
      <c r="D1729" s="43" t="s">
        <v>1</v>
      </c>
      <c r="E1729" s="43" t="s">
        <v>65</v>
      </c>
      <c r="F1729" s="40" t="s">
        <v>71</v>
      </c>
      <c r="G1729" s="44">
        <v>1</v>
      </c>
      <c r="H1729" s="43" t="s">
        <v>3</v>
      </c>
      <c r="I1729" s="40">
        <v>1.53</v>
      </c>
      <c r="J1729" s="40"/>
      <c r="K1729" s="43" t="s">
        <v>69</v>
      </c>
      <c r="L1729" s="43" t="s">
        <v>81</v>
      </c>
      <c r="M1729" s="47" t="s">
        <v>73</v>
      </c>
    </row>
    <row r="1730" spans="2:13">
      <c r="B1730" s="42">
        <v>0.97916666666666696</v>
      </c>
      <c r="C1730" s="43" t="s">
        <v>13</v>
      </c>
      <c r="D1730" s="43" t="s">
        <v>1</v>
      </c>
      <c r="E1730" s="43" t="s">
        <v>65</v>
      </c>
      <c r="F1730" s="40" t="s">
        <v>71</v>
      </c>
      <c r="G1730" s="44">
        <v>1</v>
      </c>
      <c r="H1730" s="43" t="s">
        <v>3</v>
      </c>
      <c r="I1730" s="40">
        <v>1.53</v>
      </c>
      <c r="J1730" s="40"/>
      <c r="K1730" s="43" t="s">
        <v>69</v>
      </c>
      <c r="L1730" s="43" t="s">
        <v>81</v>
      </c>
      <c r="M1730" s="47" t="s">
        <v>73</v>
      </c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1">
    <tabColor rgb="FF008F00"/>
  </sheetPr>
  <dimension ref="B1:X112"/>
  <sheetViews>
    <sheetView tabSelected="1" topLeftCell="A52" zoomScale="110" zoomScaleNormal="110" workbookViewId="0">
      <selection activeCell="E61" sqref="E61"/>
    </sheetView>
  </sheetViews>
  <sheetFormatPr defaultColWidth="8.625" defaultRowHeight="12.75"/>
  <cols>
    <col min="1" max="1" width="4" customWidth="1"/>
    <col min="2" max="2" width="13.5" customWidth="1"/>
    <col min="3" max="3" width="13.125" customWidth="1"/>
    <col min="4" max="4" width="18.375" customWidth="1"/>
    <col min="5" max="5" width="14.375" customWidth="1"/>
    <col min="6" max="6" width="15.5" customWidth="1"/>
    <col min="7" max="8" width="12.5" customWidth="1"/>
    <col min="9" max="9" width="11.875" customWidth="1"/>
    <col min="10" max="10" width="15.5" customWidth="1"/>
    <col min="11" max="11" width="12.125" customWidth="1"/>
    <col min="12" max="12" width="14.375" bestFit="1" customWidth="1"/>
    <col min="13" max="13" width="15.875" bestFit="1" customWidth="1"/>
    <col min="14" max="16" width="14.875" customWidth="1"/>
    <col min="17" max="17" width="4.875" customWidth="1"/>
    <col min="18" max="18" width="7.5" customWidth="1"/>
    <col min="20" max="20" width="13.5" bestFit="1" customWidth="1"/>
    <col min="23" max="23" width="10" customWidth="1"/>
    <col min="24" max="25" width="11.5" customWidth="1"/>
  </cols>
  <sheetData>
    <row r="1" spans="2:24" ht="13.5" thickBot="1"/>
    <row r="2" spans="2:24" s="120" customFormat="1" ht="17.25" customHeight="1">
      <c r="B2" s="768" t="s">
        <v>365</v>
      </c>
      <c r="C2" s="769"/>
      <c r="D2" s="769"/>
      <c r="E2" s="769"/>
      <c r="F2" s="769"/>
      <c r="G2" s="378" t="s">
        <v>328</v>
      </c>
      <c r="H2" s="379">
        <f>LOOKUP(G2,{"低壓二段","特高壓二段","特高壓三段","高壓二段","高壓三段"},{1,2,3,4,5})</f>
        <v>5</v>
      </c>
      <c r="J2" s="773">
        <v>2016.04</v>
      </c>
      <c r="K2" s="774"/>
      <c r="L2" s="774"/>
      <c r="M2" s="774"/>
      <c r="N2" s="774"/>
      <c r="O2" s="612" t="str">
        <f>G2</f>
        <v>高壓三段</v>
      </c>
      <c r="P2" s="379">
        <f>H2</f>
        <v>5</v>
      </c>
      <c r="R2" s="765"/>
      <c r="S2" s="765"/>
      <c r="T2" s="765"/>
      <c r="U2" s="765"/>
      <c r="V2" s="765"/>
      <c r="W2" s="761"/>
      <c r="X2" s="761"/>
    </row>
    <row r="3" spans="2:24" s="120" customFormat="1" ht="33">
      <c r="B3" s="770"/>
      <c r="C3" s="771"/>
      <c r="D3" s="771"/>
      <c r="E3" s="771"/>
      <c r="F3" s="771"/>
      <c r="G3" s="603" t="s">
        <v>193</v>
      </c>
      <c r="H3" s="604" t="s">
        <v>194</v>
      </c>
      <c r="J3" s="775"/>
      <c r="K3" s="776"/>
      <c r="L3" s="776"/>
      <c r="M3" s="776"/>
      <c r="N3" s="776"/>
      <c r="O3" s="603" t="s">
        <v>193</v>
      </c>
      <c r="P3" s="604" t="s">
        <v>194</v>
      </c>
      <c r="R3" s="765"/>
      <c r="S3" s="765"/>
      <c r="T3" s="765"/>
      <c r="U3" s="765"/>
      <c r="V3" s="765"/>
      <c r="W3" s="613"/>
      <c r="X3" s="613"/>
    </row>
    <row r="4" spans="2:24" s="120" customFormat="1" ht="17.25" customHeight="1">
      <c r="B4" s="772" t="s">
        <v>195</v>
      </c>
      <c r="C4" s="755" t="s">
        <v>196</v>
      </c>
      <c r="D4" s="755"/>
      <c r="E4" s="755"/>
      <c r="F4" s="755"/>
      <c r="G4" s="755">
        <f>IF(H2=1,電價對照表!H102,0)</f>
        <v>0</v>
      </c>
      <c r="H4" s="762"/>
      <c r="J4" s="772" t="s">
        <v>195</v>
      </c>
      <c r="K4" s="755" t="s">
        <v>196</v>
      </c>
      <c r="L4" s="755"/>
      <c r="M4" s="755"/>
      <c r="N4" s="755"/>
      <c r="O4" s="755">
        <f>IF(P2=1,電價對照表!H27,0)</f>
        <v>0</v>
      </c>
      <c r="P4" s="762"/>
      <c r="R4" s="764"/>
      <c r="S4" s="763"/>
      <c r="T4" s="763"/>
      <c r="U4" s="763"/>
      <c r="V4" s="763"/>
      <c r="W4" s="614"/>
      <c r="X4" s="615"/>
    </row>
    <row r="5" spans="2:24" s="120" customFormat="1" ht="16.5">
      <c r="B5" s="772"/>
      <c r="C5" s="755" t="s">
        <v>197</v>
      </c>
      <c r="D5" s="755"/>
      <c r="E5" s="755"/>
      <c r="F5" s="755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2"/>
      <c r="K5" s="755" t="s">
        <v>197</v>
      </c>
      <c r="L5" s="755"/>
      <c r="M5" s="755"/>
      <c r="N5" s="755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763"/>
      <c r="S5" s="763"/>
      <c r="T5" s="763"/>
      <c r="U5" s="763"/>
      <c r="V5" s="763"/>
      <c r="W5" s="615"/>
      <c r="X5" s="615"/>
    </row>
    <row r="6" spans="2:24" s="120" customFormat="1" ht="16.5">
      <c r="B6" s="772"/>
      <c r="C6" s="755" t="s">
        <v>324</v>
      </c>
      <c r="D6" s="755"/>
      <c r="E6" s="755"/>
      <c r="F6" s="755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2"/>
      <c r="K6" s="755" t="s">
        <v>324</v>
      </c>
      <c r="L6" s="755"/>
      <c r="M6" s="755"/>
      <c r="N6" s="755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763"/>
      <c r="S6" s="763"/>
      <c r="T6" s="763"/>
      <c r="U6" s="763"/>
      <c r="V6" s="763"/>
      <c r="W6" s="614"/>
      <c r="X6" s="615"/>
    </row>
    <row r="7" spans="2:24" s="120" customFormat="1" ht="16.5">
      <c r="B7" s="772"/>
      <c r="C7" s="755" t="s">
        <v>198</v>
      </c>
      <c r="D7" s="755"/>
      <c r="E7" s="755"/>
      <c r="F7" s="755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2"/>
      <c r="K7" s="755" t="s">
        <v>198</v>
      </c>
      <c r="L7" s="755"/>
      <c r="M7" s="755"/>
      <c r="N7" s="755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763"/>
      <c r="S7" s="763"/>
      <c r="T7" s="763"/>
      <c r="U7" s="763"/>
      <c r="V7" s="763"/>
      <c r="W7" s="614"/>
      <c r="X7" s="615"/>
    </row>
    <row r="8" spans="2:24" s="120" customFormat="1" ht="16.5">
      <c r="B8" s="772"/>
      <c r="C8" s="755" t="s">
        <v>199</v>
      </c>
      <c r="D8" s="755"/>
      <c r="E8" s="755"/>
      <c r="F8" s="755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2"/>
      <c r="K8" s="755" t="s">
        <v>199</v>
      </c>
      <c r="L8" s="755"/>
      <c r="M8" s="755"/>
      <c r="N8" s="755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</row>
    <row r="9" spans="2:24" s="120" customFormat="1" ht="16.5">
      <c r="B9" s="759" t="s">
        <v>327</v>
      </c>
      <c r="C9" s="756" t="s">
        <v>201</v>
      </c>
      <c r="D9" s="605" t="s">
        <v>202</v>
      </c>
      <c r="E9" s="605" t="s">
        <v>325</v>
      </c>
      <c r="F9" s="605" t="s">
        <v>203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59" t="s">
        <v>327</v>
      </c>
      <c r="K9" s="756" t="s">
        <v>201</v>
      </c>
      <c r="L9" s="605" t="s">
        <v>202</v>
      </c>
      <c r="M9" s="605" t="s">
        <v>325</v>
      </c>
      <c r="N9" s="605" t="s">
        <v>203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</row>
    <row r="10" spans="2:24" s="120" customFormat="1" ht="48" customHeight="1">
      <c r="B10" s="759"/>
      <c r="C10" s="756"/>
      <c r="D10" s="755" t="s">
        <v>251</v>
      </c>
      <c r="E10" s="605" t="s">
        <v>267</v>
      </c>
      <c r="F10" s="608" t="s">
        <v>326</v>
      </c>
      <c r="G10" s="755">
        <f>IF($H2=3,電價對照表!H147,IF($H2=5,電價對照表!H139,0))</f>
        <v>2.9</v>
      </c>
      <c r="H10" s="762">
        <f>IF($H2=3,電價對照表!H148,IF($H2=5,電價對照表!H140,0))</f>
        <v>2.82</v>
      </c>
      <c r="J10" s="759"/>
      <c r="K10" s="756"/>
      <c r="L10" s="755" t="s">
        <v>251</v>
      </c>
      <c r="M10" s="605" t="s">
        <v>267</v>
      </c>
      <c r="N10" s="608" t="s">
        <v>326</v>
      </c>
      <c r="O10" s="755">
        <f>IF($H2=3,電價對照表!H72,IF($H2=5,電價對照表!H64,0))</f>
        <v>2.76</v>
      </c>
      <c r="P10" s="762">
        <f>IF($H2=3,電價對照表!H73,IF($H2=5,電價對照表!H65,0))</f>
        <v>2.69</v>
      </c>
    </row>
    <row r="11" spans="2:24" s="120" customFormat="1" ht="17.25" customHeight="1">
      <c r="B11" s="759"/>
      <c r="C11" s="756"/>
      <c r="D11" s="755"/>
      <c r="E11" s="605" t="s">
        <v>215</v>
      </c>
      <c r="F11" s="608" t="s">
        <v>253</v>
      </c>
      <c r="G11" s="755"/>
      <c r="H11" s="762"/>
      <c r="J11" s="759"/>
      <c r="K11" s="756"/>
      <c r="L11" s="755"/>
      <c r="M11" s="605" t="s">
        <v>215</v>
      </c>
      <c r="N11" s="608" t="s">
        <v>253</v>
      </c>
      <c r="O11" s="755"/>
      <c r="P11" s="762"/>
    </row>
    <row r="12" spans="2:24" s="120" customFormat="1" ht="33.75" customHeight="1">
      <c r="B12" s="759"/>
      <c r="C12" s="756"/>
      <c r="D12" s="605" t="s">
        <v>204</v>
      </c>
      <c r="E12" s="756" t="s">
        <v>205</v>
      </c>
      <c r="F12" s="756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59"/>
      <c r="K12" s="756"/>
      <c r="L12" s="605" t="s">
        <v>204</v>
      </c>
      <c r="M12" s="756" t="s">
        <v>205</v>
      </c>
      <c r="N12" s="756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</row>
    <row r="13" spans="2:24" s="120" customFormat="1" ht="17.25" customHeight="1">
      <c r="B13" s="759"/>
      <c r="C13" s="756" t="s">
        <v>206</v>
      </c>
      <c r="D13" s="605" t="s">
        <v>283</v>
      </c>
      <c r="E13" s="755" t="s">
        <v>203</v>
      </c>
      <c r="F13" s="755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59"/>
      <c r="K13" s="756" t="s">
        <v>206</v>
      </c>
      <c r="L13" s="605" t="s">
        <v>207</v>
      </c>
      <c r="M13" s="755" t="s">
        <v>203</v>
      </c>
      <c r="N13" s="755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</row>
    <row r="14" spans="2:24" s="120" customFormat="1" ht="27" customHeight="1">
      <c r="B14" s="759"/>
      <c r="C14" s="756"/>
      <c r="D14" s="755" t="s">
        <v>204</v>
      </c>
      <c r="E14" s="756" t="s">
        <v>205</v>
      </c>
      <c r="F14" s="756"/>
      <c r="G14" s="755">
        <f>IF($H2=1,電價對照表!H123,IF($H2=2,電價對照表!H135,IF($H2=3,電價對照表!H151,IF($H2=4,電價對照表!H129,IF($H2=5,電價對照表!H143,0)))))</f>
        <v>1.32</v>
      </c>
      <c r="H14" s="757">
        <f>IF($H2=1,電價對照表!H124,IF($H2=2,電價對照表!H136,IF($H2=3,電價對照表!H152,IF($H2=4,電價對照表!H130,IF($H2=5,電價對照表!H144,0)))))</f>
        <v>1.26</v>
      </c>
      <c r="J14" s="759"/>
      <c r="K14" s="756"/>
      <c r="L14" s="755" t="s">
        <v>204</v>
      </c>
      <c r="M14" s="756" t="s">
        <v>205</v>
      </c>
      <c r="N14" s="756"/>
      <c r="O14" s="755">
        <f>IF($H2=1,電價對照表!H48,IF($H2=2,電價對照表!H60,IF($H2=3,電價對照表!H76,IF($H2=4,電價對照表!H54,IF($H2=5,電價對照表!H68,0)))))</f>
        <v>1.26</v>
      </c>
      <c r="P14" s="757">
        <f>IF($H2=1,電價對照表!H49,IF($H2=2,電價對照表!H61,IF($H2=3,電價對照表!H77,IF($H2=4,電價對照表!H55,IF($H2=5,電價對照表!H69,0)))))</f>
        <v>1.21</v>
      </c>
    </row>
    <row r="15" spans="2:24" s="120" customFormat="1" ht="17.25" customHeight="1">
      <c r="B15" s="759"/>
      <c r="C15" s="756"/>
      <c r="D15" s="755"/>
      <c r="E15" s="756"/>
      <c r="F15" s="756"/>
      <c r="G15" s="755"/>
      <c r="H15" s="757"/>
      <c r="J15" s="759"/>
      <c r="K15" s="756"/>
      <c r="L15" s="755"/>
      <c r="M15" s="756"/>
      <c r="N15" s="756"/>
      <c r="O15" s="755"/>
      <c r="P15" s="757"/>
    </row>
    <row r="16" spans="2:24" s="120" customFormat="1" ht="33.75" thickBot="1">
      <c r="B16" s="760"/>
      <c r="C16" s="609" t="s">
        <v>208</v>
      </c>
      <c r="D16" s="758" t="s">
        <v>216</v>
      </c>
      <c r="E16" s="758"/>
      <c r="F16" s="758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0"/>
      <c r="K16" s="609" t="s">
        <v>208</v>
      </c>
      <c r="L16" s="758" t="s">
        <v>216</v>
      </c>
      <c r="M16" s="758"/>
      <c r="N16" s="758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7">
      <c r="G17" s="754"/>
      <c r="H17" s="754"/>
    </row>
    <row r="18" spans="2:17" ht="14.25">
      <c r="B18" s="83"/>
    </row>
    <row r="19" spans="2:17" ht="13.5" thickBot="1"/>
    <row r="20" spans="2:17" ht="14.25">
      <c r="C20" s="618">
        <v>107</v>
      </c>
      <c r="D20" s="332">
        <v>107</v>
      </c>
      <c r="E20" s="332">
        <v>107</v>
      </c>
      <c r="F20" s="332">
        <v>107</v>
      </c>
      <c r="G20" s="332">
        <v>107</v>
      </c>
      <c r="H20" s="447">
        <v>108</v>
      </c>
      <c r="I20" s="447">
        <v>108</v>
      </c>
      <c r="J20" s="447">
        <v>108</v>
      </c>
      <c r="K20" s="447">
        <v>108</v>
      </c>
      <c r="L20" s="447">
        <v>108</v>
      </c>
      <c r="M20" s="447">
        <v>108</v>
      </c>
      <c r="N20" s="403">
        <v>108</v>
      </c>
    </row>
    <row r="21" spans="2:17" ht="15" thickBot="1">
      <c r="C21" s="622" t="s">
        <v>190</v>
      </c>
      <c r="D21" s="623" t="s">
        <v>189</v>
      </c>
      <c r="E21" s="623" t="s">
        <v>188</v>
      </c>
      <c r="F21" s="624" t="s">
        <v>187</v>
      </c>
      <c r="G21" s="624" t="s">
        <v>217</v>
      </c>
      <c r="H21" s="623" t="s">
        <v>357</v>
      </c>
      <c r="I21" s="623" t="s">
        <v>183</v>
      </c>
      <c r="J21" s="623" t="s">
        <v>184</v>
      </c>
      <c r="K21" s="625" t="s">
        <v>185</v>
      </c>
      <c r="L21" s="625" t="s">
        <v>186</v>
      </c>
      <c r="M21" s="623" t="s">
        <v>192</v>
      </c>
      <c r="N21" s="631" t="s">
        <v>191</v>
      </c>
    </row>
    <row r="22" spans="2:17" ht="14.25">
      <c r="B22" s="284" t="s">
        <v>218</v>
      </c>
      <c r="C22" s="305">
        <f>'電力分析(年)'!D24</f>
        <v>0</v>
      </c>
      <c r="D22" s="305">
        <f>'電力分析(年)'!E24</f>
        <v>0</v>
      </c>
      <c r="E22" s="305">
        <f>'電力分析(年)'!F24</f>
        <v>0</v>
      </c>
      <c r="F22" s="305">
        <f>'電力分析(年)'!G24</f>
        <v>0</v>
      </c>
      <c r="G22" s="305">
        <f>'電力分析(年)'!H24</f>
        <v>0</v>
      </c>
      <c r="H22" s="305">
        <f>'電力分析(年)'!I24</f>
        <v>0</v>
      </c>
      <c r="I22" s="305">
        <f>'電力分析(年)'!J24</f>
        <v>0</v>
      </c>
      <c r="J22" s="305">
        <f>'電力分析(年)'!K24</f>
        <v>0</v>
      </c>
      <c r="K22" s="305">
        <f>'電力分析(年)'!L24</f>
        <v>0</v>
      </c>
      <c r="L22" s="305">
        <f>'電力分析(年)'!M24</f>
        <v>0</v>
      </c>
      <c r="M22" s="305">
        <f>'電力分析(年)'!N24</f>
        <v>0</v>
      </c>
      <c r="N22" s="306">
        <f>'電力分析(年)'!O24</f>
        <v>0</v>
      </c>
      <c r="O22" s="299">
        <f>AVERAGE(C22:N22)</f>
        <v>0</v>
      </c>
    </row>
    <row r="23" spans="2:17" ht="14.25">
      <c r="B23" s="278" t="s">
        <v>250</v>
      </c>
      <c r="C23" s="305">
        <f>'電力分析(年)'!D24+'電力分析(年)'!D25</f>
        <v>0</v>
      </c>
      <c r="D23" s="305">
        <f>'電力分析(年)'!E24+'電力分析(年)'!E25</f>
        <v>0</v>
      </c>
      <c r="E23" s="305">
        <f>'電力分析(年)'!F24+'電力分析(年)'!F25</f>
        <v>0</v>
      </c>
      <c r="F23" s="305">
        <f>'電力分析(年)'!G24+'電力分析(年)'!G25</f>
        <v>0</v>
      </c>
      <c r="G23" s="305">
        <f>'電力分析(年)'!H24+'電力分析(年)'!H25</f>
        <v>0</v>
      </c>
      <c r="H23" s="305">
        <f>'電力分析(年)'!I24+'電力分析(年)'!I25</f>
        <v>0</v>
      </c>
      <c r="I23" s="305">
        <f>'電力分析(年)'!J24+'電力分析(年)'!J25</f>
        <v>0</v>
      </c>
      <c r="J23" s="305">
        <f>'電力分析(年)'!K24+'電力分析(年)'!K25</f>
        <v>0</v>
      </c>
      <c r="K23" s="305">
        <f>'電力分析(年)'!L24+'電力分析(年)'!L25</f>
        <v>0</v>
      </c>
      <c r="L23" s="305">
        <f>'電力分析(年)'!M24+'電力分析(年)'!M25</f>
        <v>0</v>
      </c>
      <c r="M23" s="305">
        <f>'電力分析(年)'!N24+'電力分析(年)'!N25</f>
        <v>0</v>
      </c>
      <c r="N23" s="306">
        <f>'電力分析(年)'!O24+'電力分析(年)'!O25</f>
        <v>0</v>
      </c>
    </row>
    <row r="24" spans="2:17" ht="14.25">
      <c r="B24" s="283" t="s">
        <v>296</v>
      </c>
      <c r="C24" s="305">
        <f>'電力分析(年)'!D24+'電力分析(年)'!D25+'電力分析(年)'!D26</f>
        <v>0</v>
      </c>
      <c r="D24" s="305">
        <f>'電力分析(年)'!E24+'電力分析(年)'!E25+'電力分析(年)'!E26</f>
        <v>0</v>
      </c>
      <c r="E24" s="305">
        <f>'電力分析(年)'!F24+'電力分析(年)'!F25+'電力分析(年)'!F26</f>
        <v>0</v>
      </c>
      <c r="F24" s="305">
        <f>'電力分析(年)'!G24+'電力分析(年)'!G25+'電力分析(年)'!G26</f>
        <v>0</v>
      </c>
      <c r="G24" s="305">
        <f>'電力分析(年)'!H24+'電力分析(年)'!H25+'電力分析(年)'!H26</f>
        <v>0</v>
      </c>
      <c r="H24" s="305">
        <f>'電力分析(年)'!I24+'電力分析(年)'!I25+'電力分析(年)'!I26</f>
        <v>0</v>
      </c>
      <c r="I24" s="305">
        <f>'電力分析(年)'!J24+'電力分析(年)'!J25+'電力分析(年)'!J26</f>
        <v>0</v>
      </c>
      <c r="J24" s="305">
        <f>'電力分析(年)'!K24+'電力分析(年)'!K25+'電力分析(年)'!K26</f>
        <v>0</v>
      </c>
      <c r="K24" s="305">
        <f>'電力分析(年)'!L24+'電力分析(年)'!L25+'電力分析(年)'!L26</f>
        <v>0</v>
      </c>
      <c r="L24" s="305">
        <f>'電力分析(年)'!M24+'電力分析(年)'!M25+'電力分析(年)'!M26</f>
        <v>0</v>
      </c>
      <c r="M24" s="305">
        <f>'電力分析(年)'!N24+'電力分析(年)'!N25+'電力分析(年)'!N26</f>
        <v>0</v>
      </c>
      <c r="N24" s="306">
        <f>'電力分析(年)'!O24+'電力分析(年)'!O25+'電力分析(年)'!O26</f>
        <v>0</v>
      </c>
    </row>
    <row r="25" spans="2:17" ht="14.25">
      <c r="B25" s="285" t="s">
        <v>254</v>
      </c>
      <c r="C25" s="307">
        <f>'電力分析(年)'!D28</f>
        <v>0</v>
      </c>
      <c r="D25" s="307">
        <f>'電力分析(年)'!E28</f>
        <v>0</v>
      </c>
      <c r="E25" s="307">
        <f>'電力分析(年)'!F28</f>
        <v>0</v>
      </c>
      <c r="F25" s="307">
        <f>'電力分析(年)'!G28</f>
        <v>0</v>
      </c>
      <c r="G25" s="307">
        <f>'電力分析(年)'!H28</f>
        <v>0</v>
      </c>
      <c r="H25" s="307">
        <f>'電力分析(年)'!I28</f>
        <v>0</v>
      </c>
      <c r="I25" s="307">
        <f>'電力分析(年)'!J28</f>
        <v>0</v>
      </c>
      <c r="J25" s="307">
        <f>'電力分析(年)'!K28</f>
        <v>0</v>
      </c>
      <c r="K25" s="307">
        <f>'電力分析(年)'!L28</f>
        <v>0</v>
      </c>
      <c r="L25" s="307">
        <f>'電力分析(年)'!M28</f>
        <v>0</v>
      </c>
      <c r="M25" s="307">
        <f>'電力分析(年)'!N28</f>
        <v>0</v>
      </c>
      <c r="N25" s="308">
        <f>'電力分析(年)'!O28</f>
        <v>0</v>
      </c>
      <c r="O25" s="299">
        <f>AVERAGE(C25:N25)</f>
        <v>0</v>
      </c>
    </row>
    <row r="26" spans="2:17" ht="14.25">
      <c r="B26" s="278" t="s">
        <v>278</v>
      </c>
      <c r="C26" s="307">
        <f>'電力分析(年)'!D29</f>
        <v>0</v>
      </c>
      <c r="D26" s="307">
        <f>'電力分析(年)'!E29</f>
        <v>0</v>
      </c>
      <c r="E26" s="307">
        <f>'電力分析(年)'!F29</f>
        <v>0</v>
      </c>
      <c r="F26" s="307">
        <f>'電力分析(年)'!G29</f>
        <v>0</v>
      </c>
      <c r="G26" s="307">
        <f>'電力分析(年)'!H29</f>
        <v>0</v>
      </c>
      <c r="H26" s="307">
        <f>'電力分析(年)'!I29</f>
        <v>0</v>
      </c>
      <c r="I26" s="307">
        <f>'電力分析(年)'!J29</f>
        <v>0</v>
      </c>
      <c r="J26" s="307">
        <f>'電力分析(年)'!K29</f>
        <v>0</v>
      </c>
      <c r="K26" s="307">
        <f>'電力分析(年)'!L29</f>
        <v>0</v>
      </c>
      <c r="L26" s="307">
        <f>'電力分析(年)'!M29</f>
        <v>0</v>
      </c>
      <c r="M26" s="307">
        <f>'電力分析(年)'!N29</f>
        <v>0</v>
      </c>
      <c r="N26" s="308">
        <f>'電力分析(年)'!O29</f>
        <v>0</v>
      </c>
      <c r="O26" s="83"/>
    </row>
    <row r="27" spans="2:17" ht="14.25">
      <c r="B27" s="283" t="s">
        <v>255</v>
      </c>
      <c r="C27" s="307">
        <f>'電力分析(年)'!D30</f>
        <v>0</v>
      </c>
      <c r="D27" s="307">
        <f>'電力分析(年)'!E30</f>
        <v>0</v>
      </c>
      <c r="E27" s="307">
        <f>'電力分析(年)'!F30</f>
        <v>0</v>
      </c>
      <c r="F27" s="307">
        <f>'電力分析(年)'!G30</f>
        <v>0</v>
      </c>
      <c r="G27" s="307">
        <f>'電力分析(年)'!H30</f>
        <v>0</v>
      </c>
      <c r="H27" s="307">
        <f>'電力分析(年)'!I30</f>
        <v>0</v>
      </c>
      <c r="I27" s="307">
        <f>'電力分析(年)'!J30</f>
        <v>0</v>
      </c>
      <c r="J27" s="307">
        <f>'電力分析(年)'!K30</f>
        <v>0</v>
      </c>
      <c r="K27" s="307">
        <f>'電力分析(年)'!L30</f>
        <v>0</v>
      </c>
      <c r="L27" s="307">
        <f>'電力分析(年)'!M30</f>
        <v>0</v>
      </c>
      <c r="M27" s="307">
        <f>'電力分析(年)'!N30</f>
        <v>0</v>
      </c>
      <c r="N27" s="308">
        <f>'電力分析(年)'!O30</f>
        <v>0</v>
      </c>
      <c r="O27" s="83"/>
    </row>
    <row r="28" spans="2:17" ht="14.25">
      <c r="B28" s="280" t="s">
        <v>256</v>
      </c>
      <c r="C28" s="307">
        <f>'電力分析(年)'!D31</f>
        <v>0</v>
      </c>
      <c r="D28" s="307">
        <f>'電力分析(年)'!E31</f>
        <v>0</v>
      </c>
      <c r="E28" s="307">
        <f>'電力分析(年)'!F31</f>
        <v>0</v>
      </c>
      <c r="F28" s="307">
        <f>'電力分析(年)'!G31</f>
        <v>0</v>
      </c>
      <c r="G28" s="307">
        <f>'電力分析(年)'!H31</f>
        <v>0</v>
      </c>
      <c r="H28" s="307">
        <f>'電力分析(年)'!I31</f>
        <v>0</v>
      </c>
      <c r="I28" s="307">
        <f>'電力分析(年)'!J31</f>
        <v>0</v>
      </c>
      <c r="J28" s="307">
        <f>'電力分析(年)'!K31</f>
        <v>0</v>
      </c>
      <c r="K28" s="307">
        <f>'電力分析(年)'!L31</f>
        <v>0</v>
      </c>
      <c r="L28" s="307">
        <f>'電力分析(年)'!M31</f>
        <v>0</v>
      </c>
      <c r="M28" s="307">
        <f>'電力分析(年)'!N31</f>
        <v>0</v>
      </c>
      <c r="N28" s="308">
        <f>'電力分析(年)'!O31</f>
        <v>0</v>
      </c>
      <c r="O28" s="83"/>
    </row>
    <row r="29" spans="2:17" ht="15">
      <c r="B29" s="286" t="s">
        <v>213</v>
      </c>
      <c r="C29" s="659">
        <f>SUM('電力分析(年)'!D40,'電力分析(年)'!D43)</f>
        <v>0</v>
      </c>
      <c r="D29" s="659">
        <f>SUM('電力分析(年)'!E40,'電力分析(年)'!E43)</f>
        <v>0</v>
      </c>
      <c r="E29" s="659">
        <f>SUM('電力分析(年)'!F40,'電力分析(年)'!F43)</f>
        <v>0</v>
      </c>
      <c r="F29" s="659">
        <f>SUM('電力分析(年)'!G40,'電力分析(年)'!G43)</f>
        <v>0</v>
      </c>
      <c r="G29" s="659">
        <f>SUM('電力分析(年)'!H40,'電力分析(年)'!H43)</f>
        <v>0</v>
      </c>
      <c r="H29" s="659">
        <f>SUM('電力分析(年)'!I40,'電力分析(年)'!I43)</f>
        <v>0</v>
      </c>
      <c r="I29" s="659">
        <f>SUM('電力分析(年)'!J40,'電力分析(年)'!J43)</f>
        <v>0</v>
      </c>
      <c r="J29" s="659">
        <f>SUM('電力分析(年)'!K40,'電力分析(年)'!K43)</f>
        <v>0</v>
      </c>
      <c r="K29" s="659">
        <f>SUM('電力分析(年)'!L40,'電力分析(年)'!L43)</f>
        <v>0</v>
      </c>
      <c r="L29" s="659">
        <f>SUM('電力分析(年)'!M40,'電力分析(年)'!M43)</f>
        <v>0</v>
      </c>
      <c r="M29" s="659">
        <f>SUM('電力分析(年)'!N40,'電力分析(年)'!N43)</f>
        <v>0</v>
      </c>
      <c r="N29" s="660">
        <f>SUM('電力分析(年)'!O40,'電力分析(年)'!O43)</f>
        <v>0</v>
      </c>
      <c r="O29" s="661">
        <f>SUM(C29:N29)</f>
        <v>0</v>
      </c>
      <c r="P29" s="766" t="s">
        <v>406</v>
      </c>
      <c r="Q29" s="767"/>
    </row>
    <row r="30" spans="2:17" ht="28.5">
      <c r="B30" s="311" t="s">
        <v>257</v>
      </c>
      <c r="C30" s="693">
        <v>1250</v>
      </c>
      <c r="D30" s="309">
        <f>C30</f>
        <v>1250</v>
      </c>
      <c r="E30" s="309">
        <f t="shared" ref="E30:L30" si="0">D30</f>
        <v>1250</v>
      </c>
      <c r="F30" s="309">
        <f t="shared" si="0"/>
        <v>1250</v>
      </c>
      <c r="G30" s="309">
        <f t="shared" si="0"/>
        <v>1250</v>
      </c>
      <c r="H30" s="309">
        <f t="shared" si="0"/>
        <v>1250</v>
      </c>
      <c r="I30" s="309">
        <f>H30</f>
        <v>1250</v>
      </c>
      <c r="J30" s="309">
        <f t="shared" si="0"/>
        <v>1250</v>
      </c>
      <c r="K30" s="309">
        <f t="shared" si="0"/>
        <v>1250</v>
      </c>
      <c r="L30" s="309">
        <f t="shared" si="0"/>
        <v>1250</v>
      </c>
      <c r="M30" s="309">
        <f>L30</f>
        <v>1250</v>
      </c>
      <c r="N30" s="310">
        <f>M30</f>
        <v>1250</v>
      </c>
      <c r="O30" s="643"/>
    </row>
    <row r="31" spans="2:17" ht="28.5">
      <c r="B31" s="311" t="s">
        <v>303</v>
      </c>
      <c r="C31" s="309">
        <f>IF('電力分析(年)'!D25=0,C30,'電力分析(年)'!D25+C30)</f>
        <v>1250</v>
      </c>
      <c r="D31" s="309">
        <f>IF('電力分析(年)'!E25=0,D30,'電力分析(年)'!E25+D30)</f>
        <v>1250</v>
      </c>
      <c r="E31" s="309">
        <f>IF('電力分析(年)'!F25=0,E30,'電力分析(年)'!F25+E30)</f>
        <v>1250</v>
      </c>
      <c r="F31" s="309">
        <f>IF('電力分析(年)'!G25=0,F30,'電力分析(年)'!G25+F30)</f>
        <v>1250</v>
      </c>
      <c r="G31" s="309">
        <f>IF('電力分析(年)'!H25=0,G30,'電力分析(年)'!H25+G30)</f>
        <v>1250</v>
      </c>
      <c r="H31" s="309">
        <f>IF('電力分析(年)'!I25=0,H30,'電力分析(年)'!I25+H30)</f>
        <v>1250</v>
      </c>
      <c r="I31" s="309">
        <f>IF('電力分析(年)'!J25=0,I30,'電力分析(年)'!J25+I30)</f>
        <v>1250</v>
      </c>
      <c r="J31" s="309">
        <f>IF('電力分析(年)'!K25=0,J30,'電力分析(年)'!K25+J30)</f>
        <v>1250</v>
      </c>
      <c r="K31" s="309">
        <f>IF('電力分析(年)'!L25=0,K30,'電力分析(年)'!L25+K30)</f>
        <v>1250</v>
      </c>
      <c r="L31" s="309">
        <f>IF('電力分析(年)'!M25=0,L30,'電力分析(年)'!M25+L30)</f>
        <v>1250</v>
      </c>
      <c r="M31" s="309">
        <f>IF('電力分析(年)'!N25=0,M30,'電力分析(年)'!N25+M30)</f>
        <v>1250</v>
      </c>
      <c r="N31" s="310">
        <f>IF('電力分析(年)'!O25=0,N30,'電力分析(年)'!O25+N30)</f>
        <v>1250</v>
      </c>
    </row>
    <row r="32" spans="2:17" ht="28.5">
      <c r="B32" s="311" t="s">
        <v>297</v>
      </c>
      <c r="C32" s="309">
        <f>IF(AND('電力分析(年)'!D26=0,'電力分析(年)'!D25=0),C30,SUM('電力分析(年)'!D25:D26)+C30)</f>
        <v>1250</v>
      </c>
      <c r="D32" s="309">
        <f>IF(AND('電力分析(年)'!E26=0,'電力分析(年)'!E25=0),D30,SUM('電力分析(年)'!E25:E26)+D30)</f>
        <v>1250</v>
      </c>
      <c r="E32" s="309">
        <f>IF(AND('電力分析(年)'!F26=0,'電力分析(年)'!F25=0),E30,SUM('電力分析(年)'!F25:F26)+E30)</f>
        <v>1250</v>
      </c>
      <c r="F32" s="309">
        <f>IF(AND('電力分析(年)'!G26=0,'電力分析(年)'!G25=0),F30,SUM('電力分析(年)'!G25:G26)+F30)</f>
        <v>1250</v>
      </c>
      <c r="G32" s="309">
        <f>IF(AND('電力分析(年)'!H26=0,'電力分析(年)'!H25=0),G30,SUM('電力分析(年)'!H25:H26)+G30)</f>
        <v>1250</v>
      </c>
      <c r="H32" s="309">
        <f>IF(AND('電力分析(年)'!I26=0,'電力分析(年)'!I25=0),H30,SUM('電力分析(年)'!I25:I26)+H30)</f>
        <v>1250</v>
      </c>
      <c r="I32" s="309">
        <f>IF(AND('電力分析(年)'!J26=0,'電力分析(年)'!J25=0),I30,SUM('電力分析(年)'!J25:J26)+I30)</f>
        <v>1250</v>
      </c>
      <c r="J32" s="309">
        <f>IF(AND('電力分析(年)'!K26=0,'電力分析(年)'!K25=0),J30,SUM('電力分析(年)'!K25:K26)+J30)</f>
        <v>1250</v>
      </c>
      <c r="K32" s="309">
        <f>IF(AND('電力分析(年)'!L26=0,'電力分析(年)'!L25=0),K30,SUM('電力分析(年)'!L25:L26)+K30)</f>
        <v>1250</v>
      </c>
      <c r="L32" s="309">
        <f>IF(AND('電力分析(年)'!M26=0,'電力分析(年)'!M25=0),L30,SUM('電力分析(年)'!M25:M26)+L30)</f>
        <v>1250</v>
      </c>
      <c r="M32" s="309">
        <f>IF(AND('電力分析(年)'!N26=0,'電力分析(年)'!N25=0),M30,SUM('電力分析(年)'!N25:N26)+M30)</f>
        <v>1250</v>
      </c>
      <c r="N32" s="310">
        <f>IF(AND('電力分析(年)'!O26=0,'電力分析(年)'!O25=0),N30,SUM('電力分析(年)'!O25:O26)+N30)</f>
        <v>1250</v>
      </c>
    </row>
    <row r="33" spans="2:15">
      <c r="B33" s="275" t="s">
        <v>9</v>
      </c>
      <c r="C33" s="322">
        <f>$G4+($G5*C30*C54/C53)+($H5*C30*(C53-C54)/C53)</f>
        <v>208625</v>
      </c>
      <c r="D33" s="322">
        <f t="shared" ref="D33:N33" si="1">$G4+($G5*D30*D54/D53)+($H5*D30*(D53-D54)/D53)</f>
        <v>208625</v>
      </c>
      <c r="E33" s="322">
        <f t="shared" si="1"/>
        <v>208625</v>
      </c>
      <c r="F33" s="322">
        <f t="shared" si="1"/>
        <v>208625</v>
      </c>
      <c r="G33" s="322">
        <f t="shared" si="1"/>
        <v>208625</v>
      </c>
      <c r="H33" s="322">
        <f t="shared" si="1"/>
        <v>208625</v>
      </c>
      <c r="I33" s="322">
        <f t="shared" si="1"/>
        <v>208625</v>
      </c>
      <c r="J33" s="322">
        <f t="shared" si="1"/>
        <v>208625</v>
      </c>
      <c r="K33" s="322">
        <f t="shared" si="1"/>
        <v>208625</v>
      </c>
      <c r="L33" s="322">
        <f t="shared" si="1"/>
        <v>208625</v>
      </c>
      <c r="M33" s="322">
        <f t="shared" si="1"/>
        <v>208625</v>
      </c>
      <c r="N33" s="323">
        <f t="shared" si="1"/>
        <v>208625</v>
      </c>
    </row>
    <row r="34" spans="2:15" ht="14.25">
      <c r="B34" s="276" t="s">
        <v>279</v>
      </c>
      <c r="C34" s="289">
        <f>IF(C$25-C$30&gt;0,C$25-C$30,0)</f>
        <v>0</v>
      </c>
      <c r="D34" s="289">
        <f t="shared" ref="D34:N34" si="2">IF(D25-D30&gt;0,D25-D30,0)</f>
        <v>0</v>
      </c>
      <c r="E34" s="289">
        <f t="shared" si="2"/>
        <v>0</v>
      </c>
      <c r="F34" s="289">
        <f t="shared" si="2"/>
        <v>0</v>
      </c>
      <c r="G34" s="289">
        <f t="shared" si="2"/>
        <v>0</v>
      </c>
      <c r="H34" s="289">
        <f t="shared" si="2"/>
        <v>0</v>
      </c>
      <c r="I34" s="289">
        <f t="shared" si="2"/>
        <v>0</v>
      </c>
      <c r="J34" s="293">
        <f>IF(J25-J30&gt;0,J25-J30,0)</f>
        <v>0</v>
      </c>
      <c r="K34" s="293">
        <f>IF(K25-K30&gt;0,K25-K30,0)</f>
        <v>0</v>
      </c>
      <c r="L34" s="289">
        <f t="shared" si="2"/>
        <v>0</v>
      </c>
      <c r="M34" s="289">
        <f t="shared" si="2"/>
        <v>0</v>
      </c>
      <c r="N34" s="290">
        <f t="shared" si="2"/>
        <v>0</v>
      </c>
    </row>
    <row r="35" spans="2:15" ht="14.25">
      <c r="B35" s="275" t="s">
        <v>210</v>
      </c>
      <c r="C35" s="289">
        <f>C34-C36</f>
        <v>0</v>
      </c>
      <c r="D35" s="289">
        <f>D34-D36</f>
        <v>0</v>
      </c>
      <c r="E35" s="289">
        <f>E34-E36</f>
        <v>0</v>
      </c>
      <c r="F35" s="289">
        <f>F34-F36</f>
        <v>0</v>
      </c>
      <c r="G35" s="289">
        <f t="shared" ref="G35:N35" si="3">G34-G36</f>
        <v>0</v>
      </c>
      <c r="H35" s="289">
        <f t="shared" si="3"/>
        <v>0</v>
      </c>
      <c r="I35" s="289">
        <f t="shared" si="3"/>
        <v>0</v>
      </c>
      <c r="J35" s="289">
        <f t="shared" si="3"/>
        <v>0</v>
      </c>
      <c r="K35" s="289">
        <f t="shared" si="3"/>
        <v>0</v>
      </c>
      <c r="L35" s="289">
        <f t="shared" si="3"/>
        <v>0</v>
      </c>
      <c r="M35" s="289">
        <f t="shared" si="3"/>
        <v>0</v>
      </c>
      <c r="N35" s="290">
        <f t="shared" si="3"/>
        <v>0</v>
      </c>
    </row>
    <row r="36" spans="2:15" ht="14.25">
      <c r="B36" s="275" t="s">
        <v>211</v>
      </c>
      <c r="C36" s="289">
        <f t="shared" ref="C36:N36" si="4">IF(C34&gt;=ROUNDUP(C30*10%,0),ROUNDUP(C30*10%,0),C34)</f>
        <v>0</v>
      </c>
      <c r="D36" s="289">
        <f t="shared" si="4"/>
        <v>0</v>
      </c>
      <c r="E36" s="289">
        <f t="shared" si="4"/>
        <v>0</v>
      </c>
      <c r="F36" s="289">
        <f t="shared" si="4"/>
        <v>0</v>
      </c>
      <c r="G36" s="289">
        <f t="shared" si="4"/>
        <v>0</v>
      </c>
      <c r="H36" s="289">
        <f t="shared" si="4"/>
        <v>0</v>
      </c>
      <c r="I36" s="289">
        <f t="shared" si="4"/>
        <v>0</v>
      </c>
      <c r="J36" s="289">
        <f t="shared" si="4"/>
        <v>0</v>
      </c>
      <c r="K36" s="289">
        <f t="shared" si="4"/>
        <v>0</v>
      </c>
      <c r="L36" s="289">
        <f t="shared" si="4"/>
        <v>0</v>
      </c>
      <c r="M36" s="289">
        <f t="shared" si="4"/>
        <v>0</v>
      </c>
      <c r="N36" s="290">
        <f t="shared" si="4"/>
        <v>0</v>
      </c>
    </row>
    <row r="37" spans="2:15" ht="14.25">
      <c r="B37" s="276" t="s">
        <v>280</v>
      </c>
      <c r="C37" s="289">
        <f t="shared" ref="C37:H37" si="5">C35*$H5*3+C36*$H5*2</f>
        <v>0</v>
      </c>
      <c r="D37" s="289">
        <f t="shared" si="5"/>
        <v>0</v>
      </c>
      <c r="E37" s="289">
        <f t="shared" si="5"/>
        <v>0</v>
      </c>
      <c r="F37" s="289">
        <f t="shared" si="5"/>
        <v>0</v>
      </c>
      <c r="G37" s="289">
        <f t="shared" si="5"/>
        <v>0</v>
      </c>
      <c r="H37" s="289">
        <f t="shared" si="5"/>
        <v>0</v>
      </c>
      <c r="I37" s="289">
        <f>(I35*$G5*3+I36*$G5*2)*I54/I53+(I35*$H5*3+I36*$H5*2)*(I53-I54)/I53</f>
        <v>0</v>
      </c>
      <c r="J37" s="289">
        <f>J35*$G5*3+J36*$G5*2</f>
        <v>0</v>
      </c>
      <c r="K37" s="289">
        <f>K35*$G5*3+K36*$G5*2</f>
        <v>0</v>
      </c>
      <c r="L37" s="289">
        <f>L35*$G5*3+L36*$G5*2</f>
        <v>0</v>
      </c>
      <c r="M37" s="289">
        <f>(M35*$H5*3+M36*$H5*2)*(M53-M54)/M53+(M35*$G5*3+M36*$G5*2)*M54/M53</f>
        <v>0</v>
      </c>
      <c r="N37" s="290">
        <f>N35*$H5*3+N36*$H5*2</f>
        <v>0</v>
      </c>
    </row>
    <row r="38" spans="2:15">
      <c r="B38" s="277" t="s">
        <v>281</v>
      </c>
      <c r="C38" s="289">
        <f>IF(IF(C$26-C$31&gt;0,C$26-C$31,0)&gt;C34,IF(C25&gt;C31,C26-C25,C26-C31),IF(C$26&gt;C$31,C$26-C$25,0))</f>
        <v>0</v>
      </c>
      <c r="D38" s="289">
        <f t="shared" ref="D38:N38" si="6">IF(IF(D$26-D$31&gt;0,D$26-D$31,0)&gt;D34,IF(D25&gt;D31,D26-D25,D26-D31),IF(D$26&gt;D$31,D$26-D$25,0))</f>
        <v>0</v>
      </c>
      <c r="E38" s="289">
        <f t="shared" si="6"/>
        <v>0</v>
      </c>
      <c r="F38" s="289">
        <f t="shared" si="6"/>
        <v>0</v>
      </c>
      <c r="G38" s="289">
        <f t="shared" si="6"/>
        <v>0</v>
      </c>
      <c r="H38" s="289">
        <f t="shared" si="6"/>
        <v>0</v>
      </c>
      <c r="I38" s="289">
        <f t="shared" si="6"/>
        <v>0</v>
      </c>
      <c r="J38" s="289">
        <f t="shared" si="6"/>
        <v>0</v>
      </c>
      <c r="K38" s="289">
        <f t="shared" si="6"/>
        <v>0</v>
      </c>
      <c r="L38" s="289">
        <f t="shared" si="6"/>
        <v>0</v>
      </c>
      <c r="M38" s="289">
        <f t="shared" si="6"/>
        <v>0</v>
      </c>
      <c r="N38" s="290">
        <f t="shared" si="6"/>
        <v>0</v>
      </c>
    </row>
    <row r="39" spans="2:15" ht="14.25">
      <c r="B39" s="277" t="s">
        <v>210</v>
      </c>
      <c r="C39" s="289">
        <f>C38-C40</f>
        <v>0</v>
      </c>
      <c r="D39" s="289">
        <f>D38-D40</f>
        <v>0</v>
      </c>
      <c r="E39" s="289">
        <f>E38-E40</f>
        <v>0</v>
      </c>
      <c r="F39" s="289">
        <f>F38-F40</f>
        <v>0</v>
      </c>
      <c r="G39" s="289">
        <f t="shared" ref="G39:N39" si="7">G38-G40</f>
        <v>0</v>
      </c>
      <c r="H39" s="289">
        <f t="shared" si="7"/>
        <v>0</v>
      </c>
      <c r="I39" s="289">
        <f t="shared" si="7"/>
        <v>0</v>
      </c>
      <c r="J39" s="289">
        <f t="shared" si="7"/>
        <v>0</v>
      </c>
      <c r="K39" s="289">
        <f t="shared" si="7"/>
        <v>0</v>
      </c>
      <c r="L39" s="289">
        <f t="shared" si="7"/>
        <v>0</v>
      </c>
      <c r="M39" s="289">
        <f t="shared" si="7"/>
        <v>0</v>
      </c>
      <c r="N39" s="290">
        <f t="shared" si="7"/>
        <v>0</v>
      </c>
    </row>
    <row r="40" spans="2:15" ht="14.25">
      <c r="B40" s="277" t="s">
        <v>211</v>
      </c>
      <c r="C40" s="289">
        <f>IF(C38&gt;=ROUNDUP(C31*10%,0),ROUNDUP(C31*10%,0),C38)</f>
        <v>0</v>
      </c>
      <c r="D40" s="289">
        <f t="shared" ref="D40:N40" si="8">IF(D38&gt;=ROUNDUP(D31*10%,0),ROUNDUP(D31*10%,0),D38)</f>
        <v>0</v>
      </c>
      <c r="E40" s="289">
        <f t="shared" si="8"/>
        <v>0</v>
      </c>
      <c r="F40" s="289">
        <f t="shared" si="8"/>
        <v>0</v>
      </c>
      <c r="G40" s="289">
        <f t="shared" si="8"/>
        <v>0</v>
      </c>
      <c r="H40" s="289">
        <f t="shared" si="8"/>
        <v>0</v>
      </c>
      <c r="I40" s="289">
        <f t="shared" si="8"/>
        <v>0</v>
      </c>
      <c r="J40" s="289">
        <f t="shared" si="8"/>
        <v>0</v>
      </c>
      <c r="K40" s="289">
        <f t="shared" si="8"/>
        <v>0</v>
      </c>
      <c r="L40" s="289">
        <f t="shared" si="8"/>
        <v>0</v>
      </c>
      <c r="M40" s="289">
        <f t="shared" si="8"/>
        <v>0</v>
      </c>
      <c r="N40" s="290">
        <f t="shared" si="8"/>
        <v>0</v>
      </c>
    </row>
    <row r="41" spans="2:15" ht="14.25">
      <c r="B41" s="278" t="s">
        <v>282</v>
      </c>
      <c r="C41" s="289">
        <f>IF(C25&gt;C26,0,C39*$G6*3+C40*$G6*2)*C54/C53+IF(C25&gt;C26,0,C39*$H6*3+C40*$H6*2)*(C53-C54)/C53</f>
        <v>0</v>
      </c>
      <c r="D41" s="289">
        <f t="shared" ref="D41:N41" si="9">IF(D25&gt;D26,0,D39*$G6*3+D40*$G6*2)*D54/D53+IF(D25&gt;D26,0,D39*$H6*3+D40*$H6*2)*(D53-D54)/D53</f>
        <v>0</v>
      </c>
      <c r="E41" s="289">
        <f t="shared" si="9"/>
        <v>0</v>
      </c>
      <c r="F41" s="289">
        <f t="shared" si="9"/>
        <v>0</v>
      </c>
      <c r="G41" s="289">
        <f t="shared" si="9"/>
        <v>0</v>
      </c>
      <c r="H41" s="289">
        <f t="shared" si="9"/>
        <v>0</v>
      </c>
      <c r="I41" s="289">
        <f t="shared" si="9"/>
        <v>0</v>
      </c>
      <c r="J41" s="289">
        <f t="shared" si="9"/>
        <v>0</v>
      </c>
      <c r="K41" s="289">
        <f t="shared" si="9"/>
        <v>0</v>
      </c>
      <c r="L41" s="289">
        <f t="shared" si="9"/>
        <v>0</v>
      </c>
      <c r="M41" s="289">
        <f t="shared" si="9"/>
        <v>0</v>
      </c>
      <c r="N41" s="290">
        <f t="shared" si="9"/>
        <v>0</v>
      </c>
    </row>
    <row r="42" spans="2:15">
      <c r="B42" s="282" t="s">
        <v>281</v>
      </c>
      <c r="C42" s="289">
        <f t="shared" ref="C42:N42" si="10">IF(IF(C27-C32&gt;0,C27-C32,0)&gt;MAX(C34,C38),IF(MAX(C25:C26)&gt;C32,C27-MAX(C25:C26),C27-C32),0)</f>
        <v>0</v>
      </c>
      <c r="D42" s="289">
        <f t="shared" si="10"/>
        <v>0</v>
      </c>
      <c r="E42" s="289">
        <f t="shared" si="10"/>
        <v>0</v>
      </c>
      <c r="F42" s="289">
        <f t="shared" si="10"/>
        <v>0</v>
      </c>
      <c r="G42" s="289">
        <f t="shared" si="10"/>
        <v>0</v>
      </c>
      <c r="H42" s="289">
        <f t="shared" si="10"/>
        <v>0</v>
      </c>
      <c r="I42" s="289">
        <f t="shared" si="10"/>
        <v>0</v>
      </c>
      <c r="J42" s="289">
        <f t="shared" si="10"/>
        <v>0</v>
      </c>
      <c r="K42" s="289">
        <f t="shared" si="10"/>
        <v>0</v>
      </c>
      <c r="L42" s="289">
        <f t="shared" si="10"/>
        <v>0</v>
      </c>
      <c r="M42" s="289">
        <f t="shared" si="10"/>
        <v>0</v>
      </c>
      <c r="N42" s="290">
        <f t="shared" si="10"/>
        <v>0</v>
      </c>
    </row>
    <row r="43" spans="2:15" ht="14.25">
      <c r="B43" s="282" t="s">
        <v>210</v>
      </c>
      <c r="C43" s="289">
        <f>C42-C44</f>
        <v>0</v>
      </c>
      <c r="D43" s="289">
        <f t="shared" ref="D43:N43" si="11">D42-D44</f>
        <v>0</v>
      </c>
      <c r="E43" s="289">
        <f t="shared" si="11"/>
        <v>0</v>
      </c>
      <c r="F43" s="289">
        <f t="shared" si="11"/>
        <v>0</v>
      </c>
      <c r="G43" s="289">
        <f t="shared" si="11"/>
        <v>0</v>
      </c>
      <c r="H43" s="289">
        <f t="shared" si="11"/>
        <v>0</v>
      </c>
      <c r="I43" s="289">
        <f t="shared" si="11"/>
        <v>0</v>
      </c>
      <c r="J43" s="289">
        <f t="shared" si="11"/>
        <v>0</v>
      </c>
      <c r="K43" s="289">
        <f t="shared" si="11"/>
        <v>0</v>
      </c>
      <c r="L43" s="289">
        <f t="shared" si="11"/>
        <v>0</v>
      </c>
      <c r="M43" s="289">
        <f t="shared" si="11"/>
        <v>0</v>
      </c>
      <c r="N43" s="290">
        <f t="shared" si="11"/>
        <v>0</v>
      </c>
    </row>
    <row r="44" spans="2:15" ht="15.75" customHeight="1">
      <c r="B44" s="282" t="s">
        <v>211</v>
      </c>
      <c r="C44" s="289">
        <f t="shared" ref="C44:N44" si="12">IF(C42&gt;=ROUNDUP(C32*10%,0),ROUNDUP(C32*10%,0),C42)</f>
        <v>0</v>
      </c>
      <c r="D44" s="289">
        <f t="shared" si="12"/>
        <v>0</v>
      </c>
      <c r="E44" s="289">
        <f t="shared" si="12"/>
        <v>0</v>
      </c>
      <c r="F44" s="289">
        <f t="shared" si="12"/>
        <v>0</v>
      </c>
      <c r="G44" s="289">
        <f t="shared" si="12"/>
        <v>0</v>
      </c>
      <c r="H44" s="289">
        <f t="shared" si="12"/>
        <v>0</v>
      </c>
      <c r="I44" s="289">
        <f t="shared" si="12"/>
        <v>0</v>
      </c>
      <c r="J44" s="289">
        <f t="shared" si="12"/>
        <v>0</v>
      </c>
      <c r="K44" s="289">
        <f t="shared" si="12"/>
        <v>0</v>
      </c>
      <c r="L44" s="289">
        <f t="shared" si="12"/>
        <v>0</v>
      </c>
      <c r="M44" s="289">
        <f t="shared" si="12"/>
        <v>0</v>
      </c>
      <c r="N44" s="290">
        <f t="shared" si="12"/>
        <v>0</v>
      </c>
    </row>
    <row r="45" spans="2:15" ht="14.25">
      <c r="B45" s="283" t="s">
        <v>282</v>
      </c>
      <c r="C45" s="291">
        <f>(IF(MAX(C25:C26)&gt;=C27,0,C43*$H7*3+C44*$H7*2))*(C53-C54)/C53+(IF(MAX(C25:C26)&gt;=C27,0,C43*$G7*3+C44*$G7*2))*C54/C53</f>
        <v>0</v>
      </c>
      <c r="D45" s="291">
        <f t="shared" ref="D45:N45" si="13">(IF(MAX(D25:D26)&gt;=D27,0,D43*$H7*3+D44*$H7*2))*(D53-D54)/D53+(IF(MAX(D25:D26)&gt;=D27,0,D43*$G7*3+D44*$G7*2))*D54/D53</f>
        <v>0</v>
      </c>
      <c r="E45" s="291">
        <f t="shared" si="13"/>
        <v>0</v>
      </c>
      <c r="F45" s="291">
        <f t="shared" si="13"/>
        <v>0</v>
      </c>
      <c r="G45" s="291">
        <f t="shared" si="13"/>
        <v>0</v>
      </c>
      <c r="H45" s="291">
        <f t="shared" si="13"/>
        <v>0</v>
      </c>
      <c r="I45" s="291">
        <f t="shared" si="13"/>
        <v>0</v>
      </c>
      <c r="J45" s="291">
        <f t="shared" si="13"/>
        <v>0</v>
      </c>
      <c r="K45" s="291">
        <f t="shared" si="13"/>
        <v>0</v>
      </c>
      <c r="L45" s="291">
        <f t="shared" si="13"/>
        <v>0</v>
      </c>
      <c r="M45" s="291">
        <f t="shared" si="13"/>
        <v>0</v>
      </c>
      <c r="N45" s="292">
        <f t="shared" si="13"/>
        <v>0</v>
      </c>
    </row>
    <row r="46" spans="2:15">
      <c r="B46" s="279" t="s">
        <v>281</v>
      </c>
      <c r="C46" s="289">
        <f t="shared" ref="C46:N46" si="14">IF(IF(C28-C32&gt;0,C28-C32,0)&gt;MAX(C34,C38,C42),IF(MAX(C25:C27)&gt;C32,C28-MAX(C25:C27),C28-C32),0)</f>
        <v>0</v>
      </c>
      <c r="D46" s="289">
        <f t="shared" si="14"/>
        <v>0</v>
      </c>
      <c r="E46" s="289">
        <f t="shared" si="14"/>
        <v>0</v>
      </c>
      <c r="F46" s="289">
        <f t="shared" si="14"/>
        <v>0</v>
      </c>
      <c r="G46" s="289">
        <f t="shared" si="14"/>
        <v>0</v>
      </c>
      <c r="H46" s="289">
        <f t="shared" si="14"/>
        <v>0</v>
      </c>
      <c r="I46" s="289">
        <f t="shared" si="14"/>
        <v>0</v>
      </c>
      <c r="J46" s="289">
        <f t="shared" si="14"/>
        <v>0</v>
      </c>
      <c r="K46" s="289">
        <f t="shared" si="14"/>
        <v>0</v>
      </c>
      <c r="L46" s="289">
        <f t="shared" si="14"/>
        <v>0</v>
      </c>
      <c r="M46" s="289">
        <f t="shared" si="14"/>
        <v>0</v>
      </c>
      <c r="N46" s="290">
        <f t="shared" si="14"/>
        <v>0</v>
      </c>
      <c r="O46" s="84"/>
    </row>
    <row r="47" spans="2:15" ht="14.25">
      <c r="B47" s="279" t="s">
        <v>210</v>
      </c>
      <c r="C47" s="289">
        <f>C46-C48</f>
        <v>0</v>
      </c>
      <c r="D47" s="289">
        <f t="shared" ref="D47:N47" si="15">D46-D48</f>
        <v>0</v>
      </c>
      <c r="E47" s="289">
        <f t="shared" si="15"/>
        <v>0</v>
      </c>
      <c r="F47" s="289">
        <f t="shared" si="15"/>
        <v>0</v>
      </c>
      <c r="G47" s="289">
        <f t="shared" si="15"/>
        <v>0</v>
      </c>
      <c r="H47" s="289">
        <f t="shared" si="15"/>
        <v>0</v>
      </c>
      <c r="I47" s="289">
        <f t="shared" si="15"/>
        <v>0</v>
      </c>
      <c r="J47" s="289">
        <f t="shared" si="15"/>
        <v>0</v>
      </c>
      <c r="K47" s="289">
        <f t="shared" si="15"/>
        <v>0</v>
      </c>
      <c r="L47" s="289">
        <f t="shared" si="15"/>
        <v>0</v>
      </c>
      <c r="M47" s="289">
        <f t="shared" si="15"/>
        <v>0</v>
      </c>
      <c r="N47" s="290">
        <f t="shared" si="15"/>
        <v>0</v>
      </c>
    </row>
    <row r="48" spans="2:15" ht="14.25">
      <c r="B48" s="279" t="s">
        <v>211</v>
      </c>
      <c r="C48" s="289">
        <f t="shared" ref="C48:N48" si="16">IF(C46&gt;=ROUNDUP(C32*10%,0),ROUNDUP(C32*10%,0),C46)</f>
        <v>0</v>
      </c>
      <c r="D48" s="289">
        <f t="shared" si="16"/>
        <v>0</v>
      </c>
      <c r="E48" s="289">
        <f t="shared" si="16"/>
        <v>0</v>
      </c>
      <c r="F48" s="289">
        <f t="shared" si="16"/>
        <v>0</v>
      </c>
      <c r="G48" s="289">
        <f t="shared" si="16"/>
        <v>0</v>
      </c>
      <c r="H48" s="289">
        <f t="shared" si="16"/>
        <v>0</v>
      </c>
      <c r="I48" s="289">
        <f t="shared" si="16"/>
        <v>0</v>
      </c>
      <c r="J48" s="289">
        <f t="shared" si="16"/>
        <v>0</v>
      </c>
      <c r="K48" s="289">
        <f t="shared" si="16"/>
        <v>0</v>
      </c>
      <c r="L48" s="289">
        <f t="shared" si="16"/>
        <v>0</v>
      </c>
      <c r="M48" s="289">
        <f t="shared" si="16"/>
        <v>0</v>
      </c>
      <c r="N48" s="290">
        <f t="shared" si="16"/>
        <v>0</v>
      </c>
      <c r="O48" s="84"/>
    </row>
    <row r="49" spans="2:18" ht="14.25">
      <c r="B49" s="280" t="s">
        <v>282</v>
      </c>
      <c r="C49" s="291">
        <f>(IF(MAX(C25:C27)&gt;=C28,0,C47*$H8*3+C48*$H8*2))*(C53-C54)/C53+(IF(MAX(C25:C27)&gt;=C28,0,C47*$G8*3+C48*$G8*2))*C54/C53</f>
        <v>0</v>
      </c>
      <c r="D49" s="291">
        <f t="shared" ref="D49:N49" si="17">(IF(MAX(D25:D27)&gt;=D28,0,D47*$H8*3+D48*$H8*2))*(D53-D54)/D53+(IF(MAX(D25:D27)&gt;=D28,0,D47*$G8*3+D48*$G8*2))*D54/D53</f>
        <v>0</v>
      </c>
      <c r="E49" s="291">
        <f t="shared" si="17"/>
        <v>0</v>
      </c>
      <c r="F49" s="291">
        <f t="shared" si="17"/>
        <v>0</v>
      </c>
      <c r="G49" s="291">
        <f t="shared" si="17"/>
        <v>0</v>
      </c>
      <c r="H49" s="291">
        <f t="shared" si="17"/>
        <v>0</v>
      </c>
      <c r="I49" s="291">
        <f t="shared" si="17"/>
        <v>0</v>
      </c>
      <c r="J49" s="291">
        <f t="shared" si="17"/>
        <v>0</v>
      </c>
      <c r="K49" s="291">
        <f t="shared" si="17"/>
        <v>0</v>
      </c>
      <c r="L49" s="291">
        <f t="shared" si="17"/>
        <v>0</v>
      </c>
      <c r="M49" s="291">
        <f t="shared" si="17"/>
        <v>0</v>
      </c>
      <c r="N49" s="292">
        <f t="shared" si="17"/>
        <v>0</v>
      </c>
    </row>
    <row r="50" spans="2:18" ht="14.25">
      <c r="B50" s="300" t="s">
        <v>258</v>
      </c>
      <c r="C50" s="301">
        <f>SUM(C37,C45,C49,C41)</f>
        <v>0</v>
      </c>
      <c r="D50" s="301">
        <f t="shared" ref="D50:N50" si="18">SUM(D37,D45,D49,D41)</f>
        <v>0</v>
      </c>
      <c r="E50" s="301">
        <f t="shared" si="18"/>
        <v>0</v>
      </c>
      <c r="F50" s="301">
        <f t="shared" si="18"/>
        <v>0</v>
      </c>
      <c r="G50" s="301">
        <f t="shared" si="18"/>
        <v>0</v>
      </c>
      <c r="H50" s="301">
        <f t="shared" si="18"/>
        <v>0</v>
      </c>
      <c r="I50" s="301">
        <f t="shared" si="18"/>
        <v>0</v>
      </c>
      <c r="J50" s="301">
        <f t="shared" si="18"/>
        <v>0</v>
      </c>
      <c r="K50" s="301">
        <f t="shared" si="18"/>
        <v>0</v>
      </c>
      <c r="L50" s="301">
        <f t="shared" si="18"/>
        <v>0</v>
      </c>
      <c r="M50" s="301">
        <f t="shared" si="18"/>
        <v>0</v>
      </c>
      <c r="N50" s="302">
        <f t="shared" si="18"/>
        <v>0</v>
      </c>
      <c r="O50" s="298" t="s">
        <v>209</v>
      </c>
    </row>
    <row r="51" spans="2:18" ht="14.25">
      <c r="B51" s="300" t="s">
        <v>212</v>
      </c>
      <c r="C51" s="303">
        <f>SUM(C33,C50)</f>
        <v>208625</v>
      </c>
      <c r="D51" s="303">
        <f t="shared" ref="D51:M51" si="19">SUM(D33,D50)</f>
        <v>208625</v>
      </c>
      <c r="E51" s="303">
        <f t="shared" si="19"/>
        <v>208625</v>
      </c>
      <c r="F51" s="303">
        <f t="shared" si="19"/>
        <v>208625</v>
      </c>
      <c r="G51" s="303">
        <f t="shared" si="19"/>
        <v>208625</v>
      </c>
      <c r="H51" s="303">
        <f t="shared" si="19"/>
        <v>208625</v>
      </c>
      <c r="I51" s="303">
        <f t="shared" si="19"/>
        <v>208625</v>
      </c>
      <c r="J51" s="303">
        <f t="shared" si="19"/>
        <v>208625</v>
      </c>
      <c r="K51" s="303">
        <f t="shared" si="19"/>
        <v>208625</v>
      </c>
      <c r="L51" s="303">
        <f t="shared" si="19"/>
        <v>208625</v>
      </c>
      <c r="M51" s="303">
        <f t="shared" si="19"/>
        <v>208625</v>
      </c>
      <c r="N51" s="304">
        <f>SUM(N33,N50)</f>
        <v>208625</v>
      </c>
      <c r="O51" s="662">
        <f>SUM(C51:N51)</f>
        <v>2503500</v>
      </c>
      <c r="Q51" s="88"/>
    </row>
    <row r="52" spans="2:18" ht="14.25">
      <c r="B52" s="644" t="s">
        <v>381</v>
      </c>
      <c r="C52" s="645" t="e">
        <f>SUM(C33,'電力分析(年)'!D41,'電力分析(年)'!D39)/'電力分析(年)'!D37</f>
        <v>#DIV/0!</v>
      </c>
      <c r="D52" s="645" t="e">
        <f>SUM(D33,'電力分析(年)'!E41,'電力分析(年)'!E39)/'電力分析(年)'!E37</f>
        <v>#DIV/0!</v>
      </c>
      <c r="E52" s="645" t="e">
        <f>SUM(E33,'電力分析(年)'!F41,'電力分析(年)'!F39)/'電力分析(年)'!F37</f>
        <v>#DIV/0!</v>
      </c>
      <c r="F52" s="645" t="e">
        <f>SUM(F33,'電力分析(年)'!G41,'電力分析(年)'!G39)/'電力分析(年)'!G37</f>
        <v>#DIV/0!</v>
      </c>
      <c r="G52" s="645" t="e">
        <f>SUM(G33,'電力分析(年)'!H41,'電力分析(年)'!H39)/'電力分析(年)'!H37</f>
        <v>#DIV/0!</v>
      </c>
      <c r="H52" s="645" t="e">
        <f>SUM(H33,'電力分析(年)'!I41,'電力分析(年)'!I39)/'電力分析(年)'!I37</f>
        <v>#DIV/0!</v>
      </c>
      <c r="I52" s="645" t="e">
        <f>SUM(I33,'電力分析(年)'!J41,'電力分析(年)'!J39)/'電力分析(年)'!J37</f>
        <v>#DIV/0!</v>
      </c>
      <c r="J52" s="645" t="e">
        <f>SUM(J33,'電力分析(年)'!K41,'電力分析(年)'!K39)/'電力分析(年)'!K37</f>
        <v>#DIV/0!</v>
      </c>
      <c r="K52" s="645" t="e">
        <f>SUM(K33,'電力分析(年)'!L41,'電力分析(年)'!L39)/'電力分析(年)'!L37</f>
        <v>#DIV/0!</v>
      </c>
      <c r="L52" s="645" t="e">
        <f>SUM(L33,'電力分析(年)'!M41,'電力分析(年)'!M39)/'電力分析(年)'!M37</f>
        <v>#DIV/0!</v>
      </c>
      <c r="M52" s="645" t="e">
        <f>SUM(M33,'電力分析(年)'!N41,'電力分析(年)'!N39)/'電力分析(年)'!N37</f>
        <v>#DIV/0!</v>
      </c>
      <c r="N52" s="650" t="e">
        <f>SUM(N33,'電力分析(年)'!O41,'電力分析(年)'!O39)/'電力分析(年)'!O37</f>
        <v>#DIV/0!</v>
      </c>
      <c r="O52" s="647" t="e">
        <f>AVERAGE(C52:N52)</f>
        <v>#DIV/0!</v>
      </c>
      <c r="Q52" s="88"/>
    </row>
    <row r="53" spans="2:18">
      <c r="B53" s="275" t="s">
        <v>15</v>
      </c>
      <c r="C53" s="294">
        <f>'電力分析(年)'!D17</f>
        <v>1</v>
      </c>
      <c r="D53" s="294">
        <f>'電力分析(年)'!E17</f>
        <v>1</v>
      </c>
      <c r="E53" s="294">
        <f>'電力分析(年)'!F17</f>
        <v>1</v>
      </c>
      <c r="F53" s="294">
        <f>'電力分析(年)'!G17</f>
        <v>1</v>
      </c>
      <c r="G53" s="294">
        <f>'電力分析(年)'!H17</f>
        <v>1</v>
      </c>
      <c r="H53" s="294">
        <f>'電力分析(年)'!I17</f>
        <v>1</v>
      </c>
      <c r="I53" s="294">
        <f>'電力分析(年)'!J17</f>
        <v>1</v>
      </c>
      <c r="J53" s="294">
        <f>'電力分析(年)'!K17</f>
        <v>1</v>
      </c>
      <c r="K53" s="294">
        <f>'電力分析(年)'!L17</f>
        <v>1</v>
      </c>
      <c r="L53" s="294">
        <f>'電力分析(年)'!M17</f>
        <v>1</v>
      </c>
      <c r="M53" s="294">
        <f>'電力分析(年)'!N17</f>
        <v>1</v>
      </c>
      <c r="N53" s="295">
        <f>'電力分析(年)'!O17</f>
        <v>1</v>
      </c>
      <c r="O53" s="661">
        <f>O51-O29</f>
        <v>2503500</v>
      </c>
    </row>
    <row r="54" spans="2:18" ht="15" thickBot="1">
      <c r="B54" s="281" t="s">
        <v>277</v>
      </c>
      <c r="C54" s="296">
        <f>SUM('電力分析(年)'!D18:D20)</f>
        <v>0</v>
      </c>
      <c r="D54" s="296">
        <f>SUM('電力分析(年)'!E18:E20)</f>
        <v>0</v>
      </c>
      <c r="E54" s="296">
        <f>SUM('電力分析(年)'!F18:F20)</f>
        <v>0</v>
      </c>
      <c r="F54" s="296">
        <f>SUM('電力分析(年)'!G18:G20)</f>
        <v>0</v>
      </c>
      <c r="G54" s="296">
        <f>SUM('電力分析(年)'!H18:H20)</f>
        <v>0</v>
      </c>
      <c r="H54" s="296">
        <f>SUM('電力分析(年)'!I18:I20)</f>
        <v>0</v>
      </c>
      <c r="I54" s="296">
        <f>SUM('電力分析(年)'!J18:J20)</f>
        <v>0</v>
      </c>
      <c r="J54" s="296">
        <f>SUM('電力分析(年)'!K18:K20)</f>
        <v>0</v>
      </c>
      <c r="K54" s="296">
        <f>SUM('電力分析(年)'!L18:L20)</f>
        <v>0</v>
      </c>
      <c r="L54" s="296">
        <f>SUM('電力分析(年)'!M18:M20)</f>
        <v>0</v>
      </c>
      <c r="M54" s="296">
        <f>SUM('電力分析(年)'!N18:N20)</f>
        <v>0</v>
      </c>
      <c r="N54" s="297">
        <f>SUM('電力分析(年)'!O18:O20)</f>
        <v>0</v>
      </c>
      <c r="O54" s="83"/>
      <c r="P54" s="83"/>
    </row>
    <row r="55" spans="2:18" ht="14.25">
      <c r="B55" s="83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5"/>
    </row>
    <row r="56" spans="2:18" ht="14.25">
      <c r="B56" s="83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5"/>
    </row>
    <row r="57" spans="2:18" ht="14.25">
      <c r="B57" s="83"/>
      <c r="C57" s="648" t="s">
        <v>382</v>
      </c>
      <c r="D57" s="811" t="s">
        <v>420</v>
      </c>
      <c r="E57" s="649" t="s">
        <v>383</v>
      </c>
      <c r="F57" s="86"/>
      <c r="G57" s="86"/>
      <c r="H57" s="86"/>
      <c r="I57" s="86"/>
      <c r="J57" s="86"/>
      <c r="K57" s="86"/>
      <c r="L57" s="86"/>
      <c r="M57" s="86"/>
      <c r="N57" s="86"/>
      <c r="O57" s="85"/>
    </row>
    <row r="58" spans="2:18" ht="14.25">
      <c r="B58" s="83"/>
      <c r="C58">
        <v>1800</v>
      </c>
      <c r="D58" s="92">
        <v>4013280</v>
      </c>
      <c r="E58" s="646">
        <v>2.41</v>
      </c>
      <c r="F58" s="86"/>
      <c r="G58" s="86"/>
      <c r="H58" s="86"/>
      <c r="I58" s="86"/>
      <c r="J58" s="86"/>
      <c r="K58" s="86"/>
      <c r="L58" s="86"/>
      <c r="M58" s="86"/>
      <c r="N58" s="86"/>
      <c r="O58" s="85"/>
    </row>
    <row r="59" spans="2:18" ht="14.25">
      <c r="B59" s="87"/>
      <c r="C59" s="94">
        <v>1750</v>
      </c>
      <c r="D59" s="103">
        <v>3901800</v>
      </c>
      <c r="E59" s="646">
        <v>2.4</v>
      </c>
      <c r="F59" s="83"/>
      <c r="H59" s="87"/>
      <c r="M59" s="83"/>
    </row>
    <row r="60" spans="2:18">
      <c r="C60" s="94">
        <v>1700</v>
      </c>
      <c r="D60" s="103">
        <v>3800024</v>
      </c>
      <c r="E60" s="646">
        <v>2.39</v>
      </c>
    </row>
    <row r="61" spans="2:18" ht="14.25">
      <c r="B61" s="87"/>
      <c r="C61" s="94">
        <v>1650</v>
      </c>
      <c r="D61" s="103">
        <v>3720946</v>
      </c>
      <c r="E61" s="646">
        <v>2.38</v>
      </c>
      <c r="R61" s="93"/>
    </row>
    <row r="62" spans="2:18">
      <c r="C62" s="94">
        <v>1600</v>
      </c>
      <c r="D62" s="103">
        <v>3665545</v>
      </c>
      <c r="E62" s="646">
        <v>2.37</v>
      </c>
    </row>
    <row r="63" spans="2:18">
      <c r="C63" s="94">
        <v>1550</v>
      </c>
      <c r="D63" s="92">
        <v>3649857</v>
      </c>
      <c r="E63" s="646">
        <v>2.36</v>
      </c>
    </row>
    <row r="64" spans="2:18">
      <c r="C64" s="94">
        <v>1500</v>
      </c>
      <c r="D64" s="103">
        <v>3694424</v>
      </c>
      <c r="E64" s="646">
        <v>2.35</v>
      </c>
    </row>
    <row r="65" spans="3:5">
      <c r="C65" s="94">
        <v>1450</v>
      </c>
      <c r="D65" s="103">
        <v>3791564</v>
      </c>
      <c r="E65" s="646">
        <v>2.34</v>
      </c>
    </row>
    <row r="66" spans="3:5">
      <c r="C66" s="94">
        <v>1400</v>
      </c>
      <c r="D66" s="103">
        <v>3932578</v>
      </c>
      <c r="E66" s="646">
        <v>2.33</v>
      </c>
    </row>
    <row r="67" spans="3:5">
      <c r="C67" s="94">
        <v>1350</v>
      </c>
      <c r="D67" s="103">
        <v>4104103</v>
      </c>
      <c r="E67" s="646">
        <v>2.3199999999999998</v>
      </c>
    </row>
    <row r="68" spans="3:5">
      <c r="C68" s="94">
        <v>1300</v>
      </c>
      <c r="D68" s="92">
        <v>4303333</v>
      </c>
      <c r="E68" s="646">
        <v>2.31</v>
      </c>
    </row>
    <row r="69" spans="3:5">
      <c r="C69" s="94">
        <v>1250</v>
      </c>
      <c r="D69" s="103">
        <v>4511076</v>
      </c>
      <c r="E69" s="646">
        <v>2.2999999999999998</v>
      </c>
    </row>
    <row r="70" spans="3:5">
      <c r="C70" s="94"/>
      <c r="D70" s="103"/>
    </row>
    <row r="71" spans="3:5">
      <c r="C71" s="94"/>
      <c r="D71" s="103"/>
    </row>
    <row r="72" spans="3:5">
      <c r="C72" s="94"/>
      <c r="D72" s="103"/>
    </row>
    <row r="73" spans="3:5">
      <c r="C73" s="94"/>
      <c r="D73" s="103"/>
    </row>
    <row r="74" spans="3:5">
      <c r="C74" s="94"/>
      <c r="D74" s="103"/>
    </row>
    <row r="75" spans="3:5">
      <c r="C75" s="94"/>
      <c r="D75" s="103"/>
      <c r="E75" s="85"/>
    </row>
    <row r="76" spans="3:5">
      <c r="C76" s="94"/>
      <c r="D76" s="103"/>
    </row>
    <row r="77" spans="3:5">
      <c r="C77" s="93"/>
      <c r="D77" s="104"/>
    </row>
    <row r="78" spans="3:5">
      <c r="C78" s="94"/>
      <c r="D78" s="103"/>
    </row>
    <row r="79" spans="3:5">
      <c r="C79" s="94"/>
      <c r="D79" s="103"/>
    </row>
    <row r="80" spans="3:5">
      <c r="D80" s="95"/>
    </row>
    <row r="81" spans="4:8">
      <c r="D81" s="95"/>
    </row>
    <row r="82" spans="4:8">
      <c r="D82" s="98"/>
    </row>
    <row r="83" spans="4:8">
      <c r="D83" s="97"/>
    </row>
    <row r="84" spans="4:8">
      <c r="D84" s="97"/>
    </row>
    <row r="85" spans="4:8">
      <c r="D85" s="97"/>
    </row>
    <row r="91" spans="4:8">
      <c r="G91" s="94"/>
      <c r="H91" s="94"/>
    </row>
    <row r="93" spans="4:8">
      <c r="D93" s="97"/>
      <c r="E93" s="97"/>
    </row>
    <row r="94" spans="4:8">
      <c r="D94" s="97"/>
      <c r="E94" s="97"/>
    </row>
    <row r="95" spans="4:8">
      <c r="D95" s="97"/>
      <c r="E95" s="97"/>
    </row>
    <row r="96" spans="4:8">
      <c r="D96" s="97"/>
      <c r="E96" s="97"/>
    </row>
    <row r="97" spans="3:8">
      <c r="D97" s="97"/>
      <c r="E97" s="97"/>
    </row>
    <row r="98" spans="3:8">
      <c r="D98" s="97"/>
      <c r="E98" s="97"/>
    </row>
    <row r="99" spans="3:8">
      <c r="D99" s="97"/>
      <c r="E99" s="97"/>
    </row>
    <row r="100" spans="3:8">
      <c r="D100" s="97"/>
      <c r="E100" s="97"/>
    </row>
    <row r="101" spans="3:8">
      <c r="D101" s="97"/>
      <c r="E101" s="97"/>
    </row>
    <row r="102" spans="3:8">
      <c r="C102" s="100"/>
      <c r="D102" s="98"/>
      <c r="E102" s="97"/>
    </row>
    <row r="103" spans="3:8">
      <c r="D103" s="97"/>
      <c r="E103" s="97"/>
      <c r="H103" s="92"/>
    </row>
    <row r="104" spans="3:8">
      <c r="D104" s="97"/>
      <c r="E104" s="97"/>
      <c r="G104" s="94"/>
      <c r="H104" s="96"/>
    </row>
    <row r="105" spans="3:8">
      <c r="D105" s="97"/>
      <c r="E105" s="97"/>
    </row>
    <row r="106" spans="3:8">
      <c r="D106" s="97"/>
      <c r="E106" s="97"/>
      <c r="G106" s="94"/>
      <c r="H106" s="96"/>
    </row>
    <row r="107" spans="3:8">
      <c r="D107" s="97"/>
      <c r="E107" s="97"/>
      <c r="G107" s="94"/>
      <c r="H107" s="99"/>
    </row>
    <row r="108" spans="3:8">
      <c r="D108" s="97"/>
      <c r="G108" s="94"/>
      <c r="H108" s="99"/>
    </row>
    <row r="109" spans="3:8">
      <c r="D109" s="92"/>
      <c r="H109" s="92"/>
    </row>
    <row r="110" spans="3:8">
      <c r="C110" s="100"/>
      <c r="D110" s="101"/>
    </row>
    <row r="111" spans="3:8">
      <c r="D111" s="92"/>
    </row>
    <row r="112" spans="3:8">
      <c r="D112" s="92"/>
    </row>
  </sheetData>
  <mergeCells count="51">
    <mergeCell ref="P29:Q29"/>
    <mergeCell ref="B9:B16"/>
    <mergeCell ref="B2:F3"/>
    <mergeCell ref="G10:G11"/>
    <mergeCell ref="H10:H11"/>
    <mergeCell ref="J4:J8"/>
    <mergeCell ref="B4:B8"/>
    <mergeCell ref="C9:C12"/>
    <mergeCell ref="K8:N8"/>
    <mergeCell ref="J2:N3"/>
    <mergeCell ref="C4:F4"/>
    <mergeCell ref="G4:H4"/>
    <mergeCell ref="K4:N4"/>
    <mergeCell ref="C7:F7"/>
    <mergeCell ref="K7:N7"/>
    <mergeCell ref="C5:F5"/>
    <mergeCell ref="K5:N5"/>
    <mergeCell ref="C6:F6"/>
    <mergeCell ref="K6:N6"/>
    <mergeCell ref="C8:F8"/>
    <mergeCell ref="R2:V3"/>
    <mergeCell ref="W2:X2"/>
    <mergeCell ref="O10:O11"/>
    <mergeCell ref="P10:P11"/>
    <mergeCell ref="O14:O15"/>
    <mergeCell ref="P14:P15"/>
    <mergeCell ref="S4:V4"/>
    <mergeCell ref="S5:V5"/>
    <mergeCell ref="S6:V6"/>
    <mergeCell ref="S7:V7"/>
    <mergeCell ref="R4:R7"/>
    <mergeCell ref="O4:P4"/>
    <mergeCell ref="M12:N12"/>
    <mergeCell ref="K13:K15"/>
    <mergeCell ref="L14:L15"/>
    <mergeCell ref="D10:D11"/>
    <mergeCell ref="C13:C15"/>
    <mergeCell ref="E13:F13"/>
    <mergeCell ref="J9:J16"/>
    <mergeCell ref="K9:K12"/>
    <mergeCell ref="L10:L11"/>
    <mergeCell ref="D16:F16"/>
    <mergeCell ref="E12:F12"/>
    <mergeCell ref="M14:N15"/>
    <mergeCell ref="G17:H17"/>
    <mergeCell ref="M13:N13"/>
    <mergeCell ref="D14:D15"/>
    <mergeCell ref="E14:F15"/>
    <mergeCell ref="G14:G15"/>
    <mergeCell ref="H14:H15"/>
    <mergeCell ref="L16:N16"/>
  </mergeCells>
  <phoneticPr fontId="14" type="noConversion"/>
  <dataValidations count="2">
    <dataValidation type="list" allowBlank="1" showInputMessage="1" showErrorMessage="1" sqref="C18" xr:uid="{00000000-0002-0000-0500-000000000000}">
      <formula1>"高壓,特高壓,低壓"</formula1>
    </dataValidation>
    <dataValidation type="list" allowBlank="1" showInputMessage="1" showErrorMessage="1" sqref="G2" xr:uid="{00000000-0002-0000-0500-000001000000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2">
    <tabColor rgb="FF008F00"/>
  </sheetPr>
  <dimension ref="B1:S127"/>
  <sheetViews>
    <sheetView zoomScale="110" zoomScaleNormal="110" workbookViewId="0">
      <selection activeCell="R131" sqref="R131"/>
    </sheetView>
  </sheetViews>
  <sheetFormatPr defaultColWidth="8.625" defaultRowHeight="12.75"/>
  <cols>
    <col min="1" max="1" width="3" customWidth="1"/>
    <col min="2" max="2" width="13.125" customWidth="1"/>
    <col min="3" max="3" width="17.5" customWidth="1"/>
    <col min="4" max="14" width="12.125" customWidth="1"/>
    <col min="15" max="15" width="11.5" bestFit="1" customWidth="1"/>
    <col min="16" max="16" width="11.5" customWidth="1"/>
  </cols>
  <sheetData>
    <row r="1" spans="2:3" ht="14.25">
      <c r="B1" s="663" t="s">
        <v>291</v>
      </c>
      <c r="C1" s="664">
        <v>1550</v>
      </c>
    </row>
    <row r="2" spans="2:3" ht="14.25">
      <c r="B2" s="298" t="s">
        <v>214</v>
      </c>
      <c r="C2" s="298" t="s">
        <v>396</v>
      </c>
    </row>
    <row r="3" spans="2:3">
      <c r="B3">
        <v>1800</v>
      </c>
      <c r="C3" s="92">
        <v>4013280</v>
      </c>
    </row>
    <row r="4" spans="2:3">
      <c r="B4" s="94">
        <v>1750</v>
      </c>
      <c r="C4" s="103">
        <v>3901800</v>
      </c>
    </row>
    <row r="5" spans="2:3">
      <c r="B5" s="94">
        <v>1700</v>
      </c>
      <c r="C5" s="103">
        <v>3800024</v>
      </c>
    </row>
    <row r="6" spans="2:3">
      <c r="B6" s="94">
        <v>1650</v>
      </c>
      <c r="C6" s="103">
        <v>3720946</v>
      </c>
    </row>
    <row r="7" spans="2:3">
      <c r="B7" s="94">
        <v>1600</v>
      </c>
      <c r="C7" s="103">
        <v>3665545</v>
      </c>
    </row>
    <row r="8" spans="2:3">
      <c r="B8" s="94">
        <v>1550</v>
      </c>
      <c r="C8" s="92">
        <v>3649857</v>
      </c>
    </row>
    <row r="9" spans="2:3">
      <c r="B9" s="94">
        <v>1500</v>
      </c>
      <c r="C9" s="103">
        <v>3694424</v>
      </c>
    </row>
    <row r="10" spans="2:3">
      <c r="B10" s="94">
        <v>1450</v>
      </c>
      <c r="C10" s="103">
        <v>3791564</v>
      </c>
    </row>
    <row r="11" spans="2:3">
      <c r="B11" s="94">
        <v>1400</v>
      </c>
      <c r="C11" s="103">
        <v>3932578</v>
      </c>
    </row>
    <row r="12" spans="2:3">
      <c r="B12" s="94">
        <v>1350</v>
      </c>
      <c r="C12" s="103">
        <v>4104103</v>
      </c>
    </row>
    <row r="13" spans="2:3">
      <c r="B13" s="94">
        <v>1300</v>
      </c>
      <c r="C13" s="92">
        <v>4303333</v>
      </c>
    </row>
    <row r="14" spans="2:3">
      <c r="B14" s="94">
        <v>1250</v>
      </c>
      <c r="C14" s="103">
        <v>4511076</v>
      </c>
    </row>
    <row r="15" spans="2:3">
      <c r="B15" s="89"/>
      <c r="C15" s="90"/>
    </row>
    <row r="16" spans="2:3">
      <c r="B16" s="89"/>
      <c r="C16" s="90"/>
    </row>
    <row r="17" spans="2:15">
      <c r="B17" s="89"/>
      <c r="C17" s="90"/>
    </row>
    <row r="24" spans="2:15" ht="13.5" thickBot="1"/>
    <row r="25" spans="2:15" ht="15" customHeight="1" thickBot="1">
      <c r="B25" s="314"/>
      <c r="C25" s="618">
        <v>107</v>
      </c>
      <c r="D25" s="332">
        <v>107</v>
      </c>
      <c r="E25" s="332">
        <v>107</v>
      </c>
      <c r="F25" s="332">
        <v>107</v>
      </c>
      <c r="G25" s="332">
        <v>107</v>
      </c>
      <c r="H25" s="447">
        <v>108</v>
      </c>
      <c r="I25" s="447">
        <v>108</v>
      </c>
      <c r="J25" s="447">
        <v>108</v>
      </c>
      <c r="K25" s="447">
        <v>108</v>
      </c>
      <c r="L25" s="447">
        <v>108</v>
      </c>
      <c r="M25" s="447">
        <v>108</v>
      </c>
      <c r="N25" s="403">
        <v>108</v>
      </c>
      <c r="O25" s="619"/>
    </row>
    <row r="26" spans="2:15" ht="15" customHeight="1" thickBot="1">
      <c r="B26" s="315"/>
      <c r="C26" s="622" t="s">
        <v>190</v>
      </c>
      <c r="D26" s="623" t="s">
        <v>189</v>
      </c>
      <c r="E26" s="623" t="s">
        <v>188</v>
      </c>
      <c r="F26" s="624" t="s">
        <v>187</v>
      </c>
      <c r="G26" s="624" t="s">
        <v>217</v>
      </c>
      <c r="H26" s="623" t="s">
        <v>357</v>
      </c>
      <c r="I26" s="623" t="s">
        <v>183</v>
      </c>
      <c r="J26" s="623" t="s">
        <v>184</v>
      </c>
      <c r="K26" s="625" t="s">
        <v>185</v>
      </c>
      <c r="L26" s="625" t="s">
        <v>186</v>
      </c>
      <c r="M26" s="623" t="s">
        <v>192</v>
      </c>
      <c r="N26" s="631" t="s">
        <v>191</v>
      </c>
      <c r="O26" s="620" t="e">
        <f>O28-O27</f>
        <v>#DIV/0!</v>
      </c>
    </row>
    <row r="27" spans="2:15" ht="14.25">
      <c r="B27" s="313" t="s">
        <v>248</v>
      </c>
      <c r="C27" s="621">
        <f>'三段改二段-流動電費'!C52+'三段改二段-流動電費'!C53</f>
        <v>0</v>
      </c>
      <c r="D27" s="621">
        <f>'三段改二段-流動電費'!D52+'三段改二段-流動電費'!D53</f>
        <v>0</v>
      </c>
      <c r="E27" s="621" t="e">
        <f>'三段改二段-流動電費'!E52+'三段改二段-流動電費'!E53</f>
        <v>#DIV/0!</v>
      </c>
      <c r="F27" s="621" t="e">
        <f>'三段改二段-流動電費'!F52+'三段改二段-流動電費'!F53</f>
        <v>#DIV/0!</v>
      </c>
      <c r="G27" s="621" t="e">
        <f>'三段改二段-流動電費'!G52+'三段改二段-流動電費'!G53</f>
        <v>#DIV/0!</v>
      </c>
      <c r="H27" s="621" t="e">
        <f>'三段改二段-流動電費'!H52+'三段改二段-流動電費'!H53</f>
        <v>#DIV/0!</v>
      </c>
      <c r="I27" s="621" t="e">
        <f>'三段改二段-流動電費'!I52+'三段改二段-流動電費'!I53</f>
        <v>#DIV/0!</v>
      </c>
      <c r="J27" s="621" t="e">
        <f>'三段改二段-流動電費'!J52+'三段改二段-流動電費'!J53</f>
        <v>#DIV/0!</v>
      </c>
      <c r="K27" s="621" t="e">
        <f>'三段改二段-流動電費'!K52+'三段改二段-流動電費'!K53</f>
        <v>#DIV/0!</v>
      </c>
      <c r="L27" s="621" t="e">
        <f>'三段改二段-流動電費'!L52+'三段改二段-流動電費'!L53</f>
        <v>#DIV/0!</v>
      </c>
      <c r="M27" s="621">
        <f>'三段改二段-流動電費'!M52+'三段改二段-流動電費'!M53</f>
        <v>0</v>
      </c>
      <c r="N27" s="621">
        <f>'三段改二段-流動電費'!N52+'三段改二段-流動電費'!N53</f>
        <v>0</v>
      </c>
      <c r="O27" s="329" t="e">
        <f>SUM(C27:N27)</f>
        <v>#DIV/0!</v>
      </c>
    </row>
    <row r="28" spans="2:15" ht="15" thickBot="1">
      <c r="B28" s="312" t="s">
        <v>331</v>
      </c>
      <c r="C28" s="330">
        <f>'三段改二段-流動電費'!C58+'三段改二段-流動電費'!C59</f>
        <v>0</v>
      </c>
      <c r="D28" s="330">
        <f>'三段改二段-流動電費'!D58+'三段改二段-流動電費'!D59</f>
        <v>0</v>
      </c>
      <c r="E28" s="330" t="e">
        <f>'三段改二段-流動電費'!E58+'三段改二段-流動電費'!E59</f>
        <v>#DIV/0!</v>
      </c>
      <c r="F28" s="330" t="e">
        <f>'三段改二段-流動電費'!F58+'三段改二段-流動電費'!F59</f>
        <v>#DIV/0!</v>
      </c>
      <c r="G28" s="330" t="e">
        <f>'三段改二段-流動電費'!G58+'三段改二段-流動電費'!G59</f>
        <v>#DIV/0!</v>
      </c>
      <c r="H28" s="330" t="e">
        <f>'三段改二段-流動電費'!H58+'三段改二段-流動電費'!H59</f>
        <v>#DIV/0!</v>
      </c>
      <c r="I28" s="330" t="e">
        <f>'三段改二段-流動電費'!I58+'三段改二段-流動電費'!I59</f>
        <v>#DIV/0!</v>
      </c>
      <c r="J28" s="330" t="e">
        <f>'三段改二段-流動電費'!J58+'三段改二段-流動電費'!J59</f>
        <v>#DIV/0!</v>
      </c>
      <c r="K28" s="330" t="e">
        <f>'三段改二段-流動電費'!K58+'三段改二段-流動電費'!K59</f>
        <v>#DIV/0!</v>
      </c>
      <c r="L28" s="330" t="e">
        <f>'三段改二段-流動電費'!L58+'三段改二段-流動電費'!L59</f>
        <v>#DIV/0!</v>
      </c>
      <c r="M28" s="330">
        <f>'三段改二段-流動電費'!M58+'三段改二段-流動電費'!M59</f>
        <v>0</v>
      </c>
      <c r="N28" s="330">
        <f>'三段改二段-流動電費'!N58+'三段改二段-流動電費'!N59</f>
        <v>0</v>
      </c>
      <c r="O28" s="331" t="e">
        <f>SUM(C28:N28)</f>
        <v>#DIV/0!</v>
      </c>
    </row>
    <row r="66" spans="2:16" ht="13.5" thickBot="1"/>
    <row r="67" spans="2:16" ht="14.25">
      <c r="B67" s="782" t="s">
        <v>378</v>
      </c>
      <c r="C67" s="782"/>
      <c r="E67" s="618">
        <v>107</v>
      </c>
      <c r="F67" s="332">
        <v>107</v>
      </c>
      <c r="G67" s="332">
        <v>107</v>
      </c>
      <c r="H67" s="332">
        <v>107</v>
      </c>
      <c r="I67" s="332">
        <v>107</v>
      </c>
      <c r="J67" s="447">
        <v>108</v>
      </c>
      <c r="K67" s="447">
        <v>108</v>
      </c>
      <c r="L67" s="447">
        <v>108</v>
      </c>
      <c r="M67" s="447">
        <v>108</v>
      </c>
      <c r="N67" s="447">
        <v>108</v>
      </c>
      <c r="O67" s="447">
        <v>108</v>
      </c>
      <c r="P67" s="403">
        <v>108</v>
      </c>
    </row>
    <row r="68" spans="2:16" ht="15" thickBot="1">
      <c r="E68" s="622" t="s">
        <v>190</v>
      </c>
      <c r="F68" s="623" t="s">
        <v>189</v>
      </c>
      <c r="G68" s="623" t="s">
        <v>188</v>
      </c>
      <c r="H68" s="624" t="s">
        <v>187</v>
      </c>
      <c r="I68" s="624" t="s">
        <v>217</v>
      </c>
      <c r="J68" s="623" t="s">
        <v>357</v>
      </c>
      <c r="K68" s="623" t="s">
        <v>183</v>
      </c>
      <c r="L68" s="623" t="s">
        <v>184</v>
      </c>
      <c r="M68" s="625" t="s">
        <v>185</v>
      </c>
      <c r="N68" s="625" t="s">
        <v>186</v>
      </c>
      <c r="O68" s="623" t="s">
        <v>192</v>
      </c>
      <c r="P68" s="631" t="s">
        <v>191</v>
      </c>
    </row>
    <row r="69" spans="2:16" ht="15" customHeight="1">
      <c r="C69" s="783" t="s">
        <v>284</v>
      </c>
      <c r="D69" s="316" t="s">
        <v>24</v>
      </c>
      <c r="E69" s="324">
        <f>SUM(E70:E73)*('電力分析(年)'!D38-80)*0.0015*-1</f>
        <v>0</v>
      </c>
      <c r="F69" s="324">
        <f>SUM(F70:F73)*('電力分析(年)'!E38-80)*0.0015*-1</f>
        <v>0</v>
      </c>
      <c r="G69" s="324" t="e">
        <f>SUM(G70:G73)*('電力分析(年)'!F38-80)*0.0015*-1</f>
        <v>#DIV/0!</v>
      </c>
      <c r="H69" s="324" t="e">
        <f>SUM(H70:H73)*('電力分析(年)'!G38-80)*0.0015*-1</f>
        <v>#DIV/0!</v>
      </c>
      <c r="I69" s="324" t="e">
        <f>SUM(I70:I73)*('電力分析(年)'!H38-80)*0.0015*-1</f>
        <v>#DIV/0!</v>
      </c>
      <c r="J69" s="324" t="e">
        <f>SUM(J70:J73)*('電力分析(年)'!I38-80)*0.0015*-1</f>
        <v>#DIV/0!</v>
      </c>
      <c r="K69" s="324" t="e">
        <f>SUM(K70:K73)*('電力分析(年)'!J38-80)*0.0015*-1</f>
        <v>#DIV/0!</v>
      </c>
      <c r="L69" s="324" t="e">
        <f>SUM(L70:L73)*('電力分析(年)'!K38-80)*0.0015*-1</f>
        <v>#DIV/0!</v>
      </c>
      <c r="M69" s="324" t="e">
        <f>SUM(M70:M73)*('電力分析(年)'!L38-80)*0.0015*-1</f>
        <v>#DIV/0!</v>
      </c>
      <c r="N69" s="324" t="e">
        <f>SUM(N70:N73)*('電力分析(年)'!M38-80)*0.0015*-1</f>
        <v>#DIV/0!</v>
      </c>
      <c r="O69" s="324">
        <f>SUM(O70:O73)*('電力分析(年)'!N38-80)*0.0015*-1</f>
        <v>0</v>
      </c>
      <c r="P69" s="325">
        <f>SUM(P70:P73)*('電力分析(年)'!O38-80)*0.0015*-1</f>
        <v>0</v>
      </c>
    </row>
    <row r="70" spans="2:16" ht="15" customHeight="1">
      <c r="C70" s="784"/>
      <c r="D70" s="317" t="s">
        <v>9</v>
      </c>
      <c r="E70" s="287">
        <f>'電力分析(年)'!D40</f>
        <v>0</v>
      </c>
      <c r="F70" s="287">
        <f>'電力分析(年)'!E40</f>
        <v>0</v>
      </c>
      <c r="G70" s="287">
        <f>'電力分析(年)'!F40</f>
        <v>0</v>
      </c>
      <c r="H70" s="287">
        <f>'電力分析(年)'!G40</f>
        <v>0</v>
      </c>
      <c r="I70" s="287">
        <f>'電力分析(年)'!H40</f>
        <v>0</v>
      </c>
      <c r="J70" s="287">
        <f>'電力分析(年)'!I40</f>
        <v>0</v>
      </c>
      <c r="K70" s="287">
        <f>'電力分析(年)'!J40</f>
        <v>0</v>
      </c>
      <c r="L70" s="287">
        <f>'電力分析(年)'!K40</f>
        <v>0</v>
      </c>
      <c r="M70" s="287">
        <f>'電力分析(年)'!L40</f>
        <v>0</v>
      </c>
      <c r="N70" s="287">
        <f>'電力分析(年)'!M40</f>
        <v>0</v>
      </c>
      <c r="O70" s="287">
        <f>'電力分析(年)'!N40</f>
        <v>0</v>
      </c>
      <c r="P70" s="288">
        <f>'電力分析(年)'!O40</f>
        <v>0</v>
      </c>
    </row>
    <row r="71" spans="2:16" ht="15" customHeight="1">
      <c r="C71" s="784"/>
      <c r="D71" s="317" t="s">
        <v>26</v>
      </c>
      <c r="E71" s="287">
        <f>'三段改二段-流動電費'!C58</f>
        <v>0</v>
      </c>
      <c r="F71" s="287">
        <f>'三段改二段-流動電費'!D58</f>
        <v>0</v>
      </c>
      <c r="G71" s="287" t="e">
        <f>'三段改二段-流動電費'!E58</f>
        <v>#DIV/0!</v>
      </c>
      <c r="H71" s="287" t="e">
        <f>'三段改二段-流動電費'!F58</f>
        <v>#DIV/0!</v>
      </c>
      <c r="I71" s="287" t="e">
        <f>'三段改二段-流動電費'!G58</f>
        <v>#DIV/0!</v>
      </c>
      <c r="J71" s="287" t="e">
        <f>'三段改二段-流動電費'!H58</f>
        <v>#DIV/0!</v>
      </c>
      <c r="K71" s="287" t="e">
        <f>'三段改二段-流動電費'!I58</f>
        <v>#DIV/0!</v>
      </c>
      <c r="L71" s="287" t="e">
        <f>'三段改二段-流動電費'!J58</f>
        <v>#DIV/0!</v>
      </c>
      <c r="M71" s="287" t="e">
        <f>'三段改二段-流動電費'!K58</f>
        <v>#DIV/0!</v>
      </c>
      <c r="N71" s="287" t="e">
        <f>'三段改二段-流動電費'!L58</f>
        <v>#DIV/0!</v>
      </c>
      <c r="O71" s="287">
        <f>'三段改二段-流動電費'!M58</f>
        <v>0</v>
      </c>
      <c r="P71" s="288">
        <f>'三段改二段-流動電費'!N58</f>
        <v>0</v>
      </c>
    </row>
    <row r="72" spans="2:16" ht="15" customHeight="1">
      <c r="C72" s="784"/>
      <c r="D72" s="317" t="s">
        <v>27</v>
      </c>
      <c r="E72" s="287">
        <f>'電力分析(年)'!D43</f>
        <v>0</v>
      </c>
      <c r="F72" s="287">
        <f>'電力分析(年)'!E43</f>
        <v>0</v>
      </c>
      <c r="G72" s="287">
        <f>'電力分析(年)'!F43</f>
        <v>0</v>
      </c>
      <c r="H72" s="287">
        <f>'電力分析(年)'!G43</f>
        <v>0</v>
      </c>
      <c r="I72" s="287">
        <f>'電力分析(年)'!H43</f>
        <v>0</v>
      </c>
      <c r="J72" s="287">
        <f>'電力分析(年)'!I43</f>
        <v>0</v>
      </c>
      <c r="K72" s="287">
        <f>'電力分析(年)'!J43</f>
        <v>0</v>
      </c>
      <c r="L72" s="287">
        <f>'電力分析(年)'!K43</f>
        <v>0</v>
      </c>
      <c r="M72" s="287">
        <f>'電力分析(年)'!L43</f>
        <v>0</v>
      </c>
      <c r="N72" s="287">
        <f>'電力分析(年)'!M43</f>
        <v>0</v>
      </c>
      <c r="O72" s="287">
        <f>'電力分析(年)'!N43</f>
        <v>0</v>
      </c>
      <c r="P72" s="288">
        <f>'電力分析(年)'!O43</f>
        <v>0</v>
      </c>
    </row>
    <row r="73" spans="2:16" ht="15" customHeight="1">
      <c r="C73" s="784"/>
      <c r="D73" s="317" t="s">
        <v>30</v>
      </c>
      <c r="E73" s="287">
        <f>'電力分析(年)'!D44</f>
        <v>0</v>
      </c>
      <c r="F73" s="287">
        <f>'電力分析(年)'!E44</f>
        <v>0</v>
      </c>
      <c r="G73" s="287">
        <f>'電力分析(年)'!F44</f>
        <v>0</v>
      </c>
      <c r="H73" s="287">
        <f>'電力分析(年)'!G44</f>
        <v>0</v>
      </c>
      <c r="I73" s="287">
        <f>'電力分析(年)'!H44</f>
        <v>0</v>
      </c>
      <c r="J73" s="287">
        <f>'電力分析(年)'!I44</f>
        <v>0</v>
      </c>
      <c r="K73" s="287">
        <f>'電力分析(年)'!J44</f>
        <v>0</v>
      </c>
      <c r="L73" s="287">
        <f>'電力分析(年)'!K44</f>
        <v>0</v>
      </c>
      <c r="M73" s="287">
        <f>'電力分析(年)'!L44</f>
        <v>0</v>
      </c>
      <c r="N73" s="287">
        <f>'電力分析(年)'!M44</f>
        <v>0</v>
      </c>
      <c r="O73" s="287">
        <f>'電力分析(年)'!N44</f>
        <v>0</v>
      </c>
      <c r="P73" s="288">
        <f>'電力分析(年)'!O44</f>
        <v>0</v>
      </c>
    </row>
    <row r="74" spans="2:16" ht="15" customHeight="1">
      <c r="C74" s="784"/>
      <c r="D74" s="317" t="s">
        <v>52</v>
      </c>
      <c r="E74" s="144">
        <f t="shared" ref="E74:P74" si="0">E75-E76</f>
        <v>0</v>
      </c>
      <c r="F74" s="144">
        <f t="shared" si="0"/>
        <v>0</v>
      </c>
      <c r="G74" s="144" t="e">
        <f t="shared" si="0"/>
        <v>#DIV/0!</v>
      </c>
      <c r="H74" s="144" t="e">
        <f t="shared" si="0"/>
        <v>#DIV/0!</v>
      </c>
      <c r="I74" s="144" t="e">
        <f t="shared" si="0"/>
        <v>#DIV/0!</v>
      </c>
      <c r="J74" s="144" t="e">
        <f t="shared" si="0"/>
        <v>#DIV/0!</v>
      </c>
      <c r="K74" s="144" t="e">
        <f t="shared" si="0"/>
        <v>#DIV/0!</v>
      </c>
      <c r="L74" s="144" t="e">
        <f t="shared" si="0"/>
        <v>#DIV/0!</v>
      </c>
      <c r="M74" s="144" t="e">
        <f t="shared" si="0"/>
        <v>#DIV/0!</v>
      </c>
      <c r="N74" s="144" t="e">
        <f t="shared" si="0"/>
        <v>#DIV/0!</v>
      </c>
      <c r="O74" s="144">
        <f t="shared" si="0"/>
        <v>0</v>
      </c>
      <c r="P74" s="145">
        <f t="shared" si="0"/>
        <v>0</v>
      </c>
    </row>
    <row r="75" spans="2:16" ht="15" customHeight="1">
      <c r="C75" s="784"/>
      <c r="D75" s="317" t="s">
        <v>57</v>
      </c>
      <c r="E75" s="144">
        <f>SUM(E69:E73)</f>
        <v>0</v>
      </c>
      <c r="F75" s="144">
        <f t="shared" ref="F75:P75" si="1">SUM(F69:F73)</f>
        <v>0</v>
      </c>
      <c r="G75" s="144" t="e">
        <f t="shared" si="1"/>
        <v>#DIV/0!</v>
      </c>
      <c r="H75" s="144" t="e">
        <f t="shared" si="1"/>
        <v>#DIV/0!</v>
      </c>
      <c r="I75" s="144" t="e">
        <f t="shared" si="1"/>
        <v>#DIV/0!</v>
      </c>
      <c r="J75" s="144" t="e">
        <f t="shared" si="1"/>
        <v>#DIV/0!</v>
      </c>
      <c r="K75" s="144" t="e">
        <f t="shared" si="1"/>
        <v>#DIV/0!</v>
      </c>
      <c r="L75" s="144" t="e">
        <f t="shared" si="1"/>
        <v>#DIV/0!</v>
      </c>
      <c r="M75" s="144" t="e">
        <f t="shared" si="1"/>
        <v>#DIV/0!</v>
      </c>
      <c r="N75" s="144" t="e">
        <f t="shared" si="1"/>
        <v>#DIV/0!</v>
      </c>
      <c r="O75" s="144">
        <f t="shared" si="1"/>
        <v>0</v>
      </c>
      <c r="P75" s="145">
        <f t="shared" si="1"/>
        <v>0</v>
      </c>
    </row>
    <row r="76" spans="2:16" ht="15" customHeight="1">
      <c r="C76" s="784"/>
      <c r="D76" s="317" t="s">
        <v>58</v>
      </c>
      <c r="E76" s="144">
        <f>E75/1.05</f>
        <v>0</v>
      </c>
      <c r="F76" s="144">
        <f t="shared" ref="F76:P76" si="2">F75/1.05</f>
        <v>0</v>
      </c>
      <c r="G76" s="144" t="e">
        <f t="shared" si="2"/>
        <v>#DIV/0!</v>
      </c>
      <c r="H76" s="144" t="e">
        <f t="shared" si="2"/>
        <v>#DIV/0!</v>
      </c>
      <c r="I76" s="144" t="e">
        <f t="shared" si="2"/>
        <v>#DIV/0!</v>
      </c>
      <c r="J76" s="144" t="e">
        <f t="shared" si="2"/>
        <v>#DIV/0!</v>
      </c>
      <c r="K76" s="144" t="e">
        <f t="shared" si="2"/>
        <v>#DIV/0!</v>
      </c>
      <c r="L76" s="144" t="e">
        <f t="shared" si="2"/>
        <v>#DIV/0!</v>
      </c>
      <c r="M76" s="144" t="e">
        <f t="shared" si="2"/>
        <v>#DIV/0!</v>
      </c>
      <c r="N76" s="144" t="e">
        <f t="shared" si="2"/>
        <v>#DIV/0!</v>
      </c>
      <c r="O76" s="144">
        <f t="shared" si="2"/>
        <v>0</v>
      </c>
      <c r="P76" s="145">
        <f t="shared" si="2"/>
        <v>0</v>
      </c>
    </row>
    <row r="77" spans="2:16" ht="15" customHeight="1">
      <c r="C77" s="785" t="s">
        <v>285</v>
      </c>
      <c r="D77" s="317" t="s">
        <v>103</v>
      </c>
      <c r="E77" s="318">
        <f>SUM('電力分析(年)'!D18:D20)/'電力分析(年)'!D17</f>
        <v>0</v>
      </c>
      <c r="F77" s="318">
        <f>SUM('電力分析(年)'!E18:E20)/'電力分析(年)'!E17</f>
        <v>0</v>
      </c>
      <c r="G77" s="318">
        <f>SUM('電力分析(年)'!F18:F20)/'電力分析(年)'!F17</f>
        <v>0</v>
      </c>
      <c r="H77" s="318">
        <f>SUM('電力分析(年)'!G18:G20)/'電力分析(年)'!G17</f>
        <v>0</v>
      </c>
      <c r="I77" s="318">
        <f>SUM('電力分析(年)'!H18:H20)/'電力分析(年)'!H17</f>
        <v>0</v>
      </c>
      <c r="J77" s="318">
        <f>SUM('電力分析(年)'!I18:I20)/'電力分析(年)'!I17</f>
        <v>0</v>
      </c>
      <c r="K77" s="318">
        <f>SUM('電力分析(年)'!J18:J20)/'電力分析(年)'!J17</f>
        <v>0</v>
      </c>
      <c r="L77" s="318">
        <f>SUM('電力分析(年)'!K18:K20)/'電力分析(年)'!K17</f>
        <v>0</v>
      </c>
      <c r="M77" s="318">
        <f>SUM('電力分析(年)'!L18:L20)/'電力分析(年)'!L17</f>
        <v>0</v>
      </c>
      <c r="N77" s="318">
        <f>SUM('電力分析(年)'!M18:M20)/'電力分析(年)'!M17</f>
        <v>0</v>
      </c>
      <c r="O77" s="318">
        <f>SUM('電力分析(年)'!N18:N20)/'電力分析(年)'!N17</f>
        <v>0</v>
      </c>
      <c r="P77" s="319">
        <f>SUM('電力分析(年)'!O18:O20)/'電力分析(年)'!O17</f>
        <v>0</v>
      </c>
    </row>
    <row r="78" spans="2:16" ht="15" customHeight="1">
      <c r="C78" s="784"/>
      <c r="D78" s="317" t="s">
        <v>138</v>
      </c>
      <c r="E78" s="294">
        <f>SUM('電力分析(年)'!D18:D20)</f>
        <v>0</v>
      </c>
      <c r="F78" s="294">
        <f>SUM('電力分析(年)'!E18:E20)</f>
        <v>0</v>
      </c>
      <c r="G78" s="294">
        <f>SUM('電力分析(年)'!F18:F20)</f>
        <v>0</v>
      </c>
      <c r="H78" s="294">
        <f>SUM('電力分析(年)'!G18:G20)</f>
        <v>0</v>
      </c>
      <c r="I78" s="294">
        <f>SUM('電力分析(年)'!H18:H20)</f>
        <v>0</v>
      </c>
      <c r="J78" s="294">
        <f>SUM('電力分析(年)'!I18:I20)</f>
        <v>0</v>
      </c>
      <c r="K78" s="294">
        <f>SUM('電力分析(年)'!J18:J20)</f>
        <v>0</v>
      </c>
      <c r="L78" s="294">
        <f>SUM('電力分析(年)'!K18:K20)</f>
        <v>0</v>
      </c>
      <c r="M78" s="294">
        <f>SUM('電力分析(年)'!L18:L20)</f>
        <v>0</v>
      </c>
      <c r="N78" s="294">
        <f>SUM('電力分析(年)'!M18:M20)</f>
        <v>0</v>
      </c>
      <c r="O78" s="294">
        <f>SUM('電力分析(年)'!N18:N20)</f>
        <v>0</v>
      </c>
      <c r="P78" s="295">
        <f>SUM('電力分析(年)'!O18:O20)</f>
        <v>0</v>
      </c>
    </row>
    <row r="79" spans="2:16" ht="15" customHeight="1">
      <c r="C79" s="784"/>
      <c r="D79" s="317" t="s">
        <v>84</v>
      </c>
      <c r="E79" s="294">
        <f>'電力分析(年)'!D17-SUM('電力分析(年)'!D18:D20)</f>
        <v>1</v>
      </c>
      <c r="F79" s="294">
        <f>'電力分析(年)'!E17-SUM('電力分析(年)'!E18:E20)</f>
        <v>1</v>
      </c>
      <c r="G79" s="294">
        <f>'電力分析(年)'!F17-SUM('電力分析(年)'!F18:F20)</f>
        <v>1</v>
      </c>
      <c r="H79" s="294">
        <f>'電力分析(年)'!G17-SUM('電力分析(年)'!G18:G20)</f>
        <v>1</v>
      </c>
      <c r="I79" s="294">
        <f>'電力分析(年)'!H17-SUM('電力分析(年)'!H18:H20)</f>
        <v>1</v>
      </c>
      <c r="J79" s="294">
        <f>'電力分析(年)'!I17-SUM('電力分析(年)'!I18:I20)</f>
        <v>1</v>
      </c>
      <c r="K79" s="294">
        <f>'電力分析(年)'!J17-SUM('電力分析(年)'!J18:J20)</f>
        <v>1</v>
      </c>
      <c r="L79" s="294">
        <f>'電力分析(年)'!K17-SUM('電力分析(年)'!K18:K20)</f>
        <v>1</v>
      </c>
      <c r="M79" s="294">
        <f>'電力分析(年)'!L17-SUM('電力分析(年)'!L18:L20)</f>
        <v>1</v>
      </c>
      <c r="N79" s="294">
        <f>'電力分析(年)'!M17-SUM('電力分析(年)'!M18:M20)</f>
        <v>1</v>
      </c>
      <c r="O79" s="294">
        <f>'電力分析(年)'!N17-SUM('電力分析(年)'!N18:N20)</f>
        <v>1</v>
      </c>
      <c r="P79" s="295">
        <f>'電力分析(年)'!O17-SUM('電力分析(年)'!O18:O20)</f>
        <v>1</v>
      </c>
    </row>
    <row r="80" spans="2:16" ht="15" customHeight="1">
      <c r="C80" s="784"/>
      <c r="D80" s="317" t="s">
        <v>104</v>
      </c>
      <c r="E80" s="320">
        <f>E77*'電力分析(年)'!D37</f>
        <v>0</v>
      </c>
      <c r="F80" s="320">
        <f>F77*'電力分析(年)'!E37</f>
        <v>0</v>
      </c>
      <c r="G80" s="320">
        <f>G77*'電力分析(年)'!F37</f>
        <v>0</v>
      </c>
      <c r="H80" s="320">
        <f>H77*'電力分析(年)'!G37</f>
        <v>0</v>
      </c>
      <c r="I80" s="320">
        <f>I77*'電力分析(年)'!H37</f>
        <v>0</v>
      </c>
      <c r="J80" s="320">
        <f>J77*'電力分析(年)'!I37</f>
        <v>0</v>
      </c>
      <c r="K80" s="320">
        <f>K77*'電力分析(年)'!J37</f>
        <v>0</v>
      </c>
      <c r="L80" s="320">
        <f>L77*'電力分析(年)'!K37</f>
        <v>0</v>
      </c>
      <c r="M80" s="320">
        <f>M77*'電力分析(年)'!L37</f>
        <v>0</v>
      </c>
      <c r="N80" s="320">
        <f>N77*'電力分析(年)'!M37</f>
        <v>0</v>
      </c>
      <c r="O80" s="320">
        <f>O77*'電力分析(年)'!N37</f>
        <v>0</v>
      </c>
      <c r="P80" s="321">
        <f>P77*'電力分析(年)'!O37</f>
        <v>0</v>
      </c>
    </row>
    <row r="81" spans="3:19" ht="15" customHeight="1">
      <c r="C81" s="784"/>
      <c r="D81" s="317" t="s">
        <v>105</v>
      </c>
      <c r="E81" s="291">
        <f>E77*E75</f>
        <v>0</v>
      </c>
      <c r="F81" s="291">
        <f t="shared" ref="F81:P81" si="3">F77*F75</f>
        <v>0</v>
      </c>
      <c r="G81" s="291" t="e">
        <f t="shared" si="3"/>
        <v>#DIV/0!</v>
      </c>
      <c r="H81" s="291" t="e">
        <f t="shared" si="3"/>
        <v>#DIV/0!</v>
      </c>
      <c r="I81" s="291" t="e">
        <f t="shared" si="3"/>
        <v>#DIV/0!</v>
      </c>
      <c r="J81" s="291" t="e">
        <f t="shared" si="3"/>
        <v>#DIV/0!</v>
      </c>
      <c r="K81" s="291" t="e">
        <f t="shared" si="3"/>
        <v>#DIV/0!</v>
      </c>
      <c r="L81" s="291" t="e">
        <f t="shared" si="3"/>
        <v>#DIV/0!</v>
      </c>
      <c r="M81" s="291" t="e">
        <f t="shared" si="3"/>
        <v>#DIV/0!</v>
      </c>
      <c r="N81" s="291" t="e">
        <f t="shared" si="3"/>
        <v>#DIV/0!</v>
      </c>
      <c r="O81" s="291">
        <f t="shared" si="3"/>
        <v>0</v>
      </c>
      <c r="P81" s="292">
        <f t="shared" si="3"/>
        <v>0</v>
      </c>
    </row>
    <row r="82" spans="3:19" ht="15" customHeight="1">
      <c r="C82" s="784"/>
      <c r="D82" s="317" t="s">
        <v>107</v>
      </c>
      <c r="E82" s="322">
        <f>'電力分析(年)'!D37*(1-圖表區!E77)</f>
        <v>0</v>
      </c>
      <c r="F82" s="322">
        <f>'電力分析(年)'!E37*(1-圖表區!F77)</f>
        <v>0</v>
      </c>
      <c r="G82" s="322">
        <f>'電力分析(年)'!F37*(1-圖表區!G77)</f>
        <v>0</v>
      </c>
      <c r="H82" s="322">
        <f>'電力分析(年)'!G37*(1-圖表區!H77)</f>
        <v>0</v>
      </c>
      <c r="I82" s="322">
        <f>'電力分析(年)'!H37*(1-圖表區!I77)</f>
        <v>0</v>
      </c>
      <c r="J82" s="322">
        <f>'電力分析(年)'!I37*(1-圖表區!J77)</f>
        <v>0</v>
      </c>
      <c r="K82" s="322">
        <f>'電力分析(年)'!J37*(1-圖表區!K77)</f>
        <v>0</v>
      </c>
      <c r="L82" s="322">
        <f>'電力分析(年)'!K37*(1-圖表區!L77)</f>
        <v>0</v>
      </c>
      <c r="M82" s="322">
        <f>'電力分析(年)'!L37*(1-圖表區!M77)</f>
        <v>0</v>
      </c>
      <c r="N82" s="322">
        <f>'電力分析(年)'!M37*(1-圖表區!N77)</f>
        <v>0</v>
      </c>
      <c r="O82" s="322">
        <f>'電力分析(年)'!N37*(1-圖表區!O77)</f>
        <v>0</v>
      </c>
      <c r="P82" s="323">
        <f>'電力分析(年)'!O37*(1-圖表區!P77)</f>
        <v>0</v>
      </c>
    </row>
    <row r="83" spans="3:19" ht="15" customHeight="1" thickBot="1">
      <c r="C83" s="786"/>
      <c r="D83" s="317" t="s">
        <v>106</v>
      </c>
      <c r="E83" s="322">
        <f>E75*(1-E77)</f>
        <v>0</v>
      </c>
      <c r="F83" s="322">
        <f t="shared" ref="F83:P83" si="4">F75*(1-F77)</f>
        <v>0</v>
      </c>
      <c r="G83" s="322" t="e">
        <f t="shared" si="4"/>
        <v>#DIV/0!</v>
      </c>
      <c r="H83" s="322" t="e">
        <f t="shared" si="4"/>
        <v>#DIV/0!</v>
      </c>
      <c r="I83" s="322" t="e">
        <f t="shared" si="4"/>
        <v>#DIV/0!</v>
      </c>
      <c r="J83" s="322" t="e">
        <f t="shared" si="4"/>
        <v>#DIV/0!</v>
      </c>
      <c r="K83" s="322" t="e">
        <f t="shared" si="4"/>
        <v>#DIV/0!</v>
      </c>
      <c r="L83" s="322" t="e">
        <f t="shared" si="4"/>
        <v>#DIV/0!</v>
      </c>
      <c r="M83" s="322" t="e">
        <f t="shared" si="4"/>
        <v>#DIV/0!</v>
      </c>
      <c r="N83" s="322" t="e">
        <f t="shared" si="4"/>
        <v>#DIV/0!</v>
      </c>
      <c r="O83" s="322">
        <f t="shared" si="4"/>
        <v>0</v>
      </c>
      <c r="P83" s="323">
        <f t="shared" si="4"/>
        <v>0</v>
      </c>
      <c r="Q83" s="635" t="s">
        <v>286</v>
      </c>
      <c r="R83" s="635" t="s">
        <v>287</v>
      </c>
      <c r="S83" s="635" t="s">
        <v>301</v>
      </c>
    </row>
    <row r="84" spans="3:19" ht="15">
      <c r="C84" s="787" t="s">
        <v>379</v>
      </c>
      <c r="D84" s="639" t="s">
        <v>289</v>
      </c>
      <c r="E84" s="627" t="e">
        <f>E81/E80</f>
        <v>#DIV/0!</v>
      </c>
      <c r="F84" s="627" t="e">
        <f t="shared" ref="F84" si="5">F81/F80</f>
        <v>#DIV/0!</v>
      </c>
      <c r="G84" s="627"/>
      <c r="H84" s="627"/>
      <c r="I84" s="627"/>
      <c r="J84" s="627"/>
      <c r="K84" s="627"/>
      <c r="L84" s="627"/>
      <c r="M84" s="627"/>
      <c r="N84" s="627"/>
      <c r="O84" s="627" t="e">
        <f>O81/O80</f>
        <v>#DIV/0!</v>
      </c>
      <c r="P84" s="628" t="e">
        <f t="shared" ref="P84" si="6">P81/P80</f>
        <v>#DIV/0!</v>
      </c>
      <c r="Q84" s="636" t="e">
        <f>AVERAGE(E84:F84,O84:P84)</f>
        <v>#DIV/0!</v>
      </c>
      <c r="R84" s="636" t="e">
        <f>AVERAGE(E84:F84,O84:P84)</f>
        <v>#DIV/0!</v>
      </c>
      <c r="S84" s="637" t="e">
        <f>SUM(E75:P75)/SUM(E80:P80,E82:P82)</f>
        <v>#DIV/0!</v>
      </c>
    </row>
    <row r="85" spans="3:19" ht="15.75" thickBot="1">
      <c r="C85" s="788"/>
      <c r="D85" s="640" t="s">
        <v>290</v>
      </c>
      <c r="E85" s="629"/>
      <c r="F85" s="629"/>
      <c r="G85" s="629" t="e">
        <f t="shared" ref="G85:N85" si="7">G83/G82</f>
        <v>#DIV/0!</v>
      </c>
      <c r="H85" s="629" t="e">
        <f t="shared" si="7"/>
        <v>#DIV/0!</v>
      </c>
      <c r="I85" s="629" t="e">
        <f t="shared" si="7"/>
        <v>#DIV/0!</v>
      </c>
      <c r="J85" s="629" t="e">
        <f t="shared" si="7"/>
        <v>#DIV/0!</v>
      </c>
      <c r="K85" s="629" t="e">
        <f t="shared" si="7"/>
        <v>#DIV/0!</v>
      </c>
      <c r="L85" s="629" t="e">
        <f t="shared" si="7"/>
        <v>#DIV/0!</v>
      </c>
      <c r="M85" s="629" t="e">
        <f t="shared" si="7"/>
        <v>#DIV/0!</v>
      </c>
      <c r="N85" s="629" t="e">
        <f t="shared" si="7"/>
        <v>#DIV/0!</v>
      </c>
      <c r="O85" s="629"/>
      <c r="P85" s="630"/>
      <c r="Q85" s="636" t="e">
        <f>AVERAGE(E85:P85)</f>
        <v>#DIV/0!</v>
      </c>
      <c r="R85" s="636" t="e">
        <f>AVERAGE(L85:N85,G85:J85)</f>
        <v>#DIV/0!</v>
      </c>
      <c r="S85" s="638"/>
    </row>
    <row r="86" spans="3:19" ht="17.25" thickBot="1">
      <c r="C86" s="795" t="s">
        <v>300</v>
      </c>
      <c r="D86" s="794"/>
      <c r="E86" s="794"/>
      <c r="F86" s="794"/>
      <c r="G86" s="794"/>
      <c r="H86" s="794"/>
      <c r="I86" s="794"/>
      <c r="J86" s="794"/>
      <c r="K86" s="794"/>
      <c r="L86" s="794"/>
      <c r="M86" s="794"/>
      <c r="N86" s="794"/>
      <c r="O86" s="794"/>
      <c r="P86" s="794"/>
      <c r="Q86" s="116"/>
      <c r="R86" s="116"/>
    </row>
    <row r="87" spans="3:19" ht="15" customHeight="1">
      <c r="C87" s="783" t="s">
        <v>299</v>
      </c>
      <c r="D87" s="316" t="s">
        <v>24</v>
      </c>
      <c r="E87" s="327">
        <f>SUM(E88:E91)*('電力分析(年)'!D38-80)*0.0015*-1</f>
        <v>0</v>
      </c>
      <c r="F87" s="327">
        <f>SUM(F88:F91)*('電力分析(年)'!E38-80)*0.0015*-1</f>
        <v>0</v>
      </c>
      <c r="G87" s="327" t="e">
        <f>SUM(G88:G91)*('電力分析(年)'!F38-80)*0.0015*-1</f>
        <v>#DIV/0!</v>
      </c>
      <c r="H87" s="327" t="e">
        <f>SUM(H88:H91)*('電力分析(年)'!G38-80)*0.0015*-1</f>
        <v>#DIV/0!</v>
      </c>
      <c r="I87" s="327" t="e">
        <f>SUM(I88:I91)*('電力分析(年)'!H38-80)*0.0015*-1</f>
        <v>#DIV/0!</v>
      </c>
      <c r="J87" s="327" t="e">
        <f>SUM(J88:J91)*('電力分析(年)'!I38-80)*0.0015*-1</f>
        <v>#DIV/0!</v>
      </c>
      <c r="K87" s="327" t="e">
        <f>SUM(K88:K91)*('電力分析(年)'!J38-80)*0.0015*-1</f>
        <v>#DIV/0!</v>
      </c>
      <c r="L87" s="327" t="e">
        <f>SUM(L88:L91)*('電力分析(年)'!K38-80)*0.0015*-1</f>
        <v>#DIV/0!</v>
      </c>
      <c r="M87" s="327" t="e">
        <f>SUM(M88:M91)*('電力分析(年)'!L38-80)*0.0015*-1</f>
        <v>#DIV/0!</v>
      </c>
      <c r="N87" s="327" t="e">
        <f>SUM(N88:N91)*('電力分析(年)'!M38-80)*0.0015*-1</f>
        <v>#DIV/0!</v>
      </c>
      <c r="O87" s="327">
        <f>SUM(O88:O91)*('電力分析(年)'!N38-80)*0.0015*-1</f>
        <v>0</v>
      </c>
      <c r="P87" s="328">
        <f>SUM(P88:P91)*('電力分析(年)'!O38-80)*0.0015*-1</f>
        <v>0</v>
      </c>
      <c r="Q87" s="116"/>
      <c r="R87" s="116"/>
    </row>
    <row r="88" spans="3:19" ht="15" customHeight="1">
      <c r="C88" s="784"/>
      <c r="D88" s="317" t="s">
        <v>9</v>
      </c>
      <c r="E88" s="287">
        <f>'電力分析(年)'!D40</f>
        <v>0</v>
      </c>
      <c r="F88" s="287">
        <f>'電力分析(年)'!E40</f>
        <v>0</v>
      </c>
      <c r="G88" s="287">
        <f>'電力分析(年)'!F40</f>
        <v>0</v>
      </c>
      <c r="H88" s="287">
        <f>'電力分析(年)'!G40</f>
        <v>0</v>
      </c>
      <c r="I88" s="287">
        <f>'電力分析(年)'!H40</f>
        <v>0</v>
      </c>
      <c r="J88" s="287">
        <f>'電力分析(年)'!I40</f>
        <v>0</v>
      </c>
      <c r="K88" s="287">
        <f>'電力分析(年)'!J40</f>
        <v>0</v>
      </c>
      <c r="L88" s="287">
        <f>'電力分析(年)'!K40</f>
        <v>0</v>
      </c>
      <c r="M88" s="287">
        <f>'電力分析(年)'!L40</f>
        <v>0</v>
      </c>
      <c r="N88" s="287">
        <f>'電力分析(年)'!M40</f>
        <v>0</v>
      </c>
      <c r="O88" s="287">
        <f>'電力分析(年)'!N40</f>
        <v>0</v>
      </c>
      <c r="P88" s="288">
        <f>'電力分析(年)'!O40</f>
        <v>0</v>
      </c>
      <c r="Q88" s="116"/>
      <c r="R88" s="116"/>
    </row>
    <row r="89" spans="3:19" ht="15" customHeight="1">
      <c r="C89" s="784"/>
      <c r="D89" s="317" t="s">
        <v>26</v>
      </c>
      <c r="E89" s="287">
        <f>'三段改二段-流動電費'!C52</f>
        <v>0</v>
      </c>
      <c r="F89" s="287">
        <f>'三段改二段-流動電費'!D52</f>
        <v>0</v>
      </c>
      <c r="G89" s="287" t="e">
        <f>'三段改二段-流動電費'!E52</f>
        <v>#DIV/0!</v>
      </c>
      <c r="H89" s="287" t="e">
        <f>'三段改二段-流動電費'!F52</f>
        <v>#DIV/0!</v>
      </c>
      <c r="I89" s="287" t="e">
        <f>'三段改二段-流動電費'!G52</f>
        <v>#DIV/0!</v>
      </c>
      <c r="J89" s="287" t="e">
        <f>'三段改二段-流動電費'!H52</f>
        <v>#DIV/0!</v>
      </c>
      <c r="K89" s="287" t="e">
        <f>'三段改二段-流動電費'!I52</f>
        <v>#DIV/0!</v>
      </c>
      <c r="L89" s="287" t="e">
        <f>'三段改二段-流動電費'!J52</f>
        <v>#DIV/0!</v>
      </c>
      <c r="M89" s="287" t="e">
        <f>'三段改二段-流動電費'!K52</f>
        <v>#DIV/0!</v>
      </c>
      <c r="N89" s="287" t="e">
        <f>'三段改二段-流動電費'!L52</f>
        <v>#DIV/0!</v>
      </c>
      <c r="O89" s="287">
        <f>'三段改二段-流動電費'!M52</f>
        <v>0</v>
      </c>
      <c r="P89" s="288">
        <f>'三段改二段-流動電費'!N52</f>
        <v>0</v>
      </c>
      <c r="Q89" s="116"/>
      <c r="R89" s="116"/>
    </row>
    <row r="90" spans="3:19" ht="15" customHeight="1">
      <c r="C90" s="784"/>
      <c r="D90" s="317" t="s">
        <v>27</v>
      </c>
      <c r="E90" s="287">
        <f>'電力分析(年)'!D43</f>
        <v>0</v>
      </c>
      <c r="F90" s="287">
        <f>'電力分析(年)'!E43</f>
        <v>0</v>
      </c>
      <c r="G90" s="287">
        <f>'電力分析(年)'!F43</f>
        <v>0</v>
      </c>
      <c r="H90" s="287">
        <f>'電力分析(年)'!G43</f>
        <v>0</v>
      </c>
      <c r="I90" s="287">
        <f>'電力分析(年)'!H43</f>
        <v>0</v>
      </c>
      <c r="J90" s="287">
        <f>'電力分析(年)'!I43</f>
        <v>0</v>
      </c>
      <c r="K90" s="287">
        <f>'電力分析(年)'!J43</f>
        <v>0</v>
      </c>
      <c r="L90" s="287">
        <f>'電力分析(年)'!K43</f>
        <v>0</v>
      </c>
      <c r="M90" s="287">
        <f>'電力分析(年)'!L43</f>
        <v>0</v>
      </c>
      <c r="N90" s="287">
        <f>'電力分析(年)'!M43</f>
        <v>0</v>
      </c>
      <c r="O90" s="287">
        <f>'電力分析(年)'!N43</f>
        <v>0</v>
      </c>
      <c r="P90" s="288">
        <f>'電力分析(年)'!O43</f>
        <v>0</v>
      </c>
      <c r="Q90" s="116"/>
      <c r="R90" s="116"/>
    </row>
    <row r="91" spans="3:19" ht="15" customHeight="1">
      <c r="C91" s="784"/>
      <c r="D91" s="317" t="s">
        <v>30</v>
      </c>
      <c r="E91" s="287">
        <f>'電力分析(年)'!D44</f>
        <v>0</v>
      </c>
      <c r="F91" s="287">
        <f>'電力分析(年)'!E44</f>
        <v>0</v>
      </c>
      <c r="G91" s="287">
        <f>'電力分析(年)'!F44</f>
        <v>0</v>
      </c>
      <c r="H91" s="287">
        <f>'電力分析(年)'!G44</f>
        <v>0</v>
      </c>
      <c r="I91" s="287">
        <f>'電力分析(年)'!H44</f>
        <v>0</v>
      </c>
      <c r="J91" s="287">
        <f>'電力分析(年)'!I44</f>
        <v>0</v>
      </c>
      <c r="K91" s="287">
        <f>'電力分析(年)'!J44</f>
        <v>0</v>
      </c>
      <c r="L91" s="287">
        <f>'電力分析(年)'!K44</f>
        <v>0</v>
      </c>
      <c r="M91" s="287">
        <f>'電力分析(年)'!L44</f>
        <v>0</v>
      </c>
      <c r="N91" s="287">
        <f>'電力分析(年)'!M44</f>
        <v>0</v>
      </c>
      <c r="O91" s="287">
        <f>'電力分析(年)'!N44</f>
        <v>0</v>
      </c>
      <c r="P91" s="288">
        <f>'電力分析(年)'!O44</f>
        <v>0</v>
      </c>
      <c r="Q91" s="116"/>
      <c r="R91" s="116"/>
    </row>
    <row r="92" spans="3:19" ht="15" customHeight="1">
      <c r="C92" s="784"/>
      <c r="D92" s="317" t="s">
        <v>52</v>
      </c>
      <c r="E92" s="144">
        <f t="shared" ref="E92:P92" si="8">E93-E94</f>
        <v>0</v>
      </c>
      <c r="F92" s="144">
        <f t="shared" si="8"/>
        <v>0</v>
      </c>
      <c r="G92" s="144" t="e">
        <f t="shared" si="8"/>
        <v>#DIV/0!</v>
      </c>
      <c r="H92" s="144" t="e">
        <f t="shared" si="8"/>
        <v>#DIV/0!</v>
      </c>
      <c r="I92" s="144" t="e">
        <f t="shared" si="8"/>
        <v>#DIV/0!</v>
      </c>
      <c r="J92" s="144" t="e">
        <f t="shared" si="8"/>
        <v>#DIV/0!</v>
      </c>
      <c r="K92" s="144" t="e">
        <f t="shared" si="8"/>
        <v>#DIV/0!</v>
      </c>
      <c r="L92" s="144" t="e">
        <f t="shared" si="8"/>
        <v>#DIV/0!</v>
      </c>
      <c r="M92" s="144" t="e">
        <f t="shared" si="8"/>
        <v>#DIV/0!</v>
      </c>
      <c r="N92" s="144" t="e">
        <f t="shared" si="8"/>
        <v>#DIV/0!</v>
      </c>
      <c r="O92" s="144">
        <f t="shared" si="8"/>
        <v>0</v>
      </c>
      <c r="P92" s="145">
        <f t="shared" si="8"/>
        <v>0</v>
      </c>
      <c r="Q92" s="116"/>
      <c r="R92" s="116"/>
    </row>
    <row r="93" spans="3:19" ht="15" customHeight="1">
      <c r="C93" s="784"/>
      <c r="D93" s="317" t="s">
        <v>57</v>
      </c>
      <c r="E93" s="144">
        <f>SUM(E87:E91)</f>
        <v>0</v>
      </c>
      <c r="F93" s="144">
        <f t="shared" ref="F93:P93" si="9">SUM(F87:F91)</f>
        <v>0</v>
      </c>
      <c r="G93" s="144" t="e">
        <f t="shared" si="9"/>
        <v>#DIV/0!</v>
      </c>
      <c r="H93" s="144" t="e">
        <f t="shared" si="9"/>
        <v>#DIV/0!</v>
      </c>
      <c r="I93" s="144" t="e">
        <f t="shared" si="9"/>
        <v>#DIV/0!</v>
      </c>
      <c r="J93" s="144" t="e">
        <f t="shared" si="9"/>
        <v>#DIV/0!</v>
      </c>
      <c r="K93" s="144" t="e">
        <f t="shared" si="9"/>
        <v>#DIV/0!</v>
      </c>
      <c r="L93" s="144" t="e">
        <f t="shared" si="9"/>
        <v>#DIV/0!</v>
      </c>
      <c r="M93" s="144" t="e">
        <f t="shared" si="9"/>
        <v>#DIV/0!</v>
      </c>
      <c r="N93" s="144" t="e">
        <f t="shared" si="9"/>
        <v>#DIV/0!</v>
      </c>
      <c r="O93" s="144">
        <f t="shared" si="9"/>
        <v>0</v>
      </c>
      <c r="P93" s="145">
        <f t="shared" si="9"/>
        <v>0</v>
      </c>
      <c r="Q93" s="116"/>
      <c r="R93" s="116"/>
    </row>
    <row r="94" spans="3:19" ht="15" customHeight="1">
      <c r="C94" s="784"/>
      <c r="D94" s="317" t="s">
        <v>58</v>
      </c>
      <c r="E94" s="144">
        <f>E93/1.05</f>
        <v>0</v>
      </c>
      <c r="F94" s="144">
        <f t="shared" ref="F94:P94" si="10">F93/1.05</f>
        <v>0</v>
      </c>
      <c r="G94" s="144" t="e">
        <f t="shared" si="10"/>
        <v>#DIV/0!</v>
      </c>
      <c r="H94" s="144" t="e">
        <f t="shared" si="10"/>
        <v>#DIV/0!</v>
      </c>
      <c r="I94" s="144" t="e">
        <f t="shared" si="10"/>
        <v>#DIV/0!</v>
      </c>
      <c r="J94" s="144" t="e">
        <f t="shared" si="10"/>
        <v>#DIV/0!</v>
      </c>
      <c r="K94" s="144" t="e">
        <f t="shared" si="10"/>
        <v>#DIV/0!</v>
      </c>
      <c r="L94" s="144" t="e">
        <f t="shared" si="10"/>
        <v>#DIV/0!</v>
      </c>
      <c r="M94" s="144" t="e">
        <f t="shared" si="10"/>
        <v>#DIV/0!</v>
      </c>
      <c r="N94" s="144" t="e">
        <f t="shared" si="10"/>
        <v>#DIV/0!</v>
      </c>
      <c r="O94" s="144">
        <f t="shared" si="10"/>
        <v>0</v>
      </c>
      <c r="P94" s="145">
        <f t="shared" si="10"/>
        <v>0</v>
      </c>
      <c r="Q94" s="116"/>
      <c r="R94" s="116"/>
    </row>
    <row r="95" spans="3:19" ht="15" customHeight="1">
      <c r="C95" s="785" t="s">
        <v>285</v>
      </c>
      <c r="D95" s="317" t="s">
        <v>103</v>
      </c>
      <c r="E95" s="318">
        <f>SUM('電力分析(年)'!D18:D20)/'電力分析(年)'!D17</f>
        <v>0</v>
      </c>
      <c r="F95" s="318">
        <f>SUM('電力分析(年)'!E18:E20)/'電力分析(年)'!E17</f>
        <v>0</v>
      </c>
      <c r="G95" s="318">
        <f>SUM('電力分析(年)'!F18:F20)/'電力分析(年)'!F17</f>
        <v>0</v>
      </c>
      <c r="H95" s="318">
        <f>SUM('電力分析(年)'!G18:G20)/'電力分析(年)'!G17</f>
        <v>0</v>
      </c>
      <c r="I95" s="318">
        <f>SUM('電力分析(年)'!H18:H20)/'電力分析(年)'!H17</f>
        <v>0</v>
      </c>
      <c r="J95" s="318">
        <f>SUM('電力分析(年)'!I18:I20)/'電力分析(年)'!I17</f>
        <v>0</v>
      </c>
      <c r="K95" s="318">
        <f>SUM('電力分析(年)'!J18:J20)/'電力分析(年)'!J17</f>
        <v>0</v>
      </c>
      <c r="L95" s="318">
        <f>SUM('電力分析(年)'!K18:K20)/'電力分析(年)'!K17</f>
        <v>0</v>
      </c>
      <c r="M95" s="318">
        <f>SUM('電力分析(年)'!L18:L20)/'電力分析(年)'!L17</f>
        <v>0</v>
      </c>
      <c r="N95" s="318">
        <f>SUM('電力分析(年)'!M18:M20)/'電力分析(年)'!M17</f>
        <v>0</v>
      </c>
      <c r="O95" s="318">
        <f>SUM('電力分析(年)'!N18:N20)/'電力分析(年)'!N17</f>
        <v>0</v>
      </c>
      <c r="P95" s="319">
        <f>SUM('電力分析(年)'!O18:O20)/'電力分析(年)'!O17</f>
        <v>0</v>
      </c>
      <c r="Q95" s="116"/>
      <c r="R95" s="116"/>
    </row>
    <row r="96" spans="3:19" ht="15" customHeight="1">
      <c r="C96" s="784"/>
      <c r="D96" s="317" t="s">
        <v>138</v>
      </c>
      <c r="E96" s="294">
        <f>SUM('電力分析(年)'!D18:D20)</f>
        <v>0</v>
      </c>
      <c r="F96" s="294">
        <f>SUM('電力分析(年)'!E18:E20)</f>
        <v>0</v>
      </c>
      <c r="G96" s="294">
        <f>SUM('電力分析(年)'!F18:F20)</f>
        <v>0</v>
      </c>
      <c r="H96" s="294">
        <f>SUM('電力分析(年)'!G18:G20)</f>
        <v>0</v>
      </c>
      <c r="I96" s="294">
        <f>SUM('電力分析(年)'!H18:H20)</f>
        <v>0</v>
      </c>
      <c r="J96" s="294">
        <f>SUM('電力分析(年)'!I18:I20)</f>
        <v>0</v>
      </c>
      <c r="K96" s="294">
        <f>SUM('電力分析(年)'!J18:J20)</f>
        <v>0</v>
      </c>
      <c r="L96" s="294">
        <f>SUM('電力分析(年)'!K18:K20)</f>
        <v>0</v>
      </c>
      <c r="M96" s="294">
        <f>SUM('電力分析(年)'!L18:L20)</f>
        <v>0</v>
      </c>
      <c r="N96" s="294">
        <f>SUM('電力分析(年)'!M18:M20)</f>
        <v>0</v>
      </c>
      <c r="O96" s="294">
        <f>SUM('電力分析(年)'!N18:N20)</f>
        <v>0</v>
      </c>
      <c r="P96" s="295">
        <f>SUM('電力分析(年)'!O18:O20)</f>
        <v>0</v>
      </c>
      <c r="Q96" s="116"/>
      <c r="R96" s="116"/>
    </row>
    <row r="97" spans="2:19" ht="15" customHeight="1">
      <c r="C97" s="784"/>
      <c r="D97" s="317" t="s">
        <v>84</v>
      </c>
      <c r="E97" s="294">
        <f>'電力分析(年)'!D17-SUM('電力分析(年)'!D18:D20)</f>
        <v>1</v>
      </c>
      <c r="F97" s="294">
        <f>'電力分析(年)'!E17-SUM('電力分析(年)'!E18:E20)</f>
        <v>1</v>
      </c>
      <c r="G97" s="294">
        <f>'電力分析(年)'!F17-SUM('電力分析(年)'!F18:F20)</f>
        <v>1</v>
      </c>
      <c r="H97" s="294">
        <f>'電力分析(年)'!G17-SUM('電力分析(年)'!G18:G20)</f>
        <v>1</v>
      </c>
      <c r="I97" s="294">
        <f>'電力分析(年)'!H17-SUM('電力分析(年)'!H18:H20)</f>
        <v>1</v>
      </c>
      <c r="J97" s="294">
        <f>'電力分析(年)'!I17-SUM('電力分析(年)'!I18:I20)</f>
        <v>1</v>
      </c>
      <c r="K97" s="294">
        <f>'電力分析(年)'!J17-SUM('電力分析(年)'!J18:J20)</f>
        <v>1</v>
      </c>
      <c r="L97" s="294">
        <f>'電力分析(年)'!K17-SUM('電力分析(年)'!K18:K20)</f>
        <v>1</v>
      </c>
      <c r="M97" s="294">
        <f>'電力分析(年)'!L17-SUM('電力分析(年)'!L18:L20)</f>
        <v>1</v>
      </c>
      <c r="N97" s="294">
        <f>'電力分析(年)'!M17-SUM('電力分析(年)'!M18:M20)</f>
        <v>1</v>
      </c>
      <c r="O97" s="294">
        <f>'電力分析(年)'!N17-SUM('電力分析(年)'!N18:N20)</f>
        <v>1</v>
      </c>
      <c r="P97" s="295">
        <f>'電力分析(年)'!O17-SUM('電力分析(年)'!O18:O20)</f>
        <v>1</v>
      </c>
      <c r="Q97" s="116"/>
      <c r="R97" s="116"/>
    </row>
    <row r="98" spans="2:19" ht="15" customHeight="1">
      <c r="C98" s="784"/>
      <c r="D98" s="317" t="s">
        <v>104</v>
      </c>
      <c r="E98" s="320">
        <f>E95*'電力分析(年)'!D37</f>
        <v>0</v>
      </c>
      <c r="F98" s="320">
        <f>F95*'電力分析(年)'!E37</f>
        <v>0</v>
      </c>
      <c r="G98" s="320">
        <f>G95*'電力分析(年)'!F37</f>
        <v>0</v>
      </c>
      <c r="H98" s="320">
        <f>H95*'電力分析(年)'!G37</f>
        <v>0</v>
      </c>
      <c r="I98" s="320">
        <f>I95*'電力分析(年)'!H37</f>
        <v>0</v>
      </c>
      <c r="J98" s="320">
        <f>J95*'電力分析(年)'!I37</f>
        <v>0</v>
      </c>
      <c r="K98" s="320">
        <f>K95*'電力分析(年)'!J37</f>
        <v>0</v>
      </c>
      <c r="L98" s="320">
        <f>L95*'電力分析(年)'!K37</f>
        <v>0</v>
      </c>
      <c r="M98" s="320">
        <f>M95*'電力分析(年)'!L37</f>
        <v>0</v>
      </c>
      <c r="N98" s="320">
        <f>N95*'電力分析(年)'!M37</f>
        <v>0</v>
      </c>
      <c r="O98" s="320">
        <f>O95*'電力分析(年)'!N37</f>
        <v>0</v>
      </c>
      <c r="P98" s="321">
        <f>P95*'電力分析(年)'!O37</f>
        <v>0</v>
      </c>
      <c r="Q98" s="116"/>
      <c r="R98" s="116"/>
    </row>
    <row r="99" spans="2:19" ht="15" customHeight="1">
      <c r="C99" s="784"/>
      <c r="D99" s="317" t="s">
        <v>105</v>
      </c>
      <c r="E99" s="291">
        <f>E95*E93</f>
        <v>0</v>
      </c>
      <c r="F99" s="291">
        <f t="shared" ref="F99:P99" si="11">F95*F93</f>
        <v>0</v>
      </c>
      <c r="G99" s="291" t="e">
        <f t="shared" si="11"/>
        <v>#DIV/0!</v>
      </c>
      <c r="H99" s="291" t="e">
        <f t="shared" si="11"/>
        <v>#DIV/0!</v>
      </c>
      <c r="I99" s="291" t="e">
        <f t="shared" si="11"/>
        <v>#DIV/0!</v>
      </c>
      <c r="J99" s="291" t="e">
        <f t="shared" si="11"/>
        <v>#DIV/0!</v>
      </c>
      <c r="K99" s="291" t="e">
        <f t="shared" si="11"/>
        <v>#DIV/0!</v>
      </c>
      <c r="L99" s="291" t="e">
        <f t="shared" si="11"/>
        <v>#DIV/0!</v>
      </c>
      <c r="M99" s="291" t="e">
        <f t="shared" si="11"/>
        <v>#DIV/0!</v>
      </c>
      <c r="N99" s="291" t="e">
        <f t="shared" si="11"/>
        <v>#DIV/0!</v>
      </c>
      <c r="O99" s="291">
        <f t="shared" si="11"/>
        <v>0</v>
      </c>
      <c r="P99" s="292">
        <f t="shared" si="11"/>
        <v>0</v>
      </c>
      <c r="Q99" s="116"/>
      <c r="R99" s="116"/>
    </row>
    <row r="100" spans="2:19" ht="15" customHeight="1">
      <c r="C100" s="784"/>
      <c r="D100" s="317" t="s">
        <v>107</v>
      </c>
      <c r="E100" s="322">
        <f>'電力分析(年)'!D37*(1-圖表區!E95)</f>
        <v>0</v>
      </c>
      <c r="F100" s="322">
        <f>'電力分析(年)'!E37*(1-圖表區!F95)</f>
        <v>0</v>
      </c>
      <c r="G100" s="322">
        <f>'電力分析(年)'!F37*(1-圖表區!G95)</f>
        <v>0</v>
      </c>
      <c r="H100" s="322">
        <f>'電力分析(年)'!G37*(1-圖表區!H95)</f>
        <v>0</v>
      </c>
      <c r="I100" s="322">
        <f>'電力分析(年)'!H37*(1-圖表區!I95)</f>
        <v>0</v>
      </c>
      <c r="J100" s="322">
        <f>'電力分析(年)'!I37*(1-圖表區!J95)</f>
        <v>0</v>
      </c>
      <c r="K100" s="322">
        <f>'電力分析(年)'!J37*(1-圖表區!K95)</f>
        <v>0</v>
      </c>
      <c r="L100" s="322">
        <f>'電力分析(年)'!K37*(1-圖表區!L95)</f>
        <v>0</v>
      </c>
      <c r="M100" s="322">
        <f>'電力分析(年)'!L37*(1-圖表區!M95)</f>
        <v>0</v>
      </c>
      <c r="N100" s="322">
        <f>'電力分析(年)'!M37*(1-圖表區!N95)</f>
        <v>0</v>
      </c>
      <c r="O100" s="322">
        <f>'電力分析(年)'!N37*(1-圖表區!O95)</f>
        <v>0</v>
      </c>
      <c r="P100" s="323">
        <f>'電力分析(年)'!O37*(1-圖表區!P95)</f>
        <v>0</v>
      </c>
      <c r="Q100" s="116"/>
      <c r="R100" s="116"/>
    </row>
    <row r="101" spans="2:19" ht="15" customHeight="1" thickBot="1">
      <c r="C101" s="786"/>
      <c r="D101" s="317" t="s">
        <v>106</v>
      </c>
      <c r="E101" s="322">
        <f>E93*(1-E95)</f>
        <v>0</v>
      </c>
      <c r="F101" s="322">
        <f t="shared" ref="F101:P101" si="12">F93*(1-F95)</f>
        <v>0</v>
      </c>
      <c r="G101" s="322" t="e">
        <f t="shared" si="12"/>
        <v>#DIV/0!</v>
      </c>
      <c r="H101" s="322" t="e">
        <f t="shared" si="12"/>
        <v>#DIV/0!</v>
      </c>
      <c r="I101" s="322" t="e">
        <f t="shared" si="12"/>
        <v>#DIV/0!</v>
      </c>
      <c r="J101" s="322" t="e">
        <f t="shared" si="12"/>
        <v>#DIV/0!</v>
      </c>
      <c r="K101" s="322" t="e">
        <f t="shared" si="12"/>
        <v>#DIV/0!</v>
      </c>
      <c r="L101" s="322" t="e">
        <f t="shared" si="12"/>
        <v>#DIV/0!</v>
      </c>
      <c r="M101" s="322" t="e">
        <f t="shared" si="12"/>
        <v>#DIV/0!</v>
      </c>
      <c r="N101" s="322" t="e">
        <f t="shared" si="12"/>
        <v>#DIV/0!</v>
      </c>
      <c r="O101" s="322">
        <f t="shared" si="12"/>
        <v>0</v>
      </c>
      <c r="P101" s="323">
        <f t="shared" si="12"/>
        <v>0</v>
      </c>
      <c r="Q101" s="635" t="s">
        <v>286</v>
      </c>
      <c r="R101" s="635" t="s">
        <v>287</v>
      </c>
      <c r="S101" s="635" t="s">
        <v>301</v>
      </c>
    </row>
    <row r="102" spans="2:19" ht="15">
      <c r="C102" s="793" t="s">
        <v>380</v>
      </c>
      <c r="D102" s="639" t="s">
        <v>289</v>
      </c>
      <c r="E102" s="626" t="e">
        <f>E99/E98</f>
        <v>#DIV/0!</v>
      </c>
      <c r="F102" s="626" t="e">
        <f t="shared" ref="F102" si="13">F99/F98</f>
        <v>#DIV/0!</v>
      </c>
      <c r="G102" s="626"/>
      <c r="H102" s="626"/>
      <c r="I102" s="626"/>
      <c r="J102" s="626"/>
      <c r="K102" s="626"/>
      <c r="L102" s="626"/>
      <c r="M102" s="626"/>
      <c r="N102" s="626"/>
      <c r="O102" s="626" t="e">
        <f>O99/O98</f>
        <v>#DIV/0!</v>
      </c>
      <c r="P102" s="632" t="e">
        <f t="shared" ref="P102" si="14">P99/P98</f>
        <v>#DIV/0!</v>
      </c>
      <c r="Q102" s="636" t="e">
        <f>AVERAGE(E102:F102,O102:P102)</f>
        <v>#DIV/0!</v>
      </c>
      <c r="R102" s="636" t="e">
        <f>AVERAGE(E102:F102,O102:P102)</f>
        <v>#DIV/0!</v>
      </c>
      <c r="S102" s="637" t="e">
        <f>SUM(E93:P93)/SUM(E98:P98,E100:P100)</f>
        <v>#DIV/0!</v>
      </c>
    </row>
    <row r="103" spans="2:19" ht="15.75" thickBot="1">
      <c r="C103" s="794"/>
      <c r="D103" s="640" t="s">
        <v>290</v>
      </c>
      <c r="E103" s="633"/>
      <c r="F103" s="633"/>
      <c r="G103" s="633" t="e">
        <f t="shared" ref="G103:N103" si="15">G101/G100</f>
        <v>#DIV/0!</v>
      </c>
      <c r="H103" s="633" t="e">
        <f t="shared" si="15"/>
        <v>#DIV/0!</v>
      </c>
      <c r="I103" s="633" t="e">
        <f t="shared" si="15"/>
        <v>#DIV/0!</v>
      </c>
      <c r="J103" s="633" t="e">
        <f t="shared" si="15"/>
        <v>#DIV/0!</v>
      </c>
      <c r="K103" s="633" t="e">
        <f t="shared" si="15"/>
        <v>#DIV/0!</v>
      </c>
      <c r="L103" s="633" t="e">
        <f t="shared" si="15"/>
        <v>#DIV/0!</v>
      </c>
      <c r="M103" s="633" t="e">
        <f t="shared" si="15"/>
        <v>#DIV/0!</v>
      </c>
      <c r="N103" s="633" t="e">
        <f t="shared" si="15"/>
        <v>#DIV/0!</v>
      </c>
      <c r="O103" s="633"/>
      <c r="P103" s="634"/>
      <c r="Q103" s="636" t="e">
        <f>AVERAGE(E103:P103)</f>
        <v>#DIV/0!</v>
      </c>
      <c r="R103" s="636" t="e">
        <f>AVERAGE(L103:N103,G103:J103)</f>
        <v>#DIV/0!</v>
      </c>
      <c r="S103" s="638"/>
    </row>
    <row r="107" spans="2:19" ht="13.5" hidden="1" thickBot="1"/>
    <row r="108" spans="2:19" ht="14.25" hidden="1">
      <c r="B108" s="789" t="s">
        <v>292</v>
      </c>
      <c r="C108" s="789"/>
      <c r="E108" s="5">
        <f>'電力分析(年)'!D12</f>
        <v>0</v>
      </c>
      <c r="F108" s="5">
        <f>'電力分析(年)'!E12</f>
        <v>0</v>
      </c>
      <c r="G108" s="5">
        <f>'電力分析(年)'!F12</f>
        <v>0</v>
      </c>
      <c r="H108" s="5">
        <f>'電力分析(年)'!G12</f>
        <v>0</v>
      </c>
      <c r="I108" s="5">
        <f>'電力分析(年)'!H12</f>
        <v>0</v>
      </c>
      <c r="J108" s="5">
        <f>'電力分析(年)'!I12</f>
        <v>0</v>
      </c>
      <c r="K108" s="5">
        <f>'電力分析(年)'!J12</f>
        <v>0</v>
      </c>
      <c r="L108" s="5">
        <f>'電力分析(年)'!K12</f>
        <v>0</v>
      </c>
      <c r="M108" s="5">
        <f>'電力分析(年)'!L12</f>
        <v>0</v>
      </c>
      <c r="N108" s="5">
        <f>'電力分析(年)'!M12</f>
        <v>0</v>
      </c>
      <c r="O108" s="5">
        <f>'電力分析(年)'!N12</f>
        <v>0</v>
      </c>
      <c r="P108" s="5">
        <f>'電力分析(年)'!O12</f>
        <v>0</v>
      </c>
    </row>
    <row r="109" spans="2:19" ht="13.5" hidden="1" thickBot="1">
      <c r="E109" s="72" t="s">
        <v>40</v>
      </c>
      <c r="F109" s="73" t="s">
        <v>41</v>
      </c>
      <c r="G109" s="73" t="s">
        <v>42</v>
      </c>
      <c r="H109" s="73" t="s">
        <v>43</v>
      </c>
      <c r="I109" s="73" t="s">
        <v>44</v>
      </c>
      <c r="J109" s="73" t="s">
        <v>192</v>
      </c>
      <c r="K109" s="73" t="s">
        <v>191</v>
      </c>
      <c r="L109" s="73" t="s">
        <v>190</v>
      </c>
      <c r="M109" s="73" t="s">
        <v>189</v>
      </c>
      <c r="N109" s="73" t="s">
        <v>188</v>
      </c>
      <c r="O109" s="73" t="s">
        <v>187</v>
      </c>
      <c r="P109" s="74" t="s">
        <v>217</v>
      </c>
    </row>
    <row r="110" spans="2:19" hidden="1">
      <c r="C110" s="790" t="s">
        <v>284</v>
      </c>
      <c r="D110" s="65" t="s">
        <v>24</v>
      </c>
      <c r="E110" s="105">
        <f>SUM(E111:E114)*('電力分析(年)'!D38-80)*0.0015*-1</f>
        <v>0</v>
      </c>
      <c r="F110" s="105">
        <f>SUM(F111:F114)*('電力分析(年)'!E38-80)*0.0015*-1</f>
        <v>0</v>
      </c>
      <c r="G110" s="105" t="e">
        <f>SUM(G111:G114)*('電力分析(年)'!F38-80)*0.0015*-1</f>
        <v>#DIV/0!</v>
      </c>
      <c r="H110" s="105" t="e">
        <f>SUM(H111:H114)*('電力分析(年)'!G38-80)*0.0015*-1</f>
        <v>#DIV/0!</v>
      </c>
      <c r="I110" s="105" t="e">
        <f>SUM(I111:I114)*('電力分析(年)'!H38-80)*0.0015*-1</f>
        <v>#DIV/0!</v>
      </c>
      <c r="J110" s="105" t="e">
        <f>SUM(J111:J114)*('電力分析(年)'!I38-80)*0.0015*-1</f>
        <v>#DIV/0!</v>
      </c>
      <c r="K110" s="105" t="e">
        <f>SUM(K111:K114)*('電力分析(年)'!J38-80)*0.0015*-1</f>
        <v>#DIV/0!</v>
      </c>
      <c r="L110" s="105" t="e">
        <f>SUM(L111:L114)*('電力分析(年)'!K38-80)*0.0015*-1</f>
        <v>#DIV/0!</v>
      </c>
      <c r="M110" s="105" t="e">
        <f>SUM(M111:M114)*('電力分析(年)'!L38-80)*0.0015*-1</f>
        <v>#DIV/0!</v>
      </c>
      <c r="N110" s="105" t="e">
        <f>SUM(N111:N114)*('電力分析(年)'!M38-80)*0.0015*-1</f>
        <v>#DIV/0!</v>
      </c>
      <c r="O110" s="105">
        <f>SUM(O111:O114)*('電力分析(年)'!N38-80)*0.0015*-1</f>
        <v>0</v>
      </c>
      <c r="P110" s="105">
        <f>SUM(P111:P114)*('電力分析(年)'!O38-80)*0.0015*-1</f>
        <v>0</v>
      </c>
    </row>
    <row r="111" spans="2:19" hidden="1">
      <c r="C111" s="791"/>
      <c r="D111" s="67" t="s">
        <v>9</v>
      </c>
      <c r="E111" s="106">
        <f>'電力分析(年)'!D40</f>
        <v>0</v>
      </c>
      <c r="F111" s="106">
        <f>'電力分析(年)'!E40</f>
        <v>0</v>
      </c>
      <c r="G111" s="106">
        <f>'電力分析(年)'!F40</f>
        <v>0</v>
      </c>
      <c r="H111" s="106">
        <f>'電力分析(年)'!G40</f>
        <v>0</v>
      </c>
      <c r="I111" s="106">
        <f>'電力分析(年)'!H40</f>
        <v>0</v>
      </c>
      <c r="J111" s="106">
        <f>'電力分析(年)'!I40</f>
        <v>0</v>
      </c>
      <c r="K111" s="106">
        <f>'電力分析(年)'!J40</f>
        <v>0</v>
      </c>
      <c r="L111" s="106">
        <f>'電力分析(年)'!K40</f>
        <v>0</v>
      </c>
      <c r="M111" s="106">
        <f>'電力分析(年)'!L40</f>
        <v>0</v>
      </c>
      <c r="N111" s="106">
        <f>'電力分析(年)'!M40</f>
        <v>0</v>
      </c>
      <c r="O111" s="106">
        <f>'電力分析(年)'!N40</f>
        <v>0</v>
      </c>
      <c r="P111" s="106">
        <f>'電力分析(年)'!O40</f>
        <v>0</v>
      </c>
    </row>
    <row r="112" spans="2:19" hidden="1">
      <c r="C112" s="791"/>
      <c r="D112" s="67" t="s">
        <v>26</v>
      </c>
      <c r="E112" s="106">
        <f>三段式新電價!C52</f>
        <v>0</v>
      </c>
      <c r="F112" s="106">
        <f>三段式新電價!D52</f>
        <v>0</v>
      </c>
      <c r="G112" s="106" t="e">
        <f>三段式新電價!E52</f>
        <v>#DIV/0!</v>
      </c>
      <c r="H112" s="106" t="e">
        <f>三段式新電價!F52</f>
        <v>#DIV/0!</v>
      </c>
      <c r="I112" s="106" t="e">
        <f>三段式新電價!G52</f>
        <v>#DIV/0!</v>
      </c>
      <c r="J112" s="106" t="e">
        <f>三段式新電價!H52</f>
        <v>#DIV/0!</v>
      </c>
      <c r="K112" s="106" t="e">
        <f>三段式新電價!I52</f>
        <v>#DIV/0!</v>
      </c>
      <c r="L112" s="106" t="e">
        <f>三段式新電價!J52</f>
        <v>#DIV/0!</v>
      </c>
      <c r="M112" s="106" t="e">
        <f>三段式新電價!K52</f>
        <v>#DIV/0!</v>
      </c>
      <c r="N112" s="106" t="e">
        <f>三段式新電價!L52</f>
        <v>#DIV/0!</v>
      </c>
      <c r="O112" s="106">
        <f>三段式新電價!M52</f>
        <v>0</v>
      </c>
      <c r="P112" s="106">
        <f>三段式新電價!N52</f>
        <v>0</v>
      </c>
    </row>
    <row r="113" spans="3:19" hidden="1">
      <c r="C113" s="791"/>
      <c r="D113" s="67" t="s">
        <v>27</v>
      </c>
      <c r="E113" s="106">
        <f>'電力分析(年)'!D43</f>
        <v>0</v>
      </c>
      <c r="F113" s="106">
        <f>'電力分析(年)'!E43</f>
        <v>0</v>
      </c>
      <c r="G113" s="106">
        <f>'電力分析(年)'!F43</f>
        <v>0</v>
      </c>
      <c r="H113" s="106">
        <f>'電力分析(年)'!G43</f>
        <v>0</v>
      </c>
      <c r="I113" s="106">
        <f>'電力分析(年)'!H43</f>
        <v>0</v>
      </c>
      <c r="J113" s="106">
        <f>'電力分析(年)'!I43</f>
        <v>0</v>
      </c>
      <c r="K113" s="106">
        <f>'電力分析(年)'!J43</f>
        <v>0</v>
      </c>
      <c r="L113" s="106">
        <f>'電力分析(年)'!K43</f>
        <v>0</v>
      </c>
      <c r="M113" s="106">
        <f>'電力分析(年)'!L43</f>
        <v>0</v>
      </c>
      <c r="N113" s="106">
        <f>'電力分析(年)'!M43</f>
        <v>0</v>
      </c>
      <c r="O113" s="106">
        <f>'電力分析(年)'!N43</f>
        <v>0</v>
      </c>
      <c r="P113" s="106">
        <f>'電力分析(年)'!O43</f>
        <v>0</v>
      </c>
    </row>
    <row r="114" spans="3:19" hidden="1">
      <c r="C114" s="791"/>
      <c r="D114" s="67" t="s">
        <v>30</v>
      </c>
      <c r="E114" s="106">
        <f>'電力分析(年)'!D44</f>
        <v>0</v>
      </c>
      <c r="F114" s="106">
        <f>'電力分析(年)'!E44</f>
        <v>0</v>
      </c>
      <c r="G114" s="106">
        <f>'電力分析(年)'!F44</f>
        <v>0</v>
      </c>
      <c r="H114" s="106">
        <f>'電力分析(年)'!G44</f>
        <v>0</v>
      </c>
      <c r="I114" s="106">
        <f>'電力分析(年)'!H44</f>
        <v>0</v>
      </c>
      <c r="J114" s="106">
        <f>'電力分析(年)'!I44</f>
        <v>0</v>
      </c>
      <c r="K114" s="106">
        <f>'電力分析(年)'!J44</f>
        <v>0</v>
      </c>
      <c r="L114" s="106">
        <f>'電力分析(年)'!K44</f>
        <v>0</v>
      </c>
      <c r="M114" s="106">
        <f>'電力分析(年)'!L44</f>
        <v>0</v>
      </c>
      <c r="N114" s="106">
        <f>'電力分析(年)'!M44</f>
        <v>0</v>
      </c>
      <c r="O114" s="106">
        <f>'電力分析(年)'!N44</f>
        <v>0</v>
      </c>
      <c r="P114" s="106">
        <f>'電力分析(年)'!O44</f>
        <v>0</v>
      </c>
    </row>
    <row r="115" spans="3:19" hidden="1">
      <c r="C115" s="791"/>
      <c r="D115" s="67" t="s">
        <v>52</v>
      </c>
      <c r="E115" s="54">
        <f t="shared" ref="E115:P115" si="16">E116-E117</f>
        <v>0</v>
      </c>
      <c r="F115" s="54">
        <f t="shared" si="16"/>
        <v>0</v>
      </c>
      <c r="G115" s="54" t="e">
        <f t="shared" si="16"/>
        <v>#DIV/0!</v>
      </c>
      <c r="H115" s="54" t="e">
        <f t="shared" si="16"/>
        <v>#DIV/0!</v>
      </c>
      <c r="I115" s="54" t="e">
        <f t="shared" si="16"/>
        <v>#DIV/0!</v>
      </c>
      <c r="J115" s="54" t="e">
        <f t="shared" si="16"/>
        <v>#DIV/0!</v>
      </c>
      <c r="K115" s="54" t="e">
        <f t="shared" si="16"/>
        <v>#DIV/0!</v>
      </c>
      <c r="L115" s="54" t="e">
        <f t="shared" si="16"/>
        <v>#DIV/0!</v>
      </c>
      <c r="M115" s="54" t="e">
        <f t="shared" si="16"/>
        <v>#DIV/0!</v>
      </c>
      <c r="N115" s="54" t="e">
        <f t="shared" si="16"/>
        <v>#DIV/0!</v>
      </c>
      <c r="O115" s="54">
        <f t="shared" si="16"/>
        <v>0</v>
      </c>
      <c r="P115" s="54">
        <f t="shared" si="16"/>
        <v>0</v>
      </c>
    </row>
    <row r="116" spans="3:19" hidden="1">
      <c r="C116" s="791"/>
      <c r="D116" s="67" t="s">
        <v>57</v>
      </c>
      <c r="E116" s="54">
        <f>SUM(E110:E114)</f>
        <v>0</v>
      </c>
      <c r="F116" s="54">
        <f t="shared" ref="F116:P116" si="17">SUM(F110:F114)</f>
        <v>0</v>
      </c>
      <c r="G116" s="54" t="e">
        <f t="shared" si="17"/>
        <v>#DIV/0!</v>
      </c>
      <c r="H116" s="54" t="e">
        <f t="shared" si="17"/>
        <v>#DIV/0!</v>
      </c>
      <c r="I116" s="54" t="e">
        <f t="shared" si="17"/>
        <v>#DIV/0!</v>
      </c>
      <c r="J116" s="54" t="e">
        <f t="shared" si="17"/>
        <v>#DIV/0!</v>
      </c>
      <c r="K116" s="54" t="e">
        <f t="shared" si="17"/>
        <v>#DIV/0!</v>
      </c>
      <c r="L116" s="54" t="e">
        <f t="shared" si="17"/>
        <v>#DIV/0!</v>
      </c>
      <c r="M116" s="54" t="e">
        <f t="shared" si="17"/>
        <v>#DIV/0!</v>
      </c>
      <c r="N116" s="54" t="e">
        <f t="shared" si="17"/>
        <v>#DIV/0!</v>
      </c>
      <c r="O116" s="54">
        <f t="shared" si="17"/>
        <v>0</v>
      </c>
      <c r="P116" s="54">
        <f t="shared" si="17"/>
        <v>0</v>
      </c>
    </row>
    <row r="117" spans="3:19" ht="13.5" hidden="1" thickBot="1">
      <c r="C117" s="792"/>
      <c r="D117" s="66" t="s">
        <v>58</v>
      </c>
      <c r="E117" s="64">
        <f>E116/1.05</f>
        <v>0</v>
      </c>
      <c r="F117" s="64">
        <f t="shared" ref="F117:P117" si="18">F116/1.05</f>
        <v>0</v>
      </c>
      <c r="G117" s="64" t="e">
        <f t="shared" si="18"/>
        <v>#DIV/0!</v>
      </c>
      <c r="H117" s="64" t="e">
        <f t="shared" si="18"/>
        <v>#DIV/0!</v>
      </c>
      <c r="I117" s="64" t="e">
        <f t="shared" si="18"/>
        <v>#DIV/0!</v>
      </c>
      <c r="J117" s="64" t="e">
        <f t="shared" si="18"/>
        <v>#DIV/0!</v>
      </c>
      <c r="K117" s="64" t="e">
        <f t="shared" si="18"/>
        <v>#DIV/0!</v>
      </c>
      <c r="L117" s="64" t="e">
        <f t="shared" si="18"/>
        <v>#DIV/0!</v>
      </c>
      <c r="M117" s="64" t="e">
        <f t="shared" si="18"/>
        <v>#DIV/0!</v>
      </c>
      <c r="N117" s="64" t="e">
        <f t="shared" si="18"/>
        <v>#DIV/0!</v>
      </c>
      <c r="O117" s="64">
        <f t="shared" si="18"/>
        <v>0</v>
      </c>
      <c r="P117" s="64">
        <f t="shared" si="18"/>
        <v>0</v>
      </c>
    </row>
    <row r="118" spans="3:19" hidden="1">
      <c r="C118" s="777" t="s">
        <v>285</v>
      </c>
      <c r="D118" s="68" t="s">
        <v>103</v>
      </c>
      <c r="E118" s="107">
        <f>SUM('電力分析(年)'!D18:D20)/'電力分析(年)'!D17</f>
        <v>0</v>
      </c>
      <c r="F118" s="107">
        <f>SUM('電力分析(年)'!E18:E20)/'電力分析(年)'!E17</f>
        <v>0</v>
      </c>
      <c r="G118" s="107">
        <f>SUM('電力分析(年)'!F18:F20)/'電力分析(年)'!F17</f>
        <v>0</v>
      </c>
      <c r="H118" s="107">
        <f>SUM('電力分析(年)'!G18:G20)/'電力分析(年)'!G17</f>
        <v>0</v>
      </c>
      <c r="I118" s="107">
        <f>SUM('電力分析(年)'!H18:H20)/'電力分析(年)'!H17</f>
        <v>0</v>
      </c>
      <c r="J118" s="107">
        <f>SUM('電力分析(年)'!I18:I20)/'電力分析(年)'!I17</f>
        <v>0</v>
      </c>
      <c r="K118" s="107">
        <f>SUM('電力分析(年)'!J18:J20)/'電力分析(年)'!J17</f>
        <v>0</v>
      </c>
      <c r="L118" s="107">
        <f>SUM('電力分析(年)'!K18:K20)/'電力分析(年)'!K17</f>
        <v>0</v>
      </c>
      <c r="M118" s="107">
        <f>SUM('電力分析(年)'!L18:L20)/'電力分析(年)'!L17</f>
        <v>0</v>
      </c>
      <c r="N118" s="107">
        <f>SUM('電力分析(年)'!M18:M20)/'電力分析(年)'!M17</f>
        <v>0</v>
      </c>
      <c r="O118" s="107">
        <f>SUM('電力分析(年)'!N18:N20)/'電力分析(年)'!N17</f>
        <v>0</v>
      </c>
      <c r="P118" s="107">
        <f>SUM('電力分析(年)'!O18:O20)/'電力分析(年)'!O17</f>
        <v>0</v>
      </c>
    </row>
    <row r="119" spans="3:19" hidden="1">
      <c r="C119" s="778"/>
      <c r="D119" s="68" t="s">
        <v>138</v>
      </c>
      <c r="E119" s="53">
        <f>SUM('電力分析(年)'!D18:D20)</f>
        <v>0</v>
      </c>
      <c r="F119" s="53">
        <f>SUM('電力分析(年)'!E18:E20)</f>
        <v>0</v>
      </c>
      <c r="G119" s="53">
        <f>SUM('電力分析(年)'!F18:F20)</f>
        <v>0</v>
      </c>
      <c r="H119" s="53">
        <f>SUM('電力分析(年)'!G18:G20)</f>
        <v>0</v>
      </c>
      <c r="I119" s="53">
        <f>SUM('電力分析(年)'!H18:H20)</f>
        <v>0</v>
      </c>
      <c r="J119" s="53">
        <f>SUM('電力分析(年)'!I18:I20)</f>
        <v>0</v>
      </c>
      <c r="K119" s="53">
        <f>SUM('電力分析(年)'!J18:J20)</f>
        <v>0</v>
      </c>
      <c r="L119" s="53">
        <f>SUM('電力分析(年)'!K18:K20)</f>
        <v>0</v>
      </c>
      <c r="M119" s="53">
        <f>SUM('電力分析(年)'!L18:L20)</f>
        <v>0</v>
      </c>
      <c r="N119" s="53">
        <f>SUM('電力分析(年)'!M18:M20)</f>
        <v>0</v>
      </c>
      <c r="O119" s="53">
        <f>SUM('電力分析(年)'!N18:N20)</f>
        <v>0</v>
      </c>
      <c r="P119" s="53">
        <f>SUM('電力分析(年)'!O18:O20)</f>
        <v>0</v>
      </c>
    </row>
    <row r="120" spans="3:19" hidden="1">
      <c r="C120" s="778"/>
      <c r="D120" s="68" t="s">
        <v>84</v>
      </c>
      <c r="E120" s="53">
        <f>'電力分析(年)'!D17-SUM('電力分析(年)'!D18:D20)</f>
        <v>1</v>
      </c>
      <c r="F120" s="53">
        <f>'電力分析(年)'!E17-SUM('電力分析(年)'!E18:E20)</f>
        <v>1</v>
      </c>
      <c r="G120" s="53">
        <f>'電力分析(年)'!F17-SUM('電力分析(年)'!F18:F20)</f>
        <v>1</v>
      </c>
      <c r="H120" s="53">
        <f>'電力分析(年)'!G17-SUM('電力分析(年)'!G18:G20)</f>
        <v>1</v>
      </c>
      <c r="I120" s="53">
        <f>'電力分析(年)'!H17-SUM('電力分析(年)'!H18:H20)</f>
        <v>1</v>
      </c>
      <c r="J120" s="53">
        <f>'電力分析(年)'!I17-SUM('電力分析(年)'!I18:I20)</f>
        <v>1</v>
      </c>
      <c r="K120" s="53">
        <f>'電力分析(年)'!J17-SUM('電力分析(年)'!J18:J20)</f>
        <v>1</v>
      </c>
      <c r="L120" s="53">
        <f>'電力分析(年)'!K17-SUM('電力分析(年)'!K18:K20)</f>
        <v>1</v>
      </c>
      <c r="M120" s="53">
        <f>'電力分析(年)'!L17-SUM('電力分析(年)'!L18:L20)</f>
        <v>1</v>
      </c>
      <c r="N120" s="53">
        <f>'電力分析(年)'!M17-SUM('電力分析(年)'!M18:M20)</f>
        <v>1</v>
      </c>
      <c r="O120" s="53">
        <f>'電力分析(年)'!N17-SUM('電力分析(年)'!N18:N20)</f>
        <v>1</v>
      </c>
      <c r="P120" s="53">
        <f>'電力分析(年)'!O17-SUM('電力分析(年)'!O18:O20)</f>
        <v>1</v>
      </c>
    </row>
    <row r="121" spans="3:19" hidden="1">
      <c r="C121" s="778"/>
      <c r="D121" s="68" t="s">
        <v>104</v>
      </c>
      <c r="E121" s="108">
        <f>E118*'電力分析(年)'!D37</f>
        <v>0</v>
      </c>
      <c r="F121" s="108">
        <f>F118*'電力分析(年)'!E37</f>
        <v>0</v>
      </c>
      <c r="G121" s="108">
        <f>G118*'電力分析(年)'!F37</f>
        <v>0</v>
      </c>
      <c r="H121" s="108">
        <f>H118*'電力分析(年)'!G37</f>
        <v>0</v>
      </c>
      <c r="I121" s="108">
        <f>I118*'電力分析(年)'!H37</f>
        <v>0</v>
      </c>
      <c r="J121" s="108">
        <f>J118*'電力分析(年)'!I37</f>
        <v>0</v>
      </c>
      <c r="K121" s="108">
        <f>K118*'電力分析(年)'!J37</f>
        <v>0</v>
      </c>
      <c r="L121" s="108">
        <f>L118*'電力分析(年)'!K37</f>
        <v>0</v>
      </c>
      <c r="M121" s="108">
        <f>M118*'電力分析(年)'!L37</f>
        <v>0</v>
      </c>
      <c r="N121" s="108">
        <f>N118*'電力分析(年)'!M37</f>
        <v>0</v>
      </c>
      <c r="O121" s="108">
        <f>O118*'電力分析(年)'!N37</f>
        <v>0</v>
      </c>
      <c r="P121" s="108">
        <f>P118*'電力分析(年)'!O37</f>
        <v>0</v>
      </c>
    </row>
    <row r="122" spans="3:19" hidden="1">
      <c r="C122" s="778"/>
      <c r="D122" s="68" t="s">
        <v>105</v>
      </c>
      <c r="E122" s="109">
        <f>E118*E116</f>
        <v>0</v>
      </c>
      <c r="F122" s="109">
        <f t="shared" ref="F122:P122" si="19">F118*F116</f>
        <v>0</v>
      </c>
      <c r="G122" s="109" t="e">
        <f t="shared" si="19"/>
        <v>#DIV/0!</v>
      </c>
      <c r="H122" s="109" t="e">
        <f t="shared" si="19"/>
        <v>#DIV/0!</v>
      </c>
      <c r="I122" s="109" t="e">
        <f t="shared" si="19"/>
        <v>#DIV/0!</v>
      </c>
      <c r="J122" s="109" t="e">
        <f t="shared" si="19"/>
        <v>#DIV/0!</v>
      </c>
      <c r="K122" s="109" t="e">
        <f t="shared" si="19"/>
        <v>#DIV/0!</v>
      </c>
      <c r="L122" s="109" t="e">
        <f t="shared" si="19"/>
        <v>#DIV/0!</v>
      </c>
      <c r="M122" s="109" t="e">
        <f t="shared" si="19"/>
        <v>#DIV/0!</v>
      </c>
      <c r="N122" s="109" t="e">
        <f t="shared" si="19"/>
        <v>#DIV/0!</v>
      </c>
      <c r="O122" s="109">
        <f t="shared" si="19"/>
        <v>0</v>
      </c>
      <c r="P122" s="109">
        <f t="shared" si="19"/>
        <v>0</v>
      </c>
    </row>
    <row r="123" spans="3:19" hidden="1">
      <c r="C123" s="778"/>
      <c r="D123" s="68" t="s">
        <v>107</v>
      </c>
      <c r="E123" s="110">
        <f>'電力分析(年)'!D37*(1-圖表區!E118)</f>
        <v>0</v>
      </c>
      <c r="F123" s="110">
        <f>'電力分析(年)'!E37*(1-圖表區!F118)</f>
        <v>0</v>
      </c>
      <c r="G123" s="110">
        <f>'電力分析(年)'!F37*(1-圖表區!G118)</f>
        <v>0</v>
      </c>
      <c r="H123" s="110">
        <f>'電力分析(年)'!G37*(1-圖表區!H118)</f>
        <v>0</v>
      </c>
      <c r="I123" s="110">
        <f>'電力分析(年)'!H37*(1-圖表區!I118)</f>
        <v>0</v>
      </c>
      <c r="J123" s="110">
        <f>'電力分析(年)'!I37*(1-圖表區!J118)</f>
        <v>0</v>
      </c>
      <c r="K123" s="110">
        <f>'電力分析(年)'!J37*(1-圖表區!K118)</f>
        <v>0</v>
      </c>
      <c r="L123" s="110">
        <f>'電力分析(年)'!K37*(1-圖表區!L118)</f>
        <v>0</v>
      </c>
      <c r="M123" s="110">
        <f>'電力分析(年)'!L37*(1-圖表區!M118)</f>
        <v>0</v>
      </c>
      <c r="N123" s="110">
        <f>'電力分析(年)'!M37*(1-圖表區!N118)</f>
        <v>0</v>
      </c>
      <c r="O123" s="110">
        <f>'電力分析(年)'!N37*(1-圖表區!O118)</f>
        <v>0</v>
      </c>
      <c r="P123" s="110">
        <f>'電力分析(年)'!O37*(1-圖表區!P118)</f>
        <v>0</v>
      </c>
    </row>
    <row r="124" spans="3:19" ht="17.25" hidden="1" thickBot="1">
      <c r="C124" s="779"/>
      <c r="D124" s="68" t="s">
        <v>106</v>
      </c>
      <c r="E124" s="110">
        <f>E116*(1-E118)</f>
        <v>0</v>
      </c>
      <c r="F124" s="110">
        <f t="shared" ref="F124:P124" si="20">F116*(1-F118)</f>
        <v>0</v>
      </c>
      <c r="G124" s="110" t="e">
        <f t="shared" si="20"/>
        <v>#DIV/0!</v>
      </c>
      <c r="H124" s="110" t="e">
        <f t="shared" si="20"/>
        <v>#DIV/0!</v>
      </c>
      <c r="I124" s="110" t="e">
        <f t="shared" si="20"/>
        <v>#DIV/0!</v>
      </c>
      <c r="J124" s="110" t="e">
        <f t="shared" si="20"/>
        <v>#DIV/0!</v>
      </c>
      <c r="K124" s="110" t="e">
        <f t="shared" si="20"/>
        <v>#DIV/0!</v>
      </c>
      <c r="L124" s="110" t="e">
        <f t="shared" si="20"/>
        <v>#DIV/0!</v>
      </c>
      <c r="M124" s="110" t="e">
        <f t="shared" si="20"/>
        <v>#DIV/0!</v>
      </c>
      <c r="N124" s="110" t="e">
        <f t="shared" si="20"/>
        <v>#DIV/0!</v>
      </c>
      <c r="O124" s="110">
        <f t="shared" si="20"/>
        <v>0</v>
      </c>
      <c r="P124" s="110">
        <f t="shared" si="20"/>
        <v>0</v>
      </c>
      <c r="Q124" s="111" t="s">
        <v>286</v>
      </c>
      <c r="R124" s="111" t="s">
        <v>287</v>
      </c>
      <c r="S124" s="111" t="s">
        <v>301</v>
      </c>
    </row>
    <row r="125" spans="3:19" ht="16.5" hidden="1">
      <c r="C125" s="780" t="s">
        <v>288</v>
      </c>
      <c r="D125" s="112" t="s">
        <v>289</v>
      </c>
      <c r="E125" s="53"/>
      <c r="F125" s="53"/>
      <c r="G125" s="53"/>
      <c r="H125" s="53"/>
      <c r="I125" s="53"/>
      <c r="J125" s="53"/>
      <c r="K125" s="53"/>
      <c r="L125" s="53" t="e">
        <f>L122/L121</f>
        <v>#DIV/0!</v>
      </c>
      <c r="M125" s="53" t="e">
        <f>M122/M121</f>
        <v>#DIV/0!</v>
      </c>
      <c r="N125" s="53" t="e">
        <f>N122/N121</f>
        <v>#DIV/0!</v>
      </c>
      <c r="O125" s="53"/>
      <c r="P125" s="53"/>
      <c r="Q125" s="113" t="e">
        <f>AVERAGE(K125:O125)</f>
        <v>#DIV/0!</v>
      </c>
      <c r="R125" s="113" t="e">
        <f>AVERAGE(L125:N125)</f>
        <v>#DIV/0!</v>
      </c>
      <c r="S125" s="117" t="e">
        <f>SUM(E116:P116)/SUM(E121:P121,E123:P123)</f>
        <v>#DIV/0!</v>
      </c>
    </row>
    <row r="126" spans="3:19" ht="17.25" hidden="1" thickBot="1">
      <c r="C126" s="781"/>
      <c r="D126" s="112" t="s">
        <v>290</v>
      </c>
      <c r="E126" s="53" t="e">
        <f t="shared" ref="E126:J126" si="21">E124/E123</f>
        <v>#DIV/0!</v>
      </c>
      <c r="F126" s="53" t="e">
        <f t="shared" si="21"/>
        <v>#DIV/0!</v>
      </c>
      <c r="G126" s="53" t="e">
        <f t="shared" si="21"/>
        <v>#DIV/0!</v>
      </c>
      <c r="H126" s="53" t="e">
        <f t="shared" si="21"/>
        <v>#DIV/0!</v>
      </c>
      <c r="I126" s="53" t="e">
        <f t="shared" si="21"/>
        <v>#DIV/0!</v>
      </c>
      <c r="J126" s="53" t="e">
        <f t="shared" si="21"/>
        <v>#DIV/0!</v>
      </c>
      <c r="K126" s="53"/>
      <c r="L126" s="53"/>
      <c r="M126" s="53"/>
      <c r="N126" s="53"/>
      <c r="O126" s="53"/>
      <c r="P126" s="53" t="e">
        <f>P124/P123</f>
        <v>#DIV/0!</v>
      </c>
      <c r="Q126" s="113" t="e">
        <f>AVERAGE(E126:P126)</f>
        <v>#DIV/0!</v>
      </c>
      <c r="R126" s="113" t="e">
        <f>AVERAGE(P126,E126:F126,H126:J126)</f>
        <v>#DIV/0!</v>
      </c>
    </row>
    <row r="127" spans="3:19" hidden="1">
      <c r="Q127" s="85"/>
    </row>
  </sheetData>
  <mergeCells count="12">
    <mergeCell ref="C118:C124"/>
    <mergeCell ref="C125:C126"/>
    <mergeCell ref="B67:C67"/>
    <mergeCell ref="C69:C76"/>
    <mergeCell ref="C77:C83"/>
    <mergeCell ref="C84:C85"/>
    <mergeCell ref="B108:C108"/>
    <mergeCell ref="C110:C117"/>
    <mergeCell ref="C87:C94"/>
    <mergeCell ref="C95:C101"/>
    <mergeCell ref="C102:C103"/>
    <mergeCell ref="C86:P86"/>
  </mergeCells>
  <phoneticPr fontId="13" type="noConversion"/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3">
    <tabColor rgb="FF008F00"/>
  </sheetPr>
  <dimension ref="B1:X73"/>
  <sheetViews>
    <sheetView zoomScaleNormal="100" workbookViewId="0">
      <selection activeCell="H79" sqref="H79"/>
    </sheetView>
  </sheetViews>
  <sheetFormatPr defaultColWidth="8.625" defaultRowHeight="12.75"/>
  <cols>
    <col min="1" max="1" width="4.125" customWidth="1"/>
    <col min="2" max="2" width="23" customWidth="1"/>
    <col min="3" max="3" width="13.125" customWidth="1"/>
    <col min="4" max="4" width="15.375" bestFit="1" customWidth="1"/>
    <col min="5" max="8" width="14.375" customWidth="1"/>
    <col min="9" max="9" width="12.125" customWidth="1"/>
    <col min="10" max="10" width="12.875" bestFit="1" customWidth="1"/>
    <col min="11" max="11" width="12.5" customWidth="1"/>
    <col min="12" max="13" width="14.375" bestFit="1" customWidth="1"/>
    <col min="14" max="14" width="12.875" customWidth="1"/>
    <col min="15" max="16" width="15.5" bestFit="1" customWidth="1"/>
    <col min="17" max="17" width="16.125" bestFit="1" customWidth="1"/>
    <col min="20" max="20" width="10.125" customWidth="1"/>
    <col min="23" max="24" width="13" customWidth="1"/>
  </cols>
  <sheetData>
    <row r="1" spans="2:24" ht="13.5" thickBot="1"/>
    <row r="2" spans="2:24" s="120" customFormat="1" ht="17.25" customHeight="1">
      <c r="B2" s="768" t="s">
        <v>365</v>
      </c>
      <c r="C2" s="769"/>
      <c r="D2" s="769"/>
      <c r="E2" s="769"/>
      <c r="F2" s="769"/>
      <c r="G2" s="378" t="s">
        <v>328</v>
      </c>
      <c r="H2" s="379">
        <f>LOOKUP(G2,{"低壓二段","特高壓二段","特高壓三段","高壓二段","高壓三段"},{1,2,3,4,5})</f>
        <v>5</v>
      </c>
      <c r="J2" s="773">
        <v>2016.04</v>
      </c>
      <c r="K2" s="774"/>
      <c r="L2" s="774"/>
      <c r="M2" s="774"/>
      <c r="N2" s="774"/>
      <c r="O2" s="612" t="str">
        <f>G2</f>
        <v>高壓三段</v>
      </c>
      <c r="P2" s="379">
        <f>H2</f>
        <v>5</v>
      </c>
      <c r="R2" s="773" t="s">
        <v>366</v>
      </c>
      <c r="S2" s="774"/>
      <c r="T2" s="774"/>
      <c r="U2" s="774"/>
      <c r="V2" s="774"/>
      <c r="W2" s="378" t="s">
        <v>63</v>
      </c>
      <c r="X2" s="379">
        <f>LOOKUP(W2,{"特高壓","高壓"},{1,2})</f>
        <v>2</v>
      </c>
    </row>
    <row r="3" spans="2:24" s="120" customFormat="1" ht="33">
      <c r="B3" s="770"/>
      <c r="C3" s="771"/>
      <c r="D3" s="771"/>
      <c r="E3" s="771"/>
      <c r="F3" s="771"/>
      <c r="G3" s="603" t="s">
        <v>193</v>
      </c>
      <c r="H3" s="604" t="s">
        <v>194</v>
      </c>
      <c r="J3" s="775"/>
      <c r="K3" s="776"/>
      <c r="L3" s="776"/>
      <c r="M3" s="776"/>
      <c r="N3" s="776"/>
      <c r="O3" s="603" t="s">
        <v>193</v>
      </c>
      <c r="P3" s="604" t="s">
        <v>194</v>
      </c>
      <c r="R3" s="775"/>
      <c r="S3" s="776"/>
      <c r="T3" s="776"/>
      <c r="U3" s="776"/>
      <c r="V3" s="776"/>
      <c r="W3" s="603" t="s">
        <v>259</v>
      </c>
      <c r="X3" s="604" t="s">
        <v>260</v>
      </c>
    </row>
    <row r="4" spans="2:24" s="120" customFormat="1" ht="17.25" customHeight="1">
      <c r="B4" s="772" t="s">
        <v>195</v>
      </c>
      <c r="C4" s="755" t="s">
        <v>196</v>
      </c>
      <c r="D4" s="755"/>
      <c r="E4" s="755"/>
      <c r="F4" s="755"/>
      <c r="G4" s="755">
        <f>IF(H2=1,電價對照表!H102,0)</f>
        <v>0</v>
      </c>
      <c r="H4" s="762"/>
      <c r="J4" s="772" t="s">
        <v>195</v>
      </c>
      <c r="K4" s="755" t="s">
        <v>196</v>
      </c>
      <c r="L4" s="755"/>
      <c r="M4" s="755"/>
      <c r="N4" s="755"/>
      <c r="O4" s="755">
        <f>IF(P2=1,電價對照表!H27,0)</f>
        <v>0</v>
      </c>
      <c r="P4" s="762"/>
      <c r="R4" s="807" t="s">
        <v>262</v>
      </c>
      <c r="S4" s="801" t="s">
        <v>261</v>
      </c>
      <c r="T4" s="801"/>
      <c r="U4" s="801"/>
      <c r="V4" s="801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72"/>
      <c r="C5" s="755" t="s">
        <v>197</v>
      </c>
      <c r="D5" s="755"/>
      <c r="E5" s="755"/>
      <c r="F5" s="755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2"/>
      <c r="K5" s="755" t="s">
        <v>197</v>
      </c>
      <c r="L5" s="755"/>
      <c r="M5" s="755"/>
      <c r="N5" s="755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7"/>
      <c r="S5" s="801" t="s">
        <v>329</v>
      </c>
      <c r="T5" s="801"/>
      <c r="U5" s="801"/>
      <c r="V5" s="801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72"/>
      <c r="C6" s="755" t="s">
        <v>324</v>
      </c>
      <c r="D6" s="755"/>
      <c r="E6" s="755"/>
      <c r="F6" s="755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2"/>
      <c r="K6" s="755" t="s">
        <v>324</v>
      </c>
      <c r="L6" s="755"/>
      <c r="M6" s="755"/>
      <c r="N6" s="755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7"/>
      <c r="S6" s="801" t="s">
        <v>263</v>
      </c>
      <c r="T6" s="801"/>
      <c r="U6" s="801"/>
      <c r="V6" s="801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72"/>
      <c r="C7" s="755" t="s">
        <v>198</v>
      </c>
      <c r="D7" s="755"/>
      <c r="E7" s="755"/>
      <c r="F7" s="755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2"/>
      <c r="K7" s="755" t="s">
        <v>198</v>
      </c>
      <c r="L7" s="755"/>
      <c r="M7" s="755"/>
      <c r="N7" s="755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7"/>
      <c r="S7" s="801" t="s">
        <v>264</v>
      </c>
      <c r="T7" s="801"/>
      <c r="U7" s="801"/>
      <c r="V7" s="801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6.5">
      <c r="B8" s="772"/>
      <c r="C8" s="755" t="s">
        <v>199</v>
      </c>
      <c r="D8" s="755"/>
      <c r="E8" s="755"/>
      <c r="F8" s="755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2"/>
      <c r="K8" s="755" t="s">
        <v>199</v>
      </c>
      <c r="L8" s="755"/>
      <c r="M8" s="755"/>
      <c r="N8" s="755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4" t="s">
        <v>268</v>
      </c>
      <c r="S8" s="802" t="s">
        <v>265</v>
      </c>
      <c r="T8" s="616" t="s">
        <v>266</v>
      </c>
      <c r="U8" s="801" t="s">
        <v>269</v>
      </c>
      <c r="V8" s="801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59" t="s">
        <v>200</v>
      </c>
      <c r="C9" s="756" t="s">
        <v>201</v>
      </c>
      <c r="D9" s="605" t="s">
        <v>202</v>
      </c>
      <c r="E9" s="605" t="s">
        <v>325</v>
      </c>
      <c r="F9" s="665" t="s">
        <v>397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59" t="s">
        <v>200</v>
      </c>
      <c r="K9" s="756" t="s">
        <v>201</v>
      </c>
      <c r="L9" s="605" t="s">
        <v>202</v>
      </c>
      <c r="M9" s="605" t="s">
        <v>325</v>
      </c>
      <c r="N9" s="665" t="s">
        <v>397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5"/>
      <c r="S9" s="802"/>
      <c r="T9" s="801" t="s">
        <v>270</v>
      </c>
      <c r="U9" s="803" t="s">
        <v>271</v>
      </c>
      <c r="V9" s="803"/>
      <c r="W9" s="801">
        <f>IF($X2=2,電價對照表!H129,IF($X2=1,電價對照表!H135,0))</f>
        <v>1.41</v>
      </c>
      <c r="X9" s="757">
        <f>IF($X2=2,電價對照表!H130,IF($X2=1,電價對照表!H136,0))</f>
        <v>1.31</v>
      </c>
    </row>
    <row r="10" spans="2:24" s="120" customFormat="1" ht="49.5">
      <c r="B10" s="759"/>
      <c r="C10" s="756"/>
      <c r="D10" s="755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59"/>
      <c r="K10" s="756"/>
      <c r="L10" s="755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5"/>
      <c r="S10" s="802"/>
      <c r="T10" s="801"/>
      <c r="U10" s="803"/>
      <c r="V10" s="803"/>
      <c r="W10" s="801"/>
      <c r="X10" s="757"/>
    </row>
    <row r="11" spans="2:24" s="120" customFormat="1" ht="17.25" customHeight="1">
      <c r="B11" s="759"/>
      <c r="C11" s="756"/>
      <c r="D11" s="755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59"/>
      <c r="K11" s="756"/>
      <c r="L11" s="755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5"/>
      <c r="S11" s="802" t="s">
        <v>272</v>
      </c>
      <c r="T11" s="616" t="s">
        <v>273</v>
      </c>
      <c r="U11" s="801" t="s">
        <v>269</v>
      </c>
      <c r="V11" s="801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33.950000000000003" customHeight="1">
      <c r="B12" s="759"/>
      <c r="C12" s="756"/>
      <c r="D12" s="605" t="s">
        <v>204</v>
      </c>
      <c r="E12" s="756" t="s">
        <v>205</v>
      </c>
      <c r="F12" s="756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59"/>
      <c r="K12" s="756"/>
      <c r="L12" s="605" t="s">
        <v>204</v>
      </c>
      <c r="M12" s="756" t="s">
        <v>205</v>
      </c>
      <c r="N12" s="756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5"/>
      <c r="S12" s="802"/>
      <c r="T12" s="801" t="s">
        <v>270</v>
      </c>
      <c r="U12" s="803" t="s">
        <v>271</v>
      </c>
      <c r="V12" s="803"/>
      <c r="W12" s="801">
        <f>IF($X2=2,電價對照表!H129,IF($X2=1,電價對照表!H135,0))</f>
        <v>1.41</v>
      </c>
      <c r="X12" s="757">
        <f>IF($X2=2,電價對照表!H130,IF($X2=1,電價對照表!H136,0))</f>
        <v>1.31</v>
      </c>
    </row>
    <row r="13" spans="2:24" s="120" customFormat="1" ht="17.100000000000001" customHeight="1">
      <c r="B13" s="759"/>
      <c r="C13" s="756" t="s">
        <v>206</v>
      </c>
      <c r="D13" s="605" t="s">
        <v>207</v>
      </c>
      <c r="E13" s="755" t="s">
        <v>203</v>
      </c>
      <c r="F13" s="755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59"/>
      <c r="K13" s="756" t="s">
        <v>206</v>
      </c>
      <c r="L13" s="605" t="s">
        <v>207</v>
      </c>
      <c r="M13" s="755" t="s">
        <v>203</v>
      </c>
      <c r="N13" s="755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5"/>
      <c r="S13" s="802"/>
      <c r="T13" s="801"/>
      <c r="U13" s="803"/>
      <c r="V13" s="803"/>
      <c r="W13" s="801"/>
      <c r="X13" s="757"/>
    </row>
    <row r="14" spans="2:24" s="120" customFormat="1" ht="17.25" customHeight="1">
      <c r="B14" s="759"/>
      <c r="C14" s="756"/>
      <c r="D14" s="755" t="s">
        <v>204</v>
      </c>
      <c r="E14" s="756" t="s">
        <v>205</v>
      </c>
      <c r="F14" s="756"/>
      <c r="G14" s="755">
        <f>IF($H2=1,電價對照表!H123,IF($H2=2,電價對照表!H135,IF($H2=3,電價對照表!H151,IF($H2=4,電價對照表!H129,IF($H2=5,電價對照表!H143,0)))))</f>
        <v>1.32</v>
      </c>
      <c r="H14" s="757">
        <f>IF($H2=1,電價對照表!H124,IF($H2=2,電價對照表!H136,IF($H2=3,電價對照表!H152,IF($H2=4,電價對照表!H130,IF($H2=5,電價對照表!H144,0)))))</f>
        <v>1.26</v>
      </c>
      <c r="J14" s="759"/>
      <c r="K14" s="756"/>
      <c r="L14" s="755" t="s">
        <v>204</v>
      </c>
      <c r="M14" s="756" t="s">
        <v>205</v>
      </c>
      <c r="N14" s="756"/>
      <c r="O14" s="755">
        <f>IF($H2=1,電價對照表!H48,IF($H2=2,電價對照表!H60,IF($H2=3,電價對照表!H76,IF($H2=4,電價對照表!H54,IF($H2=5,電價對照表!H68,0)))))</f>
        <v>1.26</v>
      </c>
      <c r="P14" s="757">
        <f>IF($H2=1,電價對照表!H49,IF($H2=2,電價對照表!H61,IF($H2=3,電價對照表!H77,IF($H2=4,電價對照表!H55,IF($H2=5,電價對照表!H69,0)))))</f>
        <v>1.21</v>
      </c>
      <c r="R14" s="805"/>
      <c r="S14" s="800" t="s">
        <v>274</v>
      </c>
      <c r="T14" s="796" t="s">
        <v>275</v>
      </c>
      <c r="U14" s="796"/>
      <c r="V14" s="796"/>
      <c r="W14" s="796">
        <f>IF($X2=2,電價對照表!H129,IF($X2=1,電價對照表!H135,0))</f>
        <v>1.41</v>
      </c>
      <c r="X14" s="798">
        <f>IF($X2=2,電價對照表!H130,IF($X2=1,電價對照表!H136,0))</f>
        <v>1.31</v>
      </c>
    </row>
    <row r="15" spans="2:24" s="120" customFormat="1" ht="17.25" customHeight="1" thickBot="1">
      <c r="B15" s="759"/>
      <c r="C15" s="756"/>
      <c r="D15" s="755"/>
      <c r="E15" s="756"/>
      <c r="F15" s="756"/>
      <c r="G15" s="755"/>
      <c r="H15" s="757"/>
      <c r="J15" s="759"/>
      <c r="K15" s="756"/>
      <c r="L15" s="755"/>
      <c r="M15" s="756"/>
      <c r="N15" s="756"/>
      <c r="O15" s="755"/>
      <c r="P15" s="757"/>
      <c r="R15" s="806"/>
      <c r="S15" s="797"/>
      <c r="T15" s="797"/>
      <c r="U15" s="797"/>
      <c r="V15" s="797"/>
      <c r="W15" s="797"/>
      <c r="X15" s="799"/>
    </row>
    <row r="16" spans="2:24" s="120" customFormat="1" ht="33.75" thickBot="1">
      <c r="B16" s="760"/>
      <c r="C16" s="609" t="s">
        <v>208</v>
      </c>
      <c r="D16" s="758" t="s">
        <v>216</v>
      </c>
      <c r="E16" s="758"/>
      <c r="F16" s="758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0"/>
      <c r="K16" s="609" t="s">
        <v>208</v>
      </c>
      <c r="L16" s="758" t="s">
        <v>216</v>
      </c>
      <c r="M16" s="758"/>
      <c r="N16" s="758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754"/>
      <c r="H17" s="754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ROUND('電力分析(年)'!F33*$C19/SUM($C19:$D19),0)</f>
        <v>0</v>
      </c>
      <c r="F26" s="354">
        <f>ROUND('電力分析(年)'!G33*$C19/SUM($C19:$D19),0)</f>
        <v>0</v>
      </c>
      <c r="G26" s="354">
        <f>ROUND('電力分析(年)'!H33*$C19/SUM($C19:$D19),0)</f>
        <v>0</v>
      </c>
      <c r="H26" s="354">
        <f>ROUND('電力分析(年)'!I33*$C19/SUM($C19:$D19),0)</f>
        <v>0</v>
      </c>
      <c r="I26" s="354">
        <f>ROUND('電力分析(年)'!J33*$C19/SUM($C19:$D19),0)</f>
        <v>0</v>
      </c>
      <c r="J26" s="354">
        <f>ROUND('電力分析(年)'!K33*$C19/SUM($C19:$D19),0)</f>
        <v>0</v>
      </c>
      <c r="K26" s="354">
        <f>ROUND('電力分析(年)'!L33*$C19/SUM($C19:$D19),0)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>
        <f>ROUND('電力分析(年)'!F33*$D19/SUM($C19:$D19),0)</f>
        <v>0</v>
      </c>
      <c r="F27" s="294">
        <f>ROUND('電力分析(年)'!G33*$D19/SUM($C19:$D19),0)</f>
        <v>0</v>
      </c>
      <c r="G27" s="294">
        <f>ROUND('電力分析(年)'!H33*$D19/SUM($C19:$D19),0)</f>
        <v>0</v>
      </c>
      <c r="H27" s="294">
        <f>ROUND('電力分析(年)'!I33*$D19/SUM($C19:$D19),0)</f>
        <v>0</v>
      </c>
      <c r="I27" s="294">
        <f>ROUND('電力分析(年)'!J33*$D19/SUM($C19:$D19),0)</f>
        <v>0</v>
      </c>
      <c r="J27" s="294">
        <f>ROUND('電力分析(年)'!K33*$D19/SUM($C19:$D19),0)</f>
        <v>0</v>
      </c>
      <c r="K27" s="294">
        <f>ROUND('電力分析(年)'!L33*$D19/SUM($C19:$D19),0)</f>
        <v>0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>
        <f>'電力分析(年)'!F33-E26-E27+'電力分析(年)'!F34</f>
        <v>0</v>
      </c>
      <c r="F28" s="669">
        <f>'電力分析(年)'!G33-F26-F27+'電力分析(年)'!G34</f>
        <v>0</v>
      </c>
      <c r="G28" s="669">
        <f>'電力分析(年)'!H33-G26-G27+'電力分析(年)'!H34</f>
        <v>0</v>
      </c>
      <c r="H28" s="669">
        <f>'電力分析(年)'!I33-H26-H27+'電力分析(年)'!I34</f>
        <v>0</v>
      </c>
      <c r="I28" s="669">
        <f>'電力分析(年)'!J33-I26-I27+'電力分析(年)'!J34</f>
        <v>0</v>
      </c>
      <c r="J28" s="669">
        <f>'電力分析(年)'!K33-J26-J27+'電力分析(年)'!K34</f>
        <v>0</v>
      </c>
      <c r="K28" s="669">
        <f>'電力分析(年)'!L33-K26-K27+'電力分析(年)'!L34</f>
        <v>0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 t="e">
        <f>ROUND('電力分析(年)'!F36/SUM(E66:E71)*SUM(E66,E68,E70),0)</f>
        <v>#DIV/0!</v>
      </c>
      <c r="F31" s="294" t="e">
        <f>ROUND('電力分析(年)'!G36/SUM(F66:F71)*SUM(F66,F68,F70),0)</f>
        <v>#DIV/0!</v>
      </c>
      <c r="G31" s="294" t="e">
        <f>ROUND('電力分析(年)'!H36/SUM(G66:G71)*SUM(G66,G68,G70),0)</f>
        <v>#DIV/0!</v>
      </c>
      <c r="H31" s="294" t="e">
        <f>ROUND('電力分析(年)'!I36/SUM(H66:H71)*SUM(H66,H68,H70),0)</f>
        <v>#DIV/0!</v>
      </c>
      <c r="I31" s="294" t="e">
        <f>ROUND('電力分析(年)'!J36/SUM(I66:I71)*SUM(I66,I68,I70),0)</f>
        <v>#DIV/0!</v>
      </c>
      <c r="J31" s="294" t="e">
        <f>ROUND('電力分析(年)'!K36/SUM(J66:J71)*SUM(J66,J68,J70),0)</f>
        <v>#DIV/0!</v>
      </c>
      <c r="K31" s="294" t="e">
        <f>ROUND('電力分析(年)'!L36/SUM(K66:K71)*SUM(K66,K68,K70),0)</f>
        <v>#DIV/0!</v>
      </c>
      <c r="L31" s="294" t="e">
        <f>ROUND('電力分析(年)'!M36/SUM(L66:L71)*SUM(L66,L68,L70),0)</f>
        <v>#DIV/0!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 t="e">
        <f>'電力分析(年)'!F36-E31</f>
        <v>#DIV/0!</v>
      </c>
      <c r="F32" s="294" t="e">
        <f>'電力分析(年)'!G36-F31</f>
        <v>#DIV/0!</v>
      </c>
      <c r="G32" s="294" t="e">
        <f>'電力分析(年)'!H36-G31</f>
        <v>#DIV/0!</v>
      </c>
      <c r="H32" s="294" t="e">
        <f>'電力分析(年)'!I36-H31</f>
        <v>#DIV/0!</v>
      </c>
      <c r="I32" s="294" t="e">
        <f>'電力分析(年)'!J36-I31</f>
        <v>#DIV/0!</v>
      </c>
      <c r="J32" s="294" t="e">
        <f>'電力分析(年)'!K36-J31</f>
        <v>#DIV/0!</v>
      </c>
      <c r="K32" s="294" t="e">
        <f>'電力分析(年)'!L36-K31</f>
        <v>#DIV/0!</v>
      </c>
      <c r="L32" s="294" t="e">
        <f>'電力分析(年)'!M36-L31</f>
        <v>#DIV/0!</v>
      </c>
      <c r="M32" s="294"/>
      <c r="N32" s="295"/>
    </row>
    <row r="33" spans="2:17" ht="14.25">
      <c r="B33" s="280" t="s">
        <v>243</v>
      </c>
      <c r="C33" s="294">
        <f t="shared" ref="C33:H33" si="0">C26*$O$9</f>
        <v>0</v>
      </c>
      <c r="D33" s="294">
        <f t="shared" si="0"/>
        <v>0</v>
      </c>
      <c r="E33" s="294">
        <f t="shared" si="0"/>
        <v>0</v>
      </c>
      <c r="F33" s="294">
        <f t="shared" si="0"/>
        <v>0</v>
      </c>
      <c r="G33" s="294">
        <f t="shared" ref="G33:I33" si="1">G26*$O$9</f>
        <v>0</v>
      </c>
      <c r="H33" s="294">
        <f t="shared" si="0"/>
        <v>0</v>
      </c>
      <c r="I33" s="294">
        <f t="shared" si="1"/>
        <v>0</v>
      </c>
      <c r="J33" s="294">
        <f t="shared" ref="J33:L33" si="2">J26*$O$9</f>
        <v>0</v>
      </c>
      <c r="K33" s="294">
        <f t="shared" si="2"/>
        <v>0</v>
      </c>
      <c r="L33" s="294">
        <f t="shared" si="2"/>
        <v>0</v>
      </c>
      <c r="M33" s="294">
        <f>M26*$G$9</f>
        <v>0</v>
      </c>
      <c r="N33" s="295">
        <f>N26*$G$9</f>
        <v>0</v>
      </c>
    </row>
    <row r="34" spans="2:17" ht="14.25">
      <c r="B34" s="280" t="s">
        <v>244</v>
      </c>
      <c r="C34" s="294">
        <f>C27*$O$10+C28*$P$10</f>
        <v>0</v>
      </c>
      <c r="D34" s="294">
        <f t="shared" ref="D34:F34" si="3">D27*$O$10+D28*$P$10</f>
        <v>0</v>
      </c>
      <c r="E34" s="294">
        <f t="shared" si="3"/>
        <v>0</v>
      </c>
      <c r="F34" s="294">
        <f t="shared" si="3"/>
        <v>0</v>
      </c>
      <c r="G34" s="294">
        <f>G27*$O$10+G28*$P$10</f>
        <v>0</v>
      </c>
      <c r="H34" s="294">
        <f>H27*$O$10+H28*$P$10</f>
        <v>0</v>
      </c>
      <c r="I34" s="294">
        <f>I27*$O$10+I28*$P$10</f>
        <v>0</v>
      </c>
      <c r="J34" s="294">
        <f t="shared" ref="J34:L34" si="4">J27*$O$10+J28*$P$10</f>
        <v>0</v>
      </c>
      <c r="K34" s="294">
        <f t="shared" si="4"/>
        <v>0</v>
      </c>
      <c r="L34" s="294">
        <f t="shared" si="4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280" t="s">
        <v>245</v>
      </c>
      <c r="C35" s="294">
        <f>C29*$O$13+C30*$P$13</f>
        <v>0</v>
      </c>
      <c r="D35" s="294">
        <f t="shared" ref="D35:F35" si="5">D29*$O$13+D30*$P$13</f>
        <v>0</v>
      </c>
      <c r="E35" s="294" t="e">
        <f t="shared" si="5"/>
        <v>#DIV/0!</v>
      </c>
      <c r="F35" s="294" t="e">
        <f t="shared" si="5"/>
        <v>#DIV/0!</v>
      </c>
      <c r="G35" s="294" t="e">
        <f>G29*$O$13+G30*$P$13</f>
        <v>#DIV/0!</v>
      </c>
      <c r="H35" s="294" t="e">
        <f>H29*$O$13+H30*$P$13</f>
        <v>#DIV/0!</v>
      </c>
      <c r="I35" s="294" t="e">
        <f>I29*$O$13+I30*$P$13</f>
        <v>#DIV/0!</v>
      </c>
      <c r="J35" s="294" t="e">
        <f t="shared" ref="J35:L35" si="6">J29*$O$13+J30*$P$13</f>
        <v>#DIV/0!</v>
      </c>
      <c r="K35" s="294" t="e">
        <f t="shared" si="6"/>
        <v>#DIV/0!</v>
      </c>
      <c r="L35" s="294" t="e">
        <f t="shared" si="6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280" t="s">
        <v>246</v>
      </c>
      <c r="C36" s="294">
        <f>C31*$O$16+C32*$P$16</f>
        <v>0</v>
      </c>
      <c r="D36" s="294">
        <f t="shared" ref="D36:F36" si="7">D31*$O$16+D32*$P$16</f>
        <v>0</v>
      </c>
      <c r="E36" s="294" t="e">
        <f t="shared" si="7"/>
        <v>#DIV/0!</v>
      </c>
      <c r="F36" s="294" t="e">
        <f t="shared" si="7"/>
        <v>#DIV/0!</v>
      </c>
      <c r="G36" s="294" t="e">
        <f>G31*$O$16+G32*$P$16</f>
        <v>#DIV/0!</v>
      </c>
      <c r="H36" s="294" t="e">
        <f>H31*$O$16+H32*$P$16</f>
        <v>#DIV/0!</v>
      </c>
      <c r="I36" s="294" t="e">
        <f>I31*$O$16+I32*$P$16</f>
        <v>#DIV/0!</v>
      </c>
      <c r="J36" s="294" t="e">
        <f t="shared" ref="J36:L36" si="8">J31*$O$16+J32*$P$16</f>
        <v>#DIV/0!</v>
      </c>
      <c r="K36" s="294" t="e">
        <f t="shared" si="8"/>
        <v>#DIV/0!</v>
      </c>
      <c r="L36" s="294" t="e">
        <f t="shared" si="8"/>
        <v>#DIV/0!</v>
      </c>
      <c r="M36" s="294">
        <f>M31*$G$16+M32*$H$16</f>
        <v>0</v>
      </c>
      <c r="N36" s="295">
        <f>N31*$G$16+N32*$H$16</f>
        <v>0</v>
      </c>
      <c r="O36" s="375" t="s">
        <v>347</v>
      </c>
      <c r="P36" s="376" t="s">
        <v>276</v>
      </c>
      <c r="Q36" s="377" t="s">
        <v>348</v>
      </c>
    </row>
    <row r="37" spans="2:17" ht="14.25">
      <c r="B37" s="280" t="s">
        <v>247</v>
      </c>
      <c r="C37" s="339">
        <f>SUM(C33:C36)</f>
        <v>0</v>
      </c>
      <c r="D37" s="339">
        <f t="shared" ref="D37:N37" si="9">SUM(D33:D36)</f>
        <v>0</v>
      </c>
      <c r="E37" s="339" t="e">
        <f t="shared" si="9"/>
        <v>#DIV/0!</v>
      </c>
      <c r="F37" s="339" t="e">
        <f t="shared" si="9"/>
        <v>#DIV/0!</v>
      </c>
      <c r="G37" s="339" t="e">
        <f t="shared" ref="G37:I37" si="10">SUM(G33:G36)</f>
        <v>#DIV/0!</v>
      </c>
      <c r="H37" s="339" t="e">
        <f t="shared" si="9"/>
        <v>#DIV/0!</v>
      </c>
      <c r="I37" s="339" t="e">
        <f t="shared" si="10"/>
        <v>#DIV/0!</v>
      </c>
      <c r="J37" s="339" t="e">
        <f t="shared" si="9"/>
        <v>#DIV/0!</v>
      </c>
      <c r="K37" s="339" t="e">
        <f t="shared" si="9"/>
        <v>#DIV/0!</v>
      </c>
      <c r="L37" s="339" t="e">
        <f t="shared" si="9"/>
        <v>#DIV/0!</v>
      </c>
      <c r="M37" s="339">
        <f t="shared" si="9"/>
        <v>0</v>
      </c>
      <c r="N37" s="340">
        <f t="shared" si="9"/>
        <v>0</v>
      </c>
      <c r="O37" s="371" t="e">
        <f>SUM(C37:N37)</f>
        <v>#DIV/0!</v>
      </c>
      <c r="P37" s="373" t="e">
        <f>O45-O37</f>
        <v>#DIV/0!</v>
      </c>
      <c r="Q37" s="374" t="e">
        <f>SUM(O45:O46)-SUM(O37:O44)</f>
        <v>#DIV/0!</v>
      </c>
    </row>
    <row r="38" spans="2:17" ht="14.25" hidden="1">
      <c r="B38" s="341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72">
        <f t="shared" ref="O38:O45" si="11">SUM(C38:N38)</f>
        <v>0</v>
      </c>
    </row>
    <row r="39" spans="2:17" ht="14.25" hidden="1">
      <c r="B39" s="341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72">
        <f t="shared" si="11"/>
        <v>0</v>
      </c>
    </row>
    <row r="40" spans="2:17" ht="14.25" hidden="1">
      <c r="B40" s="341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72">
        <f t="shared" si="11"/>
        <v>0</v>
      </c>
    </row>
    <row r="41" spans="2:17" ht="14.25" hidden="1">
      <c r="B41" s="341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72">
        <f t="shared" si="11"/>
        <v>0</v>
      </c>
    </row>
    <row r="42" spans="2:17" ht="14.25" hidden="1">
      <c r="B42" s="341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72">
        <f t="shared" si="11"/>
        <v>0</v>
      </c>
    </row>
    <row r="43" spans="2:17" ht="14.25" hidden="1">
      <c r="B43" s="341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72">
        <f t="shared" si="11"/>
        <v>0</v>
      </c>
    </row>
    <row r="44" spans="2:17" ht="15" thickBot="1">
      <c r="B44" s="672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71" t="e">
        <f>SUM(C44:N44)</f>
        <v>#DIV/0!</v>
      </c>
    </row>
    <row r="45" spans="2:17" ht="13.5" thickBot="1">
      <c r="B45" s="674" t="s">
        <v>398</v>
      </c>
      <c r="C45" s="671">
        <f>'電力分析(年)'!D41</f>
        <v>0</v>
      </c>
      <c r="D45" s="344">
        <f>'電力分析(年)'!E41</f>
        <v>0</v>
      </c>
      <c r="E45" s="344">
        <f>'電力分析(年)'!F41</f>
        <v>0</v>
      </c>
      <c r="F45" s="344">
        <f>'電力分析(年)'!G41</f>
        <v>0</v>
      </c>
      <c r="G45" s="344">
        <f>'電力分析(年)'!H41</f>
        <v>0</v>
      </c>
      <c r="H45" s="344">
        <f>'電力分析(年)'!I41</f>
        <v>0</v>
      </c>
      <c r="I45" s="344">
        <f>'電力分析(年)'!J41</f>
        <v>0</v>
      </c>
      <c r="J45" s="344">
        <f>'電力分析(年)'!K41</f>
        <v>0</v>
      </c>
      <c r="K45" s="344">
        <f>'電力分析(年)'!L41</f>
        <v>0</v>
      </c>
      <c r="L45" s="344">
        <f>'電力分析(年)'!M41</f>
        <v>0</v>
      </c>
      <c r="M45" s="344">
        <f>'電力分析(年)'!N41</f>
        <v>0</v>
      </c>
      <c r="N45" s="345">
        <f>'電力分析(年)'!O41</f>
        <v>0</v>
      </c>
      <c r="O45" s="371">
        <f t="shared" si="11"/>
        <v>0</v>
      </c>
    </row>
    <row r="46" spans="2:17" ht="15" thickBot="1">
      <c r="B46" s="673" t="s">
        <v>294</v>
      </c>
      <c r="C46" s="347">
        <f>'電力分析(年)'!D41*('電力分析(年)'!D38-80)*0.0015*-1</f>
        <v>0</v>
      </c>
      <c r="D46" s="347">
        <f>'電力分析(年)'!E41*('電力分析(年)'!E38-80)*0.0015*-1</f>
        <v>0</v>
      </c>
      <c r="E46" s="347">
        <f>'電力分析(年)'!F41*('電力分析(年)'!F38-80)*0.0015*-1</f>
        <v>0</v>
      </c>
      <c r="F46" s="347">
        <f>'電力分析(年)'!G41*('電力分析(年)'!G38-80)*0.0015*-1</f>
        <v>0</v>
      </c>
      <c r="G46" s="347">
        <f>'電力分析(年)'!H41*('電力分析(年)'!H38-80)*0.0015*-1</f>
        <v>0</v>
      </c>
      <c r="H46" s="347">
        <f>'電力分析(年)'!I41*('電力分析(年)'!I38-80)*0.0015*-1</f>
        <v>0</v>
      </c>
      <c r="I46" s="347">
        <f>'電力分析(年)'!J41*('電力分析(年)'!J38-80)*0.0015*-1</f>
        <v>0</v>
      </c>
      <c r="J46" s="347">
        <f>'電力分析(年)'!K41*('電力分析(年)'!K38-80)*0.0015*-1</f>
        <v>0</v>
      </c>
      <c r="K46" s="347">
        <f>'電力分析(年)'!L41*('電力分析(年)'!L38-80)*0.0015*-1</f>
        <v>0</v>
      </c>
      <c r="L46" s="347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71">
        <f>SUM(C46:N46)</f>
        <v>0</v>
      </c>
    </row>
    <row r="47" spans="2:17" ht="15.75" thickBot="1">
      <c r="B47" s="808" t="s">
        <v>370</v>
      </c>
      <c r="C47" s="809"/>
      <c r="D47" s="809"/>
      <c r="E47" s="809"/>
      <c r="F47" s="809"/>
      <c r="G47" s="809"/>
      <c r="H47" s="809"/>
      <c r="I47" s="809"/>
      <c r="J47" s="809"/>
      <c r="K47" s="809"/>
      <c r="L47" s="809"/>
      <c r="M47" s="809"/>
      <c r="N47" s="809"/>
    </row>
    <row r="48" spans="2:17" ht="14.25">
      <c r="B48" s="350" t="s">
        <v>372</v>
      </c>
      <c r="C48" s="357">
        <f t="shared" ref="C48:K48" si="12">C26*$G$9</f>
        <v>0</v>
      </c>
      <c r="D48" s="357">
        <f t="shared" si="12"/>
        <v>0</v>
      </c>
      <c r="E48" s="357">
        <f t="shared" si="12"/>
        <v>0</v>
      </c>
      <c r="F48" s="357">
        <f t="shared" si="12"/>
        <v>0</v>
      </c>
      <c r="G48" s="357">
        <f t="shared" si="12"/>
        <v>0</v>
      </c>
      <c r="H48" s="357">
        <f t="shared" si="12"/>
        <v>0</v>
      </c>
      <c r="I48" s="357">
        <f t="shared" si="12"/>
        <v>0</v>
      </c>
      <c r="J48" s="357">
        <f t="shared" si="12"/>
        <v>0</v>
      </c>
      <c r="K48" s="357">
        <f t="shared" si="12"/>
        <v>0</v>
      </c>
      <c r="L48" s="357">
        <f>L26*$G$9</f>
        <v>0</v>
      </c>
      <c r="M48" s="357">
        <f>M26*$G$9</f>
        <v>0</v>
      </c>
      <c r="N48" s="670">
        <f>N26*$G$9</f>
        <v>0</v>
      </c>
      <c r="O48" s="326"/>
    </row>
    <row r="49" spans="2:17" ht="14.25">
      <c r="B49" s="280" t="s">
        <v>373</v>
      </c>
      <c r="C49" s="359">
        <f t="shared" ref="C49:D49" si="13">C27*$G$10+C28*$H$10</f>
        <v>0</v>
      </c>
      <c r="D49" s="359">
        <f t="shared" si="13"/>
        <v>0</v>
      </c>
      <c r="E49" s="359">
        <f t="shared" ref="E49:J49" si="14">E27*$G$10+E28*$H$11</f>
        <v>0</v>
      </c>
      <c r="F49" s="359">
        <f t="shared" si="14"/>
        <v>0</v>
      </c>
      <c r="G49" s="359">
        <f t="shared" si="14"/>
        <v>0</v>
      </c>
      <c r="H49" s="359">
        <f t="shared" si="14"/>
        <v>0</v>
      </c>
      <c r="I49" s="359">
        <f t="shared" si="14"/>
        <v>0</v>
      </c>
      <c r="J49" s="359">
        <f t="shared" si="14"/>
        <v>0</v>
      </c>
      <c r="K49" s="359">
        <f>K27*$G$10+K28*$H$11</f>
        <v>0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  <c r="O49" s="326"/>
    </row>
    <row r="50" spans="2:17" ht="12.95" customHeight="1">
      <c r="B50" s="280" t="s">
        <v>374</v>
      </c>
      <c r="C50" s="359">
        <f>C29*$G$13+C30*$H$13</f>
        <v>0</v>
      </c>
      <c r="D50" s="359">
        <f t="shared" ref="D50:N50" si="15">D29*$G$13+D30*$H$13</f>
        <v>0</v>
      </c>
      <c r="E50" s="359" t="e">
        <f t="shared" si="15"/>
        <v>#DIV/0!</v>
      </c>
      <c r="F50" s="359" t="e">
        <f t="shared" si="15"/>
        <v>#DIV/0!</v>
      </c>
      <c r="G50" s="359" t="e">
        <f t="shared" si="15"/>
        <v>#DIV/0!</v>
      </c>
      <c r="H50" s="359" t="e">
        <f t="shared" si="15"/>
        <v>#DIV/0!</v>
      </c>
      <c r="I50" s="359" t="e">
        <f t="shared" si="15"/>
        <v>#DIV/0!</v>
      </c>
      <c r="J50" s="359" t="e">
        <f t="shared" si="15"/>
        <v>#DIV/0!</v>
      </c>
      <c r="K50" s="359" t="e">
        <f t="shared" si="15"/>
        <v>#DIV/0!</v>
      </c>
      <c r="L50" s="359" t="e">
        <f t="shared" si="15"/>
        <v>#DIV/0!</v>
      </c>
      <c r="M50" s="359">
        <f t="shared" si="15"/>
        <v>0</v>
      </c>
      <c r="N50" s="360">
        <f t="shared" si="15"/>
        <v>0</v>
      </c>
      <c r="O50" s="326"/>
    </row>
    <row r="51" spans="2:17" ht="15" thickBot="1">
      <c r="B51" s="280" t="s">
        <v>375</v>
      </c>
      <c r="C51" s="359">
        <f>C31*$G$16+C32*$H$16</f>
        <v>0</v>
      </c>
      <c r="D51" s="359">
        <f t="shared" ref="D51:N51" si="16">D31*$G$16+D32*$H$16</f>
        <v>0</v>
      </c>
      <c r="E51" s="359" t="e">
        <f t="shared" si="16"/>
        <v>#DIV/0!</v>
      </c>
      <c r="F51" s="359" t="e">
        <f t="shared" si="16"/>
        <v>#DIV/0!</v>
      </c>
      <c r="G51" s="359" t="e">
        <f t="shared" si="16"/>
        <v>#DIV/0!</v>
      </c>
      <c r="H51" s="359" t="e">
        <f t="shared" si="16"/>
        <v>#DIV/0!</v>
      </c>
      <c r="I51" s="359" t="e">
        <f t="shared" si="16"/>
        <v>#DIV/0!</v>
      </c>
      <c r="J51" s="359" t="e">
        <f t="shared" si="16"/>
        <v>#DIV/0!</v>
      </c>
      <c r="K51" s="359" t="e">
        <f t="shared" si="16"/>
        <v>#DIV/0!</v>
      </c>
      <c r="L51" s="359" t="e">
        <f t="shared" si="16"/>
        <v>#DIV/0!</v>
      </c>
      <c r="M51" s="359">
        <f t="shared" si="16"/>
        <v>0</v>
      </c>
      <c r="N51" s="360">
        <f t="shared" si="16"/>
        <v>0</v>
      </c>
      <c r="O51" s="326"/>
    </row>
    <row r="52" spans="2:17" ht="13.5" thickBot="1">
      <c r="B52" s="674" t="s">
        <v>376</v>
      </c>
      <c r="C52" s="339">
        <f>SUM(C48:C51)</f>
        <v>0</v>
      </c>
      <c r="D52" s="339">
        <f t="shared" ref="D52:N52" si="17">SUM(D48:D51)</f>
        <v>0</v>
      </c>
      <c r="E52" s="339" t="e">
        <f t="shared" si="17"/>
        <v>#DIV/0!</v>
      </c>
      <c r="F52" s="339" t="e">
        <f t="shared" si="17"/>
        <v>#DIV/0!</v>
      </c>
      <c r="G52" s="339" t="e">
        <f t="shared" si="17"/>
        <v>#DIV/0!</v>
      </c>
      <c r="H52" s="339" t="e">
        <f t="shared" si="17"/>
        <v>#DIV/0!</v>
      </c>
      <c r="I52" s="339" t="e">
        <f t="shared" si="17"/>
        <v>#DIV/0!</v>
      </c>
      <c r="J52" s="339" t="e">
        <f t="shared" si="17"/>
        <v>#DIV/0!</v>
      </c>
      <c r="K52" s="339" t="e">
        <f t="shared" si="17"/>
        <v>#DIV/0!</v>
      </c>
      <c r="L52" s="339" t="e">
        <f t="shared" si="17"/>
        <v>#DIV/0!</v>
      </c>
      <c r="M52" s="339">
        <f t="shared" si="17"/>
        <v>0</v>
      </c>
      <c r="N52" s="340">
        <f t="shared" si="17"/>
        <v>0</v>
      </c>
      <c r="O52" s="371" t="e">
        <f>SUM(C52:N52)</f>
        <v>#DIV/0!</v>
      </c>
    </row>
    <row r="53" spans="2:17" ht="15" thickBot="1">
      <c r="B53" s="351" t="s">
        <v>377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371" t="e">
        <f>SUM(C53:N53)</f>
        <v>#DIV/0!</v>
      </c>
    </row>
    <row r="54" spans="2:17" ht="15.75" thickBot="1">
      <c r="B54" s="808" t="s">
        <v>371</v>
      </c>
      <c r="C54" s="809"/>
      <c r="D54" s="809"/>
      <c r="E54" s="809"/>
      <c r="F54" s="809"/>
      <c r="G54" s="809"/>
      <c r="H54" s="809"/>
      <c r="I54" s="809"/>
      <c r="J54" s="809"/>
      <c r="K54" s="809"/>
      <c r="L54" s="809"/>
      <c r="M54" s="809"/>
      <c r="N54" s="809"/>
    </row>
    <row r="55" spans="2:17" ht="14.25">
      <c r="B55" s="350" t="s">
        <v>372</v>
      </c>
      <c r="C55" s="356">
        <f>SUM(C26:C27)*$W$8+C28*$X$8</f>
        <v>0</v>
      </c>
      <c r="D55" s="356">
        <f t="shared" ref="D55:N55" si="18">SUM(D26:D27)*$W$8+D28*$X$8</f>
        <v>0</v>
      </c>
      <c r="E55" s="356">
        <f t="shared" si="18"/>
        <v>0</v>
      </c>
      <c r="F55" s="356">
        <f t="shared" si="18"/>
        <v>0</v>
      </c>
      <c r="G55" s="356">
        <f>SUM(G26:G27)*$W$8+G28*$X$8</f>
        <v>0</v>
      </c>
      <c r="H55" s="356">
        <f t="shared" si="18"/>
        <v>0</v>
      </c>
      <c r="I55" s="356">
        <f t="shared" si="18"/>
        <v>0</v>
      </c>
      <c r="J55" s="356">
        <f t="shared" si="18"/>
        <v>0</v>
      </c>
      <c r="K55" s="356">
        <f t="shared" si="18"/>
        <v>0</v>
      </c>
      <c r="L55" s="356">
        <f t="shared" si="18"/>
        <v>0</v>
      </c>
      <c r="M55" s="356">
        <f t="shared" si="18"/>
        <v>0</v>
      </c>
      <c r="N55" s="358">
        <f t="shared" si="18"/>
        <v>0</v>
      </c>
      <c r="O55" s="326"/>
      <c r="P55" s="326"/>
      <c r="Q55" s="326"/>
    </row>
    <row r="56" spans="2:17" ht="12.95" customHeight="1">
      <c r="B56" s="280" t="s">
        <v>374</v>
      </c>
      <c r="C56" s="359">
        <f>C29*$W$11+C30*$X$11</f>
        <v>0</v>
      </c>
      <c r="D56" s="359">
        <f t="shared" ref="D56:N56" si="19">D29*$W$11+D30*$X$11</f>
        <v>0</v>
      </c>
      <c r="E56" s="359" t="e">
        <f t="shared" si="19"/>
        <v>#DIV/0!</v>
      </c>
      <c r="F56" s="359" t="e">
        <f t="shared" si="19"/>
        <v>#DIV/0!</v>
      </c>
      <c r="G56" s="359" t="e">
        <f t="shared" si="19"/>
        <v>#DIV/0!</v>
      </c>
      <c r="H56" s="359" t="e">
        <f t="shared" si="19"/>
        <v>#DIV/0!</v>
      </c>
      <c r="I56" s="359" t="e">
        <f t="shared" si="19"/>
        <v>#DIV/0!</v>
      </c>
      <c r="J56" s="359" t="e">
        <f t="shared" si="19"/>
        <v>#DIV/0!</v>
      </c>
      <c r="K56" s="359" t="e">
        <f t="shared" si="19"/>
        <v>#DIV/0!</v>
      </c>
      <c r="L56" s="359" t="e">
        <f t="shared" si="19"/>
        <v>#DIV/0!</v>
      </c>
      <c r="M56" s="359">
        <f t="shared" si="19"/>
        <v>0</v>
      </c>
      <c r="N56" s="360">
        <f t="shared" si="19"/>
        <v>0</v>
      </c>
      <c r="O56" s="326"/>
      <c r="P56" s="326"/>
      <c r="Q56" s="326"/>
    </row>
    <row r="57" spans="2:17" ht="16.5" thickBot="1">
      <c r="B57" s="280" t="s">
        <v>375</v>
      </c>
      <c r="C57" s="359">
        <f>C31*$W$14+C32*$X$14</f>
        <v>0</v>
      </c>
      <c r="D57" s="359">
        <f t="shared" ref="D57:N57" si="20">D31*$W$14+D32*$X$14</f>
        <v>0</v>
      </c>
      <c r="E57" s="359" t="e">
        <f t="shared" si="20"/>
        <v>#DIV/0!</v>
      </c>
      <c r="F57" s="359" t="e">
        <f t="shared" si="20"/>
        <v>#DIV/0!</v>
      </c>
      <c r="G57" s="359" t="e">
        <f t="shared" si="20"/>
        <v>#DIV/0!</v>
      </c>
      <c r="H57" s="359" t="e">
        <f t="shared" si="20"/>
        <v>#DIV/0!</v>
      </c>
      <c r="I57" s="359" t="e">
        <f t="shared" si="20"/>
        <v>#DIV/0!</v>
      </c>
      <c r="J57" s="359" t="e">
        <f t="shared" si="20"/>
        <v>#DIV/0!</v>
      </c>
      <c r="K57" s="359" t="e">
        <f t="shared" si="20"/>
        <v>#DIV/0!</v>
      </c>
      <c r="L57" s="359" t="e">
        <f t="shared" si="20"/>
        <v>#DIV/0!</v>
      </c>
      <c r="M57" s="359">
        <f t="shared" si="20"/>
        <v>0</v>
      </c>
      <c r="N57" s="360">
        <f t="shared" si="20"/>
        <v>0</v>
      </c>
      <c r="O57" s="375" t="s">
        <v>347</v>
      </c>
      <c r="P57" s="376" t="s">
        <v>276</v>
      </c>
      <c r="Q57" s="377" t="s">
        <v>348</v>
      </c>
    </row>
    <row r="58" spans="2:17" ht="13.5" thickBot="1">
      <c r="B58" s="674" t="s">
        <v>376</v>
      </c>
      <c r="C58" s="339">
        <f>SUM(C55:C57)</f>
        <v>0</v>
      </c>
      <c r="D58" s="339">
        <f t="shared" ref="D58:N58" si="21">SUM(D55:D57)</f>
        <v>0</v>
      </c>
      <c r="E58" s="339" t="e">
        <f t="shared" si="21"/>
        <v>#DIV/0!</v>
      </c>
      <c r="F58" s="339" t="e">
        <f t="shared" si="21"/>
        <v>#DIV/0!</v>
      </c>
      <c r="G58" s="339" t="e">
        <f t="shared" si="21"/>
        <v>#DIV/0!</v>
      </c>
      <c r="H58" s="339" t="e">
        <f t="shared" si="21"/>
        <v>#DIV/0!</v>
      </c>
      <c r="I58" s="339" t="e">
        <f t="shared" si="21"/>
        <v>#DIV/0!</v>
      </c>
      <c r="J58" s="339" t="e">
        <f t="shared" si="21"/>
        <v>#DIV/0!</v>
      </c>
      <c r="K58" s="339" t="e">
        <f t="shared" si="21"/>
        <v>#DIV/0!</v>
      </c>
      <c r="L58" s="339" t="e">
        <f t="shared" si="21"/>
        <v>#DIV/0!</v>
      </c>
      <c r="M58" s="339">
        <f t="shared" si="21"/>
        <v>0</v>
      </c>
      <c r="N58" s="340">
        <f t="shared" si="21"/>
        <v>0</v>
      </c>
      <c r="O58" s="371" t="e">
        <f>SUM(C58:N58)</f>
        <v>#DIV/0!</v>
      </c>
      <c r="P58" s="373" t="e">
        <f>O58-O52</f>
        <v>#DIV/0!</v>
      </c>
      <c r="Q58" s="374" t="e">
        <f>SUM(O58:O59)-SUM(O52:O53)</f>
        <v>#DIV/0!</v>
      </c>
    </row>
    <row r="59" spans="2:17" ht="15" thickBot="1">
      <c r="B59" s="351" t="s">
        <v>377</v>
      </c>
      <c r="C59" s="361">
        <f>C58*('電力分析(年)'!D38-80)*0.0015*-1</f>
        <v>0</v>
      </c>
      <c r="D59" s="361">
        <f>D58*('電力分析(年)'!E38-80)*0.0015*-1</f>
        <v>0</v>
      </c>
      <c r="E59" s="361" t="e">
        <f>E58*('電力分析(年)'!F38-80)*0.0015*-1</f>
        <v>#DIV/0!</v>
      </c>
      <c r="F59" s="361" t="e">
        <f>F58*('電力分析(年)'!G38-80)*0.0015*-1</f>
        <v>#DIV/0!</v>
      </c>
      <c r="G59" s="361" t="e">
        <f>G58*('電力分析(年)'!H38-80)*0.0015*-1</f>
        <v>#DIV/0!</v>
      </c>
      <c r="H59" s="361" t="e">
        <f>H58*('電力分析(年)'!I38-80)*0.0015*-1</f>
        <v>#DIV/0!</v>
      </c>
      <c r="I59" s="361" t="e">
        <f>I58*('電力分析(年)'!J38-80)*0.0015*-1</f>
        <v>#DIV/0!</v>
      </c>
      <c r="J59" s="361" t="e">
        <f>J58*('電力分析(年)'!K38-80)*0.0015*-1</f>
        <v>#DIV/0!</v>
      </c>
      <c r="K59" s="361" t="e">
        <f>K58*('電力分析(年)'!L38-80)*0.0015*-1</f>
        <v>#DIV/0!</v>
      </c>
      <c r="L59" s="361" t="e">
        <f>L58*('電力分析(年)'!M38-80)*0.0015*-1</f>
        <v>#DIV/0!</v>
      </c>
      <c r="M59" s="361">
        <f>M58*('電力分析(年)'!N38-80)*0.0015*-1</f>
        <v>0</v>
      </c>
      <c r="N59" s="362">
        <f>N58*('電力分析(年)'!O38-80)*0.0015*-1</f>
        <v>0</v>
      </c>
      <c r="O59" s="371" t="e">
        <f>SUM(C59:N59)</f>
        <v>#DIV/0!</v>
      </c>
      <c r="P59" s="326"/>
      <c r="Q59" s="326"/>
    </row>
    <row r="60" spans="2:17" ht="14.25">
      <c r="B60" s="368" t="s">
        <v>231</v>
      </c>
      <c r="C60" s="363">
        <f>6*'電力分析(年)'!D18</f>
        <v>0</v>
      </c>
      <c r="D60" s="363">
        <f>6*'電力分析(年)'!E18</f>
        <v>0</v>
      </c>
      <c r="E60" s="363">
        <f>6*'電力分析(年)'!F18</f>
        <v>0</v>
      </c>
      <c r="F60" s="363">
        <f>6*'電力分析(年)'!G18</f>
        <v>0</v>
      </c>
      <c r="G60" s="363">
        <f>6*'電力分析(年)'!H18</f>
        <v>0</v>
      </c>
      <c r="H60" s="363">
        <f>6*'電力分析(年)'!I18</f>
        <v>0</v>
      </c>
      <c r="I60" s="363">
        <f>6*'電力分析(年)'!J18</f>
        <v>0</v>
      </c>
      <c r="J60" s="363">
        <f>6*'電力分析(年)'!K18</f>
        <v>0</v>
      </c>
      <c r="K60" s="363">
        <f>6*'電力分析(年)'!L18</f>
        <v>0</v>
      </c>
      <c r="L60" s="363">
        <f>6*'電力分析(年)'!M18</f>
        <v>0</v>
      </c>
      <c r="M60" s="363">
        <f>6*'電力分析(年)'!N18</f>
        <v>0</v>
      </c>
      <c r="N60" s="364">
        <f>6*'電力分析(年)'!O18</f>
        <v>0</v>
      </c>
    </row>
    <row r="61" spans="2:17" ht="14.25">
      <c r="B61" s="369" t="s">
        <v>232</v>
      </c>
      <c r="C61" s="338">
        <v>0</v>
      </c>
      <c r="D61" s="338">
        <v>0</v>
      </c>
      <c r="E61" s="338">
        <v>0</v>
      </c>
      <c r="F61" s="338">
        <v>0</v>
      </c>
      <c r="G61" s="338">
        <v>0</v>
      </c>
      <c r="H61" s="338">
        <v>0</v>
      </c>
      <c r="I61" s="338">
        <v>0</v>
      </c>
      <c r="J61" s="338">
        <v>0</v>
      </c>
      <c r="K61" s="338">
        <v>0</v>
      </c>
      <c r="L61" s="338">
        <v>0</v>
      </c>
      <c r="M61" s="338">
        <v>0</v>
      </c>
      <c r="N61" s="365">
        <v>0</v>
      </c>
    </row>
    <row r="62" spans="2:17" ht="14.25">
      <c r="B62" s="369" t="s">
        <v>233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7" ht="14.25">
      <c r="B63" s="369" t="s">
        <v>234</v>
      </c>
      <c r="C63" s="338">
        <v>0</v>
      </c>
      <c r="D63" s="338">
        <v>0</v>
      </c>
      <c r="E63" s="338">
        <f>'電力分析(年)'!F17*24-SUM(E60:E62,E64:E71)</f>
        <v>24</v>
      </c>
      <c r="F63" s="338">
        <f>'電力分析(年)'!G17*24-SUM(F60:F62,F64:F71)</f>
        <v>24</v>
      </c>
      <c r="G63" s="338">
        <f>'電力分析(年)'!H17*24-SUM(G60:G62,G64:G71)</f>
        <v>24</v>
      </c>
      <c r="H63" s="338">
        <f>'電力分析(年)'!I17*24-SUM(H60:H62,H64:H71)</f>
        <v>24</v>
      </c>
      <c r="I63" s="338">
        <f>'電力分析(年)'!J17*24-SUM(I60:I62,I64:I71)</f>
        <v>24</v>
      </c>
      <c r="J63" s="338">
        <f>'電力分析(年)'!K17*24-SUM(J60:J62,J64:J71)</f>
        <v>24</v>
      </c>
      <c r="K63" s="338">
        <f>'電力分析(年)'!L17*24-SUM(K60:K62,K64:K71)</f>
        <v>24</v>
      </c>
      <c r="L63" s="338">
        <f>'電力分析(年)'!M17*24-SUM(L60:L62,L64:L71)</f>
        <v>24</v>
      </c>
      <c r="M63" s="338">
        <v>0</v>
      </c>
      <c r="N63" s="365">
        <v>0</v>
      </c>
    </row>
    <row r="64" spans="2:17" ht="14.25">
      <c r="B64" s="369" t="s">
        <v>235</v>
      </c>
      <c r="C64" s="338">
        <f>15*'電力分析(年)'!D19</f>
        <v>0</v>
      </c>
      <c r="D64" s="338">
        <f>15*'電力分析(年)'!E19</f>
        <v>0</v>
      </c>
      <c r="E64" s="338">
        <f>15*'電力分析(年)'!F19</f>
        <v>0</v>
      </c>
      <c r="F64" s="338">
        <f>15*'電力分析(年)'!G19</f>
        <v>0</v>
      </c>
      <c r="G64" s="338">
        <f>15*'電力分析(年)'!H19</f>
        <v>0</v>
      </c>
      <c r="H64" s="338">
        <f>15*'電力分析(年)'!I19</f>
        <v>0</v>
      </c>
      <c r="I64" s="338">
        <f>15*'電力分析(年)'!J19</f>
        <v>0</v>
      </c>
      <c r="J64" s="338">
        <f>15*'電力分析(年)'!K19</f>
        <v>0</v>
      </c>
      <c r="K64" s="338">
        <f>15*'電力分析(年)'!L19</f>
        <v>0</v>
      </c>
      <c r="L64" s="338">
        <f>15*'電力分析(年)'!M19</f>
        <v>0</v>
      </c>
      <c r="M64" s="338">
        <f>15*'電力分析(年)'!N19</f>
        <v>0</v>
      </c>
      <c r="N64" s="365">
        <f>15*'電力分析(年)'!O19</f>
        <v>0</v>
      </c>
    </row>
    <row r="65" spans="2:14" ht="14.25">
      <c r="B65" s="369" t="s">
        <v>236</v>
      </c>
      <c r="C65" s="338">
        <v>0</v>
      </c>
      <c r="D65" s="338">
        <v>0</v>
      </c>
      <c r="E65" s="338">
        <f>15*'電力分析(年)'!F22-'三段改二段-流動電費'!E64</f>
        <v>0</v>
      </c>
      <c r="F65" s="338">
        <f>15*'電力分析(年)'!G22-'三段改二段-流動電費'!F64</f>
        <v>0</v>
      </c>
      <c r="G65" s="338">
        <f>15*'電力分析(年)'!H22-'三段改二段-流動電費'!G64</f>
        <v>0</v>
      </c>
      <c r="H65" s="338">
        <f>15*'電力分析(年)'!I22-'三段改二段-流動電費'!H64</f>
        <v>0</v>
      </c>
      <c r="I65" s="338">
        <f>15*'電力分析(年)'!J22-'三段改二段-流動電費'!I64</f>
        <v>0</v>
      </c>
      <c r="J65" s="338">
        <f>15*'電力分析(年)'!K22-'三段改二段-流動電費'!J64</f>
        <v>0</v>
      </c>
      <c r="K65" s="338">
        <f>15*'電力分析(年)'!L22-'三段改二段-流動電費'!K64</f>
        <v>0</v>
      </c>
      <c r="L65" s="338">
        <f>15*'電力分析(年)'!M22-'三段改二段-流動電費'!L64</f>
        <v>0</v>
      </c>
      <c r="M65" s="338">
        <v>0</v>
      </c>
      <c r="N65" s="365">
        <v>0</v>
      </c>
    </row>
    <row r="66" spans="2:14" ht="14.25">
      <c r="B66" s="369" t="s">
        <v>237</v>
      </c>
      <c r="C66" s="338">
        <f>24*'電力分析(年)'!D20</f>
        <v>0</v>
      </c>
      <c r="D66" s="338">
        <f>24*'電力分析(年)'!E20</f>
        <v>0</v>
      </c>
      <c r="E66" s="338">
        <f>24*'電力分析(年)'!F20</f>
        <v>0</v>
      </c>
      <c r="F66" s="338">
        <f>24*'電力分析(年)'!G20</f>
        <v>0</v>
      </c>
      <c r="G66" s="338">
        <f>24*'電力分析(年)'!H20</f>
        <v>0</v>
      </c>
      <c r="H66" s="338">
        <f>24*'電力分析(年)'!I20</f>
        <v>0</v>
      </c>
      <c r="I66" s="338">
        <f>24*'電力分析(年)'!J20</f>
        <v>0</v>
      </c>
      <c r="J66" s="338">
        <f>24*'電力分析(年)'!K20</f>
        <v>0</v>
      </c>
      <c r="K66" s="338">
        <f>24*'電力分析(年)'!L20</f>
        <v>0</v>
      </c>
      <c r="L66" s="338">
        <f>24*'電力分析(年)'!M20</f>
        <v>0</v>
      </c>
      <c r="M66" s="338">
        <f>24*'電力分析(年)'!N20</f>
        <v>0</v>
      </c>
      <c r="N66" s="365">
        <f>24*'電力分析(年)'!O20</f>
        <v>0</v>
      </c>
    </row>
    <row r="67" spans="2:14" ht="14.25">
      <c r="B67" s="369" t="s">
        <v>238</v>
      </c>
      <c r="C67" s="338">
        <v>0</v>
      </c>
      <c r="D67" s="338">
        <v>0</v>
      </c>
      <c r="E67" s="338">
        <f>24*'電力分析(年)'!F23-'三段改二段-流動電費'!E66</f>
        <v>0</v>
      </c>
      <c r="F67" s="338">
        <f>24*'電力分析(年)'!G23-'三段改二段-流動電費'!F66</f>
        <v>0</v>
      </c>
      <c r="G67" s="338">
        <f>24*'電力分析(年)'!H23-'三段改二段-流動電費'!G66</f>
        <v>0</v>
      </c>
      <c r="H67" s="338">
        <f>24*'電力分析(年)'!I23-'三段改二段-流動電費'!H66</f>
        <v>0</v>
      </c>
      <c r="I67" s="338">
        <f>24*'電力分析(年)'!J23-'三段改二段-流動電費'!I66</f>
        <v>0</v>
      </c>
      <c r="J67" s="338">
        <f>24*'電力分析(年)'!K23-'三段改二段-流動電費'!J66</f>
        <v>0</v>
      </c>
      <c r="K67" s="338">
        <f>24*'電力分析(年)'!L23-'三段改二段-流動電費'!K66</f>
        <v>0</v>
      </c>
      <c r="L67" s="338">
        <f>24*'電力分析(年)'!M23-'三段改二段-流動電費'!L66</f>
        <v>0</v>
      </c>
      <c r="M67" s="338">
        <v>0</v>
      </c>
      <c r="N67" s="365">
        <v>0</v>
      </c>
    </row>
    <row r="68" spans="2:14" ht="14.25">
      <c r="B68" s="369" t="s">
        <v>239</v>
      </c>
      <c r="C68" s="338">
        <f>'電力分析(年)'!D18*9</f>
        <v>0</v>
      </c>
      <c r="D68" s="338">
        <f>'電力分析(年)'!E18*9</f>
        <v>0</v>
      </c>
      <c r="E68" s="338">
        <f>'電力分析(年)'!F18*9</f>
        <v>0</v>
      </c>
      <c r="F68" s="338">
        <f>'電力分析(年)'!G18*9</f>
        <v>0</v>
      </c>
      <c r="G68" s="338">
        <f>'電力分析(年)'!H18*9</f>
        <v>0</v>
      </c>
      <c r="H68" s="338">
        <f>'電力分析(年)'!I18*9</f>
        <v>0</v>
      </c>
      <c r="I68" s="338">
        <f>'電力分析(年)'!J18*9</f>
        <v>0</v>
      </c>
      <c r="J68" s="338">
        <f>'電力分析(年)'!K18*9</f>
        <v>0</v>
      </c>
      <c r="K68" s="338">
        <f>'電力分析(年)'!L18*9</f>
        <v>0</v>
      </c>
      <c r="L68" s="338">
        <f>'電力分析(年)'!M18*9</f>
        <v>0</v>
      </c>
      <c r="M68" s="338">
        <f>'電力分析(年)'!N18*9</f>
        <v>0</v>
      </c>
      <c r="N68" s="365">
        <f>'電力分析(年)'!O18*9</f>
        <v>0</v>
      </c>
    </row>
    <row r="69" spans="2:14" ht="14.25">
      <c r="B69" s="369" t="s">
        <v>240</v>
      </c>
      <c r="C69" s="338">
        <v>0</v>
      </c>
      <c r="D69" s="338">
        <v>0</v>
      </c>
      <c r="E69" s="338">
        <f>('電力分析(年)'!F21-'電力分析(年)'!F18)*9</f>
        <v>0</v>
      </c>
      <c r="F69" s="338">
        <f>('電力分析(年)'!G21-'電力分析(年)'!G18)*9</f>
        <v>0</v>
      </c>
      <c r="G69" s="338">
        <f>('電力分析(年)'!H21-'電力分析(年)'!H18)*9</f>
        <v>0</v>
      </c>
      <c r="H69" s="338">
        <f>('電力分析(年)'!I21-'電力分析(年)'!I18)*9</f>
        <v>0</v>
      </c>
      <c r="I69" s="338">
        <f>('電力分析(年)'!J21-'電力分析(年)'!J18)*9</f>
        <v>0</v>
      </c>
      <c r="J69" s="338">
        <f>('電力分析(年)'!K21-'電力分析(年)'!K18)*9</f>
        <v>0</v>
      </c>
      <c r="K69" s="338">
        <f>('電力分析(年)'!L21-'電力分析(年)'!L18)*9</f>
        <v>0</v>
      </c>
      <c r="L69" s="338">
        <f>('電力分析(年)'!M21-'電力分析(年)'!M18)*9</f>
        <v>0</v>
      </c>
      <c r="M69" s="338">
        <v>0</v>
      </c>
      <c r="N69" s="365">
        <v>0</v>
      </c>
    </row>
    <row r="70" spans="2:14" ht="14.25">
      <c r="B70" s="369" t="s">
        <v>241</v>
      </c>
      <c r="C70" s="338">
        <f>9*'電力分析(年)'!D19</f>
        <v>0</v>
      </c>
      <c r="D70" s="338">
        <f>9*'電力分析(年)'!E19</f>
        <v>0</v>
      </c>
      <c r="E70" s="338">
        <f>9*'電力分析(年)'!F19</f>
        <v>0</v>
      </c>
      <c r="F70" s="338">
        <f>9*'電力分析(年)'!G19</f>
        <v>0</v>
      </c>
      <c r="G70" s="338">
        <f>9*'電力分析(年)'!H19</f>
        <v>0</v>
      </c>
      <c r="H70" s="338">
        <f>9*'電力分析(年)'!I19</f>
        <v>0</v>
      </c>
      <c r="I70" s="338">
        <f>9*'電力分析(年)'!J19</f>
        <v>0</v>
      </c>
      <c r="J70" s="338">
        <f>9*'電力分析(年)'!K19</f>
        <v>0</v>
      </c>
      <c r="K70" s="338">
        <f>9*'電力分析(年)'!L19</f>
        <v>0</v>
      </c>
      <c r="L70" s="338">
        <f>9*'電力分析(年)'!M19</f>
        <v>0</v>
      </c>
      <c r="M70" s="338">
        <f>9*'電力分析(年)'!N19</f>
        <v>0</v>
      </c>
      <c r="N70" s="365">
        <f>9*'電力分析(年)'!O19</f>
        <v>0</v>
      </c>
    </row>
    <row r="71" spans="2:14" ht="15" thickBot="1">
      <c r="B71" s="370" t="s">
        <v>242</v>
      </c>
      <c r="C71" s="366">
        <v>0</v>
      </c>
      <c r="D71" s="366">
        <v>0</v>
      </c>
      <c r="E71" s="366">
        <f>'電力分析(年)'!F22*9-E70</f>
        <v>0</v>
      </c>
      <c r="F71" s="366">
        <f>'電力分析(年)'!G22*9-F70</f>
        <v>0</v>
      </c>
      <c r="G71" s="366">
        <f>'電力分析(年)'!H22*9-G70</f>
        <v>0</v>
      </c>
      <c r="H71" s="366">
        <f>'電力分析(年)'!I22*9-H70</f>
        <v>0</v>
      </c>
      <c r="I71" s="366">
        <f>'電力分析(年)'!J22*9-I70</f>
        <v>0</v>
      </c>
      <c r="J71" s="366">
        <f>'電力分析(年)'!K22*9-J70</f>
        <v>0</v>
      </c>
      <c r="K71" s="366">
        <f>'電力分析(年)'!L22*9-K70</f>
        <v>0</v>
      </c>
      <c r="L71" s="366">
        <f>'電力分析(年)'!M22*9-L70</f>
        <v>0</v>
      </c>
      <c r="M71" s="366">
        <v>0</v>
      </c>
      <c r="N71" s="367">
        <v>0</v>
      </c>
    </row>
    <row r="72" spans="2:14">
      <c r="C72">
        <f>SUM(C60:C71)</f>
        <v>0</v>
      </c>
      <c r="D72">
        <f>SUM(D60:D71)</f>
        <v>0</v>
      </c>
      <c r="E72">
        <f t="shared" ref="E72:F72" si="22">SUM(E60:E71)</f>
        <v>24</v>
      </c>
      <c r="F72">
        <f t="shared" si="22"/>
        <v>24</v>
      </c>
      <c r="G72">
        <f>SUM(G60:G71)</f>
        <v>24</v>
      </c>
      <c r="H72">
        <f>SUM(H60:H71)</f>
        <v>24</v>
      </c>
      <c r="I72">
        <f>SUM(I60:I71)</f>
        <v>24</v>
      </c>
      <c r="J72">
        <f t="shared" ref="J72:L72" si="23">SUM(J60:J71)</f>
        <v>24</v>
      </c>
      <c r="K72">
        <f t="shared" si="23"/>
        <v>24</v>
      </c>
      <c r="L72">
        <f t="shared" si="23"/>
        <v>24</v>
      </c>
      <c r="M72">
        <f>SUM(M60:M71)</f>
        <v>0</v>
      </c>
      <c r="N72">
        <f>SUM(N60:N71)</f>
        <v>0</v>
      </c>
    </row>
    <row r="73" spans="2:14">
      <c r="C73">
        <f>24*'電力分析(年)'!D17</f>
        <v>24</v>
      </c>
      <c r="D73">
        <f>24*'電力分析(年)'!E17</f>
        <v>24</v>
      </c>
      <c r="E73">
        <f>24*'電力分析(年)'!F17</f>
        <v>24</v>
      </c>
      <c r="F73">
        <f>24*'電力分析(年)'!G17</f>
        <v>24</v>
      </c>
      <c r="G73">
        <f>24*'電力分析(年)'!H17</f>
        <v>24</v>
      </c>
      <c r="H73">
        <f>24*'電力分析(年)'!I17</f>
        <v>24</v>
      </c>
      <c r="I73">
        <f>24*'電力分析(年)'!J17</f>
        <v>24</v>
      </c>
      <c r="J73">
        <f>24*'電力分析(年)'!K17</f>
        <v>24</v>
      </c>
      <c r="K73">
        <f>24*'電力分析(年)'!L17</f>
        <v>24</v>
      </c>
      <c r="L73">
        <f>24*'電力分析(年)'!M17</f>
        <v>24</v>
      </c>
      <c r="M73">
        <f>24*'電力分析(年)'!N17</f>
        <v>24</v>
      </c>
      <c r="N73">
        <f>24*'電力分析(年)'!O17</f>
        <v>24</v>
      </c>
    </row>
  </sheetData>
  <mergeCells count="64">
    <mergeCell ref="C7:F7"/>
    <mergeCell ref="B9:B16"/>
    <mergeCell ref="C9:C12"/>
    <mergeCell ref="D16:F16"/>
    <mergeCell ref="K8:N8"/>
    <mergeCell ref="J9:J16"/>
    <mergeCell ref="K9:K12"/>
    <mergeCell ref="L10:L11"/>
    <mergeCell ref="K13:K15"/>
    <mergeCell ref="L14:L15"/>
    <mergeCell ref="M14:N15"/>
    <mergeCell ref="L16:N16"/>
    <mergeCell ref="D10:D11"/>
    <mergeCell ref="E12:F12"/>
    <mergeCell ref="G14:G15"/>
    <mergeCell ref="H14:H15"/>
    <mergeCell ref="B47:N47"/>
    <mergeCell ref="B54:N54"/>
    <mergeCell ref="B2:F3"/>
    <mergeCell ref="B4:B8"/>
    <mergeCell ref="C4:F4"/>
    <mergeCell ref="G4:H4"/>
    <mergeCell ref="C5:F5"/>
    <mergeCell ref="C6:F6"/>
    <mergeCell ref="J2:N3"/>
    <mergeCell ref="G17:H17"/>
    <mergeCell ref="C13:C15"/>
    <mergeCell ref="E13:F13"/>
    <mergeCell ref="D14:D15"/>
    <mergeCell ref="E14:F15"/>
    <mergeCell ref="J4:J8"/>
    <mergeCell ref="C8:F8"/>
    <mergeCell ref="R2:V3"/>
    <mergeCell ref="K4:N4"/>
    <mergeCell ref="R4:R7"/>
    <mergeCell ref="S4:V4"/>
    <mergeCell ref="K5:N5"/>
    <mergeCell ref="S5:V5"/>
    <mergeCell ref="K6:N6"/>
    <mergeCell ref="S6:V6"/>
    <mergeCell ref="K7:N7"/>
    <mergeCell ref="S7:V7"/>
    <mergeCell ref="O4:P4"/>
    <mergeCell ref="M13:N13"/>
    <mergeCell ref="W12:W13"/>
    <mergeCell ref="X9:X10"/>
    <mergeCell ref="S11:S13"/>
    <mergeCell ref="U11:V11"/>
    <mergeCell ref="W9:W10"/>
    <mergeCell ref="T9:T10"/>
    <mergeCell ref="U9:V10"/>
    <mergeCell ref="S8:S10"/>
    <mergeCell ref="U8:V8"/>
    <mergeCell ref="M12:N12"/>
    <mergeCell ref="T12:T13"/>
    <mergeCell ref="U12:V13"/>
    <mergeCell ref="R8:R15"/>
    <mergeCell ref="T14:V15"/>
    <mergeCell ref="X12:X13"/>
    <mergeCell ref="W14:W15"/>
    <mergeCell ref="X14:X15"/>
    <mergeCell ref="O14:O15"/>
    <mergeCell ref="P14:P15"/>
    <mergeCell ref="S14:S15"/>
  </mergeCells>
  <phoneticPr fontId="13" type="noConversion"/>
  <dataValidations disablePrompts="1" count="2">
    <dataValidation type="list" allowBlank="1" showInputMessage="1" showErrorMessage="1" sqref="G2" xr:uid="{9E1BDB77-1A4D-9643-9D16-E0CDC2D3A10E}">
      <formula1>"高壓二段,高壓三段,特高壓二段,特高壓三段,低壓二段"</formula1>
    </dataValidation>
    <dataValidation type="list" allowBlank="1" showInputMessage="1" showErrorMessage="1" sqref="W2" xr:uid="{00000000-0002-0000-0700-000001000000}">
      <formula1>"高壓,特高壓"</formula1>
    </dataValidation>
  </dataValidations>
  <pageMargins left="0.7" right="0.7" top="0.75" bottom="0.75" header="0.3" footer="0.3"/>
  <pageSetup paperSize="9" orientation="portrait"/>
  <ignoredErrors>
    <ignoredError sqref="B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4">
    <tabColor rgb="FF008F00"/>
  </sheetPr>
  <dimension ref="B1:X67"/>
  <sheetViews>
    <sheetView zoomScaleNormal="100" workbookViewId="0">
      <selection activeCell="P60" sqref="P60"/>
    </sheetView>
  </sheetViews>
  <sheetFormatPr defaultColWidth="8.625" defaultRowHeight="12.75"/>
  <cols>
    <col min="1" max="1" width="3.875" customWidth="1"/>
    <col min="2" max="2" width="21.5" customWidth="1"/>
    <col min="3" max="3" width="13.125" customWidth="1"/>
    <col min="4" max="4" width="15.375" bestFit="1" customWidth="1"/>
    <col min="5" max="5" width="14.375" customWidth="1"/>
    <col min="6" max="6" width="15.5" customWidth="1"/>
    <col min="7" max="7" width="11" customWidth="1"/>
    <col min="8" max="8" width="12.5" customWidth="1"/>
    <col min="9" max="9" width="13" customWidth="1"/>
    <col min="10" max="10" width="12.875" bestFit="1" customWidth="1"/>
    <col min="11" max="11" width="11.125" customWidth="1"/>
    <col min="12" max="13" width="14.375" bestFit="1" customWidth="1"/>
    <col min="14" max="14" width="11.625" bestFit="1" customWidth="1"/>
    <col min="15" max="15" width="17.5" customWidth="1"/>
    <col min="16" max="16" width="15.5" bestFit="1" customWidth="1"/>
    <col min="17" max="17" width="16.125" bestFit="1" customWidth="1"/>
    <col min="23" max="24" width="11.125" customWidth="1"/>
  </cols>
  <sheetData>
    <row r="1" spans="2:24" ht="13.5" thickBot="1"/>
    <row r="2" spans="2:24" s="120" customFormat="1" ht="17.25" customHeight="1">
      <c r="B2" s="768" t="s">
        <v>368</v>
      </c>
      <c r="C2" s="769"/>
      <c r="D2" s="769"/>
      <c r="E2" s="769"/>
      <c r="F2" s="769"/>
      <c r="G2" s="378" t="s">
        <v>328</v>
      </c>
      <c r="H2" s="379">
        <f>LOOKUP(G2,{"低壓二段","特高壓二段","特高壓三段","高壓二段","高壓三段"},{1,2,3,4,5})</f>
        <v>5</v>
      </c>
      <c r="J2" s="773" t="s">
        <v>369</v>
      </c>
      <c r="K2" s="774"/>
      <c r="L2" s="774"/>
      <c r="M2" s="774"/>
      <c r="N2" s="774"/>
      <c r="O2" s="612" t="str">
        <f>G2</f>
        <v>高壓三段</v>
      </c>
      <c r="P2" s="379">
        <f>H2</f>
        <v>5</v>
      </c>
      <c r="R2" s="773" t="s">
        <v>366</v>
      </c>
      <c r="S2" s="774"/>
      <c r="T2" s="774"/>
      <c r="U2" s="774"/>
      <c r="V2" s="774"/>
      <c r="W2" s="378" t="s">
        <v>63</v>
      </c>
      <c r="X2" s="379">
        <f>LOOKUP(W2,{"特高壓","高壓"},{1,2})</f>
        <v>2</v>
      </c>
    </row>
    <row r="3" spans="2:24" s="120" customFormat="1" ht="33">
      <c r="B3" s="770"/>
      <c r="C3" s="771"/>
      <c r="D3" s="771"/>
      <c r="E3" s="771"/>
      <c r="F3" s="771"/>
      <c r="G3" s="603" t="s">
        <v>193</v>
      </c>
      <c r="H3" s="604" t="s">
        <v>194</v>
      </c>
      <c r="J3" s="775"/>
      <c r="K3" s="776"/>
      <c r="L3" s="776"/>
      <c r="M3" s="776"/>
      <c r="N3" s="776"/>
      <c r="O3" s="603" t="s">
        <v>193</v>
      </c>
      <c r="P3" s="604" t="s">
        <v>194</v>
      </c>
      <c r="R3" s="775"/>
      <c r="S3" s="776"/>
      <c r="T3" s="776"/>
      <c r="U3" s="776"/>
      <c r="V3" s="776"/>
      <c r="W3" s="603" t="s">
        <v>259</v>
      </c>
      <c r="X3" s="604" t="s">
        <v>260</v>
      </c>
    </row>
    <row r="4" spans="2:24" s="120" customFormat="1" ht="17.25" customHeight="1">
      <c r="B4" s="772" t="s">
        <v>195</v>
      </c>
      <c r="C4" s="755" t="s">
        <v>196</v>
      </c>
      <c r="D4" s="755"/>
      <c r="E4" s="755"/>
      <c r="F4" s="755"/>
      <c r="G4" s="755">
        <f>IF(H2=1,電價對照表!H102,0)</f>
        <v>0</v>
      </c>
      <c r="H4" s="762"/>
      <c r="J4" s="772" t="s">
        <v>195</v>
      </c>
      <c r="K4" s="755" t="s">
        <v>196</v>
      </c>
      <c r="L4" s="755"/>
      <c r="M4" s="755"/>
      <c r="N4" s="755"/>
      <c r="O4" s="755">
        <f>IF(P2=1,電價對照表!H27,0)</f>
        <v>0</v>
      </c>
      <c r="P4" s="762"/>
      <c r="R4" s="807" t="s">
        <v>262</v>
      </c>
      <c r="S4" s="801" t="s">
        <v>261</v>
      </c>
      <c r="T4" s="801"/>
      <c r="U4" s="801"/>
      <c r="V4" s="801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72"/>
      <c r="C5" s="755" t="s">
        <v>197</v>
      </c>
      <c r="D5" s="755"/>
      <c r="E5" s="755"/>
      <c r="F5" s="755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2"/>
      <c r="K5" s="755" t="s">
        <v>197</v>
      </c>
      <c r="L5" s="755"/>
      <c r="M5" s="755"/>
      <c r="N5" s="755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7"/>
      <c r="S5" s="801" t="s">
        <v>329</v>
      </c>
      <c r="T5" s="801"/>
      <c r="U5" s="801"/>
      <c r="V5" s="801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72"/>
      <c r="C6" s="755" t="s">
        <v>324</v>
      </c>
      <c r="D6" s="755"/>
      <c r="E6" s="755"/>
      <c r="F6" s="755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2"/>
      <c r="K6" s="755" t="s">
        <v>324</v>
      </c>
      <c r="L6" s="755"/>
      <c r="M6" s="755"/>
      <c r="N6" s="755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7"/>
      <c r="S6" s="801" t="s">
        <v>263</v>
      </c>
      <c r="T6" s="801"/>
      <c r="U6" s="801"/>
      <c r="V6" s="801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72"/>
      <c r="C7" s="755" t="s">
        <v>198</v>
      </c>
      <c r="D7" s="755"/>
      <c r="E7" s="755"/>
      <c r="F7" s="755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2"/>
      <c r="K7" s="755" t="s">
        <v>198</v>
      </c>
      <c r="L7" s="755"/>
      <c r="M7" s="755"/>
      <c r="N7" s="755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7"/>
      <c r="S7" s="801" t="s">
        <v>264</v>
      </c>
      <c r="T7" s="801"/>
      <c r="U7" s="801"/>
      <c r="V7" s="801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5.95" customHeight="1">
      <c r="B8" s="772"/>
      <c r="C8" s="755" t="s">
        <v>199</v>
      </c>
      <c r="D8" s="755"/>
      <c r="E8" s="755"/>
      <c r="F8" s="755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2"/>
      <c r="K8" s="755" t="s">
        <v>199</v>
      </c>
      <c r="L8" s="755"/>
      <c r="M8" s="755"/>
      <c r="N8" s="755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4" t="s">
        <v>268</v>
      </c>
      <c r="S8" s="802" t="s">
        <v>265</v>
      </c>
      <c r="T8" s="616" t="s">
        <v>266</v>
      </c>
      <c r="U8" s="801" t="s">
        <v>269</v>
      </c>
      <c r="V8" s="801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59" t="s">
        <v>200</v>
      </c>
      <c r="C9" s="756" t="s">
        <v>201</v>
      </c>
      <c r="D9" s="605" t="s">
        <v>202</v>
      </c>
      <c r="E9" s="605" t="s">
        <v>325</v>
      </c>
      <c r="F9" s="665" t="s">
        <v>397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59" t="s">
        <v>200</v>
      </c>
      <c r="K9" s="756" t="s">
        <v>201</v>
      </c>
      <c r="L9" s="605" t="s">
        <v>202</v>
      </c>
      <c r="M9" s="605" t="s">
        <v>325</v>
      </c>
      <c r="N9" s="665" t="s">
        <v>397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5"/>
      <c r="S9" s="802"/>
      <c r="T9" s="801" t="s">
        <v>270</v>
      </c>
      <c r="U9" s="803" t="s">
        <v>271</v>
      </c>
      <c r="V9" s="803"/>
      <c r="W9" s="801">
        <f>IF($X2=2,電價對照表!H129,IF($X2=1,電價對照表!H135,0))</f>
        <v>1.41</v>
      </c>
      <c r="X9" s="757">
        <f>IF($X2=2,電價對照表!H130,IF($X2=1,電價對照表!H136,0))</f>
        <v>1.31</v>
      </c>
    </row>
    <row r="10" spans="2:24" s="120" customFormat="1" ht="49.5">
      <c r="B10" s="759"/>
      <c r="C10" s="756"/>
      <c r="D10" s="755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59"/>
      <c r="K10" s="756"/>
      <c r="L10" s="755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5"/>
      <c r="S10" s="802"/>
      <c r="T10" s="801"/>
      <c r="U10" s="803"/>
      <c r="V10" s="803"/>
      <c r="W10" s="801"/>
      <c r="X10" s="757"/>
    </row>
    <row r="11" spans="2:24" s="120" customFormat="1" ht="17.25" customHeight="1">
      <c r="B11" s="759"/>
      <c r="C11" s="756"/>
      <c r="D11" s="755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59"/>
      <c r="K11" s="756"/>
      <c r="L11" s="755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5"/>
      <c r="S11" s="802" t="s">
        <v>272</v>
      </c>
      <c r="T11" s="616" t="s">
        <v>273</v>
      </c>
      <c r="U11" s="801" t="s">
        <v>269</v>
      </c>
      <c r="V11" s="801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17.25" customHeight="1">
      <c r="B12" s="759"/>
      <c r="C12" s="756"/>
      <c r="D12" s="605" t="s">
        <v>204</v>
      </c>
      <c r="E12" s="756" t="s">
        <v>205</v>
      </c>
      <c r="F12" s="756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59"/>
      <c r="K12" s="756"/>
      <c r="L12" s="605" t="s">
        <v>204</v>
      </c>
      <c r="M12" s="756" t="s">
        <v>205</v>
      </c>
      <c r="N12" s="756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5"/>
      <c r="S12" s="802"/>
      <c r="T12" s="801" t="s">
        <v>270</v>
      </c>
      <c r="U12" s="803" t="s">
        <v>271</v>
      </c>
      <c r="V12" s="803"/>
      <c r="W12" s="801">
        <f>IF($X2=2,電價對照表!H129,IF($X2=1,電價對照表!H135,0))</f>
        <v>1.41</v>
      </c>
      <c r="X12" s="757">
        <f>IF($X2=2,電價對照表!H130,IF($X2=1,電價對照表!H136,0))</f>
        <v>1.31</v>
      </c>
    </row>
    <row r="13" spans="2:24" s="120" customFormat="1" ht="17.25" customHeight="1">
      <c r="B13" s="759"/>
      <c r="C13" s="756" t="s">
        <v>206</v>
      </c>
      <c r="D13" s="605" t="s">
        <v>207</v>
      </c>
      <c r="E13" s="755" t="s">
        <v>203</v>
      </c>
      <c r="F13" s="755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59"/>
      <c r="K13" s="756" t="s">
        <v>206</v>
      </c>
      <c r="L13" s="605" t="s">
        <v>207</v>
      </c>
      <c r="M13" s="755" t="s">
        <v>203</v>
      </c>
      <c r="N13" s="755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5"/>
      <c r="S13" s="802"/>
      <c r="T13" s="801"/>
      <c r="U13" s="803"/>
      <c r="V13" s="803"/>
      <c r="W13" s="801"/>
      <c r="X13" s="757"/>
    </row>
    <row r="14" spans="2:24" s="120" customFormat="1" ht="17.25" customHeight="1">
      <c r="B14" s="759"/>
      <c r="C14" s="756"/>
      <c r="D14" s="755" t="s">
        <v>204</v>
      </c>
      <c r="E14" s="756" t="s">
        <v>205</v>
      </c>
      <c r="F14" s="756"/>
      <c r="G14" s="755">
        <f>IF($H2=1,電價對照表!H123,IF($H2=2,電價對照表!H135,IF($H2=3,電價對照表!H151,IF($H2=4,電價對照表!H129,IF($H2=5,電價對照表!H143,0)))))</f>
        <v>1.32</v>
      </c>
      <c r="H14" s="757">
        <f>IF($H2=1,電價對照表!H124,IF($H2=2,電價對照表!H136,IF($H2=3,電價對照表!H152,IF($H2=4,電價對照表!H130,IF($H2=5,電價對照表!H144,0)))))</f>
        <v>1.26</v>
      </c>
      <c r="J14" s="759"/>
      <c r="K14" s="756"/>
      <c r="L14" s="755" t="s">
        <v>204</v>
      </c>
      <c r="M14" s="756" t="s">
        <v>205</v>
      </c>
      <c r="N14" s="756"/>
      <c r="O14" s="755">
        <f>IF($H2=1,電價對照表!H48,IF($H2=2,電價對照表!H60,IF($H2=3,電價對照表!H76,IF($H2=4,電價對照表!H54,IF($H2=5,電價對照表!H68,0)))))</f>
        <v>1.26</v>
      </c>
      <c r="P14" s="757">
        <f>IF($H2=1,電價對照表!H49,IF($H2=2,電價對照表!H61,IF($H2=3,電價對照表!H77,IF($H2=4,電價對照表!H55,IF($H2=5,電價對照表!H69,0)))))</f>
        <v>1.21</v>
      </c>
      <c r="R14" s="805"/>
      <c r="S14" s="800" t="s">
        <v>274</v>
      </c>
      <c r="T14" s="796" t="s">
        <v>275</v>
      </c>
      <c r="U14" s="796"/>
      <c r="V14" s="796"/>
      <c r="W14" s="796">
        <f>IF($X2=2,電價對照表!H129,IF($X2=1,電價對照表!H135,0))</f>
        <v>1.41</v>
      </c>
      <c r="X14" s="798">
        <f>IF($X2=2,電價對照表!H130,IF($X2=1,電價對照表!H136,0))</f>
        <v>1.31</v>
      </c>
    </row>
    <row r="15" spans="2:24" s="120" customFormat="1" ht="17.25" customHeight="1" thickBot="1">
      <c r="B15" s="759"/>
      <c r="C15" s="756"/>
      <c r="D15" s="755"/>
      <c r="E15" s="756"/>
      <c r="F15" s="756"/>
      <c r="G15" s="755"/>
      <c r="H15" s="757"/>
      <c r="J15" s="759"/>
      <c r="K15" s="756"/>
      <c r="L15" s="755"/>
      <c r="M15" s="756"/>
      <c r="N15" s="756"/>
      <c r="O15" s="755"/>
      <c r="P15" s="757"/>
      <c r="R15" s="806"/>
      <c r="S15" s="797"/>
      <c r="T15" s="797"/>
      <c r="U15" s="797"/>
      <c r="V15" s="797"/>
      <c r="W15" s="797"/>
      <c r="X15" s="799"/>
    </row>
    <row r="16" spans="2:24" s="120" customFormat="1" ht="33.75" thickBot="1">
      <c r="B16" s="760"/>
      <c r="C16" s="609" t="s">
        <v>208</v>
      </c>
      <c r="D16" s="758" t="s">
        <v>216</v>
      </c>
      <c r="E16" s="758"/>
      <c r="F16" s="758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60"/>
      <c r="K16" s="609" t="s">
        <v>208</v>
      </c>
      <c r="L16" s="758" t="s">
        <v>216</v>
      </c>
      <c r="M16" s="758"/>
      <c r="N16" s="758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810"/>
      <c r="H17" s="810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ROUND('電力分析(年)'!F33*(E54+E56)/SUM(E54:E57)*$C$19/SUM($C$19:$D$19),0)</f>
        <v>0</v>
      </c>
      <c r="F26" s="354">
        <f>ROUND('電力分析(年)'!G33*(F54+F56)/SUM(F54:F57)*$C$19/SUM($C$19:$D$19),0)</f>
        <v>0</v>
      </c>
      <c r="G26" s="354">
        <f>ROUND('電力分析(年)'!H33*(G54+G56)/SUM(G54:G57)*$C$19/SUM($C$19:$D$19),0)</f>
        <v>0</v>
      </c>
      <c r="H26" s="354">
        <f>ROUND('電力分析(年)'!I33*(H54+H56)/SUM(H54:H57)*$C$19/SUM($C$19:$D$19),0)</f>
        <v>0</v>
      </c>
      <c r="I26" s="354">
        <f>ROUND('電力分析(年)'!J33*(I54+I56)/SUM(I54:I57)*$C$19/SUM($C$19:$D$19),0)</f>
        <v>0</v>
      </c>
      <c r="J26" s="354">
        <f>ROUND('電力分析(年)'!K33*(J54+J56)/SUM(J54:J57)*$C$19/SUM($C$19:$D$19),0)</f>
        <v>0</v>
      </c>
      <c r="K26" s="354">
        <f>ROUND('電力分析(年)'!L33*(K54+K56)/SUM(K54:K57)*$C$19/SUM($C$19:$D$19),0)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 t="e">
        <f>ROUND('電力分析(年)'!F33*(E60+E62)/SUM(E60:E63)*$D$19/SUM($C$19:$D$19),0)</f>
        <v>#DIV/0!</v>
      </c>
      <c r="F27" s="294" t="e">
        <f>ROUND('電力分析(年)'!G33*(F60+F62)/SUM(F60:F63)*$D$19/SUM($C$19:$D$19),0)</f>
        <v>#DIV/0!</v>
      </c>
      <c r="G27" s="294" t="e">
        <f>ROUND('電力分析(年)'!H33*(G60+G62)/SUM(G60:G63)*$D$19/SUM($C$19:$D$19),0)</f>
        <v>#DIV/0!</v>
      </c>
      <c r="H27" s="294" t="e">
        <f>ROUND('電力分析(年)'!I33*(H60+H62)/SUM(H60:H63)*$D$19/SUM($C$19:$D$19),0)</f>
        <v>#DIV/0!</v>
      </c>
      <c r="I27" s="294" t="e">
        <f>ROUND('電力分析(年)'!J33*(I60+I62)/SUM(I60:I63)*$D$19/SUM($C$19:$D$19),0)</f>
        <v>#DIV/0!</v>
      </c>
      <c r="J27" s="294" t="e">
        <f>ROUND('電力分析(年)'!K33*(J60+J62)/SUM(J60:J63)*$D$19/SUM($C$19:$D$19),0)</f>
        <v>#DIV/0!</v>
      </c>
      <c r="K27" s="294" t="e">
        <f>ROUND('電力分析(年)'!L33*(K60+K62)/SUM(K60:K63)*$D$19/SUM($C$19:$D$19),0)</f>
        <v>#DIV/0!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 t="e">
        <f>'電力分析(年)'!F33-E26-E27+'電力分析(年)'!F34</f>
        <v>#DIV/0!</v>
      </c>
      <c r="F28" s="669" t="e">
        <f>'電力分析(年)'!G33-F26-F27+'電力分析(年)'!G34</f>
        <v>#DIV/0!</v>
      </c>
      <c r="G28" s="669" t="e">
        <f>'電力分析(年)'!H33-G26-G27+'電力分析(年)'!H34</f>
        <v>#DIV/0!</v>
      </c>
      <c r="H28" s="669" t="e">
        <f>'電力分析(年)'!I33-H26-H27+'電力分析(年)'!I34</f>
        <v>#DIV/0!</v>
      </c>
      <c r="I28" s="669" t="e">
        <f>'電力分析(年)'!J33-I26-I27+'電力分析(年)'!J34</f>
        <v>#DIV/0!</v>
      </c>
      <c r="J28" s="669" t="e">
        <f>'電力分析(年)'!K33-J26-J27+'電力分析(年)'!K34</f>
        <v>#DIV/0!</v>
      </c>
      <c r="K28" s="669" t="e">
        <f>'電力分析(年)'!L33-K26-K27+'電力分析(年)'!L34</f>
        <v>#DIV/0!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>
        <f>ROUND('電力分析(年)'!F36/SUM(E66:E71)*SUM(E66,E68,E70),0)</f>
        <v>0</v>
      </c>
      <c r="F31" s="294">
        <f>ROUND('電力分析(年)'!G36/SUM(F66:F71)*SUM(F66,F68,F70),0)</f>
        <v>0</v>
      </c>
      <c r="G31" s="294">
        <f>ROUND('電力分析(年)'!H36/SUM(G66:G71)*SUM(G66,G68,G70),0)</f>
        <v>0</v>
      </c>
      <c r="H31" s="294">
        <f>ROUND('電力分析(年)'!I36/SUM(H66:H71)*SUM(H66,H68,H70),0)</f>
        <v>0</v>
      </c>
      <c r="I31" s="294">
        <f>ROUND('電力分析(年)'!J36/SUM(I66:I71)*SUM(I66,I68,I70),0)</f>
        <v>0</v>
      </c>
      <c r="J31" s="294">
        <f>ROUND('電力分析(年)'!K36/SUM(J66:J71)*SUM(J66,J68,J70),0)</f>
        <v>0</v>
      </c>
      <c r="K31" s="294">
        <f>ROUND('電力分析(年)'!L36/SUM(K66:K71)*SUM(K66,K68,K70),0)</f>
        <v>0</v>
      </c>
      <c r="L31" s="294">
        <f>ROUND('電力分析(年)'!M36/SUM(L66:L71)*SUM(L66,L68,L70),0)</f>
        <v>0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>
        <f>'電力分析(年)'!F36-E31</f>
        <v>0</v>
      </c>
      <c r="F32" s="294">
        <f>'電力分析(年)'!G36-F31</f>
        <v>0</v>
      </c>
      <c r="G32" s="294">
        <f>'電力分析(年)'!H36-G31</f>
        <v>0</v>
      </c>
      <c r="H32" s="294">
        <f>'電力分析(年)'!I36-H31</f>
        <v>0</v>
      </c>
      <c r="I32" s="294">
        <f>'電力分析(年)'!J36-I31</f>
        <v>0</v>
      </c>
      <c r="J32" s="294">
        <f>'電力分析(年)'!K36-J31</f>
        <v>0</v>
      </c>
      <c r="K32" s="294">
        <f>'電力分析(年)'!L36-K31</f>
        <v>0</v>
      </c>
      <c r="L32" s="294">
        <f>'電力分析(年)'!M36-L31</f>
        <v>0</v>
      </c>
      <c r="M32" s="294"/>
      <c r="N32" s="295"/>
    </row>
    <row r="33" spans="2:17" ht="14.25">
      <c r="B33" s="386" t="s">
        <v>243</v>
      </c>
      <c r="C33" s="294">
        <f>C26*$O$9</f>
        <v>0</v>
      </c>
      <c r="D33" s="294">
        <f t="shared" ref="D33:J33" si="0">D26*$O$9</f>
        <v>0</v>
      </c>
      <c r="E33" s="294">
        <f t="shared" ref="E33:F33" si="1">E26*$O$9</f>
        <v>0</v>
      </c>
      <c r="F33" s="294">
        <f t="shared" si="1"/>
        <v>0</v>
      </c>
      <c r="G33" s="294">
        <f t="shared" si="0"/>
        <v>0</v>
      </c>
      <c r="H33" s="294">
        <f t="shared" si="0"/>
        <v>0</v>
      </c>
      <c r="I33" s="294">
        <f t="shared" si="0"/>
        <v>0</v>
      </c>
      <c r="J33" s="294">
        <f t="shared" si="0"/>
        <v>0</v>
      </c>
      <c r="K33" s="294">
        <f>K26*$O$9</f>
        <v>0</v>
      </c>
      <c r="L33" s="294">
        <f t="shared" ref="L33" si="2">L26*$O$9</f>
        <v>0</v>
      </c>
      <c r="M33" s="294">
        <f>M26*$G$9</f>
        <v>0</v>
      </c>
      <c r="N33" s="295">
        <f>N26*$G$9</f>
        <v>0</v>
      </c>
    </row>
    <row r="34" spans="2:17" ht="14.25">
      <c r="B34" s="386" t="s">
        <v>244</v>
      </c>
      <c r="C34" s="294">
        <f>C27*$O$10+C28*$P$10</f>
        <v>0</v>
      </c>
      <c r="D34" s="294">
        <f t="shared" ref="D34:J34" si="3">D27*$O$10+D28*$P$10</f>
        <v>0</v>
      </c>
      <c r="E34" s="294" t="e">
        <f t="shared" ref="E34:F34" si="4">E27*$O$10+E28*$P$10</f>
        <v>#DIV/0!</v>
      </c>
      <c r="F34" s="294" t="e">
        <f t="shared" si="4"/>
        <v>#DIV/0!</v>
      </c>
      <c r="G34" s="294" t="e">
        <f t="shared" si="3"/>
        <v>#DIV/0!</v>
      </c>
      <c r="H34" s="294" t="e">
        <f t="shared" si="3"/>
        <v>#DIV/0!</v>
      </c>
      <c r="I34" s="294" t="e">
        <f t="shared" si="3"/>
        <v>#DIV/0!</v>
      </c>
      <c r="J34" s="294" t="e">
        <f t="shared" si="3"/>
        <v>#DIV/0!</v>
      </c>
      <c r="K34" s="294" t="e">
        <f t="shared" ref="K34:L34" si="5">K27*$O$10+K28*$P$10</f>
        <v>#DIV/0!</v>
      </c>
      <c r="L34" s="294">
        <f t="shared" si="5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386" t="s">
        <v>245</v>
      </c>
      <c r="C35" s="294">
        <f>C29*$O$13+C30*$P$13</f>
        <v>0</v>
      </c>
      <c r="D35" s="294">
        <f t="shared" ref="D35:J35" si="6">D29*$O$13+D30*$P$13</f>
        <v>0</v>
      </c>
      <c r="E35" s="294" t="e">
        <f t="shared" ref="E35:F35" si="7">E29*$O$13+E30*$P$13</f>
        <v>#DIV/0!</v>
      </c>
      <c r="F35" s="294" t="e">
        <f t="shared" si="7"/>
        <v>#DIV/0!</v>
      </c>
      <c r="G35" s="294" t="e">
        <f t="shared" si="6"/>
        <v>#DIV/0!</v>
      </c>
      <c r="H35" s="294" t="e">
        <f t="shared" si="6"/>
        <v>#DIV/0!</v>
      </c>
      <c r="I35" s="294" t="e">
        <f t="shared" si="6"/>
        <v>#DIV/0!</v>
      </c>
      <c r="J35" s="294" t="e">
        <f t="shared" si="6"/>
        <v>#DIV/0!</v>
      </c>
      <c r="K35" s="294" t="e">
        <f t="shared" ref="K35:L35" si="8">K29*$O$13+K30*$P$13</f>
        <v>#DIV/0!</v>
      </c>
      <c r="L35" s="294" t="e">
        <f t="shared" si="8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386" t="s">
        <v>246</v>
      </c>
      <c r="C36" s="294">
        <f>C31*$O$16+C32*$P$16</f>
        <v>0</v>
      </c>
      <c r="D36" s="294">
        <f t="shared" ref="D36:J36" si="9">D31*$O$16+D32*$P$16</f>
        <v>0</v>
      </c>
      <c r="E36" s="294">
        <f t="shared" ref="E36:F36" si="10">E31*$O$16+E32*$P$16</f>
        <v>0</v>
      </c>
      <c r="F36" s="294">
        <f t="shared" si="10"/>
        <v>0</v>
      </c>
      <c r="G36" s="294">
        <f t="shared" si="9"/>
        <v>0</v>
      </c>
      <c r="H36" s="294">
        <f t="shared" si="9"/>
        <v>0</v>
      </c>
      <c r="I36" s="294">
        <f t="shared" si="9"/>
        <v>0</v>
      </c>
      <c r="J36" s="294">
        <f t="shared" si="9"/>
        <v>0</v>
      </c>
      <c r="K36" s="294">
        <f t="shared" ref="K36:L36" si="11">K31*$O$16+K32*$P$16</f>
        <v>0</v>
      </c>
      <c r="L36" s="294">
        <f t="shared" si="11"/>
        <v>0</v>
      </c>
      <c r="M36" s="294">
        <f>M31*$G$16+M32*$H$16</f>
        <v>0</v>
      </c>
      <c r="N36" s="295">
        <f>N31*$G$16+N32*$H$16</f>
        <v>0</v>
      </c>
      <c r="O36" s="389" t="s">
        <v>349</v>
      </c>
      <c r="P36" s="390" t="s">
        <v>295</v>
      </c>
      <c r="Q36" s="91"/>
    </row>
    <row r="37" spans="2:17" ht="14.25">
      <c r="B37" s="386" t="s">
        <v>247</v>
      </c>
      <c r="C37" s="339">
        <f t="shared" ref="C37:K37" si="12">SUM(C33:C36)</f>
        <v>0</v>
      </c>
      <c r="D37" s="339">
        <f t="shared" si="12"/>
        <v>0</v>
      </c>
      <c r="E37" s="339" t="e">
        <f t="shared" si="12"/>
        <v>#DIV/0!</v>
      </c>
      <c r="F37" s="339" t="e">
        <f t="shared" si="12"/>
        <v>#DIV/0!</v>
      </c>
      <c r="G37" s="339" t="e">
        <f t="shared" ref="G37:J37" si="13">SUM(G33:G36)</f>
        <v>#DIV/0!</v>
      </c>
      <c r="H37" s="339" t="e">
        <f t="shared" si="13"/>
        <v>#DIV/0!</v>
      </c>
      <c r="I37" s="339" t="e">
        <f t="shared" si="13"/>
        <v>#DIV/0!</v>
      </c>
      <c r="J37" s="339" t="e">
        <f t="shared" si="13"/>
        <v>#DIV/0!</v>
      </c>
      <c r="K37" s="339" t="e">
        <f t="shared" si="12"/>
        <v>#DIV/0!</v>
      </c>
      <c r="L37" s="339" t="e">
        <f t="shared" ref="L37" si="14">SUM(L33:L36)</f>
        <v>#DIV/0!</v>
      </c>
      <c r="M37" s="339">
        <f t="shared" ref="M37:N37" si="15">SUM(M33:M36)</f>
        <v>0</v>
      </c>
      <c r="N37" s="340">
        <f t="shared" si="15"/>
        <v>0</v>
      </c>
      <c r="O37" s="349" t="e">
        <f>SUM(C37:N37)</f>
        <v>#DIV/0!</v>
      </c>
      <c r="P37" s="373" t="e">
        <f>SUM(O52:O53)-SUM(O45:O46)</f>
        <v>#DIV/0!</v>
      </c>
      <c r="Q37" s="114"/>
    </row>
    <row r="38" spans="2:17" ht="14.25" hidden="1">
      <c r="B38" s="387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49">
        <f t="shared" ref="O38:O46" si="16">SUM(C38:N38)</f>
        <v>0</v>
      </c>
      <c r="P38" s="326"/>
    </row>
    <row r="39" spans="2:17" ht="14.25" hidden="1">
      <c r="B39" s="387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49">
        <f t="shared" si="16"/>
        <v>0</v>
      </c>
      <c r="P39" s="326"/>
    </row>
    <row r="40" spans="2:17" ht="14.25" hidden="1">
      <c r="B40" s="387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49">
        <f t="shared" si="16"/>
        <v>0</v>
      </c>
      <c r="P40" s="326"/>
    </row>
    <row r="41" spans="2:17" ht="14.25" hidden="1">
      <c r="B41" s="387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49">
        <f t="shared" si="16"/>
        <v>0</v>
      </c>
      <c r="P41" s="326"/>
    </row>
    <row r="42" spans="2:17" ht="14.25" hidden="1">
      <c r="B42" s="387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49">
        <f t="shared" si="16"/>
        <v>0</v>
      </c>
      <c r="P42" s="326"/>
    </row>
    <row r="43" spans="2:17" ht="14.25" hidden="1">
      <c r="B43" s="387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49">
        <f t="shared" si="16"/>
        <v>0</v>
      </c>
      <c r="P43" s="326"/>
    </row>
    <row r="44" spans="2:17" ht="15" thickBot="1">
      <c r="B44" s="386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49" t="e">
        <f t="shared" si="16"/>
        <v>#DIV/0!</v>
      </c>
      <c r="P44" s="326"/>
    </row>
    <row r="45" spans="2:17" ht="15" thickBot="1">
      <c r="B45" s="675" t="s">
        <v>399</v>
      </c>
      <c r="C45" s="344">
        <f>'電力分析(年)'!D41</f>
        <v>0</v>
      </c>
      <c r="D45" s="344">
        <f>'電力分析(年)'!E41</f>
        <v>0</v>
      </c>
      <c r="E45" s="287">
        <f>'電力分析(年)'!F41</f>
        <v>0</v>
      </c>
      <c r="F45" s="287">
        <f>'電力分析(年)'!G41</f>
        <v>0</v>
      </c>
      <c r="G45" s="287">
        <f>'電力分析(年)'!H41</f>
        <v>0</v>
      </c>
      <c r="H45" s="287">
        <f>'電力分析(年)'!I41</f>
        <v>0</v>
      </c>
      <c r="I45" s="287">
        <f>'電力分析(年)'!J41</f>
        <v>0</v>
      </c>
      <c r="J45" s="287">
        <f>'電力分析(年)'!K41</f>
        <v>0</v>
      </c>
      <c r="K45" s="287">
        <f>'電力分析(年)'!L41</f>
        <v>0</v>
      </c>
      <c r="L45" s="287">
        <f>'電力分析(年)'!M41</f>
        <v>0</v>
      </c>
      <c r="M45" s="344">
        <f>'電力分析(年)'!N41</f>
        <v>0</v>
      </c>
      <c r="N45" s="345">
        <f>'電力分析(年)'!O41</f>
        <v>0</v>
      </c>
      <c r="O45" s="349">
        <f t="shared" si="16"/>
        <v>0</v>
      </c>
      <c r="P45" s="326"/>
    </row>
    <row r="46" spans="2:17" ht="15" thickBot="1">
      <c r="B46" s="346" t="s">
        <v>294</v>
      </c>
      <c r="C46" s="347">
        <f>C45*('電力分析(年)'!D38-80)*0.0015*-1</f>
        <v>0</v>
      </c>
      <c r="D46" s="347">
        <f>D45*('電力分析(年)'!E38-80)*0.0015*-1</f>
        <v>0</v>
      </c>
      <c r="E46" s="388">
        <f>E45*('電力分析(年)'!F38-80)*0.0015*-1</f>
        <v>0</v>
      </c>
      <c r="F46" s="388">
        <f>F45*('電力分析(年)'!G38-80)*0.0015*-1</f>
        <v>0</v>
      </c>
      <c r="G46" s="388">
        <f>G45*('電力分析(年)'!H38-80)*0.0015*-1</f>
        <v>0</v>
      </c>
      <c r="H46" s="388">
        <f>H45*('電力分析(年)'!I38-80)*0.0015*-1</f>
        <v>0</v>
      </c>
      <c r="I46" s="388">
        <f>I45*('電力分析(年)'!J38-80)*0.0015*-1</f>
        <v>0</v>
      </c>
      <c r="J46" s="388">
        <f>J45*('電力分析(年)'!K38-80)*0.0015*-1</f>
        <v>0</v>
      </c>
      <c r="K46" s="388">
        <f>K45*('電力分析(年)'!L38-80)*0.0015*-1</f>
        <v>0</v>
      </c>
      <c r="L46" s="388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49">
        <f t="shared" si="16"/>
        <v>0</v>
      </c>
      <c r="P46" s="326"/>
    </row>
    <row r="47" spans="2:17" ht="15.75" thickBot="1">
      <c r="B47" s="808" t="s">
        <v>370</v>
      </c>
      <c r="C47" s="809"/>
      <c r="D47" s="809"/>
      <c r="E47" s="809"/>
      <c r="F47" s="809"/>
      <c r="G47" s="809"/>
      <c r="H47" s="809"/>
      <c r="I47" s="809"/>
      <c r="J47" s="809"/>
      <c r="K47" s="809"/>
      <c r="L47" s="809"/>
      <c r="M47" s="809"/>
      <c r="N47" s="809"/>
    </row>
    <row r="48" spans="2:17" ht="14.25">
      <c r="B48" s="350" t="s">
        <v>372</v>
      </c>
      <c r="C48" s="357">
        <f t="shared" ref="C48:K48" si="17">C26*$G$9</f>
        <v>0</v>
      </c>
      <c r="D48" s="357">
        <f t="shared" si="17"/>
        <v>0</v>
      </c>
      <c r="E48" s="357">
        <f t="shared" si="17"/>
        <v>0</v>
      </c>
      <c r="F48" s="357">
        <f t="shared" si="17"/>
        <v>0</v>
      </c>
      <c r="G48" s="357">
        <f t="shared" si="17"/>
        <v>0</v>
      </c>
      <c r="H48" s="357">
        <f t="shared" si="17"/>
        <v>0</v>
      </c>
      <c r="I48" s="357">
        <f t="shared" si="17"/>
        <v>0</v>
      </c>
      <c r="J48" s="357">
        <f t="shared" si="17"/>
        <v>0</v>
      </c>
      <c r="K48" s="357">
        <f t="shared" si="17"/>
        <v>0</v>
      </c>
      <c r="L48" s="357">
        <f>L26*$G$9</f>
        <v>0</v>
      </c>
      <c r="M48" s="357">
        <f>M26*$G$9</f>
        <v>0</v>
      </c>
      <c r="N48" s="670">
        <f>N26*$G$9</f>
        <v>0</v>
      </c>
    </row>
    <row r="49" spans="2:15" ht="14.25">
      <c r="B49" s="280" t="s">
        <v>373</v>
      </c>
      <c r="C49" s="359">
        <f t="shared" ref="C49:D49" si="18">C27*$G$10+C28*$H$10</f>
        <v>0</v>
      </c>
      <c r="D49" s="359">
        <f t="shared" si="18"/>
        <v>0</v>
      </c>
      <c r="E49" s="359" t="e">
        <f t="shared" ref="E49:J49" si="19">E27*$G$10+E28*$H$11</f>
        <v>#DIV/0!</v>
      </c>
      <c r="F49" s="359" t="e">
        <f t="shared" si="19"/>
        <v>#DIV/0!</v>
      </c>
      <c r="G49" s="359" t="e">
        <f t="shared" si="19"/>
        <v>#DIV/0!</v>
      </c>
      <c r="H49" s="359" t="e">
        <f t="shared" si="19"/>
        <v>#DIV/0!</v>
      </c>
      <c r="I49" s="359" t="e">
        <f t="shared" si="19"/>
        <v>#DIV/0!</v>
      </c>
      <c r="J49" s="359" t="e">
        <f t="shared" si="19"/>
        <v>#DIV/0!</v>
      </c>
      <c r="K49" s="359" t="e">
        <f>K27*$G$10+K28*$H$11</f>
        <v>#DIV/0!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</row>
    <row r="50" spans="2:15" ht="12.95" customHeight="1">
      <c r="B50" s="280" t="s">
        <v>374</v>
      </c>
      <c r="C50" s="359">
        <f>C29*$G$13+C30*$H$13</f>
        <v>0</v>
      </c>
      <c r="D50" s="359">
        <f t="shared" ref="D50:N50" si="20">D29*$G$13+D30*$H$13</f>
        <v>0</v>
      </c>
      <c r="E50" s="359" t="e">
        <f t="shared" si="20"/>
        <v>#DIV/0!</v>
      </c>
      <c r="F50" s="359" t="e">
        <f t="shared" si="20"/>
        <v>#DIV/0!</v>
      </c>
      <c r="G50" s="359" t="e">
        <f t="shared" si="20"/>
        <v>#DIV/0!</v>
      </c>
      <c r="H50" s="359" t="e">
        <f t="shared" si="20"/>
        <v>#DIV/0!</v>
      </c>
      <c r="I50" s="359" t="e">
        <f t="shared" si="20"/>
        <v>#DIV/0!</v>
      </c>
      <c r="J50" s="359" t="e">
        <f t="shared" si="20"/>
        <v>#DIV/0!</v>
      </c>
      <c r="K50" s="359" t="e">
        <f t="shared" si="20"/>
        <v>#DIV/0!</v>
      </c>
      <c r="L50" s="359" t="e">
        <f t="shared" si="20"/>
        <v>#DIV/0!</v>
      </c>
      <c r="M50" s="359">
        <f t="shared" si="20"/>
        <v>0</v>
      </c>
      <c r="N50" s="360">
        <f t="shared" si="20"/>
        <v>0</v>
      </c>
    </row>
    <row r="51" spans="2:15" ht="15" thickBot="1">
      <c r="B51" s="280" t="s">
        <v>375</v>
      </c>
      <c r="C51" s="359">
        <f>C31*$G$16+C32*$H$16</f>
        <v>0</v>
      </c>
      <c r="D51" s="359">
        <f t="shared" ref="D51:N51" si="21">D31*$G$16+D32*$H$16</f>
        <v>0</v>
      </c>
      <c r="E51" s="359">
        <f t="shared" si="21"/>
        <v>0</v>
      </c>
      <c r="F51" s="359">
        <f t="shared" si="21"/>
        <v>0</v>
      </c>
      <c r="G51" s="359">
        <f t="shared" si="21"/>
        <v>0</v>
      </c>
      <c r="H51" s="359">
        <f t="shared" si="21"/>
        <v>0</v>
      </c>
      <c r="I51" s="359">
        <f t="shared" si="21"/>
        <v>0</v>
      </c>
      <c r="J51" s="359">
        <f t="shared" si="21"/>
        <v>0</v>
      </c>
      <c r="K51" s="359">
        <f t="shared" si="21"/>
        <v>0</v>
      </c>
      <c r="L51" s="359">
        <f t="shared" si="21"/>
        <v>0</v>
      </c>
      <c r="M51" s="359">
        <f t="shared" si="21"/>
        <v>0</v>
      </c>
      <c r="N51" s="360">
        <f t="shared" si="21"/>
        <v>0</v>
      </c>
    </row>
    <row r="52" spans="2:15" ht="13.5" thickBot="1">
      <c r="B52" s="675" t="s">
        <v>376</v>
      </c>
      <c r="C52" s="339">
        <f>SUM(C48:C51)</f>
        <v>0</v>
      </c>
      <c r="D52" s="339">
        <f t="shared" ref="D52:N52" si="22">SUM(D48:D51)</f>
        <v>0</v>
      </c>
      <c r="E52" s="339" t="e">
        <f t="shared" si="22"/>
        <v>#DIV/0!</v>
      </c>
      <c r="F52" s="339" t="e">
        <f t="shared" si="22"/>
        <v>#DIV/0!</v>
      </c>
      <c r="G52" s="339" t="e">
        <f t="shared" si="22"/>
        <v>#DIV/0!</v>
      </c>
      <c r="H52" s="339" t="e">
        <f t="shared" si="22"/>
        <v>#DIV/0!</v>
      </c>
      <c r="I52" s="339" t="e">
        <f t="shared" si="22"/>
        <v>#DIV/0!</v>
      </c>
      <c r="J52" s="339" t="e">
        <f t="shared" si="22"/>
        <v>#DIV/0!</v>
      </c>
      <c r="K52" s="339" t="e">
        <f t="shared" si="22"/>
        <v>#DIV/0!</v>
      </c>
      <c r="L52" s="339" t="e">
        <f t="shared" si="22"/>
        <v>#DIV/0!</v>
      </c>
      <c r="M52" s="339">
        <f t="shared" si="22"/>
        <v>0</v>
      </c>
      <c r="N52" s="340">
        <f t="shared" si="22"/>
        <v>0</v>
      </c>
      <c r="O52" s="102" t="e">
        <f>SUM(C52:N52)</f>
        <v>#DIV/0!</v>
      </c>
    </row>
    <row r="53" spans="2:15" ht="15" thickBot="1">
      <c r="B53" s="351" t="s">
        <v>377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102" t="e">
        <f>SUM(C53:N53)</f>
        <v>#DIV/0!</v>
      </c>
    </row>
    <row r="54" spans="2:15" ht="14.25">
      <c r="B54" s="368" t="s">
        <v>231</v>
      </c>
      <c r="C54" s="363">
        <f>6*'電力分析(年)'!D18</f>
        <v>0</v>
      </c>
      <c r="D54" s="363">
        <f>6*'電力分析(年)'!E18</f>
        <v>0</v>
      </c>
      <c r="E54" s="363">
        <f>6*'電力分析(年)'!F18</f>
        <v>0</v>
      </c>
      <c r="F54" s="363">
        <f>6*'電力分析(年)'!G18</f>
        <v>0</v>
      </c>
      <c r="G54" s="363">
        <f>6*'電力分析(年)'!H18</f>
        <v>0</v>
      </c>
      <c r="H54" s="363">
        <f>6*'電力分析(年)'!I18</f>
        <v>0</v>
      </c>
      <c r="I54" s="363">
        <f>6*'電力分析(年)'!J18</f>
        <v>0</v>
      </c>
      <c r="J54" s="363">
        <f>6*'電力分析(年)'!K18</f>
        <v>0</v>
      </c>
      <c r="K54" s="363">
        <f>6*'電力分析(年)'!L18</f>
        <v>0</v>
      </c>
      <c r="L54" s="363">
        <f>6*'電力分析(年)'!M18</f>
        <v>0</v>
      </c>
      <c r="M54" s="363">
        <f>6*'電力分析(年)'!N18</f>
        <v>0</v>
      </c>
      <c r="N54" s="364">
        <f>6*'電力分析(年)'!O18</f>
        <v>0</v>
      </c>
    </row>
    <row r="55" spans="2:15" ht="14.25">
      <c r="B55" s="369" t="s">
        <v>232</v>
      </c>
      <c r="C55" s="338">
        <v>0</v>
      </c>
      <c r="D55" s="338">
        <v>0</v>
      </c>
      <c r="E55" s="338">
        <v>0</v>
      </c>
      <c r="F55" s="338">
        <v>0</v>
      </c>
      <c r="G55" s="338">
        <v>0</v>
      </c>
      <c r="H55" s="338">
        <v>0</v>
      </c>
      <c r="I55" s="338">
        <v>0</v>
      </c>
      <c r="J55" s="338">
        <v>0</v>
      </c>
      <c r="K55" s="338">
        <v>0</v>
      </c>
      <c r="L55" s="338">
        <v>0</v>
      </c>
      <c r="M55" s="338">
        <v>0</v>
      </c>
      <c r="N55" s="365">
        <v>0</v>
      </c>
    </row>
    <row r="56" spans="2:15" ht="14.25">
      <c r="B56" s="369" t="s">
        <v>233</v>
      </c>
      <c r="C56" s="338">
        <f>'電力分析(年)'!D18*9</f>
        <v>0</v>
      </c>
      <c r="D56" s="338">
        <f>'電力分析(年)'!E18*9</f>
        <v>0</v>
      </c>
      <c r="E56" s="338">
        <f>'電力分析(年)'!F18*9</f>
        <v>0</v>
      </c>
      <c r="F56" s="338">
        <f>'電力分析(年)'!G18*9</f>
        <v>0</v>
      </c>
      <c r="G56" s="338">
        <f>'電力分析(年)'!H18*9</f>
        <v>0</v>
      </c>
      <c r="H56" s="338">
        <f>'電力分析(年)'!I18*9</f>
        <v>0</v>
      </c>
      <c r="I56" s="338">
        <f>'電力分析(年)'!J18*9</f>
        <v>0</v>
      </c>
      <c r="J56" s="338">
        <f>'電力分析(年)'!K18*9</f>
        <v>0</v>
      </c>
      <c r="K56" s="338">
        <f>'電力分析(年)'!L18*9</f>
        <v>0</v>
      </c>
      <c r="L56" s="338">
        <f>'電力分析(年)'!M18*9</f>
        <v>0</v>
      </c>
      <c r="M56" s="338">
        <f>'電力分析(年)'!N18*9</f>
        <v>0</v>
      </c>
      <c r="N56" s="365">
        <f>'電力分析(年)'!O18*9</f>
        <v>0</v>
      </c>
    </row>
    <row r="57" spans="2:15" ht="14.25">
      <c r="B57" s="369" t="s">
        <v>234</v>
      </c>
      <c r="C57" s="338">
        <v>0</v>
      </c>
      <c r="D57" s="338">
        <v>0</v>
      </c>
      <c r="E57" s="338">
        <f>'電力分析(年)'!F17*24-SUM(E54:E56,E58:E65)</f>
        <v>24</v>
      </c>
      <c r="F57" s="338">
        <f>'電力分析(年)'!G17*24-SUM(F54:F56,F58:F65)</f>
        <v>24</v>
      </c>
      <c r="G57" s="338">
        <f>'電力分析(年)'!H17*24-SUM(G54:G56,G58:G65)</f>
        <v>24</v>
      </c>
      <c r="H57" s="338">
        <f>'電力分析(年)'!I17*24-SUM(H54:H56,H58:H65)</f>
        <v>24</v>
      </c>
      <c r="I57" s="338">
        <f>'電力分析(年)'!J17*24-SUM(I54:I56,I58:I65)</f>
        <v>24</v>
      </c>
      <c r="J57" s="338">
        <f>'電力分析(年)'!K17*24-SUM(J54:J56,J58:J65)</f>
        <v>24</v>
      </c>
      <c r="K57" s="338">
        <f>'電力分析(年)'!L17*24-SUM(K54:K56,K58:K65)</f>
        <v>24</v>
      </c>
      <c r="L57" s="338">
        <f>'電力分析(年)'!M17*24-SUM(L54:L56,L58:L65)</f>
        <v>24</v>
      </c>
      <c r="M57" s="338">
        <v>0</v>
      </c>
      <c r="N57" s="365">
        <v>0</v>
      </c>
    </row>
    <row r="58" spans="2:15" ht="14.25">
      <c r="B58" s="369" t="s">
        <v>235</v>
      </c>
      <c r="C58" s="338">
        <f>15*'電力分析(年)'!D19</f>
        <v>0</v>
      </c>
      <c r="D58" s="338">
        <f>15*'電力分析(年)'!E19</f>
        <v>0</v>
      </c>
      <c r="E58" s="338">
        <f>15*'電力分析(年)'!F19</f>
        <v>0</v>
      </c>
      <c r="F58" s="338">
        <f>15*'電力分析(年)'!G19</f>
        <v>0</v>
      </c>
      <c r="G58" s="338">
        <f>15*'電力分析(年)'!H19</f>
        <v>0</v>
      </c>
      <c r="H58" s="338">
        <f>15*'電力分析(年)'!I19</f>
        <v>0</v>
      </c>
      <c r="I58" s="338">
        <f>15*'電力分析(年)'!J19</f>
        <v>0</v>
      </c>
      <c r="J58" s="338">
        <f>15*'電力分析(年)'!K19</f>
        <v>0</v>
      </c>
      <c r="K58" s="338">
        <f>15*'電力分析(年)'!L19</f>
        <v>0</v>
      </c>
      <c r="L58" s="338">
        <f>15*'電力分析(年)'!M19</f>
        <v>0</v>
      </c>
      <c r="M58" s="338">
        <f>15*'電力分析(年)'!N19</f>
        <v>0</v>
      </c>
      <c r="N58" s="365">
        <f>15*'電力分析(年)'!O19</f>
        <v>0</v>
      </c>
    </row>
    <row r="59" spans="2:15" ht="14.25">
      <c r="B59" s="369" t="s">
        <v>236</v>
      </c>
      <c r="C59" s="338">
        <v>0</v>
      </c>
      <c r="D59" s="338">
        <v>0</v>
      </c>
      <c r="E59" s="338">
        <f>15*'電力分析(年)'!F22-E58</f>
        <v>0</v>
      </c>
      <c r="F59" s="338">
        <f>15*'電力分析(年)'!G22-F58</f>
        <v>0</v>
      </c>
      <c r="G59" s="338">
        <f>15*'電力分析(年)'!H22-G58</f>
        <v>0</v>
      </c>
      <c r="H59" s="338">
        <f>15*'電力分析(年)'!I22-H58</f>
        <v>0</v>
      </c>
      <c r="I59" s="338">
        <f>15*'電力分析(年)'!J22-I58</f>
        <v>0</v>
      </c>
      <c r="J59" s="338">
        <f>15*'電力分析(年)'!K22-J58</f>
        <v>0</v>
      </c>
      <c r="K59" s="338">
        <f>15*'電力分析(年)'!L22-K58</f>
        <v>0</v>
      </c>
      <c r="L59" s="338">
        <f>15*'電力分析(年)'!M22-L58</f>
        <v>0</v>
      </c>
      <c r="M59" s="338">
        <v>0</v>
      </c>
      <c r="N59" s="365">
        <v>0</v>
      </c>
    </row>
    <row r="60" spans="2:15" ht="14.25">
      <c r="B60" s="369" t="s">
        <v>237</v>
      </c>
      <c r="C60" s="338">
        <f>24*'電力分析(年)'!D20</f>
        <v>0</v>
      </c>
      <c r="D60" s="338">
        <f>24*'電力分析(年)'!E20</f>
        <v>0</v>
      </c>
      <c r="E60" s="338">
        <f>24*'電力分析(年)'!F20</f>
        <v>0</v>
      </c>
      <c r="F60" s="338">
        <f>24*'電力分析(年)'!G20</f>
        <v>0</v>
      </c>
      <c r="G60" s="338">
        <f>24*'電力分析(年)'!H20</f>
        <v>0</v>
      </c>
      <c r="H60" s="338">
        <f>24*'電力分析(年)'!I20</f>
        <v>0</v>
      </c>
      <c r="I60" s="338">
        <f>24*'電力分析(年)'!J20</f>
        <v>0</v>
      </c>
      <c r="J60" s="338">
        <f>24*'電力分析(年)'!K20</f>
        <v>0</v>
      </c>
      <c r="K60" s="338">
        <f>24*'電力分析(年)'!L20</f>
        <v>0</v>
      </c>
      <c r="L60" s="338">
        <f>24*'電力分析(年)'!M20</f>
        <v>0</v>
      </c>
      <c r="M60" s="338">
        <f>24*'電力分析(年)'!N20</f>
        <v>0</v>
      </c>
      <c r="N60" s="365">
        <f>24*'電力分析(年)'!O20</f>
        <v>0</v>
      </c>
    </row>
    <row r="61" spans="2:15" ht="14.25">
      <c r="B61" s="369" t="s">
        <v>238</v>
      </c>
      <c r="C61" s="338">
        <v>0</v>
      </c>
      <c r="D61" s="338">
        <v>0</v>
      </c>
      <c r="E61" s="338">
        <f>24*'電力分析(年)'!F23-'三段改二段-流動電費'!E60</f>
        <v>0</v>
      </c>
      <c r="F61" s="338">
        <f>24*'電力分析(年)'!G23-'三段改二段-流動電費'!F60</f>
        <v>0</v>
      </c>
      <c r="G61" s="338">
        <f>24*'電力分析(年)'!H23-'三段改二段-流動電費'!G60</f>
        <v>0</v>
      </c>
      <c r="H61" s="338">
        <f>24*'電力分析(年)'!I23-'三段改二段-流動電費'!H60</f>
        <v>0</v>
      </c>
      <c r="I61" s="338">
        <f>24*'電力分析(年)'!J23-'三段改二段-流動電費'!I60</f>
        <v>0</v>
      </c>
      <c r="J61" s="338">
        <f>24*'電力分析(年)'!K23-'三段改二段-流動電費'!J60</f>
        <v>0</v>
      </c>
      <c r="K61" s="338">
        <f>24*'電力分析(年)'!L23-'三段改二段-流動電費'!K60</f>
        <v>0</v>
      </c>
      <c r="L61" s="338">
        <f>24*'電力分析(年)'!M23-'三段改二段-流動電費'!L60</f>
        <v>0</v>
      </c>
      <c r="M61" s="338">
        <v>0</v>
      </c>
      <c r="N61" s="365">
        <v>0</v>
      </c>
    </row>
    <row r="62" spans="2:15" ht="14.25">
      <c r="B62" s="369" t="s">
        <v>239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5" ht="14.25">
      <c r="B63" s="369" t="s">
        <v>240</v>
      </c>
      <c r="C63" s="338">
        <v>0</v>
      </c>
      <c r="D63" s="338">
        <v>0</v>
      </c>
      <c r="E63" s="338">
        <f>('電力分析(年)'!F21-'電力分析(年)'!F18)*9</f>
        <v>0</v>
      </c>
      <c r="F63" s="338">
        <f>('電力分析(年)'!G21-'電力分析(年)'!G18)*9</f>
        <v>0</v>
      </c>
      <c r="G63" s="338">
        <f>('電力分析(年)'!H21-'電力分析(年)'!H18)*9</f>
        <v>0</v>
      </c>
      <c r="H63" s="338">
        <f>('電力分析(年)'!I21-'電力分析(年)'!I18)*9</f>
        <v>0</v>
      </c>
      <c r="I63" s="338">
        <f>('電力分析(年)'!J21-'電力分析(年)'!J18)*9</f>
        <v>0</v>
      </c>
      <c r="J63" s="338">
        <f>('電力分析(年)'!K21-'電力分析(年)'!K18)*9</f>
        <v>0</v>
      </c>
      <c r="K63" s="338">
        <f>('電力分析(年)'!L21-'電力分析(年)'!L18)*9</f>
        <v>0</v>
      </c>
      <c r="L63" s="338">
        <f>('電力分析(年)'!M21-'電力分析(年)'!M18)*9</f>
        <v>0</v>
      </c>
      <c r="M63" s="338">
        <v>0</v>
      </c>
      <c r="N63" s="365">
        <v>0</v>
      </c>
    </row>
    <row r="64" spans="2:15" ht="14.25">
      <c r="B64" s="369" t="s">
        <v>241</v>
      </c>
      <c r="C64" s="338">
        <f>9*'電力分析(年)'!D19</f>
        <v>0</v>
      </c>
      <c r="D64" s="338">
        <f>9*'電力分析(年)'!E19</f>
        <v>0</v>
      </c>
      <c r="E64" s="338">
        <f>9*'電力分析(年)'!F19</f>
        <v>0</v>
      </c>
      <c r="F64" s="338">
        <f>9*'電力分析(年)'!G19</f>
        <v>0</v>
      </c>
      <c r="G64" s="338">
        <f>9*'電力分析(年)'!H19</f>
        <v>0</v>
      </c>
      <c r="H64" s="338">
        <f>9*'電力分析(年)'!I19</f>
        <v>0</v>
      </c>
      <c r="I64" s="338">
        <f>9*'電力分析(年)'!J19</f>
        <v>0</v>
      </c>
      <c r="J64" s="338">
        <f>9*'電力分析(年)'!K19</f>
        <v>0</v>
      </c>
      <c r="K64" s="338">
        <f>9*'電力分析(年)'!L19</f>
        <v>0</v>
      </c>
      <c r="L64" s="338">
        <f>9*'電力分析(年)'!M19</f>
        <v>0</v>
      </c>
      <c r="M64" s="338">
        <f>9*'電力分析(年)'!N19</f>
        <v>0</v>
      </c>
      <c r="N64" s="365">
        <f>9*'電力分析(年)'!O19</f>
        <v>0</v>
      </c>
    </row>
    <row r="65" spans="2:14" ht="15" thickBot="1">
      <c r="B65" s="370" t="s">
        <v>242</v>
      </c>
      <c r="C65" s="366">
        <v>0</v>
      </c>
      <c r="D65" s="366">
        <v>0</v>
      </c>
      <c r="E65" s="366">
        <f>'電力分析(年)'!F22*9-E64</f>
        <v>0</v>
      </c>
      <c r="F65" s="366">
        <f>'電力分析(年)'!G22*9-F64</f>
        <v>0</v>
      </c>
      <c r="G65" s="366">
        <f>'電力分析(年)'!H22*9-G64</f>
        <v>0</v>
      </c>
      <c r="H65" s="366">
        <f>'電力分析(年)'!I22*9-H64</f>
        <v>0</v>
      </c>
      <c r="I65" s="366">
        <f>'電力分析(年)'!J22*9-I64</f>
        <v>0</v>
      </c>
      <c r="J65" s="366">
        <f>'電力分析(年)'!K22*9-J64</f>
        <v>0</v>
      </c>
      <c r="K65" s="366">
        <f>'電力分析(年)'!L22*9-K64</f>
        <v>0</v>
      </c>
      <c r="L65" s="366">
        <f>'電力分析(年)'!M22*9-L64</f>
        <v>0</v>
      </c>
      <c r="M65" s="366">
        <v>0</v>
      </c>
      <c r="N65" s="367">
        <v>0</v>
      </c>
    </row>
    <row r="66" spans="2:14">
      <c r="C66">
        <f t="shared" ref="C66:K66" si="23">SUM(C54:C65)</f>
        <v>0</v>
      </c>
      <c r="D66">
        <f t="shared" si="23"/>
        <v>0</v>
      </c>
      <c r="E66">
        <f t="shared" si="23"/>
        <v>24</v>
      </c>
      <c r="F66">
        <f t="shared" si="23"/>
        <v>24</v>
      </c>
      <c r="G66">
        <f t="shared" si="23"/>
        <v>24</v>
      </c>
      <c r="H66">
        <f t="shared" si="23"/>
        <v>24</v>
      </c>
      <c r="I66">
        <f t="shared" si="23"/>
        <v>24</v>
      </c>
      <c r="J66">
        <f t="shared" si="23"/>
        <v>24</v>
      </c>
      <c r="K66">
        <f t="shared" si="23"/>
        <v>24</v>
      </c>
      <c r="L66">
        <f t="shared" ref="L66:N66" si="24">SUM(L54:L65)</f>
        <v>24</v>
      </c>
      <c r="M66">
        <f t="shared" si="24"/>
        <v>0</v>
      </c>
      <c r="N66">
        <f t="shared" si="24"/>
        <v>0</v>
      </c>
    </row>
    <row r="67" spans="2:14">
      <c r="C67">
        <f>24*'電力分析(年)'!D17</f>
        <v>24</v>
      </c>
      <c r="D67">
        <f>24*'電力分析(年)'!E17</f>
        <v>24</v>
      </c>
      <c r="E67">
        <f>24*'電力分析(年)'!F17</f>
        <v>24</v>
      </c>
      <c r="F67">
        <f>24*'電力分析(年)'!G17</f>
        <v>24</v>
      </c>
      <c r="G67">
        <f>24*'電力分析(年)'!H17</f>
        <v>24</v>
      </c>
      <c r="H67">
        <f>24*'電力分析(年)'!I17</f>
        <v>24</v>
      </c>
      <c r="I67">
        <f>24*'電力分析(年)'!J17</f>
        <v>24</v>
      </c>
      <c r="J67">
        <f>24*'電力分析(年)'!K17</f>
        <v>24</v>
      </c>
      <c r="K67">
        <f>24*'電力分析(年)'!L17</f>
        <v>24</v>
      </c>
      <c r="L67">
        <f>24*'電力分析(年)'!M17</f>
        <v>24</v>
      </c>
      <c r="M67">
        <f>24*'電力分析(年)'!N17</f>
        <v>24</v>
      </c>
      <c r="N67">
        <f>24*'電力分析(年)'!O17</f>
        <v>24</v>
      </c>
    </row>
  </sheetData>
  <mergeCells count="63">
    <mergeCell ref="S6:V6"/>
    <mergeCell ref="B4:B8"/>
    <mergeCell ref="C4:F4"/>
    <mergeCell ref="G4:H4"/>
    <mergeCell ref="R4:R7"/>
    <mergeCell ref="C7:F7"/>
    <mergeCell ref="K7:N7"/>
    <mergeCell ref="S7:V7"/>
    <mergeCell ref="C8:F8"/>
    <mergeCell ref="S4:V4"/>
    <mergeCell ref="S5:V5"/>
    <mergeCell ref="C6:F6"/>
    <mergeCell ref="O4:P4"/>
    <mergeCell ref="K5:N5"/>
    <mergeCell ref="K8:N8"/>
    <mergeCell ref="B2:F3"/>
    <mergeCell ref="J2:N3"/>
    <mergeCell ref="R2:V3"/>
    <mergeCell ref="D10:D11"/>
    <mergeCell ref="J9:J16"/>
    <mergeCell ref="K9:K12"/>
    <mergeCell ref="L10:L11"/>
    <mergeCell ref="K6:N6"/>
    <mergeCell ref="K13:K15"/>
    <mergeCell ref="L14:L15"/>
    <mergeCell ref="J4:J8"/>
    <mergeCell ref="M12:N12"/>
    <mergeCell ref="M14:N15"/>
    <mergeCell ref="C5:F5"/>
    <mergeCell ref="K4:N4"/>
    <mergeCell ref="T12:T13"/>
    <mergeCell ref="X9:X10"/>
    <mergeCell ref="U9:V10"/>
    <mergeCell ref="R8:R15"/>
    <mergeCell ref="S14:S15"/>
    <mergeCell ref="T14:V15"/>
    <mergeCell ref="W14:W15"/>
    <mergeCell ref="X14:X15"/>
    <mergeCell ref="W12:W13"/>
    <mergeCell ref="X12:X13"/>
    <mergeCell ref="S11:S13"/>
    <mergeCell ref="U11:V11"/>
    <mergeCell ref="O14:O15"/>
    <mergeCell ref="P14:P15"/>
    <mergeCell ref="T9:T10"/>
    <mergeCell ref="W9:W10"/>
    <mergeCell ref="S8:S10"/>
    <mergeCell ref="U8:V8"/>
    <mergeCell ref="U12:V13"/>
    <mergeCell ref="G17:H17"/>
    <mergeCell ref="B47:N47"/>
    <mergeCell ref="C13:C15"/>
    <mergeCell ref="E13:F13"/>
    <mergeCell ref="M13:N13"/>
    <mergeCell ref="D14:D15"/>
    <mergeCell ref="L16:N16"/>
    <mergeCell ref="B9:B16"/>
    <mergeCell ref="C9:C12"/>
    <mergeCell ref="D16:F16"/>
    <mergeCell ref="H14:H15"/>
    <mergeCell ref="E12:F12"/>
    <mergeCell ref="E14:F15"/>
    <mergeCell ref="G14:G15"/>
  </mergeCells>
  <phoneticPr fontId="13" type="noConversion"/>
  <dataValidations disablePrompts="1" count="2">
    <dataValidation type="list" allowBlank="1" showInputMessage="1" showErrorMessage="1" sqref="W2" xr:uid="{0FA18508-F9B5-9D4C-8FAD-258894757E02}">
      <formula1>"高壓,特高壓"</formula1>
    </dataValidation>
    <dataValidation type="list" allowBlank="1" showInputMessage="1" showErrorMessage="1" sqref="G2" xr:uid="{2475D4C4-61DF-F649-86F2-2CB5239A2134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5">
    <tabColor rgb="FFFF0000"/>
  </sheetPr>
  <dimension ref="B1:H153"/>
  <sheetViews>
    <sheetView topLeftCell="A44" zoomScale="140" zoomScaleNormal="140" workbookViewId="0">
      <selection activeCell="L37" sqref="L37"/>
    </sheetView>
  </sheetViews>
  <sheetFormatPr defaultColWidth="8.625" defaultRowHeight="15"/>
  <cols>
    <col min="1" max="1" width="2.5" customWidth="1"/>
    <col min="4" max="4" width="11.375" bestFit="1" customWidth="1"/>
    <col min="5" max="5" width="14.125" bestFit="1" customWidth="1"/>
    <col min="8" max="8" width="8.625" style="571"/>
  </cols>
  <sheetData>
    <row r="1" spans="2:8" ht="15.75" thickBot="1"/>
    <row r="2" spans="2:8" s="120" customFormat="1" ht="15" customHeight="1" thickTop="1" thickBot="1">
      <c r="B2" s="600" t="s">
        <v>304</v>
      </c>
      <c r="C2" s="601" t="s">
        <v>305</v>
      </c>
      <c r="D2" s="601" t="s">
        <v>306</v>
      </c>
      <c r="E2" s="601" t="s">
        <v>310</v>
      </c>
      <c r="F2" s="601" t="s">
        <v>323</v>
      </c>
      <c r="G2" s="601" t="s">
        <v>309</v>
      </c>
      <c r="H2" s="602" t="s">
        <v>307</v>
      </c>
    </row>
    <row r="3" spans="2:8" ht="15" customHeight="1" thickTop="1">
      <c r="B3" s="572">
        <v>201604</v>
      </c>
      <c r="C3" s="573" t="s">
        <v>308</v>
      </c>
      <c r="D3" s="574" t="s">
        <v>267</v>
      </c>
      <c r="E3" s="574" t="s">
        <v>311</v>
      </c>
      <c r="F3" s="575" t="s">
        <v>322</v>
      </c>
      <c r="G3" s="574" t="s">
        <v>312</v>
      </c>
      <c r="H3" s="576">
        <v>223.6</v>
      </c>
    </row>
    <row r="4" spans="2:8" ht="15" customHeight="1">
      <c r="B4" s="577">
        <v>201604</v>
      </c>
      <c r="C4" s="273" t="s">
        <v>308</v>
      </c>
      <c r="D4" s="274" t="s">
        <v>215</v>
      </c>
      <c r="E4" s="274" t="s">
        <v>311</v>
      </c>
      <c r="F4" s="567" t="s">
        <v>322</v>
      </c>
      <c r="G4" s="274" t="s">
        <v>312</v>
      </c>
      <c r="H4" s="578">
        <v>166.9</v>
      </c>
    </row>
    <row r="5" spans="2:8" ht="15" customHeight="1">
      <c r="B5" s="577">
        <v>201604</v>
      </c>
      <c r="C5" s="273" t="s">
        <v>308</v>
      </c>
      <c r="D5" s="274" t="s">
        <v>267</v>
      </c>
      <c r="E5" s="274" t="s">
        <v>250</v>
      </c>
      <c r="F5" s="567" t="s">
        <v>322</v>
      </c>
      <c r="G5" s="274" t="s">
        <v>312</v>
      </c>
      <c r="H5" s="578">
        <v>166.9</v>
      </c>
    </row>
    <row r="6" spans="2:8" ht="15" customHeight="1">
      <c r="B6" s="577">
        <v>201604</v>
      </c>
      <c r="C6" s="273" t="s">
        <v>308</v>
      </c>
      <c r="D6" s="274" t="s">
        <v>215</v>
      </c>
      <c r="E6" s="274" t="s">
        <v>250</v>
      </c>
      <c r="F6" s="567" t="s">
        <v>322</v>
      </c>
      <c r="G6" s="274" t="s">
        <v>312</v>
      </c>
      <c r="H6" s="578">
        <v>166.9</v>
      </c>
    </row>
    <row r="7" spans="2:8" ht="15" customHeight="1">
      <c r="B7" s="577">
        <v>201604</v>
      </c>
      <c r="C7" s="273" t="s">
        <v>308</v>
      </c>
      <c r="D7" s="274" t="s">
        <v>267</v>
      </c>
      <c r="E7" s="274" t="s">
        <v>313</v>
      </c>
      <c r="F7" s="567" t="s">
        <v>322</v>
      </c>
      <c r="G7" s="274" t="s">
        <v>312</v>
      </c>
      <c r="H7" s="578">
        <v>44.7</v>
      </c>
    </row>
    <row r="8" spans="2:8" ht="15" customHeight="1">
      <c r="B8" s="577">
        <v>201604</v>
      </c>
      <c r="C8" s="273" t="s">
        <v>308</v>
      </c>
      <c r="D8" s="274" t="s">
        <v>215</v>
      </c>
      <c r="E8" s="274" t="s">
        <v>313</v>
      </c>
      <c r="F8" s="567" t="s">
        <v>322</v>
      </c>
      <c r="G8" s="274" t="s">
        <v>312</v>
      </c>
      <c r="H8" s="578">
        <v>33.299999999999997</v>
      </c>
    </row>
    <row r="9" spans="2:8" ht="15" customHeight="1">
      <c r="B9" s="577">
        <v>201604</v>
      </c>
      <c r="C9" s="273" t="s">
        <v>308</v>
      </c>
      <c r="D9" s="274" t="s">
        <v>267</v>
      </c>
      <c r="E9" s="274" t="s">
        <v>318</v>
      </c>
      <c r="F9" s="567" t="s">
        <v>322</v>
      </c>
      <c r="G9" s="274" t="s">
        <v>312</v>
      </c>
      <c r="H9" s="578">
        <v>44.7</v>
      </c>
    </row>
    <row r="10" spans="2:8" ht="15" customHeight="1">
      <c r="B10" s="577">
        <v>201604</v>
      </c>
      <c r="C10" s="273" t="s">
        <v>308</v>
      </c>
      <c r="D10" s="274" t="s">
        <v>215</v>
      </c>
      <c r="E10" s="274" t="s">
        <v>318</v>
      </c>
      <c r="F10" s="567" t="s">
        <v>322</v>
      </c>
      <c r="G10" s="274" t="s">
        <v>312</v>
      </c>
      <c r="H10" s="578">
        <v>33.299999999999997</v>
      </c>
    </row>
    <row r="11" spans="2:8" ht="15" customHeight="1">
      <c r="B11" s="577">
        <v>201604</v>
      </c>
      <c r="C11" s="565" t="s">
        <v>315</v>
      </c>
      <c r="D11" s="274" t="s">
        <v>267</v>
      </c>
      <c r="E11" s="274" t="s">
        <v>311</v>
      </c>
      <c r="F11" s="567" t="s">
        <v>322</v>
      </c>
      <c r="G11" s="274" t="s">
        <v>312</v>
      </c>
      <c r="H11" s="578">
        <v>217.3</v>
      </c>
    </row>
    <row r="12" spans="2:8" ht="15" customHeight="1">
      <c r="B12" s="577">
        <v>201604</v>
      </c>
      <c r="C12" s="565" t="s">
        <v>315</v>
      </c>
      <c r="D12" s="274" t="s">
        <v>215</v>
      </c>
      <c r="E12" s="274" t="s">
        <v>311</v>
      </c>
      <c r="F12" s="567" t="s">
        <v>322</v>
      </c>
      <c r="G12" s="274" t="s">
        <v>312</v>
      </c>
      <c r="H12" s="578">
        <v>160.6</v>
      </c>
    </row>
    <row r="13" spans="2:8" ht="15" customHeight="1">
      <c r="B13" s="577">
        <v>201604</v>
      </c>
      <c r="C13" s="565" t="s">
        <v>315</v>
      </c>
      <c r="D13" s="274" t="s">
        <v>267</v>
      </c>
      <c r="E13" s="274" t="s">
        <v>250</v>
      </c>
      <c r="F13" s="567" t="s">
        <v>322</v>
      </c>
      <c r="G13" s="274" t="s">
        <v>312</v>
      </c>
      <c r="H13" s="578">
        <v>160.6</v>
      </c>
    </row>
    <row r="14" spans="2:8" ht="15" customHeight="1">
      <c r="B14" s="577">
        <v>201604</v>
      </c>
      <c r="C14" s="565" t="s">
        <v>315</v>
      </c>
      <c r="D14" s="274" t="s">
        <v>215</v>
      </c>
      <c r="E14" s="274" t="s">
        <v>250</v>
      </c>
      <c r="F14" s="567" t="s">
        <v>322</v>
      </c>
      <c r="G14" s="274" t="s">
        <v>312</v>
      </c>
      <c r="H14" s="578">
        <v>160.6</v>
      </c>
    </row>
    <row r="15" spans="2:8" ht="15" customHeight="1">
      <c r="B15" s="577">
        <v>201604</v>
      </c>
      <c r="C15" s="565" t="s">
        <v>315</v>
      </c>
      <c r="D15" s="274" t="s">
        <v>267</v>
      </c>
      <c r="E15" s="274" t="s">
        <v>313</v>
      </c>
      <c r="F15" s="567" t="s">
        <v>322</v>
      </c>
      <c r="G15" s="274" t="s">
        <v>312</v>
      </c>
      <c r="H15" s="578">
        <v>43.4</v>
      </c>
    </row>
    <row r="16" spans="2:8" ht="15" customHeight="1">
      <c r="B16" s="577">
        <v>201604</v>
      </c>
      <c r="C16" s="565" t="s">
        <v>315</v>
      </c>
      <c r="D16" s="274" t="s">
        <v>215</v>
      </c>
      <c r="E16" s="274" t="s">
        <v>313</v>
      </c>
      <c r="F16" s="567" t="s">
        <v>322</v>
      </c>
      <c r="G16" s="274" t="s">
        <v>312</v>
      </c>
      <c r="H16" s="578">
        <v>32.1</v>
      </c>
    </row>
    <row r="17" spans="2:8" ht="15" customHeight="1">
      <c r="B17" s="577">
        <v>201604</v>
      </c>
      <c r="C17" s="565" t="s">
        <v>315</v>
      </c>
      <c r="D17" s="274" t="s">
        <v>267</v>
      </c>
      <c r="E17" s="274" t="s">
        <v>318</v>
      </c>
      <c r="F17" s="567" t="s">
        <v>322</v>
      </c>
      <c r="G17" s="274" t="s">
        <v>312</v>
      </c>
      <c r="H17" s="578">
        <v>43.4</v>
      </c>
    </row>
    <row r="18" spans="2:8" ht="15" customHeight="1">
      <c r="B18" s="577">
        <v>201604</v>
      </c>
      <c r="C18" s="565" t="s">
        <v>315</v>
      </c>
      <c r="D18" s="274" t="s">
        <v>215</v>
      </c>
      <c r="E18" s="274" t="s">
        <v>318</v>
      </c>
      <c r="F18" s="567" t="s">
        <v>322</v>
      </c>
      <c r="G18" s="274" t="s">
        <v>312</v>
      </c>
      <c r="H18" s="578">
        <v>32.1</v>
      </c>
    </row>
    <row r="19" spans="2:8" ht="15" customHeight="1">
      <c r="B19" s="577">
        <v>201604</v>
      </c>
      <c r="C19" s="566" t="s">
        <v>316</v>
      </c>
      <c r="D19" s="274" t="s">
        <v>267</v>
      </c>
      <c r="E19" s="274" t="s">
        <v>311</v>
      </c>
      <c r="F19" s="570" t="s">
        <v>319</v>
      </c>
      <c r="G19" s="274" t="s">
        <v>312</v>
      </c>
      <c r="H19" s="578">
        <v>236.2</v>
      </c>
    </row>
    <row r="20" spans="2:8" ht="15" customHeight="1">
      <c r="B20" s="577">
        <v>201604</v>
      </c>
      <c r="C20" s="566" t="s">
        <v>316</v>
      </c>
      <c r="D20" s="274" t="s">
        <v>215</v>
      </c>
      <c r="E20" s="274" t="s">
        <v>311</v>
      </c>
      <c r="F20" s="570" t="s">
        <v>319</v>
      </c>
      <c r="G20" s="274" t="s">
        <v>312</v>
      </c>
      <c r="H20" s="578">
        <v>173.2</v>
      </c>
    </row>
    <row r="21" spans="2:8" ht="15" customHeight="1">
      <c r="B21" s="577">
        <v>201604</v>
      </c>
      <c r="C21" s="566" t="s">
        <v>316</v>
      </c>
      <c r="D21" s="274" t="s">
        <v>267</v>
      </c>
      <c r="E21" s="274" t="s">
        <v>250</v>
      </c>
      <c r="F21" s="570" t="s">
        <v>319</v>
      </c>
      <c r="G21" s="274" t="s">
        <v>312</v>
      </c>
      <c r="H21" s="578">
        <v>0</v>
      </c>
    </row>
    <row r="22" spans="2:8" ht="15" customHeight="1">
      <c r="B22" s="577">
        <v>201604</v>
      </c>
      <c r="C22" s="566" t="s">
        <v>316</v>
      </c>
      <c r="D22" s="274" t="s">
        <v>215</v>
      </c>
      <c r="E22" s="274" t="s">
        <v>250</v>
      </c>
      <c r="F22" s="570" t="s">
        <v>319</v>
      </c>
      <c r="G22" s="274" t="s">
        <v>312</v>
      </c>
      <c r="H22" s="578">
        <v>173.2</v>
      </c>
    </row>
    <row r="23" spans="2:8" ht="15" customHeight="1">
      <c r="B23" s="577">
        <v>201604</v>
      </c>
      <c r="C23" s="566" t="s">
        <v>316</v>
      </c>
      <c r="D23" s="274" t="s">
        <v>267</v>
      </c>
      <c r="E23" s="274" t="s">
        <v>313</v>
      </c>
      <c r="F23" s="570" t="s">
        <v>319</v>
      </c>
      <c r="G23" s="274" t="s">
        <v>312</v>
      </c>
      <c r="H23" s="578">
        <v>47.2</v>
      </c>
    </row>
    <row r="24" spans="2:8" ht="15" customHeight="1">
      <c r="B24" s="577">
        <v>201604</v>
      </c>
      <c r="C24" s="566" t="s">
        <v>316</v>
      </c>
      <c r="D24" s="274" t="s">
        <v>215</v>
      </c>
      <c r="E24" s="274" t="s">
        <v>313</v>
      </c>
      <c r="F24" s="570" t="s">
        <v>319</v>
      </c>
      <c r="G24" s="274" t="s">
        <v>312</v>
      </c>
      <c r="H24" s="578">
        <v>34.6</v>
      </c>
    </row>
    <row r="25" spans="2:8" ht="15" customHeight="1">
      <c r="B25" s="577">
        <v>201604</v>
      </c>
      <c r="C25" s="566" t="s">
        <v>316</v>
      </c>
      <c r="D25" s="274" t="s">
        <v>267</v>
      </c>
      <c r="E25" s="274" t="s">
        <v>318</v>
      </c>
      <c r="F25" s="570" t="s">
        <v>319</v>
      </c>
      <c r="G25" s="274" t="s">
        <v>312</v>
      </c>
      <c r="H25" s="578">
        <v>47.2</v>
      </c>
    </row>
    <row r="26" spans="2:8" ht="15" customHeight="1">
      <c r="B26" s="577">
        <v>201604</v>
      </c>
      <c r="C26" s="566" t="s">
        <v>316</v>
      </c>
      <c r="D26" s="274" t="s">
        <v>215</v>
      </c>
      <c r="E26" s="274" t="s">
        <v>318</v>
      </c>
      <c r="F26" s="570" t="s">
        <v>319</v>
      </c>
      <c r="G26" s="274" t="s">
        <v>312</v>
      </c>
      <c r="H26" s="578">
        <v>34.6</v>
      </c>
    </row>
    <row r="27" spans="2:8" ht="15" customHeight="1">
      <c r="B27" s="577">
        <v>201604</v>
      </c>
      <c r="C27" s="566" t="s">
        <v>316</v>
      </c>
      <c r="D27" s="274" t="s">
        <v>249</v>
      </c>
      <c r="E27" s="274" t="s">
        <v>196</v>
      </c>
      <c r="F27" s="570" t="s">
        <v>319</v>
      </c>
      <c r="G27" s="274" t="s">
        <v>312</v>
      </c>
      <c r="H27" s="578">
        <v>262.5</v>
      </c>
    </row>
    <row r="28" spans="2:8" ht="15" customHeight="1">
      <c r="B28" s="577">
        <v>201604</v>
      </c>
      <c r="C28" s="273" t="s">
        <v>308</v>
      </c>
      <c r="D28" s="274" t="s">
        <v>267</v>
      </c>
      <c r="E28" s="274" t="s">
        <v>311</v>
      </c>
      <c r="F28" s="570" t="s">
        <v>319</v>
      </c>
      <c r="G28" s="274" t="s">
        <v>312</v>
      </c>
      <c r="H28" s="579">
        <v>223.6</v>
      </c>
    </row>
    <row r="29" spans="2:8" ht="15" customHeight="1">
      <c r="B29" s="577">
        <v>201604</v>
      </c>
      <c r="C29" s="273" t="s">
        <v>308</v>
      </c>
      <c r="D29" s="274" t="s">
        <v>215</v>
      </c>
      <c r="E29" s="274" t="s">
        <v>311</v>
      </c>
      <c r="F29" s="570" t="s">
        <v>319</v>
      </c>
      <c r="G29" s="274" t="s">
        <v>312</v>
      </c>
      <c r="H29" s="578">
        <v>166.9</v>
      </c>
    </row>
    <row r="30" spans="2:8" ht="15" customHeight="1">
      <c r="B30" s="577">
        <v>201604</v>
      </c>
      <c r="C30" s="273" t="s">
        <v>308</v>
      </c>
      <c r="D30" s="274" t="s">
        <v>267</v>
      </c>
      <c r="E30" s="274" t="s">
        <v>367</v>
      </c>
      <c r="F30" s="570" t="s">
        <v>319</v>
      </c>
      <c r="G30" s="274" t="s">
        <v>312</v>
      </c>
      <c r="H30" s="578">
        <v>0</v>
      </c>
    </row>
    <row r="31" spans="2:8" ht="15" customHeight="1">
      <c r="B31" s="577">
        <v>201604</v>
      </c>
      <c r="C31" s="273" t="s">
        <v>308</v>
      </c>
      <c r="D31" s="274" t="s">
        <v>215</v>
      </c>
      <c r="E31" s="274" t="s">
        <v>367</v>
      </c>
      <c r="F31" s="570" t="s">
        <v>319</v>
      </c>
      <c r="G31" s="274" t="s">
        <v>312</v>
      </c>
      <c r="H31" s="578">
        <v>166.9</v>
      </c>
    </row>
    <row r="32" spans="2:8" ht="15" customHeight="1">
      <c r="B32" s="577">
        <v>201604</v>
      </c>
      <c r="C32" s="273" t="s">
        <v>308</v>
      </c>
      <c r="D32" s="274" t="s">
        <v>267</v>
      </c>
      <c r="E32" s="274" t="s">
        <v>313</v>
      </c>
      <c r="F32" s="570" t="s">
        <v>319</v>
      </c>
      <c r="G32" s="274" t="s">
        <v>312</v>
      </c>
      <c r="H32" s="578">
        <v>44.7</v>
      </c>
    </row>
    <row r="33" spans="2:8" ht="15" customHeight="1">
      <c r="B33" s="577">
        <v>201604</v>
      </c>
      <c r="C33" s="273" t="s">
        <v>308</v>
      </c>
      <c r="D33" s="274" t="s">
        <v>215</v>
      </c>
      <c r="E33" s="274" t="s">
        <v>313</v>
      </c>
      <c r="F33" s="570" t="s">
        <v>319</v>
      </c>
      <c r="G33" s="274" t="s">
        <v>312</v>
      </c>
      <c r="H33" s="578">
        <v>33.299999999999997</v>
      </c>
    </row>
    <row r="34" spans="2:8" ht="15" customHeight="1">
      <c r="B34" s="577">
        <v>201604</v>
      </c>
      <c r="C34" s="273" t="s">
        <v>308</v>
      </c>
      <c r="D34" s="274" t="s">
        <v>267</v>
      </c>
      <c r="E34" s="274" t="s">
        <v>318</v>
      </c>
      <c r="F34" s="570" t="s">
        <v>319</v>
      </c>
      <c r="G34" s="274" t="s">
        <v>312</v>
      </c>
      <c r="H34" s="578">
        <v>44.7</v>
      </c>
    </row>
    <row r="35" spans="2:8" ht="15" customHeight="1">
      <c r="B35" s="577">
        <v>201604</v>
      </c>
      <c r="C35" s="273" t="s">
        <v>308</v>
      </c>
      <c r="D35" s="274" t="s">
        <v>215</v>
      </c>
      <c r="E35" s="274" t="s">
        <v>318</v>
      </c>
      <c r="F35" s="570" t="s">
        <v>319</v>
      </c>
      <c r="G35" s="274" t="s">
        <v>312</v>
      </c>
      <c r="H35" s="578">
        <v>33.299999999999997</v>
      </c>
    </row>
    <row r="36" spans="2:8" ht="15" customHeight="1">
      <c r="B36" s="577">
        <v>201604</v>
      </c>
      <c r="C36" s="565" t="s">
        <v>315</v>
      </c>
      <c r="D36" s="274" t="s">
        <v>267</v>
      </c>
      <c r="E36" s="274" t="s">
        <v>311</v>
      </c>
      <c r="F36" s="570" t="s">
        <v>319</v>
      </c>
      <c r="G36" s="274" t="s">
        <v>312</v>
      </c>
      <c r="H36" s="578">
        <v>217.3</v>
      </c>
    </row>
    <row r="37" spans="2:8" ht="15" customHeight="1">
      <c r="B37" s="577">
        <v>201604</v>
      </c>
      <c r="C37" s="565" t="s">
        <v>315</v>
      </c>
      <c r="D37" s="274" t="s">
        <v>215</v>
      </c>
      <c r="E37" s="274" t="s">
        <v>311</v>
      </c>
      <c r="F37" s="570" t="s">
        <v>319</v>
      </c>
      <c r="G37" s="274" t="s">
        <v>312</v>
      </c>
      <c r="H37" s="578">
        <v>160.6</v>
      </c>
    </row>
    <row r="38" spans="2:8" ht="15" customHeight="1">
      <c r="B38" s="577">
        <v>201604</v>
      </c>
      <c r="C38" s="565" t="s">
        <v>315</v>
      </c>
      <c r="D38" s="274" t="s">
        <v>267</v>
      </c>
      <c r="E38" s="274" t="s">
        <v>367</v>
      </c>
      <c r="F38" s="570" t="s">
        <v>319</v>
      </c>
      <c r="G38" s="274" t="s">
        <v>312</v>
      </c>
      <c r="H38" s="578">
        <v>0</v>
      </c>
    </row>
    <row r="39" spans="2:8" ht="15" customHeight="1">
      <c r="B39" s="577">
        <v>201604</v>
      </c>
      <c r="C39" s="565" t="s">
        <v>315</v>
      </c>
      <c r="D39" s="274" t="s">
        <v>215</v>
      </c>
      <c r="E39" s="274" t="s">
        <v>367</v>
      </c>
      <c r="F39" s="570" t="s">
        <v>319</v>
      </c>
      <c r="G39" s="274" t="s">
        <v>312</v>
      </c>
      <c r="H39" s="578">
        <v>160.6</v>
      </c>
    </row>
    <row r="40" spans="2:8" ht="15" customHeight="1">
      <c r="B40" s="577">
        <v>201604</v>
      </c>
      <c r="C40" s="565" t="s">
        <v>315</v>
      </c>
      <c r="D40" s="274" t="s">
        <v>267</v>
      </c>
      <c r="E40" s="274" t="s">
        <v>313</v>
      </c>
      <c r="F40" s="570" t="s">
        <v>319</v>
      </c>
      <c r="G40" s="274" t="s">
        <v>312</v>
      </c>
      <c r="H40" s="578">
        <v>43.4</v>
      </c>
    </row>
    <row r="41" spans="2:8" ht="15" customHeight="1">
      <c r="B41" s="577">
        <v>201604</v>
      </c>
      <c r="C41" s="565" t="s">
        <v>315</v>
      </c>
      <c r="D41" s="274" t="s">
        <v>215</v>
      </c>
      <c r="E41" s="274" t="s">
        <v>313</v>
      </c>
      <c r="F41" s="570" t="s">
        <v>319</v>
      </c>
      <c r="G41" s="274" t="s">
        <v>312</v>
      </c>
      <c r="H41" s="578">
        <v>32.1</v>
      </c>
    </row>
    <row r="42" spans="2:8" ht="15" customHeight="1">
      <c r="B42" s="577">
        <v>201604</v>
      </c>
      <c r="C42" s="565" t="s">
        <v>315</v>
      </c>
      <c r="D42" s="274" t="s">
        <v>267</v>
      </c>
      <c r="E42" s="274" t="s">
        <v>318</v>
      </c>
      <c r="F42" s="570" t="s">
        <v>319</v>
      </c>
      <c r="G42" s="274" t="s">
        <v>312</v>
      </c>
      <c r="H42" s="578">
        <v>43.4</v>
      </c>
    </row>
    <row r="43" spans="2:8" ht="15" customHeight="1">
      <c r="B43" s="577">
        <v>201604</v>
      </c>
      <c r="C43" s="565" t="s">
        <v>315</v>
      </c>
      <c r="D43" s="274" t="s">
        <v>215</v>
      </c>
      <c r="E43" s="274" t="s">
        <v>318</v>
      </c>
      <c r="F43" s="570" t="s">
        <v>319</v>
      </c>
      <c r="G43" s="274" t="s">
        <v>312</v>
      </c>
      <c r="H43" s="578">
        <v>32.1</v>
      </c>
    </row>
    <row r="44" spans="2:8" ht="15" customHeight="1">
      <c r="B44" s="577">
        <v>201604</v>
      </c>
      <c r="C44" s="566" t="s">
        <v>316</v>
      </c>
      <c r="D44" s="274" t="s">
        <v>267</v>
      </c>
      <c r="E44" s="274" t="s">
        <v>302</v>
      </c>
      <c r="F44" s="570" t="s">
        <v>319</v>
      </c>
      <c r="G44" s="569" t="s">
        <v>320</v>
      </c>
      <c r="H44" s="578">
        <v>3.24</v>
      </c>
    </row>
    <row r="45" spans="2:8" ht="15" customHeight="1">
      <c r="B45" s="577">
        <v>201604</v>
      </c>
      <c r="C45" s="566" t="s">
        <v>316</v>
      </c>
      <c r="D45" s="274" t="s">
        <v>215</v>
      </c>
      <c r="E45" s="274" t="s">
        <v>302</v>
      </c>
      <c r="F45" s="570" t="s">
        <v>319</v>
      </c>
      <c r="G45" s="569" t="s">
        <v>320</v>
      </c>
      <c r="H45" s="578">
        <v>3.18</v>
      </c>
    </row>
    <row r="46" spans="2:8" ht="15" customHeight="1">
      <c r="B46" s="577">
        <v>201604</v>
      </c>
      <c r="C46" s="566" t="s">
        <v>316</v>
      </c>
      <c r="D46" s="274" t="s">
        <v>267</v>
      </c>
      <c r="E46" s="274" t="s">
        <v>321</v>
      </c>
      <c r="F46" s="570" t="s">
        <v>319</v>
      </c>
      <c r="G46" s="569" t="s">
        <v>320</v>
      </c>
      <c r="H46" s="578">
        <v>2.14</v>
      </c>
    </row>
    <row r="47" spans="2:8" ht="15" customHeight="1">
      <c r="B47" s="577">
        <v>201604</v>
      </c>
      <c r="C47" s="566" t="s">
        <v>316</v>
      </c>
      <c r="D47" s="274" t="s">
        <v>215</v>
      </c>
      <c r="E47" s="274" t="s">
        <v>321</v>
      </c>
      <c r="F47" s="570" t="s">
        <v>319</v>
      </c>
      <c r="G47" s="569" t="s">
        <v>320</v>
      </c>
      <c r="H47" s="578">
        <v>2.06</v>
      </c>
    </row>
    <row r="48" spans="2:8" ht="15" customHeight="1">
      <c r="B48" s="577">
        <v>201604</v>
      </c>
      <c r="C48" s="566" t="s">
        <v>316</v>
      </c>
      <c r="D48" s="274" t="s">
        <v>267</v>
      </c>
      <c r="E48" s="274" t="s">
        <v>314</v>
      </c>
      <c r="F48" s="570" t="s">
        <v>319</v>
      </c>
      <c r="G48" s="569" t="s">
        <v>320</v>
      </c>
      <c r="H48" s="578">
        <v>1.39</v>
      </c>
    </row>
    <row r="49" spans="2:8" ht="15" customHeight="1">
      <c r="B49" s="577">
        <v>201604</v>
      </c>
      <c r="C49" s="566" t="s">
        <v>316</v>
      </c>
      <c r="D49" s="274" t="s">
        <v>215</v>
      </c>
      <c r="E49" s="274" t="s">
        <v>314</v>
      </c>
      <c r="F49" s="570" t="s">
        <v>319</v>
      </c>
      <c r="G49" s="569" t="s">
        <v>320</v>
      </c>
      <c r="H49" s="578">
        <v>1.33</v>
      </c>
    </row>
    <row r="50" spans="2:8" ht="15" customHeight="1">
      <c r="B50" s="577">
        <v>201604</v>
      </c>
      <c r="C50" s="273" t="s">
        <v>308</v>
      </c>
      <c r="D50" s="274" t="s">
        <v>267</v>
      </c>
      <c r="E50" s="274" t="s">
        <v>302</v>
      </c>
      <c r="F50" s="570" t="s">
        <v>319</v>
      </c>
      <c r="G50" s="569" t="s">
        <v>320</v>
      </c>
      <c r="H50" s="578">
        <v>3.13</v>
      </c>
    </row>
    <row r="51" spans="2:8" ht="15" customHeight="1">
      <c r="B51" s="577">
        <v>201604</v>
      </c>
      <c r="C51" s="273" t="s">
        <v>308</v>
      </c>
      <c r="D51" s="274" t="s">
        <v>215</v>
      </c>
      <c r="E51" s="274" t="s">
        <v>302</v>
      </c>
      <c r="F51" s="570" t="s">
        <v>319</v>
      </c>
      <c r="G51" s="569" t="s">
        <v>320</v>
      </c>
      <c r="H51" s="578">
        <v>3.03</v>
      </c>
    </row>
    <row r="52" spans="2:8" ht="15" customHeight="1">
      <c r="B52" s="577">
        <v>201604</v>
      </c>
      <c r="C52" s="273" t="s">
        <v>308</v>
      </c>
      <c r="D52" s="274" t="s">
        <v>267</v>
      </c>
      <c r="E52" s="274" t="s">
        <v>321</v>
      </c>
      <c r="F52" s="570" t="s">
        <v>319</v>
      </c>
      <c r="G52" s="569" t="s">
        <v>320</v>
      </c>
      <c r="H52" s="578">
        <v>1.97</v>
      </c>
    </row>
    <row r="53" spans="2:8" ht="15" customHeight="1">
      <c r="B53" s="577">
        <v>201604</v>
      </c>
      <c r="C53" s="273" t="s">
        <v>308</v>
      </c>
      <c r="D53" s="274" t="s">
        <v>215</v>
      </c>
      <c r="E53" s="274" t="s">
        <v>321</v>
      </c>
      <c r="F53" s="570" t="s">
        <v>319</v>
      </c>
      <c r="G53" s="569" t="s">
        <v>320</v>
      </c>
      <c r="H53" s="578">
        <v>1.87</v>
      </c>
    </row>
    <row r="54" spans="2:8" ht="15" customHeight="1">
      <c r="B54" s="577">
        <v>201604</v>
      </c>
      <c r="C54" s="273" t="s">
        <v>308</v>
      </c>
      <c r="D54" s="274" t="s">
        <v>267</v>
      </c>
      <c r="E54" s="274" t="s">
        <v>314</v>
      </c>
      <c r="F54" s="570" t="s">
        <v>319</v>
      </c>
      <c r="G54" s="569" t="s">
        <v>320</v>
      </c>
      <c r="H54" s="578">
        <v>1.35</v>
      </c>
    </row>
    <row r="55" spans="2:8" ht="15" customHeight="1">
      <c r="B55" s="577">
        <v>201604</v>
      </c>
      <c r="C55" s="273" t="s">
        <v>308</v>
      </c>
      <c r="D55" s="274" t="s">
        <v>215</v>
      </c>
      <c r="E55" s="274" t="s">
        <v>314</v>
      </c>
      <c r="F55" s="570" t="s">
        <v>319</v>
      </c>
      <c r="G55" s="569" t="s">
        <v>320</v>
      </c>
      <c r="H55" s="578">
        <v>1.26</v>
      </c>
    </row>
    <row r="56" spans="2:8">
      <c r="B56" s="577">
        <v>201604</v>
      </c>
      <c r="C56" s="565" t="s">
        <v>315</v>
      </c>
      <c r="D56" s="274" t="s">
        <v>267</v>
      </c>
      <c r="E56" s="274" t="s">
        <v>302</v>
      </c>
      <c r="F56" s="570" t="s">
        <v>319</v>
      </c>
      <c r="G56" s="569" t="s">
        <v>320</v>
      </c>
      <c r="H56" s="578">
        <v>3.11</v>
      </c>
    </row>
    <row r="57" spans="2:8">
      <c r="B57" s="577">
        <v>201604</v>
      </c>
      <c r="C57" s="565" t="s">
        <v>315</v>
      </c>
      <c r="D57" s="274" t="s">
        <v>215</v>
      </c>
      <c r="E57" s="274" t="s">
        <v>302</v>
      </c>
      <c r="F57" s="570" t="s">
        <v>319</v>
      </c>
      <c r="G57" s="569" t="s">
        <v>320</v>
      </c>
      <c r="H57" s="578">
        <v>3</v>
      </c>
    </row>
    <row r="58" spans="2:8">
      <c r="B58" s="577">
        <v>201604</v>
      </c>
      <c r="C58" s="565" t="s">
        <v>315</v>
      </c>
      <c r="D58" s="274" t="s">
        <v>267</v>
      </c>
      <c r="E58" s="274" t="s">
        <v>321</v>
      </c>
      <c r="F58" s="570" t="s">
        <v>319</v>
      </c>
      <c r="G58" s="569" t="s">
        <v>320</v>
      </c>
      <c r="H58" s="578">
        <v>1.95</v>
      </c>
    </row>
    <row r="59" spans="2:8">
      <c r="B59" s="577">
        <v>201604</v>
      </c>
      <c r="C59" s="565" t="s">
        <v>315</v>
      </c>
      <c r="D59" s="274" t="s">
        <v>215</v>
      </c>
      <c r="E59" s="274" t="s">
        <v>321</v>
      </c>
      <c r="F59" s="570" t="s">
        <v>319</v>
      </c>
      <c r="G59" s="569" t="s">
        <v>320</v>
      </c>
      <c r="H59" s="578">
        <v>1.82</v>
      </c>
    </row>
    <row r="60" spans="2:8">
      <c r="B60" s="577">
        <v>201604</v>
      </c>
      <c r="C60" s="565" t="s">
        <v>315</v>
      </c>
      <c r="D60" s="274" t="s">
        <v>267</v>
      </c>
      <c r="E60" s="274" t="s">
        <v>314</v>
      </c>
      <c r="F60" s="570" t="s">
        <v>319</v>
      </c>
      <c r="G60" s="569" t="s">
        <v>320</v>
      </c>
      <c r="H60" s="578">
        <v>1.32</v>
      </c>
    </row>
    <row r="61" spans="2:8">
      <c r="B61" s="577">
        <v>201604</v>
      </c>
      <c r="C61" s="565" t="s">
        <v>315</v>
      </c>
      <c r="D61" s="274" t="s">
        <v>215</v>
      </c>
      <c r="E61" s="274" t="s">
        <v>314</v>
      </c>
      <c r="F61" s="570" t="s">
        <v>319</v>
      </c>
      <c r="G61" s="569" t="s">
        <v>320</v>
      </c>
      <c r="H61" s="578">
        <v>1.21</v>
      </c>
    </row>
    <row r="62" spans="2:8">
      <c r="B62" s="577">
        <v>201604</v>
      </c>
      <c r="C62" s="273" t="s">
        <v>308</v>
      </c>
      <c r="D62" s="274" t="s">
        <v>267</v>
      </c>
      <c r="E62" s="274" t="s">
        <v>302</v>
      </c>
      <c r="F62" s="568" t="s">
        <v>322</v>
      </c>
      <c r="G62" s="569" t="s">
        <v>320</v>
      </c>
      <c r="H62" s="578">
        <v>4.41</v>
      </c>
    </row>
    <row r="63" spans="2:8" ht="15.75">
      <c r="B63" s="577">
        <v>201604</v>
      </c>
      <c r="C63" s="273" t="s">
        <v>308</v>
      </c>
      <c r="D63" s="274" t="s">
        <v>215</v>
      </c>
      <c r="E63" s="274" t="s">
        <v>302</v>
      </c>
      <c r="F63" s="568" t="s">
        <v>322</v>
      </c>
      <c r="G63" s="569" t="s">
        <v>320</v>
      </c>
      <c r="H63" s="579">
        <v>0</v>
      </c>
    </row>
    <row r="64" spans="2:8">
      <c r="B64" s="577">
        <v>201604</v>
      </c>
      <c r="C64" s="273" t="s">
        <v>308</v>
      </c>
      <c r="D64" s="274" t="s">
        <v>267</v>
      </c>
      <c r="E64" s="274" t="s">
        <v>250</v>
      </c>
      <c r="F64" s="568" t="s">
        <v>322</v>
      </c>
      <c r="G64" s="569" t="s">
        <v>320</v>
      </c>
      <c r="H64" s="578">
        <v>2.76</v>
      </c>
    </row>
    <row r="65" spans="2:8">
      <c r="B65" s="577">
        <v>201604</v>
      </c>
      <c r="C65" s="273" t="s">
        <v>308</v>
      </c>
      <c r="D65" s="274" t="s">
        <v>215</v>
      </c>
      <c r="E65" s="274" t="s">
        <v>250</v>
      </c>
      <c r="F65" s="568" t="s">
        <v>322</v>
      </c>
      <c r="G65" s="569" t="s">
        <v>320</v>
      </c>
      <c r="H65" s="578">
        <v>2.69</v>
      </c>
    </row>
    <row r="66" spans="2:8">
      <c r="B66" s="577">
        <v>201604</v>
      </c>
      <c r="C66" s="273" t="s">
        <v>308</v>
      </c>
      <c r="D66" s="274" t="s">
        <v>267</v>
      </c>
      <c r="E66" s="274" t="s">
        <v>313</v>
      </c>
      <c r="F66" s="568" t="s">
        <v>322</v>
      </c>
      <c r="G66" s="569" t="s">
        <v>320</v>
      </c>
      <c r="H66" s="578">
        <v>1.78</v>
      </c>
    </row>
    <row r="67" spans="2:8">
      <c r="B67" s="577">
        <v>201604</v>
      </c>
      <c r="C67" s="273" t="s">
        <v>308</v>
      </c>
      <c r="D67" s="274" t="s">
        <v>215</v>
      </c>
      <c r="E67" s="274" t="s">
        <v>313</v>
      </c>
      <c r="F67" s="568" t="s">
        <v>322</v>
      </c>
      <c r="G67" s="569" t="s">
        <v>320</v>
      </c>
      <c r="H67" s="578">
        <v>1.71</v>
      </c>
    </row>
    <row r="68" spans="2:8">
      <c r="B68" s="577">
        <v>201604</v>
      </c>
      <c r="C68" s="273" t="s">
        <v>308</v>
      </c>
      <c r="D68" s="274" t="s">
        <v>267</v>
      </c>
      <c r="E68" s="274" t="s">
        <v>318</v>
      </c>
      <c r="F68" s="568" t="s">
        <v>322</v>
      </c>
      <c r="G68" s="569" t="s">
        <v>320</v>
      </c>
      <c r="H68" s="578">
        <v>1.26</v>
      </c>
    </row>
    <row r="69" spans="2:8">
      <c r="B69" s="577">
        <v>201604</v>
      </c>
      <c r="C69" s="273" t="s">
        <v>308</v>
      </c>
      <c r="D69" s="274" t="s">
        <v>215</v>
      </c>
      <c r="E69" s="274" t="s">
        <v>318</v>
      </c>
      <c r="F69" s="568" t="s">
        <v>322</v>
      </c>
      <c r="G69" s="569" t="s">
        <v>320</v>
      </c>
      <c r="H69" s="578">
        <v>1.21</v>
      </c>
    </row>
    <row r="70" spans="2:8">
      <c r="B70" s="577">
        <v>201604</v>
      </c>
      <c r="C70" s="565" t="s">
        <v>315</v>
      </c>
      <c r="D70" s="274" t="s">
        <v>267</v>
      </c>
      <c r="E70" s="274" t="s">
        <v>302</v>
      </c>
      <c r="F70" s="568" t="s">
        <v>322</v>
      </c>
      <c r="G70" s="569" t="s">
        <v>320</v>
      </c>
      <c r="H70" s="578">
        <v>4.38</v>
      </c>
    </row>
    <row r="71" spans="2:8" ht="15.75">
      <c r="B71" s="577">
        <v>201604</v>
      </c>
      <c r="C71" s="565" t="s">
        <v>315</v>
      </c>
      <c r="D71" s="274" t="s">
        <v>215</v>
      </c>
      <c r="E71" s="274" t="s">
        <v>302</v>
      </c>
      <c r="F71" s="568" t="s">
        <v>322</v>
      </c>
      <c r="G71" s="569" t="s">
        <v>320</v>
      </c>
      <c r="H71" s="579">
        <v>0</v>
      </c>
    </row>
    <row r="72" spans="2:8">
      <c r="B72" s="577">
        <v>201604</v>
      </c>
      <c r="C72" s="565" t="s">
        <v>315</v>
      </c>
      <c r="D72" s="274" t="s">
        <v>267</v>
      </c>
      <c r="E72" s="274" t="s">
        <v>250</v>
      </c>
      <c r="F72" s="568" t="s">
        <v>322</v>
      </c>
      <c r="G72" s="569" t="s">
        <v>320</v>
      </c>
      <c r="H72" s="578">
        <v>2.74</v>
      </c>
    </row>
    <row r="73" spans="2:8">
      <c r="B73" s="577">
        <v>201604</v>
      </c>
      <c r="C73" s="565" t="s">
        <v>315</v>
      </c>
      <c r="D73" s="274" t="s">
        <v>215</v>
      </c>
      <c r="E73" s="274" t="s">
        <v>250</v>
      </c>
      <c r="F73" s="568" t="s">
        <v>322</v>
      </c>
      <c r="G73" s="569" t="s">
        <v>320</v>
      </c>
      <c r="H73" s="578">
        <v>2.66</v>
      </c>
    </row>
    <row r="74" spans="2:8">
      <c r="B74" s="577">
        <v>201604</v>
      </c>
      <c r="C74" s="565" t="s">
        <v>315</v>
      </c>
      <c r="D74" s="274" t="s">
        <v>267</v>
      </c>
      <c r="E74" s="274" t="s">
        <v>313</v>
      </c>
      <c r="F74" s="568" t="s">
        <v>322</v>
      </c>
      <c r="G74" s="569" t="s">
        <v>320</v>
      </c>
      <c r="H74" s="578">
        <v>1.73</v>
      </c>
    </row>
    <row r="75" spans="2:8">
      <c r="B75" s="577">
        <v>201604</v>
      </c>
      <c r="C75" s="565" t="s">
        <v>315</v>
      </c>
      <c r="D75" s="274" t="s">
        <v>215</v>
      </c>
      <c r="E75" s="274" t="s">
        <v>313</v>
      </c>
      <c r="F75" s="568" t="s">
        <v>322</v>
      </c>
      <c r="G75" s="569" t="s">
        <v>320</v>
      </c>
      <c r="H75" s="578">
        <v>1.65</v>
      </c>
    </row>
    <row r="76" spans="2:8">
      <c r="B76" s="577">
        <v>201604</v>
      </c>
      <c r="C76" s="565" t="s">
        <v>315</v>
      </c>
      <c r="D76" s="274" t="s">
        <v>267</v>
      </c>
      <c r="E76" s="274" t="s">
        <v>318</v>
      </c>
      <c r="F76" s="568" t="s">
        <v>322</v>
      </c>
      <c r="G76" s="569" t="s">
        <v>320</v>
      </c>
      <c r="H76" s="578">
        <v>1.24</v>
      </c>
    </row>
    <row r="77" spans="2:8" ht="15.75" thickBot="1">
      <c r="B77" s="580">
        <v>201604</v>
      </c>
      <c r="C77" s="581" t="s">
        <v>315</v>
      </c>
      <c r="D77" s="582" t="s">
        <v>215</v>
      </c>
      <c r="E77" s="582" t="s">
        <v>318</v>
      </c>
      <c r="F77" s="583" t="s">
        <v>322</v>
      </c>
      <c r="G77" s="584" t="s">
        <v>320</v>
      </c>
      <c r="H77" s="585">
        <v>1.18</v>
      </c>
    </row>
    <row r="78" spans="2:8" ht="16.5" thickTop="1">
      <c r="B78" s="586">
        <v>201804</v>
      </c>
      <c r="C78" s="587" t="s">
        <v>308</v>
      </c>
      <c r="D78" s="588" t="s">
        <v>267</v>
      </c>
      <c r="E78" s="588" t="s">
        <v>311</v>
      </c>
      <c r="F78" s="589" t="s">
        <v>322</v>
      </c>
      <c r="G78" s="588" t="s">
        <v>312</v>
      </c>
      <c r="H78" s="590">
        <v>223.6</v>
      </c>
    </row>
    <row r="79" spans="2:8">
      <c r="B79" s="591">
        <v>201804</v>
      </c>
      <c r="C79" s="273" t="s">
        <v>308</v>
      </c>
      <c r="D79" s="274" t="s">
        <v>215</v>
      </c>
      <c r="E79" s="274" t="s">
        <v>311</v>
      </c>
      <c r="F79" s="567" t="s">
        <v>322</v>
      </c>
      <c r="G79" s="274" t="s">
        <v>312</v>
      </c>
      <c r="H79" s="592">
        <v>166.9</v>
      </c>
    </row>
    <row r="80" spans="2:8">
      <c r="B80" s="591">
        <v>201804</v>
      </c>
      <c r="C80" s="273" t="s">
        <v>308</v>
      </c>
      <c r="D80" s="274" t="s">
        <v>267</v>
      </c>
      <c r="E80" s="274" t="s">
        <v>317</v>
      </c>
      <c r="F80" s="567" t="s">
        <v>322</v>
      </c>
      <c r="G80" s="274" t="s">
        <v>312</v>
      </c>
      <c r="H80" s="592">
        <v>166.9</v>
      </c>
    </row>
    <row r="81" spans="2:8">
      <c r="B81" s="591">
        <v>201804</v>
      </c>
      <c r="C81" s="273" t="s">
        <v>308</v>
      </c>
      <c r="D81" s="274" t="s">
        <v>215</v>
      </c>
      <c r="E81" s="274" t="s">
        <v>317</v>
      </c>
      <c r="F81" s="567" t="s">
        <v>322</v>
      </c>
      <c r="G81" s="274" t="s">
        <v>312</v>
      </c>
      <c r="H81" s="592">
        <v>166.9</v>
      </c>
    </row>
    <row r="82" spans="2:8">
      <c r="B82" s="591">
        <v>201804</v>
      </c>
      <c r="C82" s="273" t="s">
        <v>308</v>
      </c>
      <c r="D82" s="274" t="s">
        <v>267</v>
      </c>
      <c r="E82" s="274" t="s">
        <v>313</v>
      </c>
      <c r="F82" s="567" t="s">
        <v>322</v>
      </c>
      <c r="G82" s="274" t="s">
        <v>312</v>
      </c>
      <c r="H82" s="592">
        <v>44.7</v>
      </c>
    </row>
    <row r="83" spans="2:8">
      <c r="B83" s="591">
        <v>201804</v>
      </c>
      <c r="C83" s="273" t="s">
        <v>308</v>
      </c>
      <c r="D83" s="274" t="s">
        <v>215</v>
      </c>
      <c r="E83" s="274" t="s">
        <v>313</v>
      </c>
      <c r="F83" s="567" t="s">
        <v>322</v>
      </c>
      <c r="G83" s="274" t="s">
        <v>312</v>
      </c>
      <c r="H83" s="592">
        <v>33.299999999999997</v>
      </c>
    </row>
    <row r="84" spans="2:8">
      <c r="B84" s="591">
        <v>201804</v>
      </c>
      <c r="C84" s="273" t="s">
        <v>308</v>
      </c>
      <c r="D84" s="274" t="s">
        <v>267</v>
      </c>
      <c r="E84" s="274" t="s">
        <v>318</v>
      </c>
      <c r="F84" s="567" t="s">
        <v>322</v>
      </c>
      <c r="G84" s="274" t="s">
        <v>312</v>
      </c>
      <c r="H84" s="592">
        <v>44.7</v>
      </c>
    </row>
    <row r="85" spans="2:8">
      <c r="B85" s="591">
        <v>201804</v>
      </c>
      <c r="C85" s="273" t="s">
        <v>308</v>
      </c>
      <c r="D85" s="274" t="s">
        <v>215</v>
      </c>
      <c r="E85" s="274" t="s">
        <v>318</v>
      </c>
      <c r="F85" s="567" t="s">
        <v>322</v>
      </c>
      <c r="G85" s="274" t="s">
        <v>312</v>
      </c>
      <c r="H85" s="592">
        <v>33.299999999999997</v>
      </c>
    </row>
    <row r="86" spans="2:8">
      <c r="B86" s="591">
        <v>201804</v>
      </c>
      <c r="C86" s="565" t="s">
        <v>315</v>
      </c>
      <c r="D86" s="274" t="s">
        <v>267</v>
      </c>
      <c r="E86" s="274" t="s">
        <v>311</v>
      </c>
      <c r="F86" s="567" t="s">
        <v>322</v>
      </c>
      <c r="G86" s="274" t="s">
        <v>312</v>
      </c>
      <c r="H86" s="592">
        <v>217.3</v>
      </c>
    </row>
    <row r="87" spans="2:8">
      <c r="B87" s="591">
        <v>201804</v>
      </c>
      <c r="C87" s="565" t="s">
        <v>315</v>
      </c>
      <c r="D87" s="274" t="s">
        <v>215</v>
      </c>
      <c r="E87" s="274" t="s">
        <v>311</v>
      </c>
      <c r="F87" s="567" t="s">
        <v>322</v>
      </c>
      <c r="G87" s="274" t="s">
        <v>312</v>
      </c>
      <c r="H87" s="592">
        <v>160.6</v>
      </c>
    </row>
    <row r="88" spans="2:8">
      <c r="B88" s="591">
        <v>201804</v>
      </c>
      <c r="C88" s="565" t="s">
        <v>315</v>
      </c>
      <c r="D88" s="274" t="s">
        <v>267</v>
      </c>
      <c r="E88" s="274" t="s">
        <v>317</v>
      </c>
      <c r="F88" s="567" t="s">
        <v>322</v>
      </c>
      <c r="G88" s="274" t="s">
        <v>312</v>
      </c>
      <c r="H88" s="592">
        <v>160.6</v>
      </c>
    </row>
    <row r="89" spans="2:8">
      <c r="B89" s="591">
        <v>201804</v>
      </c>
      <c r="C89" s="565" t="s">
        <v>315</v>
      </c>
      <c r="D89" s="274" t="s">
        <v>215</v>
      </c>
      <c r="E89" s="274" t="s">
        <v>317</v>
      </c>
      <c r="F89" s="567" t="s">
        <v>322</v>
      </c>
      <c r="G89" s="274" t="s">
        <v>312</v>
      </c>
      <c r="H89" s="592">
        <v>160.6</v>
      </c>
    </row>
    <row r="90" spans="2:8">
      <c r="B90" s="591">
        <v>201804</v>
      </c>
      <c r="C90" s="565" t="s">
        <v>315</v>
      </c>
      <c r="D90" s="274" t="s">
        <v>267</v>
      </c>
      <c r="E90" s="274" t="s">
        <v>313</v>
      </c>
      <c r="F90" s="567" t="s">
        <v>322</v>
      </c>
      <c r="G90" s="274" t="s">
        <v>312</v>
      </c>
      <c r="H90" s="592">
        <v>43.4</v>
      </c>
    </row>
    <row r="91" spans="2:8">
      <c r="B91" s="591">
        <v>201804</v>
      </c>
      <c r="C91" s="565" t="s">
        <v>315</v>
      </c>
      <c r="D91" s="274" t="s">
        <v>215</v>
      </c>
      <c r="E91" s="274" t="s">
        <v>313</v>
      </c>
      <c r="F91" s="567" t="s">
        <v>322</v>
      </c>
      <c r="G91" s="274" t="s">
        <v>312</v>
      </c>
      <c r="H91" s="592">
        <v>32.1</v>
      </c>
    </row>
    <row r="92" spans="2:8">
      <c r="B92" s="591">
        <v>201804</v>
      </c>
      <c r="C92" s="565" t="s">
        <v>315</v>
      </c>
      <c r="D92" s="274" t="s">
        <v>267</v>
      </c>
      <c r="E92" s="274" t="s">
        <v>318</v>
      </c>
      <c r="F92" s="567" t="s">
        <v>322</v>
      </c>
      <c r="G92" s="274" t="s">
        <v>312</v>
      </c>
      <c r="H92" s="592">
        <v>43.4</v>
      </c>
    </row>
    <row r="93" spans="2:8">
      <c r="B93" s="591">
        <v>201804</v>
      </c>
      <c r="C93" s="565" t="s">
        <v>315</v>
      </c>
      <c r="D93" s="274" t="s">
        <v>215</v>
      </c>
      <c r="E93" s="274" t="s">
        <v>318</v>
      </c>
      <c r="F93" s="567" t="s">
        <v>322</v>
      </c>
      <c r="G93" s="274" t="s">
        <v>312</v>
      </c>
      <c r="H93" s="592">
        <v>32.1</v>
      </c>
    </row>
    <row r="94" spans="2:8">
      <c r="B94" s="591">
        <v>201804</v>
      </c>
      <c r="C94" s="566" t="s">
        <v>316</v>
      </c>
      <c r="D94" s="274" t="s">
        <v>267</v>
      </c>
      <c r="E94" s="274" t="s">
        <v>311</v>
      </c>
      <c r="F94" s="570" t="s">
        <v>319</v>
      </c>
      <c r="G94" s="274" t="s">
        <v>312</v>
      </c>
      <c r="H94" s="592">
        <v>236.2</v>
      </c>
    </row>
    <row r="95" spans="2:8">
      <c r="B95" s="591">
        <v>201804</v>
      </c>
      <c r="C95" s="566" t="s">
        <v>316</v>
      </c>
      <c r="D95" s="274" t="s">
        <v>215</v>
      </c>
      <c r="E95" s="274" t="s">
        <v>311</v>
      </c>
      <c r="F95" s="570" t="s">
        <v>319</v>
      </c>
      <c r="G95" s="274" t="s">
        <v>312</v>
      </c>
      <c r="H95" s="592">
        <v>173.2</v>
      </c>
    </row>
    <row r="96" spans="2:8">
      <c r="B96" s="591">
        <v>201804</v>
      </c>
      <c r="C96" s="566" t="s">
        <v>316</v>
      </c>
      <c r="D96" s="274" t="s">
        <v>267</v>
      </c>
      <c r="E96" s="274" t="s">
        <v>250</v>
      </c>
      <c r="F96" s="570" t="s">
        <v>319</v>
      </c>
      <c r="G96" s="274" t="s">
        <v>312</v>
      </c>
      <c r="H96" s="592">
        <v>0</v>
      </c>
    </row>
    <row r="97" spans="2:8">
      <c r="B97" s="591">
        <v>201804</v>
      </c>
      <c r="C97" s="566" t="s">
        <v>316</v>
      </c>
      <c r="D97" s="274" t="s">
        <v>215</v>
      </c>
      <c r="E97" s="274" t="s">
        <v>250</v>
      </c>
      <c r="F97" s="570" t="s">
        <v>319</v>
      </c>
      <c r="G97" s="274" t="s">
        <v>312</v>
      </c>
      <c r="H97" s="592">
        <v>173.2</v>
      </c>
    </row>
    <row r="98" spans="2:8">
      <c r="B98" s="591">
        <v>201804</v>
      </c>
      <c r="C98" s="566" t="s">
        <v>316</v>
      </c>
      <c r="D98" s="274" t="s">
        <v>267</v>
      </c>
      <c r="E98" s="274" t="s">
        <v>313</v>
      </c>
      <c r="F98" s="570" t="s">
        <v>319</v>
      </c>
      <c r="G98" s="274" t="s">
        <v>312</v>
      </c>
      <c r="H98" s="592">
        <v>47.2</v>
      </c>
    </row>
    <row r="99" spans="2:8">
      <c r="B99" s="591">
        <v>201804</v>
      </c>
      <c r="C99" s="566" t="s">
        <v>316</v>
      </c>
      <c r="D99" s="274" t="s">
        <v>215</v>
      </c>
      <c r="E99" s="274" t="s">
        <v>313</v>
      </c>
      <c r="F99" s="570" t="s">
        <v>319</v>
      </c>
      <c r="G99" s="274" t="s">
        <v>312</v>
      </c>
      <c r="H99" s="592">
        <v>34.6</v>
      </c>
    </row>
    <row r="100" spans="2:8">
      <c r="B100" s="591">
        <v>201804</v>
      </c>
      <c r="C100" s="566" t="s">
        <v>316</v>
      </c>
      <c r="D100" s="274" t="s">
        <v>267</v>
      </c>
      <c r="E100" s="274" t="s">
        <v>318</v>
      </c>
      <c r="F100" s="570" t="s">
        <v>319</v>
      </c>
      <c r="G100" s="274" t="s">
        <v>312</v>
      </c>
      <c r="H100" s="592">
        <v>47.2</v>
      </c>
    </row>
    <row r="101" spans="2:8">
      <c r="B101" s="591">
        <v>201804</v>
      </c>
      <c r="C101" s="566" t="s">
        <v>316</v>
      </c>
      <c r="D101" s="274" t="s">
        <v>215</v>
      </c>
      <c r="E101" s="274" t="s">
        <v>318</v>
      </c>
      <c r="F101" s="570" t="s">
        <v>319</v>
      </c>
      <c r="G101" s="274" t="s">
        <v>312</v>
      </c>
      <c r="H101" s="592">
        <v>34.6</v>
      </c>
    </row>
    <row r="102" spans="2:8">
      <c r="B102" s="591">
        <v>201804</v>
      </c>
      <c r="C102" s="566" t="s">
        <v>316</v>
      </c>
      <c r="D102" s="274" t="s">
        <v>249</v>
      </c>
      <c r="E102" s="274" t="s">
        <v>196</v>
      </c>
      <c r="F102" s="570" t="s">
        <v>319</v>
      </c>
      <c r="G102" s="274" t="s">
        <v>312</v>
      </c>
      <c r="H102" s="592">
        <v>262.5</v>
      </c>
    </row>
    <row r="103" spans="2:8" ht="15.75">
      <c r="B103" s="591">
        <v>201804</v>
      </c>
      <c r="C103" s="273" t="s">
        <v>308</v>
      </c>
      <c r="D103" s="274" t="s">
        <v>267</v>
      </c>
      <c r="E103" s="274" t="s">
        <v>311</v>
      </c>
      <c r="F103" s="570" t="s">
        <v>319</v>
      </c>
      <c r="G103" s="274" t="s">
        <v>312</v>
      </c>
      <c r="H103" s="593">
        <v>223.6</v>
      </c>
    </row>
    <row r="104" spans="2:8">
      <c r="B104" s="591">
        <v>201804</v>
      </c>
      <c r="C104" s="273" t="s">
        <v>308</v>
      </c>
      <c r="D104" s="274" t="s">
        <v>215</v>
      </c>
      <c r="E104" s="274" t="s">
        <v>311</v>
      </c>
      <c r="F104" s="570" t="s">
        <v>319</v>
      </c>
      <c r="G104" s="274" t="s">
        <v>312</v>
      </c>
      <c r="H104" s="592">
        <v>166.9</v>
      </c>
    </row>
    <row r="105" spans="2:8">
      <c r="B105" s="591">
        <v>201804</v>
      </c>
      <c r="C105" s="273" t="s">
        <v>308</v>
      </c>
      <c r="D105" s="274" t="s">
        <v>267</v>
      </c>
      <c r="E105" s="274" t="s">
        <v>367</v>
      </c>
      <c r="F105" s="570" t="s">
        <v>319</v>
      </c>
      <c r="G105" s="274" t="s">
        <v>312</v>
      </c>
      <c r="H105" s="592">
        <v>0</v>
      </c>
    </row>
    <row r="106" spans="2:8">
      <c r="B106" s="591">
        <v>201804</v>
      </c>
      <c r="C106" s="273" t="s">
        <v>308</v>
      </c>
      <c r="D106" s="274" t="s">
        <v>215</v>
      </c>
      <c r="E106" s="274" t="s">
        <v>367</v>
      </c>
      <c r="F106" s="570" t="s">
        <v>319</v>
      </c>
      <c r="G106" s="274" t="s">
        <v>312</v>
      </c>
      <c r="H106" s="592">
        <v>166.9</v>
      </c>
    </row>
    <row r="107" spans="2:8">
      <c r="B107" s="591">
        <v>201804</v>
      </c>
      <c r="C107" s="273" t="s">
        <v>308</v>
      </c>
      <c r="D107" s="274" t="s">
        <v>267</v>
      </c>
      <c r="E107" s="274" t="s">
        <v>313</v>
      </c>
      <c r="F107" s="570" t="s">
        <v>319</v>
      </c>
      <c r="G107" s="274" t="s">
        <v>312</v>
      </c>
      <c r="H107" s="592">
        <v>44.7</v>
      </c>
    </row>
    <row r="108" spans="2:8">
      <c r="B108" s="591">
        <v>201804</v>
      </c>
      <c r="C108" s="273" t="s">
        <v>308</v>
      </c>
      <c r="D108" s="274" t="s">
        <v>215</v>
      </c>
      <c r="E108" s="274" t="s">
        <v>313</v>
      </c>
      <c r="F108" s="570" t="s">
        <v>319</v>
      </c>
      <c r="G108" s="274" t="s">
        <v>312</v>
      </c>
      <c r="H108" s="592">
        <v>33.299999999999997</v>
      </c>
    </row>
    <row r="109" spans="2:8">
      <c r="B109" s="591">
        <v>201804</v>
      </c>
      <c r="C109" s="273" t="s">
        <v>308</v>
      </c>
      <c r="D109" s="274" t="s">
        <v>267</v>
      </c>
      <c r="E109" s="274" t="s">
        <v>318</v>
      </c>
      <c r="F109" s="570" t="s">
        <v>319</v>
      </c>
      <c r="G109" s="274" t="s">
        <v>312</v>
      </c>
      <c r="H109" s="592">
        <v>44.7</v>
      </c>
    </row>
    <row r="110" spans="2:8">
      <c r="B110" s="591">
        <v>201804</v>
      </c>
      <c r="C110" s="273" t="s">
        <v>308</v>
      </c>
      <c r="D110" s="274" t="s">
        <v>215</v>
      </c>
      <c r="E110" s="274" t="s">
        <v>318</v>
      </c>
      <c r="F110" s="570" t="s">
        <v>319</v>
      </c>
      <c r="G110" s="274" t="s">
        <v>312</v>
      </c>
      <c r="H110" s="592">
        <v>33.299999999999997</v>
      </c>
    </row>
    <row r="111" spans="2:8">
      <c r="B111" s="591">
        <v>201804</v>
      </c>
      <c r="C111" s="565" t="s">
        <v>315</v>
      </c>
      <c r="D111" s="274" t="s">
        <v>267</v>
      </c>
      <c r="E111" s="274" t="s">
        <v>311</v>
      </c>
      <c r="F111" s="570" t="s">
        <v>319</v>
      </c>
      <c r="G111" s="274" t="s">
        <v>312</v>
      </c>
      <c r="H111" s="592">
        <v>217.3</v>
      </c>
    </row>
    <row r="112" spans="2:8">
      <c r="B112" s="591">
        <v>201804</v>
      </c>
      <c r="C112" s="565" t="s">
        <v>315</v>
      </c>
      <c r="D112" s="274" t="s">
        <v>215</v>
      </c>
      <c r="E112" s="274" t="s">
        <v>311</v>
      </c>
      <c r="F112" s="570" t="s">
        <v>319</v>
      </c>
      <c r="G112" s="274" t="s">
        <v>312</v>
      </c>
      <c r="H112" s="592">
        <v>160.6</v>
      </c>
    </row>
    <row r="113" spans="2:8">
      <c r="B113" s="591">
        <v>201804</v>
      </c>
      <c r="C113" s="565" t="s">
        <v>315</v>
      </c>
      <c r="D113" s="274" t="s">
        <v>267</v>
      </c>
      <c r="E113" s="274" t="s">
        <v>367</v>
      </c>
      <c r="F113" s="570" t="s">
        <v>319</v>
      </c>
      <c r="G113" s="274" t="s">
        <v>312</v>
      </c>
      <c r="H113" s="592">
        <v>0</v>
      </c>
    </row>
    <row r="114" spans="2:8">
      <c r="B114" s="591">
        <v>201804</v>
      </c>
      <c r="C114" s="565" t="s">
        <v>315</v>
      </c>
      <c r="D114" s="274" t="s">
        <v>215</v>
      </c>
      <c r="E114" s="274" t="s">
        <v>367</v>
      </c>
      <c r="F114" s="570" t="s">
        <v>319</v>
      </c>
      <c r="G114" s="274" t="s">
        <v>312</v>
      </c>
      <c r="H114" s="592">
        <v>160.6</v>
      </c>
    </row>
    <row r="115" spans="2:8">
      <c r="B115" s="591">
        <v>201804</v>
      </c>
      <c r="C115" s="565" t="s">
        <v>315</v>
      </c>
      <c r="D115" s="274" t="s">
        <v>267</v>
      </c>
      <c r="E115" s="274" t="s">
        <v>313</v>
      </c>
      <c r="F115" s="570" t="s">
        <v>319</v>
      </c>
      <c r="G115" s="274" t="s">
        <v>312</v>
      </c>
      <c r="H115" s="592">
        <v>43.4</v>
      </c>
    </row>
    <row r="116" spans="2:8">
      <c r="B116" s="591">
        <v>201804</v>
      </c>
      <c r="C116" s="565" t="s">
        <v>315</v>
      </c>
      <c r="D116" s="274" t="s">
        <v>215</v>
      </c>
      <c r="E116" s="274" t="s">
        <v>313</v>
      </c>
      <c r="F116" s="570" t="s">
        <v>319</v>
      </c>
      <c r="G116" s="274" t="s">
        <v>312</v>
      </c>
      <c r="H116" s="592">
        <v>32.1</v>
      </c>
    </row>
    <row r="117" spans="2:8">
      <c r="B117" s="591">
        <v>201804</v>
      </c>
      <c r="C117" s="565" t="s">
        <v>315</v>
      </c>
      <c r="D117" s="274" t="s">
        <v>267</v>
      </c>
      <c r="E117" s="274" t="s">
        <v>318</v>
      </c>
      <c r="F117" s="570" t="s">
        <v>319</v>
      </c>
      <c r="G117" s="274" t="s">
        <v>312</v>
      </c>
      <c r="H117" s="592">
        <v>43.4</v>
      </c>
    </row>
    <row r="118" spans="2:8">
      <c r="B118" s="591">
        <v>201804</v>
      </c>
      <c r="C118" s="565" t="s">
        <v>315</v>
      </c>
      <c r="D118" s="274" t="s">
        <v>215</v>
      </c>
      <c r="E118" s="274" t="s">
        <v>318</v>
      </c>
      <c r="F118" s="570" t="s">
        <v>319</v>
      </c>
      <c r="G118" s="274" t="s">
        <v>312</v>
      </c>
      <c r="H118" s="592">
        <v>32.1</v>
      </c>
    </row>
    <row r="119" spans="2:8">
      <c r="B119" s="591">
        <v>201804</v>
      </c>
      <c r="C119" s="566" t="s">
        <v>316</v>
      </c>
      <c r="D119" s="274" t="s">
        <v>267</v>
      </c>
      <c r="E119" s="274" t="s">
        <v>302</v>
      </c>
      <c r="F119" s="570" t="s">
        <v>319</v>
      </c>
      <c r="G119" s="569" t="s">
        <v>320</v>
      </c>
      <c r="H119" s="592">
        <v>3.42</v>
      </c>
    </row>
    <row r="120" spans="2:8">
      <c r="B120" s="591">
        <v>201804</v>
      </c>
      <c r="C120" s="566" t="s">
        <v>316</v>
      </c>
      <c r="D120" s="274" t="s">
        <v>215</v>
      </c>
      <c r="E120" s="274" t="s">
        <v>302</v>
      </c>
      <c r="F120" s="570" t="s">
        <v>319</v>
      </c>
      <c r="G120" s="569" t="s">
        <v>320</v>
      </c>
      <c r="H120" s="592">
        <v>3.33</v>
      </c>
    </row>
    <row r="121" spans="2:8">
      <c r="B121" s="591">
        <v>201804</v>
      </c>
      <c r="C121" s="566" t="s">
        <v>316</v>
      </c>
      <c r="D121" s="274" t="s">
        <v>267</v>
      </c>
      <c r="E121" s="274" t="s">
        <v>321</v>
      </c>
      <c r="F121" s="570" t="s">
        <v>319</v>
      </c>
      <c r="G121" s="569" t="s">
        <v>320</v>
      </c>
      <c r="H121" s="592">
        <v>2.14</v>
      </c>
    </row>
    <row r="122" spans="2:8">
      <c r="B122" s="591">
        <v>201804</v>
      </c>
      <c r="C122" s="566" t="s">
        <v>316</v>
      </c>
      <c r="D122" s="274" t="s">
        <v>215</v>
      </c>
      <c r="E122" s="274" t="s">
        <v>321</v>
      </c>
      <c r="F122" s="570" t="s">
        <v>319</v>
      </c>
      <c r="G122" s="569" t="s">
        <v>320</v>
      </c>
      <c r="H122" s="592">
        <v>2.06</v>
      </c>
    </row>
    <row r="123" spans="2:8">
      <c r="B123" s="591">
        <v>201804</v>
      </c>
      <c r="C123" s="566" t="s">
        <v>316</v>
      </c>
      <c r="D123" s="274" t="s">
        <v>267</v>
      </c>
      <c r="E123" s="274" t="s">
        <v>314</v>
      </c>
      <c r="F123" s="570" t="s">
        <v>319</v>
      </c>
      <c r="G123" s="569" t="s">
        <v>320</v>
      </c>
      <c r="H123" s="592">
        <v>1.46</v>
      </c>
    </row>
    <row r="124" spans="2:8">
      <c r="B124" s="591">
        <v>201804</v>
      </c>
      <c r="C124" s="566" t="s">
        <v>316</v>
      </c>
      <c r="D124" s="274" t="s">
        <v>215</v>
      </c>
      <c r="E124" s="274" t="s">
        <v>314</v>
      </c>
      <c r="F124" s="570" t="s">
        <v>319</v>
      </c>
      <c r="G124" s="569" t="s">
        <v>320</v>
      </c>
      <c r="H124" s="592">
        <v>1.39</v>
      </c>
    </row>
    <row r="125" spans="2:8">
      <c r="B125" s="591">
        <v>201804</v>
      </c>
      <c r="C125" s="273" t="s">
        <v>308</v>
      </c>
      <c r="D125" s="274" t="s">
        <v>267</v>
      </c>
      <c r="E125" s="274" t="s">
        <v>302</v>
      </c>
      <c r="F125" s="570" t="s">
        <v>319</v>
      </c>
      <c r="G125" s="569" t="s">
        <v>320</v>
      </c>
      <c r="H125" s="592">
        <v>3.29</v>
      </c>
    </row>
    <row r="126" spans="2:8">
      <c r="B126" s="591">
        <v>201804</v>
      </c>
      <c r="C126" s="273" t="s">
        <v>308</v>
      </c>
      <c r="D126" s="274" t="s">
        <v>215</v>
      </c>
      <c r="E126" s="274" t="s">
        <v>302</v>
      </c>
      <c r="F126" s="570" t="s">
        <v>319</v>
      </c>
      <c r="G126" s="569" t="s">
        <v>320</v>
      </c>
      <c r="H126" s="592">
        <v>3.17</v>
      </c>
    </row>
    <row r="127" spans="2:8">
      <c r="B127" s="591">
        <v>201804</v>
      </c>
      <c r="C127" s="273" t="s">
        <v>308</v>
      </c>
      <c r="D127" s="274" t="s">
        <v>267</v>
      </c>
      <c r="E127" s="274" t="s">
        <v>321</v>
      </c>
      <c r="F127" s="570" t="s">
        <v>319</v>
      </c>
      <c r="G127" s="569" t="s">
        <v>320</v>
      </c>
      <c r="H127" s="592">
        <v>1.97</v>
      </c>
    </row>
    <row r="128" spans="2:8">
      <c r="B128" s="591">
        <v>201804</v>
      </c>
      <c r="C128" s="273" t="s">
        <v>308</v>
      </c>
      <c r="D128" s="274" t="s">
        <v>215</v>
      </c>
      <c r="E128" s="274" t="s">
        <v>321</v>
      </c>
      <c r="F128" s="570" t="s">
        <v>319</v>
      </c>
      <c r="G128" s="569" t="s">
        <v>320</v>
      </c>
      <c r="H128" s="592">
        <v>1.87</v>
      </c>
    </row>
    <row r="129" spans="2:8">
      <c r="B129" s="591">
        <v>201804</v>
      </c>
      <c r="C129" s="273" t="s">
        <v>308</v>
      </c>
      <c r="D129" s="274" t="s">
        <v>267</v>
      </c>
      <c r="E129" s="274" t="s">
        <v>314</v>
      </c>
      <c r="F129" s="570" t="s">
        <v>319</v>
      </c>
      <c r="G129" s="569" t="s">
        <v>320</v>
      </c>
      <c r="H129" s="592">
        <v>1.41</v>
      </c>
    </row>
    <row r="130" spans="2:8">
      <c r="B130" s="591">
        <v>201804</v>
      </c>
      <c r="C130" s="273" t="s">
        <v>308</v>
      </c>
      <c r="D130" s="274" t="s">
        <v>215</v>
      </c>
      <c r="E130" s="274" t="s">
        <v>314</v>
      </c>
      <c r="F130" s="570" t="s">
        <v>319</v>
      </c>
      <c r="G130" s="569" t="s">
        <v>320</v>
      </c>
      <c r="H130" s="592">
        <v>1.31</v>
      </c>
    </row>
    <row r="131" spans="2:8">
      <c r="B131" s="591">
        <v>201804</v>
      </c>
      <c r="C131" s="565" t="s">
        <v>315</v>
      </c>
      <c r="D131" s="274" t="s">
        <v>267</v>
      </c>
      <c r="E131" s="274" t="s">
        <v>302</v>
      </c>
      <c r="F131" s="570" t="s">
        <v>319</v>
      </c>
      <c r="G131" s="569" t="s">
        <v>320</v>
      </c>
      <c r="H131" s="592">
        <v>3.26</v>
      </c>
    </row>
    <row r="132" spans="2:8">
      <c r="B132" s="591">
        <v>201804</v>
      </c>
      <c r="C132" s="565" t="s">
        <v>315</v>
      </c>
      <c r="D132" s="274" t="s">
        <v>215</v>
      </c>
      <c r="E132" s="274" t="s">
        <v>302</v>
      </c>
      <c r="F132" s="570" t="s">
        <v>319</v>
      </c>
      <c r="G132" s="569" t="s">
        <v>320</v>
      </c>
      <c r="H132" s="592">
        <v>3.13</v>
      </c>
    </row>
    <row r="133" spans="2:8">
      <c r="B133" s="591">
        <v>201804</v>
      </c>
      <c r="C133" s="565" t="s">
        <v>315</v>
      </c>
      <c r="D133" s="274" t="s">
        <v>267</v>
      </c>
      <c r="E133" s="274" t="s">
        <v>321</v>
      </c>
      <c r="F133" s="570" t="s">
        <v>319</v>
      </c>
      <c r="G133" s="569" t="s">
        <v>320</v>
      </c>
      <c r="H133" s="592">
        <v>1.95</v>
      </c>
    </row>
    <row r="134" spans="2:8">
      <c r="B134" s="591">
        <v>201804</v>
      </c>
      <c r="C134" s="565" t="s">
        <v>315</v>
      </c>
      <c r="D134" s="274" t="s">
        <v>215</v>
      </c>
      <c r="E134" s="274" t="s">
        <v>321</v>
      </c>
      <c r="F134" s="570" t="s">
        <v>319</v>
      </c>
      <c r="G134" s="569" t="s">
        <v>320</v>
      </c>
      <c r="H134" s="592">
        <v>1.82</v>
      </c>
    </row>
    <row r="135" spans="2:8">
      <c r="B135" s="591">
        <v>201804</v>
      </c>
      <c r="C135" s="565" t="s">
        <v>315</v>
      </c>
      <c r="D135" s="274" t="s">
        <v>267</v>
      </c>
      <c r="E135" s="274" t="s">
        <v>314</v>
      </c>
      <c r="F135" s="570" t="s">
        <v>319</v>
      </c>
      <c r="G135" s="569" t="s">
        <v>320</v>
      </c>
      <c r="H135" s="592">
        <v>1.37</v>
      </c>
    </row>
    <row r="136" spans="2:8">
      <c r="B136" s="591">
        <v>201804</v>
      </c>
      <c r="C136" s="565" t="s">
        <v>315</v>
      </c>
      <c r="D136" s="274" t="s">
        <v>215</v>
      </c>
      <c r="E136" s="274" t="s">
        <v>314</v>
      </c>
      <c r="F136" s="570" t="s">
        <v>319</v>
      </c>
      <c r="G136" s="569" t="s">
        <v>320</v>
      </c>
      <c r="H136" s="592">
        <v>1.25</v>
      </c>
    </row>
    <row r="137" spans="2:8">
      <c r="B137" s="591">
        <v>201804</v>
      </c>
      <c r="C137" s="273" t="s">
        <v>308</v>
      </c>
      <c r="D137" s="274" t="s">
        <v>267</v>
      </c>
      <c r="E137" s="274" t="s">
        <v>302</v>
      </c>
      <c r="F137" s="568" t="s">
        <v>322</v>
      </c>
      <c r="G137" s="569" t="s">
        <v>320</v>
      </c>
      <c r="H137" s="592">
        <v>4.67</v>
      </c>
    </row>
    <row r="138" spans="2:8" ht="15.75">
      <c r="B138" s="591">
        <v>201804</v>
      </c>
      <c r="C138" s="273" t="s">
        <v>308</v>
      </c>
      <c r="D138" s="274" t="s">
        <v>215</v>
      </c>
      <c r="E138" s="274" t="s">
        <v>302</v>
      </c>
      <c r="F138" s="568" t="s">
        <v>322</v>
      </c>
      <c r="G138" s="569" t="s">
        <v>320</v>
      </c>
      <c r="H138" s="593">
        <v>0</v>
      </c>
    </row>
    <row r="139" spans="2:8">
      <c r="B139" s="591">
        <v>201804</v>
      </c>
      <c r="C139" s="273" t="s">
        <v>308</v>
      </c>
      <c r="D139" s="274" t="s">
        <v>267</v>
      </c>
      <c r="E139" s="274" t="s">
        <v>250</v>
      </c>
      <c r="F139" s="568" t="s">
        <v>322</v>
      </c>
      <c r="G139" s="569" t="s">
        <v>320</v>
      </c>
      <c r="H139" s="592">
        <v>2.9</v>
      </c>
    </row>
    <row r="140" spans="2:8">
      <c r="B140" s="591">
        <v>201804</v>
      </c>
      <c r="C140" s="273" t="s">
        <v>308</v>
      </c>
      <c r="D140" s="274" t="s">
        <v>215</v>
      </c>
      <c r="E140" s="274" t="s">
        <v>250</v>
      </c>
      <c r="F140" s="568" t="s">
        <v>322</v>
      </c>
      <c r="G140" s="569" t="s">
        <v>320</v>
      </c>
      <c r="H140" s="592">
        <v>2.82</v>
      </c>
    </row>
    <row r="141" spans="2:8">
      <c r="B141" s="591">
        <v>201804</v>
      </c>
      <c r="C141" s="273" t="s">
        <v>308</v>
      </c>
      <c r="D141" s="274" t="s">
        <v>267</v>
      </c>
      <c r="E141" s="274" t="s">
        <v>313</v>
      </c>
      <c r="F141" s="568" t="s">
        <v>322</v>
      </c>
      <c r="G141" s="569" t="s">
        <v>320</v>
      </c>
      <c r="H141" s="592">
        <v>1.78</v>
      </c>
    </row>
    <row r="142" spans="2:8">
      <c r="B142" s="591">
        <v>201804</v>
      </c>
      <c r="C142" s="273" t="s">
        <v>308</v>
      </c>
      <c r="D142" s="274" t="s">
        <v>215</v>
      </c>
      <c r="E142" s="274" t="s">
        <v>313</v>
      </c>
      <c r="F142" s="568" t="s">
        <v>322</v>
      </c>
      <c r="G142" s="569" t="s">
        <v>320</v>
      </c>
      <c r="H142" s="592">
        <v>1.71</v>
      </c>
    </row>
    <row r="143" spans="2:8">
      <c r="B143" s="591">
        <v>201804</v>
      </c>
      <c r="C143" s="273" t="s">
        <v>308</v>
      </c>
      <c r="D143" s="274" t="s">
        <v>267</v>
      </c>
      <c r="E143" s="274" t="s">
        <v>318</v>
      </c>
      <c r="F143" s="568" t="s">
        <v>322</v>
      </c>
      <c r="G143" s="569" t="s">
        <v>320</v>
      </c>
      <c r="H143" s="592">
        <v>1.32</v>
      </c>
    </row>
    <row r="144" spans="2:8">
      <c r="B144" s="591">
        <v>201804</v>
      </c>
      <c r="C144" s="273" t="s">
        <v>308</v>
      </c>
      <c r="D144" s="274" t="s">
        <v>215</v>
      </c>
      <c r="E144" s="274" t="s">
        <v>318</v>
      </c>
      <c r="F144" s="568" t="s">
        <v>322</v>
      </c>
      <c r="G144" s="569" t="s">
        <v>320</v>
      </c>
      <c r="H144" s="592">
        <v>1.26</v>
      </c>
    </row>
    <row r="145" spans="2:8">
      <c r="B145" s="591">
        <v>201804</v>
      </c>
      <c r="C145" s="565" t="s">
        <v>315</v>
      </c>
      <c r="D145" s="274" t="s">
        <v>267</v>
      </c>
      <c r="E145" s="274" t="s">
        <v>302</v>
      </c>
      <c r="F145" s="568" t="s">
        <v>322</v>
      </c>
      <c r="G145" s="569" t="s">
        <v>320</v>
      </c>
      <c r="H145" s="592">
        <v>4.6100000000000003</v>
      </c>
    </row>
    <row r="146" spans="2:8" ht="15.75">
      <c r="B146" s="591">
        <v>201804</v>
      </c>
      <c r="C146" s="565" t="s">
        <v>315</v>
      </c>
      <c r="D146" s="274" t="s">
        <v>215</v>
      </c>
      <c r="E146" s="274" t="s">
        <v>302</v>
      </c>
      <c r="F146" s="568" t="s">
        <v>322</v>
      </c>
      <c r="G146" s="569" t="s">
        <v>320</v>
      </c>
      <c r="H146" s="593">
        <v>0</v>
      </c>
    </row>
    <row r="147" spans="2:8">
      <c r="B147" s="591">
        <v>201804</v>
      </c>
      <c r="C147" s="565" t="s">
        <v>315</v>
      </c>
      <c r="D147" s="274" t="s">
        <v>267</v>
      </c>
      <c r="E147" s="274" t="s">
        <v>250</v>
      </c>
      <c r="F147" s="568" t="s">
        <v>322</v>
      </c>
      <c r="G147" s="569" t="s">
        <v>320</v>
      </c>
      <c r="H147" s="592">
        <v>2.87</v>
      </c>
    </row>
    <row r="148" spans="2:8">
      <c r="B148" s="591">
        <v>201804</v>
      </c>
      <c r="C148" s="565" t="s">
        <v>315</v>
      </c>
      <c r="D148" s="274" t="s">
        <v>215</v>
      </c>
      <c r="E148" s="274" t="s">
        <v>250</v>
      </c>
      <c r="F148" s="568" t="s">
        <v>322</v>
      </c>
      <c r="G148" s="569" t="s">
        <v>320</v>
      </c>
      <c r="H148" s="592">
        <v>2.78</v>
      </c>
    </row>
    <row r="149" spans="2:8">
      <c r="B149" s="591">
        <v>201804</v>
      </c>
      <c r="C149" s="565" t="s">
        <v>315</v>
      </c>
      <c r="D149" s="274" t="s">
        <v>267</v>
      </c>
      <c r="E149" s="274" t="s">
        <v>313</v>
      </c>
      <c r="F149" s="568" t="s">
        <v>322</v>
      </c>
      <c r="G149" s="569" t="s">
        <v>320</v>
      </c>
      <c r="H149" s="592">
        <v>1.73</v>
      </c>
    </row>
    <row r="150" spans="2:8">
      <c r="B150" s="591">
        <v>201804</v>
      </c>
      <c r="C150" s="565" t="s">
        <v>315</v>
      </c>
      <c r="D150" s="274" t="s">
        <v>215</v>
      </c>
      <c r="E150" s="274" t="s">
        <v>313</v>
      </c>
      <c r="F150" s="568" t="s">
        <v>322</v>
      </c>
      <c r="G150" s="569" t="s">
        <v>320</v>
      </c>
      <c r="H150" s="592">
        <v>1.65</v>
      </c>
    </row>
    <row r="151" spans="2:8">
      <c r="B151" s="591">
        <v>201804</v>
      </c>
      <c r="C151" s="565" t="s">
        <v>315</v>
      </c>
      <c r="D151" s="274" t="s">
        <v>267</v>
      </c>
      <c r="E151" s="274" t="s">
        <v>318</v>
      </c>
      <c r="F151" s="568" t="s">
        <v>322</v>
      </c>
      <c r="G151" s="569" t="s">
        <v>320</v>
      </c>
      <c r="H151" s="592">
        <v>1.29</v>
      </c>
    </row>
    <row r="152" spans="2:8" ht="15.75" thickBot="1">
      <c r="B152" s="594">
        <v>201804</v>
      </c>
      <c r="C152" s="595" t="s">
        <v>315</v>
      </c>
      <c r="D152" s="596" t="s">
        <v>215</v>
      </c>
      <c r="E152" s="596" t="s">
        <v>318</v>
      </c>
      <c r="F152" s="597" t="s">
        <v>322</v>
      </c>
      <c r="G152" s="598" t="s">
        <v>320</v>
      </c>
      <c r="H152" s="599">
        <v>1.22</v>
      </c>
    </row>
    <row r="153" spans="2:8" ht="15.75" thickTop="1"/>
  </sheetData>
  <phoneticPr fontId="1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3</vt:i4>
      </vt:variant>
    </vt:vector>
  </HeadingPairs>
  <TitlesOfParts>
    <vt:vector size="13" baseType="lpstr">
      <vt:lpstr>電力分析(年)</vt:lpstr>
      <vt:lpstr>電力分析(月)</vt:lpstr>
      <vt:lpstr>電力分析(日)</vt:lpstr>
      <vt:lpstr>台電時間電價年曆</vt:lpstr>
      <vt:lpstr>台電電價表</vt:lpstr>
      <vt:lpstr>契約容量-基本電費</vt:lpstr>
      <vt:lpstr>圖表區</vt:lpstr>
      <vt:lpstr>三段改二段-流動電費</vt:lpstr>
      <vt:lpstr>三段式新電價</vt:lpstr>
      <vt:lpstr>電價對照表</vt:lpstr>
      <vt:lpstr>'電力分析(月)'!Print_Area</vt:lpstr>
      <vt:lpstr>'電力分析(年)'!Print_Area</vt:lpstr>
      <vt:lpstr>用電種類</vt:lpstr>
    </vt:vector>
  </TitlesOfParts>
  <Company>auo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flipper</dc:creator>
  <cp:lastModifiedBy>Lleyton Chen 陳宗宏-進金生</cp:lastModifiedBy>
  <dcterms:created xsi:type="dcterms:W3CDTF">2012-04-24T04:54:25Z</dcterms:created>
  <dcterms:modified xsi:type="dcterms:W3CDTF">2020-09-01T03:59:23Z</dcterms:modified>
</cp:coreProperties>
</file>