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程式\sample\sample\ErpTemplate\ErpTemplate\ACME\bin\Debug\Excel\ESCO\"/>
    </mc:Choice>
  </mc:AlternateContent>
  <xr:revisionPtr revIDLastSave="0" documentId="13_ncr:1_{8F05C588-0D87-400E-9E52-66B6322F8194}" xr6:coauthVersionLast="45" xr6:coauthVersionMax="45" xr10:uidLastSave="{00000000-0000-0000-0000-000000000000}"/>
  <bookViews>
    <workbookView xWindow="-120" yWindow="-120" windowWidth="29040" windowHeight="16440" tabRatio="824" xr2:uid="{00000000-000D-0000-FFFF-FFFF00000000}"/>
  </bookViews>
  <sheets>
    <sheet name="4-財務模型分析表" sheetId="31" r:id="rId1"/>
    <sheet name="5-財務效益分析表 " sheetId="41" r:id="rId2"/>
  </sheets>
  <externalReferences>
    <externalReference r:id="rId3"/>
    <externalReference r:id="rId4"/>
    <externalReference r:id="rId5"/>
    <externalReference r:id="rId6"/>
  </externalReferences>
  <definedNames>
    <definedName name="__123Graph_A" hidden="1">[1]A6!$C$51:$C$86</definedName>
    <definedName name="__123Graph_B" hidden="1">[1]A6!$D$51:$D$86</definedName>
    <definedName name="__123Graph_C" hidden="1">[1]A6!$E$51:$E$86</definedName>
    <definedName name="__123Graph_X" hidden="1">[1]A6!$B$51:$B$86</definedName>
    <definedName name="aaa">#REF!,#REF!</definedName>
    <definedName name="_xlnm.Print_Area">'[2]5-1參考'!#REF!</definedName>
    <definedName name="PRINT_AREA_MI">'[2]5-1參考'!#REF!</definedName>
    <definedName name="print_Area1">'[3]5-1參考'!#REF!</definedName>
    <definedName name="本月">#REF!</definedName>
    <definedName name="本季">#REF!</definedName>
    <definedName name="用電種類">[4]電價對照表!$C$78,[4]電價對照表!$C$86,[4]電價對照表!$C$94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31" l="1"/>
  <c r="F13" i="31" s="1"/>
  <c r="G13" i="31" s="1"/>
  <c r="H13" i="31" s="1"/>
  <c r="I13" i="31" s="1"/>
  <c r="J13" i="31" s="1"/>
  <c r="K13" i="31" s="1"/>
  <c r="L13" i="31" s="1"/>
  <c r="M13" i="31" s="1"/>
  <c r="N13" i="31" s="1"/>
  <c r="O13" i="31" s="1"/>
  <c r="P13" i="31" s="1"/>
  <c r="D13" i="31"/>
  <c r="D21" i="31" l="1"/>
  <c r="E21" i="31" s="1"/>
  <c r="F21" i="31" s="1"/>
  <c r="G21" i="31" s="1"/>
  <c r="H21" i="31" s="1"/>
  <c r="I21" i="31" s="1"/>
  <c r="J21" i="31" s="1"/>
  <c r="K21" i="31" s="1"/>
  <c r="L21" i="31" s="1"/>
  <c r="M21" i="31" s="1"/>
  <c r="N21" i="31" s="1"/>
  <c r="O21" i="31" s="1"/>
  <c r="P21" i="31" s="1"/>
  <c r="C5" i="41"/>
  <c r="D14" i="31" l="1"/>
  <c r="E14" i="31" s="1"/>
  <c r="F14" i="31" s="1"/>
  <c r="G14" i="31" s="1"/>
  <c r="D15" i="31"/>
  <c r="E15" i="31" s="1"/>
  <c r="F15" i="31" s="1"/>
  <c r="G15" i="31" s="1"/>
  <c r="H15" i="31" s="1"/>
  <c r="I15" i="31" s="1"/>
  <c r="J15" i="31" s="1"/>
  <c r="K15" i="31" s="1"/>
  <c r="L15" i="31" s="1"/>
  <c r="M15" i="31" s="1"/>
  <c r="N15" i="31" s="1"/>
  <c r="O15" i="31" s="1"/>
  <c r="P15" i="31" s="1"/>
  <c r="D16" i="31"/>
  <c r="D17" i="31"/>
  <c r="E17" i="31" s="1"/>
  <c r="F17" i="31" s="1"/>
  <c r="G17" i="31" s="1"/>
  <c r="H17" i="31" s="1"/>
  <c r="I17" i="31" s="1"/>
  <c r="J17" i="31" s="1"/>
  <c r="K17" i="31" s="1"/>
  <c r="L17" i="31" s="1"/>
  <c r="M17" i="31" s="1"/>
  <c r="N17" i="31" s="1"/>
  <c r="O17" i="31" s="1"/>
  <c r="P17" i="31" s="1"/>
  <c r="D18" i="31"/>
  <c r="E18" i="31" s="1"/>
  <c r="F18" i="31" s="1"/>
  <c r="G18" i="31" s="1"/>
  <c r="H18" i="31" s="1"/>
  <c r="I18" i="31" s="1"/>
  <c r="J18" i="31" s="1"/>
  <c r="K18" i="31" s="1"/>
  <c r="L18" i="31" s="1"/>
  <c r="M18" i="31" s="1"/>
  <c r="N18" i="31" s="1"/>
  <c r="O18" i="31" s="1"/>
  <c r="P18" i="31" s="1"/>
  <c r="D19" i="31"/>
  <c r="E19" i="31" s="1"/>
  <c r="F19" i="31" s="1"/>
  <c r="G19" i="31" s="1"/>
  <c r="H19" i="31" s="1"/>
  <c r="I19" i="31" s="1"/>
  <c r="J19" i="31" s="1"/>
  <c r="K19" i="31" s="1"/>
  <c r="L19" i="31" s="1"/>
  <c r="M19" i="31" s="1"/>
  <c r="N19" i="31" s="1"/>
  <c r="O19" i="31" s="1"/>
  <c r="P19" i="31" s="1"/>
  <c r="D26" i="31"/>
  <c r="E26" i="31" s="1"/>
  <c r="F26" i="31" s="1"/>
  <c r="G26" i="31" s="1"/>
  <c r="H26" i="31" s="1"/>
  <c r="I26" i="31" s="1"/>
  <c r="J26" i="31" s="1"/>
  <c r="K26" i="31" s="1"/>
  <c r="L26" i="31" s="1"/>
  <c r="M26" i="31" s="1"/>
  <c r="N26" i="31" s="1"/>
  <c r="O26" i="31" s="1"/>
  <c r="P26" i="31" s="1"/>
  <c r="H14" i="31" l="1"/>
  <c r="E16" i="31"/>
  <c r="F16" i="31" l="1"/>
  <c r="I14" i="31"/>
  <c r="O23" i="31" l="1"/>
  <c r="K23" i="31"/>
  <c r="E23" i="31"/>
  <c r="D23" i="31"/>
  <c r="P23" i="31"/>
  <c r="L23" i="31"/>
  <c r="F23" i="31"/>
  <c r="G23" i="31"/>
  <c r="N23" i="31"/>
  <c r="M23" i="31"/>
  <c r="J23" i="31"/>
  <c r="I23" i="31"/>
  <c r="H23" i="31"/>
  <c r="G16" i="31"/>
  <c r="J14" i="31"/>
  <c r="C7" i="31"/>
  <c r="C8" i="31"/>
  <c r="F40" i="31"/>
  <c r="J40" i="31"/>
  <c r="N40" i="31"/>
  <c r="D33" i="31"/>
  <c r="H33" i="31"/>
  <c r="L33" i="31"/>
  <c r="P33" i="31"/>
  <c r="P40" i="31"/>
  <c r="G40" i="31"/>
  <c r="K40" i="31"/>
  <c r="O40" i="31"/>
  <c r="E33" i="31"/>
  <c r="I33" i="31"/>
  <c r="M33" i="31"/>
  <c r="A33" i="31"/>
  <c r="D40" i="31"/>
  <c r="H40" i="31"/>
  <c r="L40" i="31"/>
  <c r="C40" i="31"/>
  <c r="F33" i="31"/>
  <c r="J33" i="31"/>
  <c r="N33" i="31"/>
  <c r="E40" i="31"/>
  <c r="I40" i="31"/>
  <c r="M40" i="31"/>
  <c r="C33" i="31"/>
  <c r="G33" i="31"/>
  <c r="K33" i="31"/>
  <c r="O33" i="31"/>
  <c r="C9" i="31" l="1"/>
  <c r="D22" i="31" s="1"/>
  <c r="Q33" i="31"/>
  <c r="K20" i="31"/>
  <c r="F20" i="31"/>
  <c r="O20" i="31"/>
  <c r="J20" i="31"/>
  <c r="I20" i="31"/>
  <c r="H20" i="31"/>
  <c r="K14" i="31"/>
  <c r="E20" i="31"/>
  <c r="D20" i="31"/>
  <c r="G20" i="31"/>
  <c r="P41" i="31"/>
  <c r="P20" i="31"/>
  <c r="C20" i="31"/>
  <c r="N20" i="31"/>
  <c r="M20" i="31"/>
  <c r="L20" i="31"/>
  <c r="H16" i="31"/>
  <c r="M22" i="31" l="1"/>
  <c r="I22" i="31"/>
  <c r="G25" i="31"/>
  <c r="K25" i="31"/>
  <c r="E22" i="31"/>
  <c r="C24" i="31"/>
  <c r="O25" i="31"/>
  <c r="P25" i="31"/>
  <c r="L25" i="31"/>
  <c r="H25" i="31"/>
  <c r="D25" i="31"/>
  <c r="N22" i="31"/>
  <c r="J22" i="31"/>
  <c r="F22" i="31"/>
  <c r="O22" i="31"/>
  <c r="K22" i="31"/>
  <c r="G22" i="31"/>
  <c r="C25" i="31"/>
  <c r="N24" i="31"/>
  <c r="J24" i="31"/>
  <c r="F24" i="31"/>
  <c r="O24" i="31"/>
  <c r="K24" i="31"/>
  <c r="G24" i="31"/>
  <c r="C22" i="31"/>
  <c r="M25" i="31"/>
  <c r="I25" i="31"/>
  <c r="E25" i="31"/>
  <c r="N25" i="31"/>
  <c r="J25" i="31"/>
  <c r="F25" i="31"/>
  <c r="B42" i="31"/>
  <c r="P24" i="31"/>
  <c r="L24" i="31"/>
  <c r="H24" i="31"/>
  <c r="D24" i="31"/>
  <c r="M24" i="31"/>
  <c r="I24" i="31"/>
  <c r="E24" i="31"/>
  <c r="P22" i="31"/>
  <c r="L22" i="31"/>
  <c r="H22" i="31"/>
  <c r="I16" i="31"/>
  <c r="L14" i="31"/>
  <c r="F27" i="31" l="1"/>
  <c r="F34" i="31" s="1"/>
  <c r="F42" i="31" s="1"/>
  <c r="E27" i="31"/>
  <c r="E34" i="31" s="1"/>
  <c r="E42" i="31" s="1"/>
  <c r="C27" i="31"/>
  <c r="C34" i="31" s="1"/>
  <c r="C42" i="31" s="1"/>
  <c r="G27" i="31"/>
  <c r="G34" i="31" s="1"/>
  <c r="G42" i="31" s="1"/>
  <c r="D27" i="31"/>
  <c r="D34" i="31" s="1"/>
  <c r="D42" i="31" s="1"/>
  <c r="H27" i="31"/>
  <c r="H34" i="31" s="1"/>
  <c r="H42" i="31" s="1"/>
  <c r="M14" i="31"/>
  <c r="J16" i="31"/>
  <c r="I27" i="31"/>
  <c r="I34" i="31" s="1"/>
  <c r="I42" i="31" s="1"/>
  <c r="N14" i="31" l="1"/>
  <c r="K16" i="31"/>
  <c r="J27" i="31"/>
  <c r="D35" i="31"/>
  <c r="H35" i="31"/>
  <c r="I35" i="31"/>
  <c r="E35" i="31"/>
  <c r="G35" i="31"/>
  <c r="F35" i="31"/>
  <c r="C35" i="31"/>
  <c r="L16" i="31" l="1"/>
  <c r="K27" i="31"/>
  <c r="K34" i="31" s="1"/>
  <c r="K42" i="31" s="1"/>
  <c r="O14" i="31"/>
  <c r="J34" i="31"/>
  <c r="P14" i="31" l="1"/>
  <c r="J42" i="31"/>
  <c r="M16" i="31"/>
  <c r="L27" i="31"/>
  <c r="J35" i="31" l="1"/>
  <c r="K35" i="31"/>
  <c r="L34" i="31"/>
  <c r="N16" i="31"/>
  <c r="M27" i="31"/>
  <c r="M34" i="31" s="1"/>
  <c r="M42" i="31" s="1"/>
  <c r="L42" i="31" l="1"/>
  <c r="O16" i="31"/>
  <c r="N27" i="31"/>
  <c r="N34" i="31" s="1"/>
  <c r="N42" i="31" s="1"/>
  <c r="P16" i="31" l="1"/>
  <c r="P27" i="31" s="1"/>
  <c r="O27" i="31"/>
  <c r="O34" i="31" s="1"/>
  <c r="O42" i="31" s="1"/>
  <c r="O35" i="31" s="1"/>
  <c r="N35" i="31"/>
  <c r="M35" i="31"/>
  <c r="L35" i="31"/>
  <c r="P34" i="31" l="1"/>
  <c r="P28" i="31"/>
  <c r="P42" i="31" l="1"/>
  <c r="P35" i="31" s="1"/>
  <c r="C3" i="41" s="1"/>
  <c r="Q34" i="31"/>
</calcChain>
</file>

<file path=xl/sharedStrings.xml><?xml version="1.0" encoding="utf-8"?>
<sst xmlns="http://schemas.openxmlformats.org/spreadsheetml/2006/main" count="105" uniqueCount="70">
  <si>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</si>
  <si>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</si>
  <si>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</si>
  <si>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</si>
  <si>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</si>
  <si>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</si>
  <si>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</si>
  <si>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</si>
  <si>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</si>
  <si>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</si>
  <si>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</si>
  <si>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合計</t>
    <phoneticPr fontId="3" type="noConversion"/>
  </si>
  <si>
    <t>Y0</t>
    <phoneticPr fontId="3" type="noConversion"/>
  </si>
  <si>
    <t>文書費</t>
    <phoneticPr fontId="3" type="noConversion"/>
  </si>
  <si>
    <t>辦公室費用</t>
    <phoneticPr fontId="3" type="noConversion"/>
  </si>
  <si>
    <t>備標期間</t>
    <phoneticPr fontId="3" type="noConversion"/>
  </si>
  <si>
    <t>Y1</t>
  </si>
  <si>
    <t>Y2</t>
  </si>
  <si>
    <t>Y3</t>
  </si>
  <si>
    <t>水電/網通支出費用</t>
    <phoneticPr fontId="3" type="noConversion"/>
  </si>
  <si>
    <t>營運期甲/乙方設施保險</t>
    <phoneticPr fontId="3" type="noConversion"/>
  </si>
  <si>
    <t>交通費</t>
    <phoneticPr fontId="3" type="noConversion"/>
  </si>
  <si>
    <t>交際費 (營收 0.3%)</t>
    <phoneticPr fontId="3" type="noConversion"/>
  </si>
  <si>
    <t>項                    目</t>
    <phoneticPr fontId="3" type="noConversion"/>
  </si>
  <si>
    <t>小計</t>
    <phoneticPr fontId="3" type="noConversion"/>
  </si>
  <si>
    <t>合計</t>
    <phoneticPr fontId="3" type="noConversion"/>
  </si>
  <si>
    <t>年稅前獲利</t>
    <phoneticPr fontId="3" type="noConversion"/>
  </si>
  <si>
    <t>公司營運管銷費用</t>
    <phoneticPr fontId="3" type="noConversion"/>
  </si>
  <si>
    <t>專案人事成本 (每3年增2%)</t>
    <phoneticPr fontId="3" type="noConversion"/>
  </si>
  <si>
    <t>金融機構資金成本 (5%)</t>
    <phoneticPr fontId="3" type="noConversion"/>
  </si>
  <si>
    <t>節能營收</t>
    <phoneticPr fontId="3" type="noConversion"/>
  </si>
  <si>
    <t>備標建設資本支出</t>
    <phoneticPr fontId="3" type="noConversion"/>
  </si>
  <si>
    <t>營運期資本支出</t>
    <phoneticPr fontId="3" type="noConversion"/>
  </si>
  <si>
    <t>營運期營收</t>
    <phoneticPr fontId="3" type="noConversion"/>
  </si>
  <si>
    <t>節能總營收</t>
    <phoneticPr fontId="3" type="noConversion"/>
  </si>
  <si>
    <t>財務計畫</t>
    <phoneticPr fontId="3" type="noConversion"/>
  </si>
  <si>
    <t>自有資金成本 (2.5%)</t>
    <phoneticPr fontId="3" type="noConversion"/>
  </si>
  <si>
    <t>主辦機關獲益</t>
    <phoneticPr fontId="3" type="noConversion"/>
  </si>
  <si>
    <t>觀音工業區污水處理廠-節能系統-施工費</t>
    <phoneticPr fontId="3" type="noConversion"/>
  </si>
  <si>
    <r>
      <t xml:space="preserve">內部報酬率 </t>
    </r>
    <r>
      <rPr>
        <sz val="12"/>
        <rFont val="Arial"/>
        <family val="2"/>
      </rPr>
      <t>IRR</t>
    </r>
    <phoneticPr fontId="3" type="noConversion"/>
  </si>
  <si>
    <t>雲端系統維運費用</t>
    <phoneticPr fontId="3" type="noConversion"/>
  </si>
  <si>
    <r>
      <rPr>
        <sz val="12"/>
        <rFont val="Arial"/>
        <family val="2"/>
      </rPr>
      <t>IRR</t>
    </r>
    <r>
      <rPr>
        <sz val="12"/>
        <rFont val="標楷體"/>
        <family val="3"/>
        <charset val="136"/>
      </rPr>
      <t>參數列</t>
    </r>
    <phoneticPr fontId="3" type="noConversion"/>
  </si>
  <si>
    <t>評估指標</t>
    <phoneticPr fontId="8" type="noConversion"/>
  </si>
  <si>
    <t>指標值</t>
    <phoneticPr fontId="8" type="noConversion"/>
  </si>
  <si>
    <r>
      <t>權益內部報酬率</t>
    </r>
    <r>
      <rPr>
        <sz val="14"/>
        <rFont val="Times New Roman"/>
        <family val="1"/>
      </rPr>
      <t>(Equity IRR)</t>
    </r>
    <phoneticPr fontId="8" type="noConversion"/>
  </si>
  <si>
    <t>權益折現回收年限</t>
    <phoneticPr fontId="8" type="noConversion"/>
  </si>
  <si>
    <t>自有資金比率最低值</t>
    <phoneticPr fontId="8" type="noConversion"/>
  </si>
  <si>
    <t>折舊攤提 (14年攤提)</t>
    <phoneticPr fontId="3" type="noConversion"/>
  </si>
  <si>
    <t>觀音工業區污水處理廠-節能系統-設備費</t>
    <phoneticPr fontId="3" type="noConversion"/>
  </si>
  <si>
    <t>建置期工程險</t>
    <phoneticPr fontId="3" type="noConversion"/>
  </si>
  <si>
    <t>營業稅</t>
    <phoneticPr fontId="3" type="noConversion"/>
  </si>
  <si>
    <r>
      <rPr>
        <sz val="14"/>
        <rFont val="Arial"/>
        <family val="2"/>
      </rPr>
      <t>14</t>
    </r>
    <r>
      <rPr>
        <sz val="14"/>
        <rFont val="標楷體"/>
        <family val="3"/>
        <charset val="136"/>
      </rPr>
      <t>年營運期間-資本支出</t>
    </r>
    <phoneticPr fontId="3" type="noConversion"/>
  </si>
  <si>
    <r>
      <rPr>
        <sz val="14"/>
        <rFont val="Arial"/>
        <family val="2"/>
      </rPr>
      <t>14</t>
    </r>
    <r>
      <rPr>
        <sz val="14"/>
        <rFont val="標楷體"/>
        <family val="3"/>
        <charset val="136"/>
      </rPr>
      <t>營運期間-營收</t>
    </r>
    <phoneticPr fontId="3" type="noConversion"/>
  </si>
  <si>
    <r>
      <rPr>
        <sz val="14"/>
        <rFont val="Arial"/>
        <family val="2"/>
      </rPr>
      <t>14</t>
    </r>
    <r>
      <rPr>
        <sz val="14"/>
        <rFont val="標楷體"/>
        <family val="3"/>
        <charset val="136"/>
      </rPr>
      <t>營運期間-主辦機關獲利</t>
    </r>
    <phoneticPr fontId="3" type="noConversion"/>
  </si>
  <si>
    <t>自有資金百分比</t>
    <phoneticPr fontId="3" type="noConversion"/>
  </si>
  <si>
    <r>
      <rPr>
        <sz val="12"/>
        <rFont val="Arial"/>
        <family val="2"/>
      </rPr>
      <t xml:space="preserve">75:25 </t>
    </r>
    <r>
      <rPr>
        <sz val="12"/>
        <rFont val="標楷體"/>
        <family val="3"/>
        <charset val="136"/>
      </rPr>
      <t>配比</t>
    </r>
    <phoneticPr fontId="3" type="noConversion"/>
  </si>
  <si>
    <t>8年</t>
    <phoneticPr fontId="8" type="noConversion"/>
  </si>
  <si>
    <t>投入金額</t>
    <phoneticPr fontId="3" type="noConversion"/>
  </si>
  <si>
    <r>
      <rPr>
        <sz val="12"/>
        <rFont val="BiauKai"/>
        <family val="1"/>
        <charset val="136"/>
      </rPr>
      <t>維修成本</t>
    </r>
    <r>
      <rPr>
        <sz val="12"/>
        <rFont val="標楷體"/>
        <family val="1"/>
      </rPr>
      <t xml:space="preserve"> (Y2</t>
    </r>
    <r>
      <rPr>
        <sz val="12"/>
        <rFont val="BiauKai"/>
        <family val="1"/>
        <charset val="136"/>
      </rPr>
      <t>年起總建置成本</t>
    </r>
    <r>
      <rPr>
        <sz val="12"/>
        <rFont val="標楷體"/>
        <family val="1"/>
      </rPr>
      <t>3%</t>
    </r>
    <r>
      <rPr>
        <sz val="12"/>
        <rFont val="BiauKai"/>
        <family val="1"/>
        <charset val="136"/>
      </rPr>
      <t>，每</t>
    </r>
    <r>
      <rPr>
        <sz val="12"/>
        <rFont val="標楷體"/>
        <family val="1"/>
      </rPr>
      <t>5</t>
    </r>
    <r>
      <rPr>
        <sz val="12"/>
        <rFont val="BiauKai"/>
        <family val="1"/>
        <charset val="136"/>
      </rPr>
      <t>年增</t>
    </r>
    <r>
      <rPr>
        <sz val="12"/>
        <rFont val="Cambria"/>
        <family val="1"/>
      </rPr>
      <t>1</t>
    </r>
    <r>
      <rPr>
        <sz val="12"/>
        <rFont val="標楷體"/>
        <family val="1"/>
      </rPr>
      <t>%)</t>
    </r>
    <phoneticPr fontId="3" type="noConversion"/>
  </si>
  <si>
    <t>&lt;&lt;P1&gt;&gt;</t>
    <phoneticPr fontId="3" type="noConversion"/>
  </si>
  <si>
    <t>&lt;&lt;P2&gt;&gt;</t>
    <phoneticPr fontId="3" type="noConversion"/>
  </si>
  <si>
    <t>&lt;&lt;P3&gt;&gt;</t>
  </si>
  <si>
    <t>&lt;&lt;P4&gt;&gt;</t>
  </si>
  <si>
    <t>&lt;&lt;P5&gt;&gt;</t>
  </si>
  <si>
    <t>&lt;&lt;P6&gt;&gt;</t>
  </si>
  <si>
    <t>&lt;&lt;P7&gt;&gt;</t>
  </si>
  <si>
    <t>&lt;&lt;P8&gt;&gt;</t>
    <phoneticPr fontId="3" type="noConversion"/>
  </si>
  <si>
    <t>&lt;&lt;P9&gt;&gt;</t>
    <phoneticPr fontId="3" type="noConversion"/>
  </si>
  <si>
    <t>&lt;&lt;P10&gt;&gt;</t>
    <phoneticPr fontId="3" type="noConversion"/>
  </si>
  <si>
    <t>&lt;&lt;P11&gt;&gt;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</si>
</sst>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2">
    <font>
      <sz val="12"/>
      <name val="Kaiti TC Regular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u/>
      <sz val="12"/>
      <color theme="10"/>
      <name val="新細明體"/>
      <family val="1"/>
      <charset val="136"/>
    </font>
    <font>
      <u/>
      <sz val="12"/>
      <color theme="11"/>
      <name val="新細明體"/>
      <family val="1"/>
      <charset val="136"/>
    </font>
    <font>
      <u/>
      <sz val="12"/>
      <color theme="10"/>
      <name val="Kaiti TC Regular"/>
      <charset val="136"/>
    </font>
    <font>
      <u/>
      <sz val="12"/>
      <color theme="11"/>
      <name val="Kaiti TC Regular"/>
      <charset val="136"/>
    </font>
    <font>
      <sz val="9"/>
      <name val="Kaiti TC Regular"/>
      <charset val="136"/>
    </font>
    <font>
      <sz val="12"/>
      <name val="標楷體"/>
      <family val="3"/>
      <charset val="136"/>
    </font>
    <font>
      <sz val="12"/>
      <name val="Arial"/>
      <family val="2"/>
    </font>
    <font>
      <sz val="14"/>
      <name val="標楷體"/>
      <family val="3"/>
      <charset val="136"/>
    </font>
    <font>
      <sz val="14"/>
      <name val="Arial"/>
      <family val="2"/>
    </font>
    <font>
      <sz val="14"/>
      <name val="Times New Roman"/>
      <family val="1"/>
    </font>
    <font>
      <sz val="14"/>
      <color theme="0"/>
      <name val="標楷體"/>
      <family val="3"/>
      <charset val="136"/>
    </font>
    <font>
      <sz val="14"/>
      <color rgb="FF0432FF"/>
      <name val="Times New Roman"/>
      <family val="1"/>
    </font>
    <font>
      <sz val="12"/>
      <name val="標楷體"/>
      <family val="1"/>
    </font>
    <font>
      <sz val="12"/>
      <name val="標楷體"/>
      <family val="1"/>
      <charset val="136"/>
    </font>
    <font>
      <sz val="12"/>
      <name val="BiauKai"/>
      <family val="1"/>
      <charset val="136"/>
    </font>
    <font>
      <sz val="14"/>
      <color rgb="FF0432FF"/>
      <name val="BiauKai"/>
      <family val="1"/>
      <charset val="136"/>
    </font>
    <font>
      <sz val="12"/>
      <name val="Cambria"/>
      <family val="1"/>
    </font>
    <font>
      <sz val="12"/>
      <color theme="0"/>
      <name val="標楷體"/>
      <family val="3"/>
      <charset val="136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rgb="FF008F00"/>
      </left>
      <right style="thin">
        <color rgb="FF008F00"/>
      </right>
      <top style="medium">
        <color rgb="FF008F00"/>
      </top>
      <bottom style="thin">
        <color rgb="FF008F00"/>
      </bottom>
      <diagonal/>
    </border>
    <border>
      <left style="thin">
        <color rgb="FF008F00"/>
      </left>
      <right style="medium">
        <color rgb="FF008F00"/>
      </right>
      <top style="medium">
        <color rgb="FF008F00"/>
      </top>
      <bottom style="thin">
        <color rgb="FF008F00"/>
      </bottom>
      <diagonal/>
    </border>
    <border>
      <left style="medium">
        <color rgb="FF008F00"/>
      </left>
      <right style="thin">
        <color rgb="FF008F00"/>
      </right>
      <top style="thin">
        <color rgb="FF008F00"/>
      </top>
      <bottom style="thin">
        <color rgb="FF008F00"/>
      </bottom>
      <diagonal/>
    </border>
    <border>
      <left style="thin">
        <color rgb="FF008F00"/>
      </left>
      <right style="medium">
        <color rgb="FF008F00"/>
      </right>
      <top style="thin">
        <color rgb="FF008F00"/>
      </top>
      <bottom style="thin">
        <color rgb="FF008F00"/>
      </bottom>
      <diagonal/>
    </border>
    <border>
      <left style="medium">
        <color rgb="FF008F00"/>
      </left>
      <right style="thin">
        <color rgb="FF008F00"/>
      </right>
      <top style="thin">
        <color rgb="FF008F00"/>
      </top>
      <bottom style="medium">
        <color rgb="FF008F00"/>
      </bottom>
      <diagonal/>
    </border>
    <border>
      <left style="thin">
        <color rgb="FF008F00"/>
      </left>
      <right style="medium">
        <color rgb="FF008F00"/>
      </right>
      <top style="thin">
        <color rgb="FF008F00"/>
      </top>
      <bottom style="medium">
        <color rgb="FF008F00"/>
      </bottom>
      <diagonal/>
    </border>
    <border>
      <left style="thin">
        <color rgb="FF008F00"/>
      </left>
      <right style="thin">
        <color rgb="FF008F00"/>
      </right>
      <top style="medium">
        <color rgb="FF008F00"/>
      </top>
      <bottom style="thin">
        <color rgb="FF008F00"/>
      </bottom>
      <diagonal/>
    </border>
    <border>
      <left style="thin">
        <color rgb="FF008F00"/>
      </left>
      <right style="thin">
        <color rgb="FF008F00"/>
      </right>
      <top style="thin">
        <color rgb="FF008F00"/>
      </top>
      <bottom style="thin">
        <color rgb="FF008F00"/>
      </bottom>
      <diagonal/>
    </border>
    <border>
      <left style="thin">
        <color rgb="FF008F00"/>
      </left>
      <right style="thin">
        <color rgb="FF008F00"/>
      </right>
      <top style="thin">
        <color rgb="FF008F00"/>
      </top>
      <bottom style="medium">
        <color rgb="FF008F00"/>
      </bottom>
      <diagonal/>
    </border>
    <border>
      <left style="thin">
        <color rgb="FF008F00"/>
      </left>
      <right/>
      <top style="medium">
        <color rgb="FF008F00"/>
      </top>
      <bottom style="thin">
        <color rgb="FF008F00"/>
      </bottom>
      <diagonal/>
    </border>
    <border>
      <left/>
      <right/>
      <top style="medium">
        <color rgb="FF008F00"/>
      </top>
      <bottom style="thin">
        <color rgb="FF008F00"/>
      </bottom>
      <diagonal/>
    </border>
    <border>
      <left/>
      <right style="medium">
        <color rgb="FF008F00"/>
      </right>
      <top style="medium">
        <color rgb="FF008F00"/>
      </top>
      <bottom style="thin">
        <color rgb="FF008F00"/>
      </bottom>
      <diagonal/>
    </border>
    <border>
      <left style="medium">
        <color rgb="FF0432FF"/>
      </left>
      <right style="medium">
        <color rgb="FF0432FF"/>
      </right>
      <top style="medium">
        <color rgb="FF0432FF"/>
      </top>
      <bottom style="thin">
        <color rgb="FF0432FF"/>
      </bottom>
      <diagonal/>
    </border>
    <border>
      <left style="medium">
        <color rgb="FF0432FF"/>
      </left>
      <right style="medium">
        <color rgb="FF0432FF"/>
      </right>
      <top style="thin">
        <color rgb="FF0432FF"/>
      </top>
      <bottom style="thin">
        <color rgb="FF0432FF"/>
      </bottom>
      <diagonal/>
    </border>
    <border>
      <left style="medium">
        <color rgb="FF0432FF"/>
      </left>
      <right style="medium">
        <color rgb="FF0432FF"/>
      </right>
      <top style="thin">
        <color rgb="FF0432FF"/>
      </top>
      <bottom style="medium">
        <color rgb="FF0432FF"/>
      </bottom>
      <diagonal/>
    </border>
  </borders>
  <cellStyleXfs count="539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82">
    <xf numFmtId="0" fontId="0" fillId="0" borderId="0" xfId="0">
      <alignment vertic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distributed" vertical="distributed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distributed" vertical="distributed"/>
    </xf>
    <xf numFmtId="20" fontId="0" fillId="3" borderId="0" xfId="0" applyNumberFormat="1" applyFill="1" applyAlignment="1">
      <alignment horizontal="center" vertical="center"/>
    </xf>
    <xf numFmtId="0" fontId="0" fillId="3" borderId="0" xfId="0" applyFill="1">
      <alignment vertical="center"/>
    </xf>
    <xf numFmtId="0" fontId="9" fillId="4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176" fontId="9" fillId="0" borderId="0" xfId="0" applyNumberFormat="1" applyFont="1">
      <alignment vertical="center"/>
    </xf>
    <xf numFmtId="3" fontId="9" fillId="0" borderId="0" xfId="0" applyNumberFormat="1" applyFont="1">
      <alignment vertical="center"/>
    </xf>
    <xf numFmtId="0" fontId="10" fillId="0" borderId="0" xfId="0" applyFont="1">
      <alignment vertical="center"/>
    </xf>
    <xf numFmtId="3" fontId="10" fillId="0" borderId="0" xfId="0" applyNumberFormat="1" applyFont="1">
      <alignment vertical="center"/>
    </xf>
    <xf numFmtId="3" fontId="10" fillId="0" borderId="0" xfId="0" applyNumberFormat="1" applyFont="1" applyBorder="1">
      <alignment vertical="center"/>
    </xf>
    <xf numFmtId="176" fontId="10" fillId="0" borderId="0" xfId="0" applyNumberFormat="1" applyFont="1">
      <alignment vertical="center"/>
    </xf>
    <xf numFmtId="0" fontId="11" fillId="0" borderId="0" xfId="0" applyFont="1" applyAlignment="1">
      <alignment horizontal="center" vertical="center"/>
    </xf>
    <xf numFmtId="20" fontId="9" fillId="2" borderId="0" xfId="0" applyNumberFormat="1" applyFont="1" applyFill="1" applyAlignment="1">
      <alignment horizontal="center" vertical="center"/>
    </xf>
    <xf numFmtId="0" fontId="9" fillId="0" borderId="3" xfId="0" applyFont="1" applyBorder="1">
      <alignment vertical="center"/>
    </xf>
    <xf numFmtId="3" fontId="10" fillId="0" borderId="4" xfId="0" applyNumberFormat="1" applyFont="1" applyFill="1" applyBorder="1">
      <alignment vertical="center"/>
    </xf>
    <xf numFmtId="3" fontId="10" fillId="0" borderId="4" xfId="0" applyNumberFormat="1" applyFont="1" applyBorder="1">
      <alignment vertical="center"/>
    </xf>
    <xf numFmtId="0" fontId="9" fillId="5" borderId="5" xfId="0" applyFont="1" applyFill="1" applyBorder="1">
      <alignment vertical="center"/>
    </xf>
    <xf numFmtId="0" fontId="10" fillId="0" borderId="8" xfId="0" applyFont="1" applyBorder="1" applyAlignment="1">
      <alignment horizontal="distributed" vertical="distributed"/>
    </xf>
    <xf numFmtId="0" fontId="10" fillId="0" borderId="8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0" borderId="3" xfId="0" applyFont="1" applyBorder="1" applyAlignment="1">
      <alignment horizontal="left" vertical="center"/>
    </xf>
    <xf numFmtId="3" fontId="10" fillId="0" borderId="8" xfId="0" applyNumberFormat="1" applyFont="1" applyBorder="1" applyAlignment="1">
      <alignment horizontal="right" vertical="distributed"/>
    </xf>
    <xf numFmtId="3" fontId="10" fillId="0" borderId="4" xfId="0" applyNumberFormat="1" applyFont="1" applyBorder="1" applyAlignment="1">
      <alignment horizontal="right" vertical="distributed"/>
    </xf>
    <xf numFmtId="3" fontId="10" fillId="0" borderId="8" xfId="0" applyNumberFormat="1" applyFont="1" applyBorder="1">
      <alignment vertical="center"/>
    </xf>
    <xf numFmtId="3" fontId="10" fillId="0" borderId="9" xfId="0" applyNumberFormat="1" applyFont="1" applyBorder="1">
      <alignment vertical="center"/>
    </xf>
    <xf numFmtId="0" fontId="10" fillId="0" borderId="9" xfId="0" applyFont="1" applyBorder="1">
      <alignment vertical="center"/>
    </xf>
    <xf numFmtId="9" fontId="9" fillId="0" borderId="0" xfId="0" applyNumberFormat="1" applyFont="1" applyFill="1">
      <alignment vertical="center"/>
    </xf>
    <xf numFmtId="3" fontId="10" fillId="0" borderId="8" xfId="0" applyNumberFormat="1" applyFont="1" applyFill="1" applyBorder="1">
      <alignment vertical="center"/>
    </xf>
    <xf numFmtId="3" fontId="10" fillId="0" borderId="0" xfId="0" applyNumberFormat="1" applyFont="1" applyFill="1">
      <alignment vertical="center"/>
    </xf>
    <xf numFmtId="0" fontId="0" fillId="0" borderId="0" xfId="0" applyFill="1">
      <alignment vertical="center"/>
    </xf>
    <xf numFmtId="3" fontId="10" fillId="5" borderId="6" xfId="0" applyNumberFormat="1" applyFont="1" applyFill="1" applyBorder="1">
      <alignment vertical="center"/>
    </xf>
    <xf numFmtId="0" fontId="9" fillId="8" borderId="3" xfId="0" applyFont="1" applyFill="1" applyBorder="1">
      <alignment vertical="center"/>
    </xf>
    <xf numFmtId="3" fontId="10" fillId="5" borderId="8" xfId="0" applyNumberFormat="1" applyFont="1" applyFill="1" applyBorder="1">
      <alignment vertical="center"/>
    </xf>
    <xf numFmtId="3" fontId="10" fillId="5" borderId="4" xfId="0" applyNumberFormat="1" applyFont="1" applyFill="1" applyBorder="1">
      <alignment vertical="center"/>
    </xf>
    <xf numFmtId="0" fontId="9" fillId="8" borderId="5" xfId="0" applyFont="1" applyFill="1" applyBorder="1">
      <alignment vertical="center"/>
    </xf>
    <xf numFmtId="0" fontId="9" fillId="0" borderId="5" xfId="0" applyFont="1" applyBorder="1">
      <alignment vertical="center"/>
    </xf>
    <xf numFmtId="10" fontId="10" fillId="0" borderId="9" xfId="0" applyNumberFormat="1" applyFont="1" applyBorder="1">
      <alignment vertical="center"/>
    </xf>
    <xf numFmtId="0" fontId="9" fillId="2" borderId="0" xfId="0" applyFont="1" applyFill="1">
      <alignment vertical="center"/>
    </xf>
    <xf numFmtId="10" fontId="10" fillId="0" borderId="9" xfId="0" applyNumberFormat="1" applyFont="1" applyFill="1" applyBorder="1">
      <alignment vertical="center"/>
    </xf>
    <xf numFmtId="0" fontId="9" fillId="5" borderId="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distributed" vertical="distributed"/>
    </xf>
    <xf numFmtId="10" fontId="10" fillId="2" borderId="9" xfId="0" applyNumberFormat="1" applyFont="1" applyFill="1" applyBorder="1">
      <alignment vertical="center"/>
    </xf>
    <xf numFmtId="3" fontId="10" fillId="2" borderId="6" xfId="0" applyNumberFormat="1" applyFont="1" applyFill="1" applyBorder="1">
      <alignment vertical="center"/>
    </xf>
    <xf numFmtId="3" fontId="10" fillId="2" borderId="0" xfId="0" applyNumberFormat="1" applyFont="1" applyFill="1">
      <alignment vertical="center"/>
    </xf>
    <xf numFmtId="20" fontId="9" fillId="3" borderId="0" xfId="0" applyNumberFormat="1" applyFont="1" applyFill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distributed" vertical="distributed"/>
    </xf>
    <xf numFmtId="20" fontId="9" fillId="0" borderId="0" xfId="0" applyNumberFormat="1" applyFont="1" applyFill="1" applyAlignment="1">
      <alignment horizontal="center" vertical="center"/>
    </xf>
    <xf numFmtId="10" fontId="10" fillId="2" borderId="6" xfId="0" applyNumberFormat="1" applyFont="1" applyFill="1" applyBorder="1">
      <alignment vertical="center"/>
    </xf>
    <xf numFmtId="9" fontId="15" fillId="0" borderId="6" xfId="0" applyNumberFormat="1" applyFont="1" applyBorder="1" applyAlignment="1">
      <alignment horizontal="center" vertical="center"/>
    </xf>
    <xf numFmtId="10" fontId="15" fillId="0" borderId="4" xfId="0" applyNumberFormat="1" applyFont="1" applyBorder="1" applyAlignment="1">
      <alignment horizontal="center" vertical="center"/>
    </xf>
    <xf numFmtId="0" fontId="17" fillId="0" borderId="3" xfId="0" applyFont="1" applyFill="1" applyBorder="1">
      <alignment vertical="center"/>
    </xf>
    <xf numFmtId="0" fontId="19" fillId="9" borderId="4" xfId="0" applyFont="1" applyFill="1" applyBorder="1" applyAlignment="1">
      <alignment horizontal="center" vertical="center"/>
    </xf>
    <xf numFmtId="3" fontId="10" fillId="0" borderId="14" xfId="0" applyNumberFormat="1" applyFont="1" applyFill="1" applyBorder="1">
      <alignment vertical="center"/>
    </xf>
    <xf numFmtId="3" fontId="10" fillId="0" borderId="15" xfId="0" applyNumberFormat="1" applyFont="1" applyFill="1" applyBorder="1">
      <alignment vertical="center"/>
    </xf>
    <xf numFmtId="0" fontId="21" fillId="11" borderId="13" xfId="0" applyFont="1" applyFill="1" applyBorder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3" fontId="10" fillId="4" borderId="8" xfId="0" applyNumberFormat="1" applyFont="1" applyFill="1" applyBorder="1" applyAlignment="1">
      <alignment horizontal="right" vertical="center"/>
    </xf>
    <xf numFmtId="0" fontId="10" fillId="4" borderId="8" xfId="0" applyFont="1" applyFill="1" applyBorder="1" applyAlignment="1">
      <alignment horizontal="distributed" vertical="distributed"/>
    </xf>
    <xf numFmtId="0" fontId="11" fillId="4" borderId="0" xfId="0" applyFont="1" applyFill="1" applyAlignment="1">
      <alignment horizontal="center" vertical="center"/>
    </xf>
    <xf numFmtId="9" fontId="10" fillId="2" borderId="0" xfId="0" applyNumberFormat="1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1" fillId="5" borderId="10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</cellXfs>
  <cellStyles count="539">
    <cellStyle name="一般" xfId="0" builtinId="0" customBuiltin="1"/>
    <cellStyle name="一般 2" xfId="538" xr:uid="{BC4A55C6-C335-E448-AAEE-EBE5D3B38062}"/>
    <cellStyle name="一般 3" xfId="537" xr:uid="{7C988026-E04D-FE45-BDAF-3577BC6D95A2}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6" builtinId="9" hidden="1"/>
    <cellStyle name="已瀏覽過的超連結" xfId="148" builtinId="9" hidden="1"/>
    <cellStyle name="已瀏覽過的超連結" xfId="150" builtinId="9" hidden="1"/>
    <cellStyle name="已瀏覽過的超連結" xfId="152" builtinId="9" hidden="1"/>
    <cellStyle name="已瀏覽過的超連結" xfId="154" builtinId="9" hidden="1"/>
    <cellStyle name="已瀏覽過的超連結" xfId="156" builtinId="9" hidden="1"/>
    <cellStyle name="已瀏覽過的超連結" xfId="158" builtinId="9" hidden="1"/>
    <cellStyle name="已瀏覽過的超連結" xfId="160" builtinId="9" hidden="1"/>
    <cellStyle name="已瀏覽過的超連結" xfId="162" builtinId="9" hidden="1"/>
    <cellStyle name="已瀏覽過的超連結" xfId="164" builtinId="9" hidden="1"/>
    <cellStyle name="已瀏覽過的超連結" xfId="166" builtinId="9" hidden="1"/>
    <cellStyle name="已瀏覽過的超連結" xfId="168" builtinId="9" hidden="1"/>
    <cellStyle name="已瀏覽過的超連結" xfId="170" builtinId="9" hidden="1"/>
    <cellStyle name="已瀏覽過的超連結" xfId="172" builtinId="9" hidden="1"/>
    <cellStyle name="已瀏覽過的超連結" xfId="174" builtinId="9" hidden="1"/>
    <cellStyle name="已瀏覽過的超連結" xfId="176" builtinId="9" hidden="1"/>
    <cellStyle name="已瀏覽過的超連結" xfId="178" builtinId="9" hidden="1"/>
    <cellStyle name="已瀏覽過的超連結" xfId="180" builtinId="9" hidden="1"/>
    <cellStyle name="已瀏覽過的超連結" xfId="182" builtinId="9" hidden="1"/>
    <cellStyle name="已瀏覽過的超連結" xfId="184" builtinId="9" hidden="1"/>
    <cellStyle name="已瀏覽過的超連結" xfId="186" builtinId="9" hidden="1"/>
    <cellStyle name="已瀏覽過的超連結" xfId="188" builtinId="9" hidden="1"/>
    <cellStyle name="已瀏覽過的超連結" xfId="190" builtinId="9" hidden="1"/>
    <cellStyle name="已瀏覽過的超連結" xfId="192" builtinId="9" hidden="1"/>
    <cellStyle name="已瀏覽過的超連結" xfId="194" builtinId="9" hidden="1"/>
    <cellStyle name="已瀏覽過的超連結" xfId="196" builtinId="9" hidden="1"/>
    <cellStyle name="已瀏覽過的超連結" xfId="198" builtinId="9" hidden="1"/>
    <cellStyle name="已瀏覽過的超連結" xfId="200" builtinId="9" hidden="1"/>
    <cellStyle name="已瀏覽過的超連結" xfId="202" builtinId="9" hidden="1"/>
    <cellStyle name="已瀏覽過的超連結" xfId="204" builtinId="9" hidden="1"/>
    <cellStyle name="已瀏覽過的超連結" xfId="206" builtinId="9" hidden="1"/>
    <cellStyle name="已瀏覽過的超連結" xfId="208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已瀏覽過的超連結" xfId="220" builtinId="9" hidden="1"/>
    <cellStyle name="已瀏覽過的超連結" xfId="222" builtinId="9" hidden="1"/>
    <cellStyle name="已瀏覽過的超連結" xfId="224" builtinId="9" hidden="1"/>
    <cellStyle name="已瀏覽過的超連結" xfId="226" builtinId="9" hidden="1"/>
    <cellStyle name="已瀏覽過的超連結" xfId="228" builtinId="9" hidden="1"/>
    <cellStyle name="已瀏覽過的超連結" xfId="230" builtinId="9" hidden="1"/>
    <cellStyle name="已瀏覽過的超連結" xfId="232" builtinId="9" hidden="1"/>
    <cellStyle name="已瀏覽過的超連結" xfId="234" builtinId="9" hidden="1"/>
    <cellStyle name="已瀏覽過的超連結" xfId="236" builtinId="9" hidden="1"/>
    <cellStyle name="已瀏覽過的超連結" xfId="238" builtinId="9" hidden="1"/>
    <cellStyle name="已瀏覽過的超連結" xfId="240" builtinId="9" hidden="1"/>
    <cellStyle name="已瀏覽過的超連結" xfId="242" builtinId="9" hidden="1"/>
    <cellStyle name="已瀏覽過的超連結" xfId="244" builtinId="9" hidden="1"/>
    <cellStyle name="已瀏覽過的超連結" xfId="246" builtinId="9" hidden="1"/>
    <cellStyle name="已瀏覽過的超連結" xfId="248" builtinId="9" hidden="1"/>
    <cellStyle name="已瀏覽過的超連結" xfId="250" builtinId="9" hidden="1"/>
    <cellStyle name="已瀏覽過的超連結" xfId="252" builtinId="9" hidden="1"/>
    <cellStyle name="已瀏覽過的超連結" xfId="254" builtinId="9" hidden="1"/>
    <cellStyle name="已瀏覽過的超連結" xfId="256" builtinId="9" hidden="1"/>
    <cellStyle name="已瀏覽過的超連結" xfId="258" builtinId="9" hidden="1"/>
    <cellStyle name="已瀏覽過的超連結" xfId="260" builtinId="9" hidden="1"/>
    <cellStyle name="已瀏覽過的超連結" xfId="262" builtinId="9" hidden="1"/>
    <cellStyle name="已瀏覽過的超連結" xfId="264" builtinId="9" hidden="1"/>
    <cellStyle name="已瀏覽過的超連結" xfId="266" builtinId="9" hidden="1"/>
    <cellStyle name="已瀏覽過的超連結" xfId="268" builtinId="9" hidden="1"/>
    <cellStyle name="已瀏覽過的超連結" xfId="270" builtinId="9" hidden="1"/>
    <cellStyle name="已瀏覽過的超連結" xfId="272" builtinId="9" hidden="1"/>
    <cellStyle name="已瀏覽過的超連結" xfId="274" builtinId="9" hidden="1"/>
    <cellStyle name="已瀏覽過的超連結" xfId="276" builtinId="9" hidden="1"/>
    <cellStyle name="已瀏覽過的超連結" xfId="278" builtinId="9" hidden="1"/>
    <cellStyle name="已瀏覽過的超連結" xfId="280" builtinId="9" hidden="1"/>
    <cellStyle name="已瀏覽過的超連結" xfId="282" builtinId="9" hidden="1"/>
    <cellStyle name="已瀏覽過的超連結" xfId="284" builtinId="9" hidden="1"/>
    <cellStyle name="已瀏覽過的超連結" xfId="286" builtinId="9" hidden="1"/>
    <cellStyle name="已瀏覽過的超連結" xfId="288" builtinId="9" hidden="1"/>
    <cellStyle name="已瀏覽過的超連結" xfId="290" builtinId="9" hidden="1"/>
    <cellStyle name="已瀏覽過的超連結" xfId="292" builtinId="9" hidden="1"/>
    <cellStyle name="已瀏覽過的超連結" xfId="294" builtinId="9" hidden="1"/>
    <cellStyle name="已瀏覽過的超連結" xfId="296" builtinId="9" hidden="1"/>
    <cellStyle name="已瀏覽過的超連結" xfId="298" builtinId="9" hidden="1"/>
    <cellStyle name="已瀏覽過的超連結" xfId="300" builtinId="9" hidden="1"/>
    <cellStyle name="已瀏覽過的超連結" xfId="302" builtinId="9" hidden="1"/>
    <cellStyle name="已瀏覽過的超連結" xfId="304" builtinId="9" hidden="1"/>
    <cellStyle name="已瀏覽過的超連結" xfId="306" builtinId="9" hidden="1"/>
    <cellStyle name="已瀏覽過的超連結" xfId="308" builtinId="9" hidden="1"/>
    <cellStyle name="已瀏覽過的超連結" xfId="310" builtinId="9" hidden="1"/>
    <cellStyle name="已瀏覽過的超連結" xfId="312" builtinId="9" hidden="1"/>
    <cellStyle name="已瀏覽過的超連結" xfId="314" builtinId="9" hidden="1"/>
    <cellStyle name="已瀏覽過的超連結" xfId="316" builtinId="9" hidden="1"/>
    <cellStyle name="已瀏覽過的超連結" xfId="318" builtinId="9" hidden="1"/>
    <cellStyle name="已瀏覽過的超連結" xfId="320" builtinId="9" hidden="1"/>
    <cellStyle name="已瀏覽過的超連結" xfId="322" builtinId="9" hidden="1"/>
    <cellStyle name="已瀏覽過的超連結" xfId="324" builtinId="9" hidden="1"/>
    <cellStyle name="已瀏覽過的超連結" xfId="326" builtinId="9" hidden="1"/>
    <cellStyle name="已瀏覽過的超連結" xfId="328" builtinId="9" hidden="1"/>
    <cellStyle name="已瀏覽過的超連結" xfId="330" builtinId="9" hidden="1"/>
    <cellStyle name="已瀏覽過的超連結" xfId="332" builtinId="9" hidden="1"/>
    <cellStyle name="已瀏覽過的超連結" xfId="334" builtinId="9" hidden="1"/>
    <cellStyle name="已瀏覽過的超連結" xfId="336" builtinId="9" hidden="1"/>
    <cellStyle name="已瀏覽過的超連結" xfId="338" builtinId="9" hidden="1"/>
    <cellStyle name="已瀏覽過的超連結" xfId="340" builtinId="9" hidden="1"/>
    <cellStyle name="已瀏覽過的超連結" xfId="342" builtinId="9" hidden="1"/>
    <cellStyle name="已瀏覽過的超連結" xfId="344" builtinId="9" hidden="1"/>
    <cellStyle name="已瀏覽過的超連結" xfId="346" builtinId="9" hidden="1"/>
    <cellStyle name="已瀏覽過的超連結" xfId="348" builtinId="9" hidden="1"/>
    <cellStyle name="已瀏覽過的超連結" xfId="350" builtinId="9" hidden="1"/>
    <cellStyle name="已瀏覽過的超連結" xfId="352" builtinId="9" hidden="1"/>
    <cellStyle name="已瀏覽過的超連結" xfId="354" builtinId="9" hidden="1"/>
    <cellStyle name="已瀏覽過的超連結" xfId="356" builtinId="9" hidden="1"/>
    <cellStyle name="已瀏覽過的超連結" xfId="358" builtinId="9" hidden="1"/>
    <cellStyle name="已瀏覽過的超連結" xfId="360" builtinId="9" hidden="1"/>
    <cellStyle name="已瀏覽過的超連結" xfId="362" builtinId="9" hidden="1"/>
    <cellStyle name="已瀏覽過的超連結" xfId="364" builtinId="9" hidden="1"/>
    <cellStyle name="已瀏覽過的超連結" xfId="366" builtinId="9" hidden="1"/>
    <cellStyle name="已瀏覽過的超連結" xfId="368" builtinId="9" hidden="1"/>
    <cellStyle name="已瀏覽過的超連結" xfId="370" builtinId="9" hidden="1"/>
    <cellStyle name="已瀏覽過的超連結" xfId="372" builtinId="9" hidden="1"/>
    <cellStyle name="已瀏覽過的超連結" xfId="374" builtinId="9" hidden="1"/>
    <cellStyle name="已瀏覽過的超連結" xfId="376" builtinId="9" hidden="1"/>
    <cellStyle name="已瀏覽過的超連結" xfId="378" builtinId="9" hidden="1"/>
    <cellStyle name="已瀏覽過的超連結" xfId="380" builtinId="9" hidden="1"/>
    <cellStyle name="已瀏覽過的超連結" xfId="382" builtinId="9" hidden="1"/>
    <cellStyle name="已瀏覽過的超連結" xfId="384" builtinId="9" hidden="1"/>
    <cellStyle name="已瀏覽過的超連結" xfId="386" builtinId="9" hidden="1"/>
    <cellStyle name="已瀏覽過的超連結" xfId="388" builtinId="9" hidden="1"/>
    <cellStyle name="已瀏覽過的超連結" xfId="390" builtinId="9" hidden="1"/>
    <cellStyle name="已瀏覽過的超連結" xfId="392" builtinId="9" hidden="1"/>
    <cellStyle name="已瀏覽過的超連結" xfId="394" builtinId="9" hidden="1"/>
    <cellStyle name="已瀏覽過的超連結" xfId="396" builtinId="9" hidden="1"/>
    <cellStyle name="已瀏覽過的超連結" xfId="398" builtinId="9" hidden="1"/>
    <cellStyle name="已瀏覽過的超連結" xfId="400" builtinId="9" hidden="1"/>
    <cellStyle name="已瀏覽過的超連結" xfId="402" builtinId="9" hidden="1"/>
    <cellStyle name="已瀏覽過的超連結" xfId="404" builtinId="9" hidden="1"/>
    <cellStyle name="已瀏覽過的超連結" xfId="406" builtinId="9" hidden="1"/>
    <cellStyle name="已瀏覽過的超連結" xfId="408" builtinId="9" hidden="1"/>
    <cellStyle name="已瀏覽過的超連結" xfId="410" builtinId="9" hidden="1"/>
    <cellStyle name="已瀏覽過的超連結" xfId="412" builtinId="9" hidden="1"/>
    <cellStyle name="已瀏覽過的超連結" xfId="414" builtinId="9" hidden="1"/>
    <cellStyle name="已瀏覽過的超連結" xfId="416" builtinId="9" hidden="1"/>
    <cellStyle name="已瀏覽過的超連結" xfId="418" builtinId="9" hidden="1"/>
    <cellStyle name="已瀏覽過的超連結" xfId="420" builtinId="9" hidden="1"/>
    <cellStyle name="已瀏覽過的超連結" xfId="422" builtinId="9" hidden="1"/>
    <cellStyle name="已瀏覽過的超連結" xfId="424" builtinId="9" hidden="1"/>
    <cellStyle name="已瀏覽過的超連結" xfId="426" builtinId="9" hidden="1"/>
    <cellStyle name="已瀏覽過的超連結" xfId="428" builtinId="9" hidden="1"/>
    <cellStyle name="已瀏覽過的超連結" xfId="430" builtinId="9" hidden="1"/>
    <cellStyle name="已瀏覽過的超連結" xfId="432" builtinId="9" hidden="1"/>
    <cellStyle name="已瀏覽過的超連結" xfId="434" builtinId="9" hidden="1"/>
    <cellStyle name="已瀏覽過的超連結" xfId="436" builtinId="9" hidden="1"/>
    <cellStyle name="已瀏覽過的超連結" xfId="438" builtinId="9" hidden="1"/>
    <cellStyle name="已瀏覽過的超連結" xfId="440" builtinId="9" hidden="1"/>
    <cellStyle name="已瀏覽過的超連結" xfId="442" builtinId="9" hidden="1"/>
    <cellStyle name="已瀏覽過的超連結" xfId="444" builtinId="9" hidden="1"/>
    <cellStyle name="已瀏覽過的超連結" xfId="446" builtinId="9" hidden="1"/>
    <cellStyle name="已瀏覽過的超連結" xfId="448" builtinId="9" hidden="1"/>
    <cellStyle name="已瀏覽過的超連結" xfId="450" builtinId="9" hidden="1"/>
    <cellStyle name="已瀏覽過的超連結" xfId="452" builtinId="9" hidden="1"/>
    <cellStyle name="已瀏覽過的超連結" xfId="454" builtinId="9" hidden="1"/>
    <cellStyle name="已瀏覽過的超連結" xfId="456" builtinId="9" hidden="1"/>
    <cellStyle name="已瀏覽過的超連結" xfId="458" builtinId="9" hidden="1"/>
    <cellStyle name="已瀏覽過的超連結" xfId="460" builtinId="9" hidden="1"/>
    <cellStyle name="已瀏覽過的超連結" xfId="462" builtinId="9" hidden="1"/>
    <cellStyle name="已瀏覽過的超連結" xfId="464" builtinId="9" hidden="1"/>
    <cellStyle name="已瀏覽過的超連結" xfId="466" builtinId="9" hidden="1"/>
    <cellStyle name="已瀏覽過的超連結" xfId="468" builtinId="9" hidden="1"/>
    <cellStyle name="已瀏覽過的超連結" xfId="470" builtinId="9" hidden="1"/>
    <cellStyle name="已瀏覽過的超連結" xfId="472" builtinId="9" hidden="1"/>
    <cellStyle name="已瀏覽過的超連結" xfId="474" builtinId="9" hidden="1"/>
    <cellStyle name="已瀏覽過的超連結" xfId="476" builtinId="9" hidden="1"/>
    <cellStyle name="已瀏覽過的超連結" xfId="478" builtinId="9" hidden="1"/>
    <cellStyle name="已瀏覽過的超連結" xfId="480" builtinId="9" hidden="1"/>
    <cellStyle name="已瀏覽過的超連結" xfId="482" builtinId="9" hidden="1"/>
    <cellStyle name="已瀏覽過的超連結" xfId="484" builtinId="9" hidden="1"/>
    <cellStyle name="已瀏覽過的超連結" xfId="486" builtinId="9" hidden="1"/>
    <cellStyle name="已瀏覽過的超連結" xfId="488" builtinId="9" hidden="1"/>
    <cellStyle name="已瀏覽過的超連結" xfId="490" builtinId="9" hidden="1"/>
    <cellStyle name="已瀏覽過的超連結" xfId="492" builtinId="9" hidden="1"/>
    <cellStyle name="已瀏覽過的超連結" xfId="494" builtinId="9" hidden="1"/>
    <cellStyle name="已瀏覽過的超連結" xfId="496" builtinId="9" hidden="1"/>
    <cellStyle name="已瀏覽過的超連結" xfId="498" builtinId="9" hidden="1"/>
    <cellStyle name="已瀏覽過的超連結" xfId="500" builtinId="9" hidden="1"/>
    <cellStyle name="已瀏覽過的超連結" xfId="502" builtinId="9" hidden="1"/>
    <cellStyle name="已瀏覽過的超連結" xfId="504" builtinId="9" hidden="1"/>
    <cellStyle name="已瀏覽過的超連結" xfId="506" builtinId="9" hidden="1"/>
    <cellStyle name="已瀏覽過的超連結" xfId="508" builtinId="9" hidden="1"/>
    <cellStyle name="已瀏覽過的超連結" xfId="510" builtinId="9" hidden="1"/>
    <cellStyle name="已瀏覽過的超連結" xfId="512" builtinId="9" hidden="1"/>
    <cellStyle name="已瀏覽過的超連結" xfId="514" builtinId="9" hidden="1"/>
    <cellStyle name="已瀏覽過的超連結" xfId="516" builtinId="9" hidden="1"/>
    <cellStyle name="已瀏覽過的超連結" xfId="518" builtinId="9" hidden="1"/>
    <cellStyle name="已瀏覽過的超連結" xfId="520" builtinId="9" hidden="1"/>
    <cellStyle name="已瀏覽過的超連結" xfId="522" builtinId="9" hidden="1"/>
    <cellStyle name="已瀏覽過的超連結" xfId="524" builtinId="9" hidden="1"/>
    <cellStyle name="已瀏覽過的超連結" xfId="526" builtinId="9" hidden="1"/>
    <cellStyle name="已瀏覽過的超連結" xfId="528" builtinId="9" hidden="1"/>
    <cellStyle name="已瀏覽過的超連結" xfId="530" builtinId="9" hidden="1"/>
    <cellStyle name="已瀏覽過的超連結" xfId="532" builtinId="9" hidden="1"/>
    <cellStyle name="已瀏覽過的超連結" xfId="534" builtinId="9" hidden="1"/>
    <cellStyle name="已瀏覽過的超連結" xfId="536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5" builtinId="8" hidden="1"/>
    <cellStyle name="超連結" xfId="147" builtinId="8" hidden="1"/>
    <cellStyle name="超連結" xfId="149" builtinId="8" hidden="1"/>
    <cellStyle name="超連結" xfId="151" builtinId="8" hidden="1"/>
    <cellStyle name="超連結" xfId="153" builtinId="8" hidden="1"/>
    <cellStyle name="超連結" xfId="155" builtinId="8" hidden="1"/>
    <cellStyle name="超連結" xfId="157" builtinId="8" hidden="1"/>
    <cellStyle name="超連結" xfId="159" builtinId="8" hidden="1"/>
    <cellStyle name="超連結" xfId="161" builtinId="8" hidden="1"/>
    <cellStyle name="超連結" xfId="163" builtinId="8" hidden="1"/>
    <cellStyle name="超連結" xfId="165" builtinId="8" hidden="1"/>
    <cellStyle name="超連結" xfId="167" builtinId="8" hidden="1"/>
    <cellStyle name="超連結" xfId="169" builtinId="8" hidden="1"/>
    <cellStyle name="超連結" xfId="171" builtinId="8" hidden="1"/>
    <cellStyle name="超連結" xfId="173" builtinId="8" hidden="1"/>
    <cellStyle name="超連結" xfId="175" builtinId="8" hidden="1"/>
    <cellStyle name="超連結" xfId="177" builtinId="8" hidden="1"/>
    <cellStyle name="超連結" xfId="179" builtinId="8" hidden="1"/>
    <cellStyle name="超連結" xfId="181" builtinId="8" hidden="1"/>
    <cellStyle name="超連結" xfId="183" builtinId="8" hidden="1"/>
    <cellStyle name="超連結" xfId="185" builtinId="8" hidden="1"/>
    <cellStyle name="超連結" xfId="187" builtinId="8" hidden="1"/>
    <cellStyle name="超連結" xfId="189" builtinId="8" hidden="1"/>
    <cellStyle name="超連結" xfId="191" builtinId="8" hidden="1"/>
    <cellStyle name="超連結" xfId="193" builtinId="8" hidden="1"/>
    <cellStyle name="超連結" xfId="195" builtinId="8" hidden="1"/>
    <cellStyle name="超連結" xfId="197" builtinId="8" hidden="1"/>
    <cellStyle name="超連結" xfId="199" builtinId="8" hidden="1"/>
    <cellStyle name="超連結" xfId="201" builtinId="8" hidden="1"/>
    <cellStyle name="超連結" xfId="203" builtinId="8" hidden="1"/>
    <cellStyle name="超連結" xfId="205" builtinId="8" hidden="1"/>
    <cellStyle name="超連結" xfId="207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  <cellStyle name="超連結" xfId="219" builtinId="8" hidden="1"/>
    <cellStyle name="超連結" xfId="221" builtinId="8" hidden="1"/>
    <cellStyle name="超連結" xfId="223" builtinId="8" hidden="1"/>
    <cellStyle name="超連結" xfId="225" builtinId="8" hidden="1"/>
    <cellStyle name="超連結" xfId="227" builtinId="8" hidden="1"/>
    <cellStyle name="超連結" xfId="229" builtinId="8" hidden="1"/>
    <cellStyle name="超連結" xfId="231" builtinId="8" hidden="1"/>
    <cellStyle name="超連結" xfId="233" builtinId="8" hidden="1"/>
    <cellStyle name="超連結" xfId="235" builtinId="8" hidden="1"/>
    <cellStyle name="超連結" xfId="237" builtinId="8" hidden="1"/>
    <cellStyle name="超連結" xfId="239" builtinId="8" hidden="1"/>
    <cellStyle name="超連結" xfId="241" builtinId="8" hidden="1"/>
    <cellStyle name="超連結" xfId="243" builtinId="8" hidden="1"/>
    <cellStyle name="超連結" xfId="245" builtinId="8" hidden="1"/>
    <cellStyle name="超連結" xfId="247" builtinId="8" hidden="1"/>
    <cellStyle name="超連結" xfId="249" builtinId="8" hidden="1"/>
    <cellStyle name="超連結" xfId="251" builtinId="8" hidden="1"/>
    <cellStyle name="超連結" xfId="253" builtinId="8" hidden="1"/>
    <cellStyle name="超連結" xfId="255" builtinId="8" hidden="1"/>
    <cellStyle name="超連結" xfId="257" builtinId="8" hidden="1"/>
    <cellStyle name="超連結" xfId="259" builtinId="8" hidden="1"/>
    <cellStyle name="超連結" xfId="261" builtinId="8" hidden="1"/>
    <cellStyle name="超連結" xfId="263" builtinId="8" hidden="1"/>
    <cellStyle name="超連結" xfId="265" builtinId="8" hidden="1"/>
    <cellStyle name="超連結" xfId="267" builtinId="8" hidden="1"/>
    <cellStyle name="超連結" xfId="269" builtinId="8" hidden="1"/>
    <cellStyle name="超連結" xfId="271" builtinId="8" hidden="1"/>
    <cellStyle name="超連結" xfId="273" builtinId="8" hidden="1"/>
    <cellStyle name="超連結" xfId="275" builtinId="8" hidden="1"/>
    <cellStyle name="超連結" xfId="277" builtinId="8" hidden="1"/>
    <cellStyle name="超連結" xfId="279" builtinId="8" hidden="1"/>
    <cellStyle name="超連結" xfId="281" builtinId="8" hidden="1"/>
    <cellStyle name="超連結" xfId="283" builtinId="8" hidden="1"/>
    <cellStyle name="超連結" xfId="285" builtinId="8" hidden="1"/>
    <cellStyle name="超連結" xfId="287" builtinId="8" hidden="1"/>
    <cellStyle name="超連結" xfId="289" builtinId="8" hidden="1"/>
    <cellStyle name="超連結" xfId="291" builtinId="8" hidden="1"/>
    <cellStyle name="超連結" xfId="293" builtinId="8" hidden="1"/>
    <cellStyle name="超連結" xfId="295" builtinId="8" hidden="1"/>
    <cellStyle name="超連結" xfId="297" builtinId="8" hidden="1"/>
    <cellStyle name="超連結" xfId="299" builtinId="8" hidden="1"/>
    <cellStyle name="超連結" xfId="301" builtinId="8" hidden="1"/>
    <cellStyle name="超連結" xfId="303" builtinId="8" hidden="1"/>
    <cellStyle name="超連結" xfId="305" builtinId="8" hidden="1"/>
    <cellStyle name="超連結" xfId="307" builtinId="8" hidden="1"/>
    <cellStyle name="超連結" xfId="309" builtinId="8" hidden="1"/>
    <cellStyle name="超連結" xfId="311" builtinId="8" hidden="1"/>
    <cellStyle name="超連結" xfId="313" builtinId="8" hidden="1"/>
    <cellStyle name="超連結" xfId="315" builtinId="8" hidden="1"/>
    <cellStyle name="超連結" xfId="317" builtinId="8" hidden="1"/>
    <cellStyle name="超連結" xfId="319" builtinId="8" hidden="1"/>
    <cellStyle name="超連結" xfId="321" builtinId="8" hidden="1"/>
    <cellStyle name="超連結" xfId="323" builtinId="8" hidden="1"/>
    <cellStyle name="超連結" xfId="325" builtinId="8" hidden="1"/>
    <cellStyle name="超連結" xfId="327" builtinId="8" hidden="1"/>
    <cellStyle name="超連結" xfId="329" builtinId="8" hidden="1"/>
    <cellStyle name="超連結" xfId="331" builtinId="8" hidden="1"/>
    <cellStyle name="超連結" xfId="333" builtinId="8" hidden="1"/>
    <cellStyle name="超連結" xfId="335" builtinId="8" hidden="1"/>
    <cellStyle name="超連結" xfId="337" builtinId="8" hidden="1"/>
    <cellStyle name="超連結" xfId="339" builtinId="8" hidden="1"/>
    <cellStyle name="超連結" xfId="341" builtinId="8" hidden="1"/>
    <cellStyle name="超連結" xfId="343" builtinId="8" hidden="1"/>
    <cellStyle name="超連結" xfId="345" builtinId="8" hidden="1"/>
    <cellStyle name="超連結" xfId="347" builtinId="8" hidden="1"/>
    <cellStyle name="超連結" xfId="349" builtinId="8" hidden="1"/>
    <cellStyle name="超連結" xfId="351" builtinId="8" hidden="1"/>
    <cellStyle name="超連結" xfId="353" builtinId="8" hidden="1"/>
    <cellStyle name="超連結" xfId="355" builtinId="8" hidden="1"/>
    <cellStyle name="超連結" xfId="357" builtinId="8" hidden="1"/>
    <cellStyle name="超連結" xfId="359" builtinId="8" hidden="1"/>
    <cellStyle name="超連結" xfId="361" builtinId="8" hidden="1"/>
    <cellStyle name="超連結" xfId="363" builtinId="8" hidden="1"/>
    <cellStyle name="超連結" xfId="365" builtinId="8" hidden="1"/>
    <cellStyle name="超連結" xfId="367" builtinId="8" hidden="1"/>
    <cellStyle name="超連結" xfId="369" builtinId="8" hidden="1"/>
    <cellStyle name="超連結" xfId="371" builtinId="8" hidden="1"/>
    <cellStyle name="超連結" xfId="373" builtinId="8" hidden="1"/>
    <cellStyle name="超連結" xfId="375" builtinId="8" hidden="1"/>
    <cellStyle name="超連結" xfId="377" builtinId="8" hidden="1"/>
    <cellStyle name="超連結" xfId="379" builtinId="8" hidden="1"/>
    <cellStyle name="超連結" xfId="381" builtinId="8" hidden="1"/>
    <cellStyle name="超連結" xfId="383" builtinId="8" hidden="1"/>
    <cellStyle name="超連結" xfId="385" builtinId="8" hidden="1"/>
    <cellStyle name="超連結" xfId="387" builtinId="8" hidden="1"/>
    <cellStyle name="超連結" xfId="389" builtinId="8" hidden="1"/>
    <cellStyle name="超連結" xfId="391" builtinId="8" hidden="1"/>
    <cellStyle name="超連結" xfId="393" builtinId="8" hidden="1"/>
    <cellStyle name="超連結" xfId="395" builtinId="8" hidden="1"/>
    <cellStyle name="超連結" xfId="397" builtinId="8" hidden="1"/>
    <cellStyle name="超連結" xfId="399" builtinId="8" hidden="1"/>
    <cellStyle name="超連結" xfId="401" builtinId="8" hidden="1"/>
    <cellStyle name="超連結" xfId="403" builtinId="8" hidden="1"/>
    <cellStyle name="超連結" xfId="405" builtinId="8" hidden="1"/>
    <cellStyle name="超連結" xfId="407" builtinId="8" hidden="1"/>
    <cellStyle name="超連結" xfId="409" builtinId="8" hidden="1"/>
    <cellStyle name="超連結" xfId="411" builtinId="8" hidden="1"/>
    <cellStyle name="超連結" xfId="413" builtinId="8" hidden="1"/>
    <cellStyle name="超連結" xfId="415" builtinId="8" hidden="1"/>
    <cellStyle name="超連結" xfId="417" builtinId="8" hidden="1"/>
    <cellStyle name="超連結" xfId="419" builtinId="8" hidden="1"/>
    <cellStyle name="超連結" xfId="421" builtinId="8" hidden="1"/>
    <cellStyle name="超連結" xfId="423" builtinId="8" hidden="1"/>
    <cellStyle name="超連結" xfId="425" builtinId="8" hidden="1"/>
    <cellStyle name="超連結" xfId="427" builtinId="8" hidden="1"/>
    <cellStyle name="超連結" xfId="429" builtinId="8" hidden="1"/>
    <cellStyle name="超連結" xfId="431" builtinId="8" hidden="1"/>
    <cellStyle name="超連結" xfId="433" builtinId="8" hidden="1"/>
    <cellStyle name="超連結" xfId="435" builtinId="8" hidden="1"/>
    <cellStyle name="超連結" xfId="437" builtinId="8" hidden="1"/>
    <cellStyle name="超連結" xfId="439" builtinId="8" hidden="1"/>
    <cellStyle name="超連結" xfId="441" builtinId="8" hidden="1"/>
    <cellStyle name="超連結" xfId="443" builtinId="8" hidden="1"/>
    <cellStyle name="超連結" xfId="445" builtinId="8" hidden="1"/>
    <cellStyle name="超連結" xfId="447" builtinId="8" hidden="1"/>
    <cellStyle name="超連結" xfId="449" builtinId="8" hidden="1"/>
    <cellStyle name="超連結" xfId="451" builtinId="8" hidden="1"/>
    <cellStyle name="超連結" xfId="453" builtinId="8" hidden="1"/>
    <cellStyle name="超連結" xfId="455" builtinId="8" hidden="1"/>
    <cellStyle name="超連結" xfId="457" builtinId="8" hidden="1"/>
    <cellStyle name="超連結" xfId="459" builtinId="8" hidden="1"/>
    <cellStyle name="超連結" xfId="461" builtinId="8" hidden="1"/>
    <cellStyle name="超連結" xfId="463" builtinId="8" hidden="1"/>
    <cellStyle name="超連結" xfId="465" builtinId="8" hidden="1"/>
    <cellStyle name="超連結" xfId="467" builtinId="8" hidden="1"/>
    <cellStyle name="超連結" xfId="469" builtinId="8" hidden="1"/>
    <cellStyle name="超連結" xfId="471" builtinId="8" hidden="1"/>
    <cellStyle name="超連結" xfId="473" builtinId="8" hidden="1"/>
    <cellStyle name="超連結" xfId="475" builtinId="8" hidden="1"/>
    <cellStyle name="超連結" xfId="477" builtinId="8" hidden="1"/>
    <cellStyle name="超連結" xfId="479" builtinId="8" hidden="1"/>
    <cellStyle name="超連結" xfId="481" builtinId="8" hidden="1"/>
    <cellStyle name="超連結" xfId="483" builtinId="8" hidden="1"/>
    <cellStyle name="超連結" xfId="485" builtinId="8" hidden="1"/>
    <cellStyle name="超連結" xfId="487" builtinId="8" hidden="1"/>
    <cellStyle name="超連結" xfId="489" builtinId="8" hidden="1"/>
    <cellStyle name="超連結" xfId="491" builtinId="8" hidden="1"/>
    <cellStyle name="超連結" xfId="493" builtinId="8" hidden="1"/>
    <cellStyle name="超連結" xfId="495" builtinId="8" hidden="1"/>
    <cellStyle name="超連結" xfId="497" builtinId="8" hidden="1"/>
    <cellStyle name="超連結" xfId="499" builtinId="8" hidden="1"/>
    <cellStyle name="超連結" xfId="501" builtinId="8" hidden="1"/>
    <cellStyle name="超連結" xfId="503" builtinId="8" hidden="1"/>
    <cellStyle name="超連結" xfId="505" builtinId="8" hidden="1"/>
    <cellStyle name="超連結" xfId="507" builtinId="8" hidden="1"/>
    <cellStyle name="超連結" xfId="509" builtinId="8" hidden="1"/>
    <cellStyle name="超連結" xfId="511" builtinId="8" hidden="1"/>
    <cellStyle name="超連結" xfId="513" builtinId="8" hidden="1"/>
    <cellStyle name="超連結" xfId="515" builtinId="8" hidden="1"/>
    <cellStyle name="超連結" xfId="517" builtinId="8" hidden="1"/>
    <cellStyle name="超連結" xfId="519" builtinId="8" hidden="1"/>
    <cellStyle name="超連結" xfId="521" builtinId="8" hidden="1"/>
    <cellStyle name="超連結" xfId="523" builtinId="8" hidden="1"/>
    <cellStyle name="超連結" xfId="525" builtinId="8" hidden="1"/>
    <cellStyle name="超連結" xfId="527" builtinId="8" hidden="1"/>
    <cellStyle name="超連結" xfId="529" builtinId="8" hidden="1"/>
    <cellStyle name="超連結" xfId="531" builtinId="8" hidden="1"/>
    <cellStyle name="超連結" xfId="533" builtinId="8" hidden="1"/>
    <cellStyle name="超連結" xfId="535" builtinId="8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432FF"/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5351;&#27161;&#26376;&#22577;\A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027;&#35336;&#34389;\&#31532;&#19977;&#31185;\&#36895;&#22577;\98&#36895;&#22577;\9805\&#34311;&#33538;&#21213;\&#23560;&#38988;&#20998;&#26512;\&#20061;&#21313;&#24180;&#33274;&#21335;&#32291;&#20154;&#21475;&#32080;&#27083;&#33287;&#29305;&#24615;&#20043;&#20998;&#26512;\&#20154;&#21475;&#34920;&#22294;90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4311;&#33538;&#21213;\&#23560;&#38988;&#20998;&#26512;\&#20061;&#21313;&#24180;&#33274;&#21335;&#32291;&#20154;&#21475;&#32080;&#27083;&#33287;&#29305;&#24615;&#20043;&#20998;&#26512;\&#20154;&#21475;&#34920;&#22294;90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ottmtc/Documents/&#36914;&#37329;&#29983;&#33021;&#28304;/&#31680;&#33021;&#26381;&#21209;&#20107;&#26989;&#34389;/&#38651;&#21147;&#38656;&#37327;&#20998;&#26512;/&#35264;&#38899;&#27745;&#27700;&#24288;/&#38651;&#21147;&#38656;&#37327;&#20998;&#26512;&#35430;&#31639;-&#35264;&#38899;&#27745;&#27700;&#24288;(2018:8~2019: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6"/>
      <sheetName val="現用"/>
    </sheetNames>
    <sheetDataSet>
      <sheetData sheetId="0">
        <row r="51">
          <cell r="B51" t="str">
            <v>86年1月</v>
          </cell>
          <cell r="C51">
            <v>753</v>
          </cell>
          <cell r="D51">
            <v>14</v>
          </cell>
          <cell r="E51">
            <v>44</v>
          </cell>
        </row>
        <row r="52">
          <cell r="B52" t="str">
            <v>2月</v>
          </cell>
          <cell r="C52">
            <v>900</v>
          </cell>
          <cell r="D52">
            <v>29</v>
          </cell>
          <cell r="E52">
            <v>156</v>
          </cell>
        </row>
        <row r="53">
          <cell r="B53" t="str">
            <v>3月</v>
          </cell>
          <cell r="C53">
            <v>642</v>
          </cell>
          <cell r="D53">
            <v>42</v>
          </cell>
          <cell r="E53">
            <v>23</v>
          </cell>
        </row>
        <row r="54">
          <cell r="B54" t="str">
            <v>4月</v>
          </cell>
          <cell r="C54">
            <v>718</v>
          </cell>
          <cell r="D54">
            <v>10</v>
          </cell>
          <cell r="E54">
            <v>16</v>
          </cell>
        </row>
        <row r="55">
          <cell r="B55" t="str">
            <v>5月</v>
          </cell>
          <cell r="C55">
            <v>722</v>
          </cell>
          <cell r="D55">
            <v>34</v>
          </cell>
          <cell r="E55">
            <v>13</v>
          </cell>
        </row>
        <row r="56">
          <cell r="B56" t="str">
            <v>6月</v>
          </cell>
          <cell r="C56">
            <v>688</v>
          </cell>
          <cell r="D56">
            <v>13</v>
          </cell>
          <cell r="E56">
            <v>9</v>
          </cell>
        </row>
        <row r="57">
          <cell r="B57" t="str">
            <v>7月</v>
          </cell>
          <cell r="C57">
            <v>774</v>
          </cell>
          <cell r="D57">
            <v>8</v>
          </cell>
          <cell r="E57">
            <v>24</v>
          </cell>
        </row>
        <row r="58">
          <cell r="B58" t="str">
            <v>8月</v>
          </cell>
          <cell r="C58">
            <v>803</v>
          </cell>
          <cell r="D58">
            <v>14</v>
          </cell>
          <cell r="E58">
            <v>20</v>
          </cell>
        </row>
        <row r="59">
          <cell r="B59" t="str">
            <v>9月</v>
          </cell>
          <cell r="C59">
            <v>675</v>
          </cell>
          <cell r="D59">
            <v>8</v>
          </cell>
          <cell r="E59">
            <v>17</v>
          </cell>
        </row>
        <row r="60">
          <cell r="B60" t="str">
            <v>10月</v>
          </cell>
          <cell r="C60">
            <v>695</v>
          </cell>
          <cell r="D60">
            <v>22</v>
          </cell>
          <cell r="E60">
            <v>11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-1人口數"/>
      <sheetName val="1-2及1-3人口分布"/>
      <sheetName val="2-1年齡分組"/>
      <sheetName val="2-2年齡分組"/>
      <sheetName val="3-1增加趨勢"/>
      <sheetName val="4-1婚姻狀況"/>
      <sheetName val="4-2婚姻狀況 "/>
      <sheetName val="5-1教育程度"/>
      <sheetName val="5-1參考"/>
      <sheetName val="5-1分組參考"/>
      <sheetName val="6-1經濟活動"/>
      <sheetName val="6-2行業"/>
      <sheetName val="6-3職業"/>
      <sheetName val="6-4從業身份"/>
      <sheetName val="預測值 (90)"/>
      <sheetName val="預測值"/>
      <sheetName val="Sheet1"/>
      <sheetName val="Sheet2"/>
      <sheetName val="縣地圖"/>
      <sheetName val="Sheet15"/>
      <sheetName val="Sheet8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-1人口數"/>
      <sheetName val="1-2及1-3人口分布"/>
      <sheetName val="2-1年齡分組"/>
      <sheetName val="2-2年齡分組"/>
      <sheetName val="3-1增加趨勢"/>
      <sheetName val="4-1婚姻狀況"/>
      <sheetName val="4-2婚姻狀況 "/>
      <sheetName val="5-1教育程度"/>
      <sheetName val="5-1參考"/>
      <sheetName val="5-1分組參考"/>
      <sheetName val="6-1經濟活動"/>
      <sheetName val="6-2行業"/>
      <sheetName val="6-3職業"/>
      <sheetName val="6-4從業身份"/>
      <sheetName val="預測值 (90)"/>
      <sheetName val="預測值"/>
      <sheetName val="Sheet1"/>
      <sheetName val="Sheet2"/>
      <sheetName val="縣地圖"/>
      <sheetName val="Sheet15"/>
      <sheetName val="Sheet8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電力分析(年)"/>
      <sheetName val="電力分析(月)"/>
      <sheetName val="電力分析(日)"/>
      <sheetName val="台電時間電價年曆"/>
      <sheetName val="台電電價表"/>
      <sheetName val="契約容量-基本電費"/>
      <sheetName val="圖表區"/>
      <sheetName val="三段改二段-流動電費"/>
      <sheetName val="三段式新電價"/>
      <sheetName val="電價對照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8">
          <cell r="C78" t="str">
            <v>高壓</v>
          </cell>
        </row>
        <row r="86">
          <cell r="C86" t="str">
            <v>特高壓</v>
          </cell>
        </row>
        <row r="94">
          <cell r="C94" t="str">
            <v>低壓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4"/>
  <sheetViews>
    <sheetView tabSelected="1" topLeftCell="A4" zoomScaleNormal="100" zoomScalePageLayoutView="120" workbookViewId="0">
      <selection activeCell="A31" sqref="A31"/>
    </sheetView>
  </sheetViews>
  <sheetFormatPr defaultColWidth="11" defaultRowHeight="16.5"/>
  <cols>
    <col min="1" max="1" width="16" style="8" customWidth="1"/>
    <col min="2" max="2" width="49.875" style="8" customWidth="1"/>
    <col min="3" max="3" width="12.875" customWidth="1"/>
    <col min="4" max="16" width="11.375" bestFit="1" customWidth="1"/>
    <col min="17" max="17" width="13.875" customWidth="1"/>
  </cols>
  <sheetData>
    <row r="1" spans="1:17" ht="18" customHeight="1" thickBot="1">
      <c r="A1" s="7" t="s">
        <v>35</v>
      </c>
    </row>
    <row r="2" spans="1:17" ht="18" customHeight="1">
      <c r="A2" s="9" t="s">
        <v>31</v>
      </c>
      <c r="B2" s="76" t="s">
        <v>23</v>
      </c>
      <c r="C2" s="45" t="s">
        <v>15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</row>
    <row r="3" spans="1:17" ht="18" customHeight="1" thickBot="1">
      <c r="B3" s="77"/>
      <c r="C3" s="46" t="s">
        <v>12</v>
      </c>
      <c r="D3" s="2"/>
      <c r="E3" s="2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8" customHeight="1">
      <c r="B4" s="77"/>
      <c r="C4" s="46" t="s">
        <v>59</v>
      </c>
      <c r="D4" s="4"/>
      <c r="E4" s="65" t="s">
        <v>57</v>
      </c>
      <c r="F4" s="1"/>
      <c r="G4" s="4"/>
      <c r="H4" s="4"/>
      <c r="I4" s="1"/>
      <c r="J4" s="4"/>
      <c r="K4" s="4"/>
      <c r="L4" s="1"/>
      <c r="M4" s="4"/>
      <c r="N4" s="4"/>
      <c r="O4" s="1"/>
      <c r="P4" s="4"/>
      <c r="Q4" s="1"/>
    </row>
    <row r="5" spans="1:17" ht="18" customHeight="1">
      <c r="B5" s="19" t="s">
        <v>48</v>
      </c>
      <c r="C5" s="20"/>
      <c r="E5" s="63">
        <v>4900000</v>
      </c>
    </row>
    <row r="6" spans="1:17" ht="18" customHeight="1">
      <c r="B6" s="19" t="s">
        <v>38</v>
      </c>
      <c r="C6" s="20"/>
      <c r="E6" s="63">
        <v>1470000</v>
      </c>
    </row>
    <row r="7" spans="1:17" ht="18" customHeight="1">
      <c r="B7" s="19" t="s">
        <v>49</v>
      </c>
      <c r="C7" s="20">
        <f>SUM(C5:C6)*0.01</f>
        <v>0</v>
      </c>
      <c r="E7" s="63">
        <v>1216044.9000000001</v>
      </c>
    </row>
    <row r="8" spans="1:17" ht="18" customHeight="1">
      <c r="B8" s="19" t="s">
        <v>50</v>
      </c>
      <c r="C8" s="21">
        <f>SUM(C5:C6)*0.05</f>
        <v>0</v>
      </c>
      <c r="E8" s="63">
        <v>71400</v>
      </c>
    </row>
    <row r="9" spans="1:17" ht="18" customHeight="1" thickBot="1">
      <c r="B9" s="22" t="s">
        <v>11</v>
      </c>
      <c r="C9" s="36">
        <f>SUM(C5:C8)*0.51</f>
        <v>0</v>
      </c>
      <c r="E9" s="64">
        <v>7657444.9000000004</v>
      </c>
    </row>
    <row r="10" spans="1:17" ht="18" customHeight="1" thickBot="1">
      <c r="B10" s="43" t="s">
        <v>54</v>
      </c>
      <c r="C10" s="70" t="s">
        <v>68</v>
      </c>
    </row>
    <row r="11" spans="1:17" ht="18" customHeight="1">
      <c r="A11" s="10" t="s">
        <v>32</v>
      </c>
      <c r="B11" s="72" t="s">
        <v>23</v>
      </c>
      <c r="C11" s="79" t="s">
        <v>51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17" ht="18" customHeight="1">
      <c r="B12" s="73"/>
      <c r="C12" s="23" t="s">
        <v>16</v>
      </c>
      <c r="D12" s="23" t="s">
        <v>17</v>
      </c>
      <c r="E12" s="24" t="s">
        <v>18</v>
      </c>
      <c r="F12" s="24" t="s">
        <v>0</v>
      </c>
      <c r="G12" s="24" t="s">
        <v>1</v>
      </c>
      <c r="H12" s="24" t="s">
        <v>2</v>
      </c>
      <c r="I12" s="24" t="s">
        <v>3</v>
      </c>
      <c r="J12" s="24" t="s">
        <v>4</v>
      </c>
      <c r="K12" s="24" t="s">
        <v>5</v>
      </c>
      <c r="L12" s="24" t="s">
        <v>6</v>
      </c>
      <c r="M12" s="24" t="s">
        <v>7</v>
      </c>
      <c r="N12" s="24" t="s">
        <v>8</v>
      </c>
      <c r="O12" s="24" t="s">
        <v>9</v>
      </c>
      <c r="P12" s="25" t="s">
        <v>10</v>
      </c>
      <c r="Q12" s="13"/>
    </row>
    <row r="13" spans="1:17" ht="18" customHeight="1">
      <c r="B13" s="73"/>
      <c r="C13" s="68" t="s">
        <v>59</v>
      </c>
      <c r="D13" s="23" t="e">
        <f>C13+1</f>
        <v>#VALUE!</v>
      </c>
      <c r="E13" s="23" t="e">
        <f t="shared" ref="E13:P13" si="0">D13+1</f>
        <v>#VALUE!</v>
      </c>
      <c r="F13" s="23" t="e">
        <f t="shared" si="0"/>
        <v>#VALUE!</v>
      </c>
      <c r="G13" s="23" t="e">
        <f t="shared" si="0"/>
        <v>#VALUE!</v>
      </c>
      <c r="H13" s="23" t="e">
        <f t="shared" si="0"/>
        <v>#VALUE!</v>
      </c>
      <c r="I13" s="23" t="e">
        <f t="shared" si="0"/>
        <v>#VALUE!</v>
      </c>
      <c r="J13" s="23" t="e">
        <f t="shared" si="0"/>
        <v>#VALUE!</v>
      </c>
      <c r="K13" s="23" t="e">
        <f t="shared" si="0"/>
        <v>#VALUE!</v>
      </c>
      <c r="L13" s="23" t="e">
        <f t="shared" si="0"/>
        <v>#VALUE!</v>
      </c>
      <c r="M13" s="23" t="e">
        <f t="shared" si="0"/>
        <v>#VALUE!</v>
      </c>
      <c r="N13" s="23" t="e">
        <f t="shared" si="0"/>
        <v>#VALUE!</v>
      </c>
      <c r="O13" s="23" t="e">
        <f t="shared" si="0"/>
        <v>#VALUE!</v>
      </c>
      <c r="P13" s="23" t="e">
        <f t="shared" si="0"/>
        <v>#VALUE!</v>
      </c>
      <c r="Q13" s="13"/>
    </row>
    <row r="14" spans="1:17" ht="18" customHeight="1">
      <c r="B14" s="26" t="s">
        <v>27</v>
      </c>
      <c r="C14" s="67" t="s">
        <v>60</v>
      </c>
      <c r="D14" s="27" t="str">
        <f t="shared" ref="D14:D19" si="1">C14</f>
        <v>&lt;&lt;P2&gt;&gt;</v>
      </c>
      <c r="E14" s="27" t="str">
        <f t="shared" ref="E14:P14" si="2">D14</f>
        <v>&lt;&lt;P2&gt;&gt;</v>
      </c>
      <c r="F14" s="27" t="str">
        <f t="shared" si="2"/>
        <v>&lt;&lt;P2&gt;&gt;</v>
      </c>
      <c r="G14" s="27" t="str">
        <f t="shared" si="2"/>
        <v>&lt;&lt;P2&gt;&gt;</v>
      </c>
      <c r="H14" s="27" t="str">
        <f t="shared" si="2"/>
        <v>&lt;&lt;P2&gt;&gt;</v>
      </c>
      <c r="I14" s="27" t="str">
        <f t="shared" si="2"/>
        <v>&lt;&lt;P2&gt;&gt;</v>
      </c>
      <c r="J14" s="27" t="str">
        <f t="shared" si="2"/>
        <v>&lt;&lt;P2&gt;&gt;</v>
      </c>
      <c r="K14" s="27" t="str">
        <f t="shared" si="2"/>
        <v>&lt;&lt;P2&gt;&gt;</v>
      </c>
      <c r="L14" s="27" t="str">
        <f t="shared" si="2"/>
        <v>&lt;&lt;P2&gt;&gt;</v>
      </c>
      <c r="M14" s="27" t="str">
        <f t="shared" si="2"/>
        <v>&lt;&lt;P2&gt;&gt;</v>
      </c>
      <c r="N14" s="27" t="str">
        <f t="shared" si="2"/>
        <v>&lt;&lt;P2&gt;&gt;</v>
      </c>
      <c r="O14" s="27" t="str">
        <f t="shared" si="2"/>
        <v>&lt;&lt;P2&gt;&gt;</v>
      </c>
      <c r="P14" s="28" t="str">
        <f t="shared" si="2"/>
        <v>&lt;&lt;P2&gt;&gt;</v>
      </c>
      <c r="Q14" s="13"/>
    </row>
    <row r="15" spans="1:17" ht="18" customHeight="1">
      <c r="B15" s="19" t="s">
        <v>28</v>
      </c>
      <c r="C15" s="67" t="s">
        <v>61</v>
      </c>
      <c r="D15" s="29" t="str">
        <f t="shared" si="1"/>
        <v>&lt;&lt;P3&gt;&gt;</v>
      </c>
      <c r="E15" s="29" t="e">
        <f>D15*1.02</f>
        <v>#VALUE!</v>
      </c>
      <c r="F15" s="29" t="e">
        <f t="shared" ref="F15:P17" si="3">E15</f>
        <v>#VALUE!</v>
      </c>
      <c r="G15" s="29" t="e">
        <f>F15*1.02</f>
        <v>#VALUE!</v>
      </c>
      <c r="H15" s="29" t="e">
        <f t="shared" si="3"/>
        <v>#VALUE!</v>
      </c>
      <c r="I15" s="29" t="e">
        <f>H15*1.02</f>
        <v>#VALUE!</v>
      </c>
      <c r="J15" s="29" t="e">
        <f t="shared" si="3"/>
        <v>#VALUE!</v>
      </c>
      <c r="K15" s="29" t="e">
        <f>J15*1.02</f>
        <v>#VALUE!</v>
      </c>
      <c r="L15" s="29" t="e">
        <f t="shared" si="3"/>
        <v>#VALUE!</v>
      </c>
      <c r="M15" s="29" t="e">
        <f>L15*1.02</f>
        <v>#VALUE!</v>
      </c>
      <c r="N15" s="29" t="e">
        <f t="shared" si="3"/>
        <v>#VALUE!</v>
      </c>
      <c r="O15" s="29" t="e">
        <f>N15*1.02</f>
        <v>#VALUE!</v>
      </c>
      <c r="P15" s="21" t="e">
        <f t="shared" si="3"/>
        <v>#VALUE!</v>
      </c>
      <c r="Q15" s="13"/>
    </row>
    <row r="16" spans="1:17" ht="18" customHeight="1">
      <c r="B16" s="19" t="s">
        <v>14</v>
      </c>
      <c r="C16" s="67" t="s">
        <v>62</v>
      </c>
      <c r="D16" s="29" t="str">
        <f t="shared" si="1"/>
        <v>&lt;&lt;P4&gt;&gt;</v>
      </c>
      <c r="E16" s="29" t="str">
        <f>D16</f>
        <v>&lt;&lt;P4&gt;&gt;</v>
      </c>
      <c r="F16" s="29" t="str">
        <f t="shared" si="3"/>
        <v>&lt;&lt;P4&gt;&gt;</v>
      </c>
      <c r="G16" s="29" t="str">
        <f>F16</f>
        <v>&lt;&lt;P4&gt;&gt;</v>
      </c>
      <c r="H16" s="29" t="str">
        <f t="shared" si="3"/>
        <v>&lt;&lt;P4&gt;&gt;</v>
      </c>
      <c r="I16" s="29" t="str">
        <f>H16</f>
        <v>&lt;&lt;P4&gt;&gt;</v>
      </c>
      <c r="J16" s="29" t="str">
        <f t="shared" si="3"/>
        <v>&lt;&lt;P4&gt;&gt;</v>
      </c>
      <c r="K16" s="29" t="str">
        <f>J16</f>
        <v>&lt;&lt;P4&gt;&gt;</v>
      </c>
      <c r="L16" s="29" t="str">
        <f t="shared" si="3"/>
        <v>&lt;&lt;P4&gt;&gt;</v>
      </c>
      <c r="M16" s="29" t="str">
        <f>L16</f>
        <v>&lt;&lt;P4&gt;&gt;</v>
      </c>
      <c r="N16" s="29" t="str">
        <f t="shared" si="3"/>
        <v>&lt;&lt;P4&gt;&gt;</v>
      </c>
      <c r="O16" s="29" t="str">
        <f>N16</f>
        <v>&lt;&lt;P4&gt;&gt;</v>
      </c>
      <c r="P16" s="21" t="str">
        <f t="shared" si="3"/>
        <v>&lt;&lt;P4&gt;&gt;</v>
      </c>
      <c r="Q16" s="13"/>
    </row>
    <row r="17" spans="1:17" ht="18" customHeight="1">
      <c r="B17" s="19" t="s">
        <v>19</v>
      </c>
      <c r="C17" s="67" t="s">
        <v>63</v>
      </c>
      <c r="D17" s="29" t="str">
        <f t="shared" si="1"/>
        <v>&lt;&lt;P5&gt;&gt;</v>
      </c>
      <c r="E17" s="29" t="str">
        <f>D17</f>
        <v>&lt;&lt;P5&gt;&gt;</v>
      </c>
      <c r="F17" s="29" t="str">
        <f t="shared" si="3"/>
        <v>&lt;&lt;P5&gt;&gt;</v>
      </c>
      <c r="G17" s="29" t="str">
        <f>F17</f>
        <v>&lt;&lt;P5&gt;&gt;</v>
      </c>
      <c r="H17" s="29" t="str">
        <f t="shared" si="3"/>
        <v>&lt;&lt;P5&gt;&gt;</v>
      </c>
      <c r="I17" s="29" t="str">
        <f>H17</f>
        <v>&lt;&lt;P5&gt;&gt;</v>
      </c>
      <c r="J17" s="29" t="str">
        <f t="shared" si="3"/>
        <v>&lt;&lt;P5&gt;&gt;</v>
      </c>
      <c r="K17" s="29" t="str">
        <f>J17</f>
        <v>&lt;&lt;P5&gt;&gt;</v>
      </c>
      <c r="L17" s="29" t="str">
        <f t="shared" si="3"/>
        <v>&lt;&lt;P5&gt;&gt;</v>
      </c>
      <c r="M17" s="29" t="str">
        <f>L17</f>
        <v>&lt;&lt;P5&gt;&gt;</v>
      </c>
      <c r="N17" s="29" t="str">
        <f t="shared" si="3"/>
        <v>&lt;&lt;P5&gt;&gt;</v>
      </c>
      <c r="O17" s="29" t="str">
        <f>N17</f>
        <v>&lt;&lt;P5&gt;&gt;</v>
      </c>
      <c r="P17" s="21" t="str">
        <f t="shared" si="3"/>
        <v>&lt;&lt;P5&gt;&gt;</v>
      </c>
      <c r="Q17" s="13"/>
    </row>
    <row r="18" spans="1:17" ht="18" customHeight="1">
      <c r="B18" s="19" t="s">
        <v>13</v>
      </c>
      <c r="C18" s="67" t="s">
        <v>64</v>
      </c>
      <c r="D18" s="29" t="str">
        <f t="shared" si="1"/>
        <v>&lt;&lt;P6&gt;&gt;</v>
      </c>
      <c r="E18" s="29" t="str">
        <f t="shared" ref="E18:P18" si="4">D18</f>
        <v>&lt;&lt;P6&gt;&gt;</v>
      </c>
      <c r="F18" s="29" t="str">
        <f t="shared" si="4"/>
        <v>&lt;&lt;P6&gt;&gt;</v>
      </c>
      <c r="G18" s="29" t="str">
        <f t="shared" si="4"/>
        <v>&lt;&lt;P6&gt;&gt;</v>
      </c>
      <c r="H18" s="29" t="str">
        <f t="shared" si="4"/>
        <v>&lt;&lt;P6&gt;&gt;</v>
      </c>
      <c r="I18" s="29" t="str">
        <f t="shared" si="4"/>
        <v>&lt;&lt;P6&gt;&gt;</v>
      </c>
      <c r="J18" s="29" t="str">
        <f t="shared" si="4"/>
        <v>&lt;&lt;P6&gt;&gt;</v>
      </c>
      <c r="K18" s="29" t="str">
        <f t="shared" si="4"/>
        <v>&lt;&lt;P6&gt;&gt;</v>
      </c>
      <c r="L18" s="29" t="str">
        <f t="shared" si="4"/>
        <v>&lt;&lt;P6&gt;&gt;</v>
      </c>
      <c r="M18" s="29" t="str">
        <f t="shared" si="4"/>
        <v>&lt;&lt;P6&gt;&gt;</v>
      </c>
      <c r="N18" s="29" t="str">
        <f t="shared" si="4"/>
        <v>&lt;&lt;P6&gt;&gt;</v>
      </c>
      <c r="O18" s="29" t="str">
        <f t="shared" si="4"/>
        <v>&lt;&lt;P6&gt;&gt;</v>
      </c>
      <c r="P18" s="21" t="str">
        <f t="shared" si="4"/>
        <v>&lt;&lt;P6&gt;&gt;</v>
      </c>
      <c r="Q18" s="13"/>
    </row>
    <row r="19" spans="1:17" ht="18" customHeight="1">
      <c r="B19" s="19" t="s">
        <v>21</v>
      </c>
      <c r="C19" s="67" t="s">
        <v>65</v>
      </c>
      <c r="D19" s="29" t="str">
        <f t="shared" si="1"/>
        <v>&lt;&lt;P7&gt;&gt;</v>
      </c>
      <c r="E19" s="29" t="str">
        <f t="shared" ref="E19:P19" si="5">D19</f>
        <v>&lt;&lt;P7&gt;&gt;</v>
      </c>
      <c r="F19" s="29" t="str">
        <f t="shared" si="5"/>
        <v>&lt;&lt;P7&gt;&gt;</v>
      </c>
      <c r="G19" s="29" t="str">
        <f t="shared" si="5"/>
        <v>&lt;&lt;P7&gt;&gt;</v>
      </c>
      <c r="H19" s="29" t="str">
        <f t="shared" si="5"/>
        <v>&lt;&lt;P7&gt;&gt;</v>
      </c>
      <c r="I19" s="29" t="str">
        <f t="shared" si="5"/>
        <v>&lt;&lt;P7&gt;&gt;</v>
      </c>
      <c r="J19" s="29" t="str">
        <f t="shared" si="5"/>
        <v>&lt;&lt;P7&gt;&gt;</v>
      </c>
      <c r="K19" s="29" t="str">
        <f t="shared" si="5"/>
        <v>&lt;&lt;P7&gt;&gt;</v>
      </c>
      <c r="L19" s="29" t="str">
        <f t="shared" si="5"/>
        <v>&lt;&lt;P7&gt;&gt;</v>
      </c>
      <c r="M19" s="29" t="str">
        <f t="shared" si="5"/>
        <v>&lt;&lt;P7&gt;&gt;</v>
      </c>
      <c r="N19" s="29" t="str">
        <f t="shared" si="5"/>
        <v>&lt;&lt;P7&gt;&gt;</v>
      </c>
      <c r="O19" s="29" t="str">
        <f t="shared" si="5"/>
        <v>&lt;&lt;P7&gt;&gt;</v>
      </c>
      <c r="P19" s="21" t="str">
        <f t="shared" si="5"/>
        <v>&lt;&lt;P7&gt;&gt;</v>
      </c>
      <c r="Q19" s="13"/>
    </row>
    <row r="20" spans="1:17" ht="18" customHeight="1">
      <c r="B20" s="19" t="s">
        <v>22</v>
      </c>
      <c r="C20" s="29" t="e">
        <f t="shared" ref="C20:H20" si="6">C33*0.003</f>
        <v>#VALUE!</v>
      </c>
      <c r="D20" s="29" t="e">
        <f t="shared" si="6"/>
        <v>#VALUE!</v>
      </c>
      <c r="E20" s="29" t="e">
        <f t="shared" si="6"/>
        <v>#VALUE!</v>
      </c>
      <c r="F20" s="29" t="e">
        <f t="shared" si="6"/>
        <v>#VALUE!</v>
      </c>
      <c r="G20" s="29" t="e">
        <f t="shared" si="6"/>
        <v>#VALUE!</v>
      </c>
      <c r="H20" s="29" t="e">
        <f t="shared" si="6"/>
        <v>#VALUE!</v>
      </c>
      <c r="I20" s="29" t="e">
        <f t="shared" ref="I20:P20" si="7">I33*0.003</f>
        <v>#VALUE!</v>
      </c>
      <c r="J20" s="29" t="e">
        <f t="shared" si="7"/>
        <v>#VALUE!</v>
      </c>
      <c r="K20" s="29" t="e">
        <f t="shared" si="7"/>
        <v>#VALUE!</v>
      </c>
      <c r="L20" s="29" t="e">
        <f t="shared" si="7"/>
        <v>#VALUE!</v>
      </c>
      <c r="M20" s="29" t="e">
        <f t="shared" si="7"/>
        <v>#VALUE!</v>
      </c>
      <c r="N20" s="29" t="e">
        <f t="shared" si="7"/>
        <v>#VALUE!</v>
      </c>
      <c r="O20" s="29" t="e">
        <f t="shared" si="7"/>
        <v>#VALUE!</v>
      </c>
      <c r="P20" s="21" t="e">
        <f t="shared" si="7"/>
        <v>#VALUE!</v>
      </c>
      <c r="Q20" s="13"/>
    </row>
    <row r="21" spans="1:17" ht="18" customHeight="1">
      <c r="B21" s="19" t="s">
        <v>20</v>
      </c>
      <c r="C21" s="67" t="s">
        <v>66</v>
      </c>
      <c r="D21" s="29" t="str">
        <f>C21</f>
        <v>&lt;&lt;P8&gt;&gt;</v>
      </c>
      <c r="E21" s="29" t="str">
        <f t="shared" ref="E21:P21" si="8">D21</f>
        <v>&lt;&lt;P8&gt;&gt;</v>
      </c>
      <c r="F21" s="29" t="str">
        <f t="shared" si="8"/>
        <v>&lt;&lt;P8&gt;&gt;</v>
      </c>
      <c r="G21" s="29" t="str">
        <f t="shared" si="8"/>
        <v>&lt;&lt;P8&gt;&gt;</v>
      </c>
      <c r="H21" s="29" t="str">
        <f t="shared" si="8"/>
        <v>&lt;&lt;P8&gt;&gt;</v>
      </c>
      <c r="I21" s="29" t="str">
        <f t="shared" si="8"/>
        <v>&lt;&lt;P8&gt;&gt;</v>
      </c>
      <c r="J21" s="29" t="str">
        <f t="shared" si="8"/>
        <v>&lt;&lt;P8&gt;&gt;</v>
      </c>
      <c r="K21" s="29" t="str">
        <f t="shared" si="8"/>
        <v>&lt;&lt;P8&gt;&gt;</v>
      </c>
      <c r="L21" s="29" t="str">
        <f t="shared" si="8"/>
        <v>&lt;&lt;P8&gt;&gt;</v>
      </c>
      <c r="M21" s="29" t="str">
        <f t="shared" si="8"/>
        <v>&lt;&lt;P8&gt;&gt;</v>
      </c>
      <c r="N21" s="29" t="str">
        <f t="shared" si="8"/>
        <v>&lt;&lt;P8&gt;&gt;</v>
      </c>
      <c r="O21" s="29" t="str">
        <f t="shared" si="8"/>
        <v>&lt;&lt;P8&gt;&gt;</v>
      </c>
      <c r="P21" s="21" t="str">
        <f t="shared" si="8"/>
        <v>&lt;&lt;P8&gt;&gt;</v>
      </c>
      <c r="Q21" s="14"/>
    </row>
    <row r="22" spans="1:17" ht="18" customHeight="1">
      <c r="B22" s="19" t="s">
        <v>47</v>
      </c>
      <c r="C22" s="29">
        <f t="shared" ref="C22:P22" si="9">$C9/14</f>
        <v>0</v>
      </c>
      <c r="D22" s="29">
        <f t="shared" si="9"/>
        <v>0</v>
      </c>
      <c r="E22" s="29">
        <f t="shared" si="9"/>
        <v>0</v>
      </c>
      <c r="F22" s="29">
        <f t="shared" si="9"/>
        <v>0</v>
      </c>
      <c r="G22" s="29">
        <f t="shared" si="9"/>
        <v>0</v>
      </c>
      <c r="H22" s="29">
        <f t="shared" si="9"/>
        <v>0</v>
      </c>
      <c r="I22" s="29">
        <f t="shared" si="9"/>
        <v>0</v>
      </c>
      <c r="J22" s="29">
        <f t="shared" si="9"/>
        <v>0</v>
      </c>
      <c r="K22" s="29">
        <f t="shared" si="9"/>
        <v>0</v>
      </c>
      <c r="L22" s="29">
        <f t="shared" si="9"/>
        <v>0</v>
      </c>
      <c r="M22" s="29">
        <f t="shared" si="9"/>
        <v>0</v>
      </c>
      <c r="N22" s="29">
        <f t="shared" si="9"/>
        <v>0</v>
      </c>
      <c r="O22" s="29">
        <f t="shared" si="9"/>
        <v>0</v>
      </c>
      <c r="P22" s="21">
        <f t="shared" si="9"/>
        <v>0</v>
      </c>
      <c r="Q22" s="13"/>
    </row>
    <row r="23" spans="1:17" s="35" customFormat="1" ht="18" customHeight="1">
      <c r="A23" s="32"/>
      <c r="B23" s="61" t="s">
        <v>58</v>
      </c>
      <c r="C23" s="33">
        <v>0</v>
      </c>
      <c r="D23" s="33">
        <f>$C$5*0.03</f>
        <v>0</v>
      </c>
      <c r="E23" s="33">
        <f t="shared" ref="E23:H23" si="10">$C$5*0.03</f>
        <v>0</v>
      </c>
      <c r="F23" s="33">
        <f t="shared" si="10"/>
        <v>0</v>
      </c>
      <c r="G23" s="33">
        <f t="shared" si="10"/>
        <v>0</v>
      </c>
      <c r="H23" s="33">
        <f t="shared" si="10"/>
        <v>0</v>
      </c>
      <c r="I23" s="33">
        <f>$C$5*0.04</f>
        <v>0</v>
      </c>
      <c r="J23" s="33">
        <f t="shared" ref="J23:M23" si="11">$C$5*0.04</f>
        <v>0</v>
      </c>
      <c r="K23" s="33">
        <f t="shared" si="11"/>
        <v>0</v>
      </c>
      <c r="L23" s="33">
        <f t="shared" si="11"/>
        <v>0</v>
      </c>
      <c r="M23" s="33">
        <f t="shared" si="11"/>
        <v>0</v>
      </c>
      <c r="N23" s="33">
        <f>$C$5*0.05</f>
        <v>0</v>
      </c>
      <c r="O23" s="33">
        <f t="shared" ref="O23:P23" si="12">$C$5*0.05</f>
        <v>0</v>
      </c>
      <c r="P23" s="21">
        <f t="shared" si="12"/>
        <v>0</v>
      </c>
      <c r="Q23" s="34"/>
    </row>
    <row r="24" spans="1:17" ht="18" customHeight="1">
      <c r="B24" s="19" t="s">
        <v>36</v>
      </c>
      <c r="C24" s="29" t="e">
        <f t="shared" ref="C24:P24" si="13">$C9*$C10*0.025</f>
        <v>#VALUE!</v>
      </c>
      <c r="D24" s="29" t="e">
        <f t="shared" si="13"/>
        <v>#VALUE!</v>
      </c>
      <c r="E24" s="29" t="e">
        <f t="shared" si="13"/>
        <v>#VALUE!</v>
      </c>
      <c r="F24" s="29" t="e">
        <f t="shared" si="13"/>
        <v>#VALUE!</v>
      </c>
      <c r="G24" s="29" t="e">
        <f t="shared" si="13"/>
        <v>#VALUE!</v>
      </c>
      <c r="H24" s="29" t="e">
        <f t="shared" si="13"/>
        <v>#VALUE!</v>
      </c>
      <c r="I24" s="29" t="e">
        <f t="shared" si="13"/>
        <v>#VALUE!</v>
      </c>
      <c r="J24" s="29" t="e">
        <f t="shared" si="13"/>
        <v>#VALUE!</v>
      </c>
      <c r="K24" s="29" t="e">
        <f t="shared" si="13"/>
        <v>#VALUE!</v>
      </c>
      <c r="L24" s="29" t="e">
        <f t="shared" si="13"/>
        <v>#VALUE!</v>
      </c>
      <c r="M24" s="29" t="e">
        <f t="shared" si="13"/>
        <v>#VALUE!</v>
      </c>
      <c r="N24" s="29" t="e">
        <f t="shared" si="13"/>
        <v>#VALUE!</v>
      </c>
      <c r="O24" s="29" t="e">
        <f t="shared" si="13"/>
        <v>#VALUE!</v>
      </c>
      <c r="P24" s="21" t="e">
        <f t="shared" si="13"/>
        <v>#VALUE!</v>
      </c>
      <c r="Q24" s="13"/>
    </row>
    <row r="25" spans="1:17" ht="18" customHeight="1">
      <c r="B25" s="19" t="s">
        <v>29</v>
      </c>
      <c r="C25" s="29" t="e">
        <f>C9*(1-C10)*0.05</f>
        <v>#VALUE!</v>
      </c>
      <c r="D25" s="29" t="e">
        <f>C9*(1-C10)*0.05</f>
        <v>#VALUE!</v>
      </c>
      <c r="E25" s="29" t="e">
        <f>C9*(1-C10)*0.05</f>
        <v>#VALUE!</v>
      </c>
      <c r="F25" s="29" t="e">
        <f>C9*(1-C10)*0.05</f>
        <v>#VALUE!</v>
      </c>
      <c r="G25" s="29" t="e">
        <f>C9*(1-C10)*0.05</f>
        <v>#VALUE!</v>
      </c>
      <c r="H25" s="29" t="e">
        <f>C9*(1-C10)*0.05</f>
        <v>#VALUE!</v>
      </c>
      <c r="I25" s="29" t="e">
        <f>C9*(1-C10)*0.05</f>
        <v>#VALUE!</v>
      </c>
      <c r="J25" s="29" t="e">
        <f>C9*(1-C10)*0.05</f>
        <v>#VALUE!</v>
      </c>
      <c r="K25" s="29" t="e">
        <f>C9*(1-C10)*0.05</f>
        <v>#VALUE!</v>
      </c>
      <c r="L25" s="29" t="e">
        <f>C9*(1-C10)*0.05</f>
        <v>#VALUE!</v>
      </c>
      <c r="M25" s="29" t="e">
        <f>C9*(1-C10)*0.05</f>
        <v>#VALUE!</v>
      </c>
      <c r="N25" s="29" t="e">
        <f>C9*(1-C10)*0.05</f>
        <v>#VALUE!</v>
      </c>
      <c r="O25" s="29" t="e">
        <f>C9*(1-C10)*0.05</f>
        <v>#VALUE!</v>
      </c>
      <c r="P25" s="21" t="e">
        <f>C9*(1-C10)*0.05</f>
        <v>#VALUE!</v>
      </c>
      <c r="Q25" s="13"/>
    </row>
    <row r="26" spans="1:17" ht="18" customHeight="1">
      <c r="B26" s="19" t="s">
        <v>40</v>
      </c>
      <c r="C26" s="67" t="s">
        <v>67</v>
      </c>
      <c r="D26" s="29" t="str">
        <f>C26</f>
        <v>&lt;&lt;P9&gt;&gt;</v>
      </c>
      <c r="E26" s="29" t="str">
        <f t="shared" ref="E26:P26" si="14">D26</f>
        <v>&lt;&lt;P9&gt;&gt;</v>
      </c>
      <c r="F26" s="29" t="str">
        <f t="shared" si="14"/>
        <v>&lt;&lt;P9&gt;&gt;</v>
      </c>
      <c r="G26" s="29" t="str">
        <f t="shared" si="14"/>
        <v>&lt;&lt;P9&gt;&gt;</v>
      </c>
      <c r="H26" s="29" t="str">
        <f t="shared" si="14"/>
        <v>&lt;&lt;P9&gt;&gt;</v>
      </c>
      <c r="I26" s="29" t="str">
        <f t="shared" si="14"/>
        <v>&lt;&lt;P9&gt;&gt;</v>
      </c>
      <c r="J26" s="29" t="str">
        <f t="shared" si="14"/>
        <v>&lt;&lt;P9&gt;&gt;</v>
      </c>
      <c r="K26" s="29" t="str">
        <f t="shared" si="14"/>
        <v>&lt;&lt;P9&gt;&gt;</v>
      </c>
      <c r="L26" s="29" t="str">
        <f t="shared" si="14"/>
        <v>&lt;&lt;P9&gt;&gt;</v>
      </c>
      <c r="M26" s="29" t="str">
        <f t="shared" si="14"/>
        <v>&lt;&lt;P9&gt;&gt;</v>
      </c>
      <c r="N26" s="29" t="str">
        <f t="shared" si="14"/>
        <v>&lt;&lt;P9&gt;&gt;</v>
      </c>
      <c r="O26" s="29" t="str">
        <f t="shared" si="14"/>
        <v>&lt;&lt;P9&gt;&gt;</v>
      </c>
      <c r="P26" s="21" t="str">
        <f t="shared" si="14"/>
        <v>&lt;&lt;P9&gt;&gt;</v>
      </c>
      <c r="Q26" s="13"/>
    </row>
    <row r="27" spans="1:17" ht="18" customHeight="1">
      <c r="B27" s="37" t="s">
        <v>24</v>
      </c>
      <c r="C27" s="38" t="e">
        <f>SUM(C14:C26)</f>
        <v>#VALUE!</v>
      </c>
      <c r="D27" s="38" t="e">
        <f t="shared" ref="D27:P27" si="15">SUM(D14:D26)</f>
        <v>#VALUE!</v>
      </c>
      <c r="E27" s="38" t="e">
        <f t="shared" si="15"/>
        <v>#VALUE!</v>
      </c>
      <c r="F27" s="38" t="e">
        <f t="shared" si="15"/>
        <v>#VALUE!</v>
      </c>
      <c r="G27" s="38" t="e">
        <f t="shared" si="15"/>
        <v>#VALUE!</v>
      </c>
      <c r="H27" s="38" t="e">
        <f t="shared" si="15"/>
        <v>#VALUE!</v>
      </c>
      <c r="I27" s="38" t="e">
        <f t="shared" si="15"/>
        <v>#VALUE!</v>
      </c>
      <c r="J27" s="38" t="e">
        <f t="shared" si="15"/>
        <v>#VALUE!</v>
      </c>
      <c r="K27" s="38" t="e">
        <f t="shared" si="15"/>
        <v>#VALUE!</v>
      </c>
      <c r="L27" s="38" t="e">
        <f t="shared" si="15"/>
        <v>#VALUE!</v>
      </c>
      <c r="M27" s="38" t="e">
        <f t="shared" si="15"/>
        <v>#VALUE!</v>
      </c>
      <c r="N27" s="38" t="e">
        <f t="shared" si="15"/>
        <v>#VALUE!</v>
      </c>
      <c r="O27" s="38" t="e">
        <f t="shared" si="15"/>
        <v>#VALUE!</v>
      </c>
      <c r="P27" s="39" t="e">
        <f t="shared" si="15"/>
        <v>#VALUE!</v>
      </c>
      <c r="Q27" s="13"/>
    </row>
    <row r="28" spans="1:17" ht="18" customHeight="1" thickBot="1">
      <c r="B28" s="40" t="s">
        <v>25</v>
      </c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6" t="e">
        <f>SUM(B27:P27)</f>
        <v>#VALUE!</v>
      </c>
      <c r="Q28" s="13"/>
    </row>
    <row r="29" spans="1:17" ht="18" customHeight="1" thickBot="1">
      <c r="C29" s="18" t="s">
        <v>55</v>
      </c>
      <c r="I29" s="50"/>
      <c r="K29" s="6"/>
      <c r="L29" s="5"/>
      <c r="N29" s="50"/>
      <c r="O29" s="57"/>
    </row>
    <row r="30" spans="1:17" ht="18" customHeight="1">
      <c r="A30" s="10" t="s">
        <v>33</v>
      </c>
      <c r="B30" s="72" t="s">
        <v>23</v>
      </c>
      <c r="C30" s="79" t="s">
        <v>52</v>
      </c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  <row r="31" spans="1:17" ht="18" customHeight="1">
      <c r="A31" s="16"/>
      <c r="B31" s="73"/>
      <c r="C31" s="23" t="s">
        <v>16</v>
      </c>
      <c r="D31" s="23" t="s">
        <v>17</v>
      </c>
      <c r="E31" s="24" t="s">
        <v>18</v>
      </c>
      <c r="F31" s="24" t="s">
        <v>0</v>
      </c>
      <c r="G31" s="24" t="s">
        <v>1</v>
      </c>
      <c r="H31" s="24" t="s">
        <v>2</v>
      </c>
      <c r="I31" s="24" t="s">
        <v>3</v>
      </c>
      <c r="J31" s="24" t="s">
        <v>4</v>
      </c>
      <c r="K31" s="24" t="s">
        <v>5</v>
      </c>
      <c r="L31" s="24" t="s">
        <v>6</v>
      </c>
      <c r="M31" s="24" t="s">
        <v>7</v>
      </c>
      <c r="N31" s="24" t="s">
        <v>8</v>
      </c>
      <c r="O31" s="24" t="s">
        <v>9</v>
      </c>
      <c r="P31" s="25" t="s">
        <v>10</v>
      </c>
    </row>
    <row r="32" spans="1:17" ht="18" customHeight="1">
      <c r="A32" s="71" t="s">
        <v>69</v>
      </c>
      <c r="B32" s="73"/>
      <c r="C32" s="23" t="s">
        <v>59</v>
      </c>
      <c r="D32" s="23">
        <v>2018</v>
      </c>
      <c r="E32" s="24">
        <v>2019</v>
      </c>
      <c r="F32" s="23">
        <v>2020</v>
      </c>
      <c r="G32" s="23">
        <v>2021</v>
      </c>
      <c r="H32" s="24">
        <v>2022</v>
      </c>
      <c r="I32" s="23">
        <v>2023</v>
      </c>
      <c r="J32" s="23">
        <v>2024</v>
      </c>
      <c r="K32" s="24">
        <v>2025</v>
      </c>
      <c r="L32" s="23">
        <v>2026</v>
      </c>
      <c r="M32" s="23">
        <v>2027</v>
      </c>
      <c r="N32" s="24">
        <v>2028</v>
      </c>
      <c r="O32" s="23">
        <v>2029</v>
      </c>
      <c r="P32" s="56">
        <v>2030</v>
      </c>
    </row>
    <row r="33" spans="1:17" ht="18" customHeight="1">
      <c r="A33" s="15" t="e">
        <f>A31*A32</f>
        <v>#VALUE!</v>
      </c>
      <c r="B33" s="19" t="s">
        <v>30</v>
      </c>
      <c r="C33" s="29" t="e">
        <f>$A31*$A32*0.75</f>
        <v>#VALUE!</v>
      </c>
      <c r="D33" s="29" t="e">
        <f t="shared" ref="D33:O33" si="16">$A31*$A32*0.75</f>
        <v>#VALUE!</v>
      </c>
      <c r="E33" s="29" t="e">
        <f t="shared" si="16"/>
        <v>#VALUE!</v>
      </c>
      <c r="F33" s="29" t="e">
        <f t="shared" si="16"/>
        <v>#VALUE!</v>
      </c>
      <c r="G33" s="29" t="e">
        <f t="shared" si="16"/>
        <v>#VALUE!</v>
      </c>
      <c r="H33" s="29" t="e">
        <f t="shared" si="16"/>
        <v>#VALUE!</v>
      </c>
      <c r="I33" s="29" t="e">
        <f t="shared" si="16"/>
        <v>#VALUE!</v>
      </c>
      <c r="J33" s="29" t="e">
        <f t="shared" si="16"/>
        <v>#VALUE!</v>
      </c>
      <c r="K33" s="29" t="e">
        <f t="shared" si="16"/>
        <v>#VALUE!</v>
      </c>
      <c r="L33" s="29" t="e">
        <f t="shared" si="16"/>
        <v>#VALUE!</v>
      </c>
      <c r="M33" s="29" t="e">
        <f t="shared" si="16"/>
        <v>#VALUE!</v>
      </c>
      <c r="N33" s="29" t="e">
        <f t="shared" si="16"/>
        <v>#VALUE!</v>
      </c>
      <c r="O33" s="29" t="e">
        <f t="shared" si="16"/>
        <v>#VALUE!</v>
      </c>
      <c r="P33" s="21" t="e">
        <f>$A31*$A32*0.75</f>
        <v>#VALUE!</v>
      </c>
      <c r="Q33" s="49" t="e">
        <f>SUM(E33:P33)</f>
        <v>#VALUE!</v>
      </c>
    </row>
    <row r="34" spans="1:17" ht="18" customHeight="1">
      <c r="B34" s="19" t="s">
        <v>26</v>
      </c>
      <c r="C34" s="29" t="e">
        <f t="shared" ref="C34:P34" si="17">C33-C27</f>
        <v>#VALUE!</v>
      </c>
      <c r="D34" s="29" t="e">
        <f t="shared" si="17"/>
        <v>#VALUE!</v>
      </c>
      <c r="E34" s="29" t="e">
        <f t="shared" si="17"/>
        <v>#VALUE!</v>
      </c>
      <c r="F34" s="29" t="e">
        <f t="shared" si="17"/>
        <v>#VALUE!</v>
      </c>
      <c r="G34" s="29" t="e">
        <f t="shared" si="17"/>
        <v>#VALUE!</v>
      </c>
      <c r="H34" s="29" t="e">
        <f t="shared" si="17"/>
        <v>#VALUE!</v>
      </c>
      <c r="I34" s="29" t="e">
        <f t="shared" si="17"/>
        <v>#VALUE!</v>
      </c>
      <c r="J34" s="29" t="e">
        <f t="shared" si="17"/>
        <v>#VALUE!</v>
      </c>
      <c r="K34" s="29" t="e">
        <f t="shared" si="17"/>
        <v>#VALUE!</v>
      </c>
      <c r="L34" s="29" t="e">
        <f t="shared" si="17"/>
        <v>#VALUE!</v>
      </c>
      <c r="M34" s="29" t="e">
        <f t="shared" si="17"/>
        <v>#VALUE!</v>
      </c>
      <c r="N34" s="29" t="e">
        <f t="shared" si="17"/>
        <v>#VALUE!</v>
      </c>
      <c r="O34" s="29" t="e">
        <f t="shared" si="17"/>
        <v>#VALUE!</v>
      </c>
      <c r="P34" s="21" t="e">
        <f t="shared" si="17"/>
        <v>#VALUE!</v>
      </c>
      <c r="Q34" s="49" t="e">
        <f>SUM(C34:P34)</f>
        <v>#VALUE!</v>
      </c>
    </row>
    <row r="35" spans="1:17" ht="18" customHeight="1" thickBot="1">
      <c r="B35" s="41" t="s">
        <v>39</v>
      </c>
      <c r="C35" s="42" t="e">
        <f>IRR(B42:C42)</f>
        <v>#VALUE!</v>
      </c>
      <c r="D35" s="42" t="e">
        <f>IRR(B42:D42)</f>
        <v>#VALUE!</v>
      </c>
      <c r="E35" s="42" t="e">
        <f>IRR(B42:E42)</f>
        <v>#VALUE!</v>
      </c>
      <c r="F35" s="42" t="e">
        <f>IRR(B42:F42)</f>
        <v>#VALUE!</v>
      </c>
      <c r="G35" s="44" t="e">
        <f>IRR(B42:G42)</f>
        <v>#VALUE!</v>
      </c>
      <c r="H35" s="44" t="e">
        <f>IRR(B42:H42)</f>
        <v>#VALUE!</v>
      </c>
      <c r="I35" s="44" t="e">
        <f>IRR(B42:I42)</f>
        <v>#VALUE!</v>
      </c>
      <c r="J35" s="47" t="e">
        <f>IRR(B42:J42)</f>
        <v>#VALUE!</v>
      </c>
      <c r="K35" s="42" t="e">
        <f>IRR(B42:K42)</f>
        <v>#VALUE!</v>
      </c>
      <c r="L35" s="44" t="e">
        <f>IRR(B42:L42)</f>
        <v>#VALUE!</v>
      </c>
      <c r="M35" s="42" t="e">
        <f>IRR(B42:M42)</f>
        <v>#VALUE!</v>
      </c>
      <c r="N35" s="42" t="e">
        <f>IRR(B42:N42)</f>
        <v>#VALUE!</v>
      </c>
      <c r="O35" s="42" t="e">
        <f>IRR(B42:O42)</f>
        <v>#VALUE!</v>
      </c>
      <c r="P35" s="58" t="e">
        <f>IRR(B42:P42)</f>
        <v>#VALUE!</v>
      </c>
    </row>
    <row r="36" spans="1:17" ht="18" customHeight="1" thickBot="1">
      <c r="A36" s="10" t="s">
        <v>37</v>
      </c>
      <c r="C36" s="18" t="s">
        <v>55</v>
      </c>
      <c r="I36" s="50"/>
      <c r="K36" s="6"/>
      <c r="L36" s="5"/>
      <c r="N36" s="50"/>
      <c r="O36" s="57"/>
    </row>
    <row r="37" spans="1:17" ht="18" customHeight="1">
      <c r="A37" s="11"/>
      <c r="B37" s="72" t="s">
        <v>23</v>
      </c>
      <c r="C37" s="74" t="s">
        <v>53</v>
      </c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5"/>
    </row>
    <row r="38" spans="1:17" ht="18" customHeight="1">
      <c r="B38" s="73"/>
      <c r="C38" s="23" t="s">
        <v>16</v>
      </c>
      <c r="D38" s="23" t="s">
        <v>17</v>
      </c>
      <c r="E38" s="24" t="s">
        <v>18</v>
      </c>
      <c r="F38" s="24" t="s">
        <v>0</v>
      </c>
      <c r="G38" s="24" t="s">
        <v>1</v>
      </c>
      <c r="H38" s="24" t="s">
        <v>2</v>
      </c>
      <c r="I38" s="24" t="s">
        <v>3</v>
      </c>
      <c r="J38" s="24" t="s">
        <v>4</v>
      </c>
      <c r="K38" s="24" t="s">
        <v>5</v>
      </c>
      <c r="L38" s="24" t="s">
        <v>6</v>
      </c>
      <c r="M38" s="24" t="s">
        <v>7</v>
      </c>
      <c r="N38" s="24" t="s">
        <v>8</v>
      </c>
      <c r="O38" s="24" t="s">
        <v>9</v>
      </c>
      <c r="P38" s="25" t="s">
        <v>10</v>
      </c>
    </row>
    <row r="39" spans="1:17" ht="18" customHeight="1">
      <c r="B39" s="73"/>
      <c r="C39" s="23">
        <v>2017</v>
      </c>
      <c r="D39" s="23">
        <v>2018</v>
      </c>
      <c r="E39" s="24">
        <v>2019</v>
      </c>
      <c r="F39" s="23">
        <v>2020</v>
      </c>
      <c r="G39" s="23">
        <v>2021</v>
      </c>
      <c r="H39" s="24">
        <v>2022</v>
      </c>
      <c r="I39" s="23">
        <v>2023</v>
      </c>
      <c r="J39" s="23">
        <v>2024</v>
      </c>
      <c r="K39" s="24">
        <v>2025</v>
      </c>
      <c r="L39" s="23">
        <v>2026</v>
      </c>
      <c r="M39" s="23">
        <v>2027</v>
      </c>
      <c r="N39" s="24">
        <v>2028</v>
      </c>
      <c r="O39" s="23">
        <v>2029</v>
      </c>
      <c r="P39" s="56">
        <v>2030</v>
      </c>
    </row>
    <row r="40" spans="1:17" ht="18" customHeight="1">
      <c r="B40" s="19" t="s">
        <v>30</v>
      </c>
      <c r="C40" s="29" t="e">
        <f>$A31*$A32*0.25</f>
        <v>#VALUE!</v>
      </c>
      <c r="D40" s="29" t="e">
        <f t="shared" ref="D40:O40" si="18">$A31*$A32*0.25</f>
        <v>#VALUE!</v>
      </c>
      <c r="E40" s="29" t="e">
        <f t="shared" si="18"/>
        <v>#VALUE!</v>
      </c>
      <c r="F40" s="29" t="e">
        <f t="shared" si="18"/>
        <v>#VALUE!</v>
      </c>
      <c r="G40" s="29" t="e">
        <f t="shared" si="18"/>
        <v>#VALUE!</v>
      </c>
      <c r="H40" s="29" t="e">
        <f t="shared" si="18"/>
        <v>#VALUE!</v>
      </c>
      <c r="I40" s="29" t="e">
        <f t="shared" si="18"/>
        <v>#VALUE!</v>
      </c>
      <c r="J40" s="29" t="e">
        <f t="shared" si="18"/>
        <v>#VALUE!</v>
      </c>
      <c r="K40" s="29" t="e">
        <f t="shared" si="18"/>
        <v>#VALUE!</v>
      </c>
      <c r="L40" s="29" t="e">
        <f t="shared" si="18"/>
        <v>#VALUE!</v>
      </c>
      <c r="M40" s="29" t="e">
        <f t="shared" si="18"/>
        <v>#VALUE!</v>
      </c>
      <c r="N40" s="29" t="e">
        <f t="shared" si="18"/>
        <v>#VALUE!</v>
      </c>
      <c r="O40" s="29" t="e">
        <f t="shared" si="18"/>
        <v>#VALUE!</v>
      </c>
      <c r="P40" s="21" t="e">
        <f>$A31*$A32*0.25</f>
        <v>#VALUE!</v>
      </c>
    </row>
    <row r="41" spans="1:17" ht="18" customHeight="1" thickBot="1">
      <c r="B41" s="41" t="s">
        <v>34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48" t="e">
        <f>SUM(B40:P40)</f>
        <v>#VALUE!</v>
      </c>
    </row>
    <row r="42" spans="1:17">
      <c r="A42" s="66" t="s">
        <v>41</v>
      </c>
      <c r="B42" s="16" t="e">
        <f>-C9*C10</f>
        <v>#VALUE!</v>
      </c>
      <c r="C42" s="14" t="e">
        <f t="shared" ref="C42:P42" si="19">C34</f>
        <v>#VALUE!</v>
      </c>
      <c r="D42" s="14" t="e">
        <f t="shared" si="19"/>
        <v>#VALUE!</v>
      </c>
      <c r="E42" s="14" t="e">
        <f t="shared" si="19"/>
        <v>#VALUE!</v>
      </c>
      <c r="F42" s="14" t="e">
        <f t="shared" si="19"/>
        <v>#VALUE!</v>
      </c>
      <c r="G42" s="14" t="e">
        <f t="shared" si="19"/>
        <v>#VALUE!</v>
      </c>
      <c r="H42" s="14" t="e">
        <f t="shared" si="19"/>
        <v>#VALUE!</v>
      </c>
      <c r="I42" s="14" t="e">
        <f t="shared" si="19"/>
        <v>#VALUE!</v>
      </c>
      <c r="J42" s="14" t="e">
        <f t="shared" si="19"/>
        <v>#VALUE!</v>
      </c>
      <c r="K42" s="14" t="e">
        <f t="shared" si="19"/>
        <v>#VALUE!</v>
      </c>
      <c r="L42" s="14" t="e">
        <f t="shared" si="19"/>
        <v>#VALUE!</v>
      </c>
      <c r="M42" s="14" t="e">
        <f t="shared" si="19"/>
        <v>#VALUE!</v>
      </c>
      <c r="N42" s="14" t="e">
        <f t="shared" si="19"/>
        <v>#VALUE!</v>
      </c>
      <c r="O42" s="14" t="e">
        <f t="shared" si="19"/>
        <v>#VALUE!</v>
      </c>
      <c r="P42" s="14" t="e">
        <f t="shared" si="19"/>
        <v>#VALUE!</v>
      </c>
    </row>
    <row r="44" spans="1:17">
      <c r="B44" s="12"/>
    </row>
  </sheetData>
  <mergeCells count="8">
    <mergeCell ref="B37:B39"/>
    <mergeCell ref="C37:P37"/>
    <mergeCell ref="B2:B4"/>
    <mergeCell ref="D2:Q2"/>
    <mergeCell ref="B11:B13"/>
    <mergeCell ref="C11:P11"/>
    <mergeCell ref="B30:B32"/>
    <mergeCell ref="C30:P30"/>
  </mergeCells>
  <phoneticPr fontId="3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3"/>
  <sheetViews>
    <sheetView zoomScale="170" zoomScaleNormal="170" zoomScalePageLayoutView="140" workbookViewId="0">
      <selection activeCell="C5" sqref="C5"/>
    </sheetView>
  </sheetViews>
  <sheetFormatPr defaultColWidth="10.875" defaultRowHeight="19.5"/>
  <cols>
    <col min="1" max="1" width="3.375" style="17" customWidth="1"/>
    <col min="2" max="2" width="37" style="17" customWidth="1"/>
    <col min="3" max="3" width="18.125" style="17" customWidth="1"/>
    <col min="4" max="16384" width="10.875" style="17"/>
  </cols>
  <sheetData>
    <row r="1" spans="2:3" ht="20.25" thickBot="1"/>
    <row r="2" spans="2:3" ht="24" customHeight="1">
      <c r="B2" s="54" t="s">
        <v>42</v>
      </c>
      <c r="C2" s="55" t="s">
        <v>43</v>
      </c>
    </row>
    <row r="3" spans="2:3" ht="20.100000000000001" customHeight="1">
      <c r="B3" s="51" t="s">
        <v>44</v>
      </c>
      <c r="C3" s="60" t="e">
        <f>'4-財務模型分析表'!P35</f>
        <v>#VALUE!</v>
      </c>
    </row>
    <row r="4" spans="2:3" ht="20.100000000000001" customHeight="1">
      <c r="B4" s="53" t="s">
        <v>45</v>
      </c>
      <c r="C4" s="62" t="s">
        <v>56</v>
      </c>
    </row>
    <row r="5" spans="2:3" ht="20.100000000000001" customHeight="1" thickBot="1">
      <c r="B5" s="52" t="s">
        <v>46</v>
      </c>
      <c r="C5" s="59" t="str">
        <f>'4-財務模型分析表'!C10</f>
        <v>&lt;&lt;P10&gt;&gt;</v>
      </c>
    </row>
    <row r="13" spans="2:3">
      <c r="C13" s="69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4-財務模型分析表</vt:lpstr>
      <vt:lpstr>5-財務效益分析表 </vt:lpstr>
    </vt:vector>
  </TitlesOfParts>
  <Company>CMT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Lleyton Chen 陳宗宏-進金生</cp:lastModifiedBy>
  <cp:lastPrinted>2018-07-18T01:42:00Z</cp:lastPrinted>
  <dcterms:created xsi:type="dcterms:W3CDTF">2008-11-21T03:01:53Z</dcterms:created>
  <dcterms:modified xsi:type="dcterms:W3CDTF">2020-07-29T08:49:50Z</dcterms:modified>
</cp:coreProperties>
</file>