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-105" yWindow="-105" windowWidth="20730" windowHeight="11760" tabRatio="932" firstSheet="3" activeTab="6"/>
  </bookViews>
  <sheets>
    <sheet name="STEAM &amp; GAS BALANCE" sheetId="1" r:id="rId1"/>
    <sheet name="JANUARI 2020" sheetId="5" r:id="rId2"/>
    <sheet name="FEBRUARI 2020" sheetId="28" r:id="rId3"/>
    <sheet name="MARET 2020" sheetId="29" r:id="rId4"/>
    <sheet name="APRIL 2020" sheetId="30" r:id="rId5"/>
    <sheet name="MEI 2020" sheetId="31" r:id="rId6"/>
    <sheet name="JUNI 2020" sheetId="32" r:id="rId7"/>
  </sheets>
  <externalReferences>
    <externalReference r:id="rId8"/>
    <externalReference r:id="rId9"/>
  </externalReferenc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5" i="32"/>
  <c r="G185"/>
  <c r="AK185" s="1"/>
  <c r="H185"/>
  <c r="I185"/>
  <c r="J185"/>
  <c r="K185"/>
  <c r="L185"/>
  <c r="M185"/>
  <c r="N185"/>
  <c r="O185"/>
  <c r="P185"/>
  <c r="Q185"/>
  <c r="R185"/>
  <c r="S185"/>
  <c r="T185"/>
  <c r="U185"/>
  <c r="V185"/>
  <c r="W185"/>
  <c r="AL185" s="1"/>
  <c r="X185"/>
  <c r="Y185"/>
  <c r="Z185"/>
  <c r="AA185"/>
  <c r="AB185"/>
  <c r="AC185"/>
  <c r="AD185"/>
  <c r="AE185"/>
  <c r="AF185"/>
  <c r="AG185"/>
  <c r="AH185"/>
  <c r="AI185"/>
  <c r="AJ185"/>
  <c r="F186"/>
  <c r="G186"/>
  <c r="H186"/>
  <c r="AK186" s="1"/>
  <c r="I186"/>
  <c r="J186"/>
  <c r="K186"/>
  <c r="L186"/>
  <c r="M186"/>
  <c r="N186"/>
  <c r="O186"/>
  <c r="P186"/>
  <c r="Q186"/>
  <c r="R186"/>
  <c r="S186"/>
  <c r="T186"/>
  <c r="U186"/>
  <c r="V186"/>
  <c r="W186"/>
  <c r="X186"/>
  <c r="AL186" s="1"/>
  <c r="Y186"/>
  <c r="Z186"/>
  <c r="AA186"/>
  <c r="AB186"/>
  <c r="AC186"/>
  <c r="AD186"/>
  <c r="AE186"/>
  <c r="AF186"/>
  <c r="AG186"/>
  <c r="AH186"/>
  <c r="AI186"/>
  <c r="AJ186"/>
  <c r="F187"/>
  <c r="G187"/>
  <c r="H187"/>
  <c r="I187"/>
  <c r="J187"/>
  <c r="K187"/>
  <c r="L187"/>
  <c r="M187"/>
  <c r="N187"/>
  <c r="O187"/>
  <c r="P187"/>
  <c r="Q187"/>
  <c r="R187"/>
  <c r="S187"/>
  <c r="T187"/>
  <c r="U187"/>
  <c r="AL187" s="1"/>
  <c r="V187"/>
  <c r="W187"/>
  <c r="X187"/>
  <c r="Y187"/>
  <c r="Z187"/>
  <c r="AA187"/>
  <c r="AB187"/>
  <c r="AC187"/>
  <c r="AD187"/>
  <c r="AE187"/>
  <c r="AF187"/>
  <c r="AG187"/>
  <c r="AH187"/>
  <c r="AI187"/>
  <c r="AJ187"/>
  <c r="AK187"/>
  <c r="AM187" s="1"/>
  <c r="AN187" s="1"/>
  <c r="E164"/>
  <c r="F164"/>
  <c r="G164" s="1"/>
  <c r="H164" s="1"/>
  <c r="I164" s="1"/>
  <c r="J164" s="1"/>
  <c r="K164" s="1"/>
  <c r="L164" s="1"/>
  <c r="M164" s="1"/>
  <c r="N164" s="1"/>
  <c r="O164" s="1"/>
  <c r="P164" s="1"/>
  <c r="Q164" s="1"/>
  <c r="R164" s="1"/>
  <c r="S164" s="1"/>
  <c r="T164" s="1"/>
  <c r="U164" s="1"/>
  <c r="V164" s="1"/>
  <c r="W164" s="1"/>
  <c r="X164" s="1"/>
  <c r="Y164" s="1"/>
  <c r="Z164" s="1"/>
  <c r="AA164" s="1"/>
  <c r="AB164" s="1"/>
  <c r="AC164" s="1"/>
  <c r="AD164" s="1"/>
  <c r="AE164" s="1"/>
  <c r="AF164" s="1"/>
  <c r="AG164" s="1"/>
  <c r="AH164" s="1"/>
  <c r="AI164" s="1"/>
  <c r="AJ164" s="1"/>
  <c r="E165"/>
  <c r="F165"/>
  <c r="G165" s="1"/>
  <c r="H165" s="1"/>
  <c r="I165" s="1"/>
  <c r="J165"/>
  <c r="K165" s="1"/>
  <c r="L165" s="1"/>
  <c r="M165" s="1"/>
  <c r="N165" s="1"/>
  <c r="O165" s="1"/>
  <c r="P165" s="1"/>
  <c r="Q165"/>
  <c r="R165"/>
  <c r="S165" s="1"/>
  <c r="T165"/>
  <c r="U165"/>
  <c r="V165"/>
  <c r="W165" s="1"/>
  <c r="X165"/>
  <c r="Y165" s="1"/>
  <c r="Z165" s="1"/>
  <c r="AA165" s="1"/>
  <c r="AB165" s="1"/>
  <c r="AC165" s="1"/>
  <c r="AD165" s="1"/>
  <c r="AE165"/>
  <c r="AF165" s="1"/>
  <c r="AG165" s="1"/>
  <c r="AH165" s="1"/>
  <c r="AI165" s="1"/>
  <c r="AJ165" s="1"/>
  <c r="E166"/>
  <c r="F166"/>
  <c r="G166" s="1"/>
  <c r="H166" s="1"/>
  <c r="I166" s="1"/>
  <c r="J166"/>
  <c r="K166" s="1"/>
  <c r="L166" s="1"/>
  <c r="M166" s="1"/>
  <c r="N166" s="1"/>
  <c r="O166" s="1"/>
  <c r="P166" s="1"/>
  <c r="Q166"/>
  <c r="R166"/>
  <c r="S166" s="1"/>
  <c r="T166"/>
  <c r="U166"/>
  <c r="V166"/>
  <c r="W166" s="1"/>
  <c r="X166"/>
  <c r="Y166" s="1"/>
  <c r="Z166" s="1"/>
  <c r="AA166" s="1"/>
  <c r="AB166" s="1"/>
  <c r="AC166" s="1"/>
  <c r="AD166" s="1"/>
  <c r="AE166"/>
  <c r="AF166" s="1"/>
  <c r="AG166" s="1"/>
  <c r="AH166" s="1"/>
  <c r="AI166" s="1"/>
  <c r="AJ166" s="1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AF143"/>
  <c r="AG143"/>
  <c r="AH143"/>
  <c r="AI143"/>
  <c r="G144"/>
  <c r="H144"/>
  <c r="I144"/>
  <c r="J144"/>
  <c r="K144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AF144"/>
  <c r="AG144"/>
  <c r="AH144"/>
  <c r="AI144"/>
  <c r="G145"/>
  <c r="H145"/>
  <c r="I145"/>
  <c r="J145"/>
  <c r="K145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AD145"/>
  <c r="AE145"/>
  <c r="AF145"/>
  <c r="AG145"/>
  <c r="AH145"/>
  <c r="AI145"/>
  <c r="F145"/>
  <c r="F144"/>
  <c r="F143"/>
  <c r="E130" i="31"/>
  <c r="E131"/>
  <c r="E132"/>
  <c r="E133"/>
  <c r="E134"/>
  <c r="E135"/>
  <c r="E136"/>
  <c r="E137"/>
  <c r="E138"/>
  <c r="E139"/>
  <c r="E140"/>
  <c r="E141"/>
  <c r="E142"/>
  <c r="E143"/>
  <c r="E164" s="1"/>
  <c r="F164" s="1"/>
  <c r="E144"/>
  <c r="E165" s="1"/>
  <c r="F165" s="1"/>
  <c r="E145"/>
  <c r="E129"/>
  <c r="AJ145" i="32"/>
  <c r="AJ144"/>
  <c r="AJ143"/>
  <c r="J165" i="31"/>
  <c r="K165"/>
  <c r="L165" s="1"/>
  <c r="M165" s="1"/>
  <c r="N165" s="1"/>
  <c r="O165" s="1"/>
  <c r="P165" s="1"/>
  <c r="Q165" s="1"/>
  <c r="R165" s="1"/>
  <c r="S165" s="1"/>
  <c r="S186" s="1"/>
  <c r="T165"/>
  <c r="U165"/>
  <c r="AF165"/>
  <c r="AG165" s="1"/>
  <c r="AH165" s="1"/>
  <c r="AI165" s="1"/>
  <c r="AJ165" s="1"/>
  <c r="AJ186" s="1"/>
  <c r="E166"/>
  <c r="F166" s="1"/>
  <c r="J166"/>
  <c r="K166"/>
  <c r="L166" s="1"/>
  <c r="M166" s="1"/>
  <c r="N166" s="1"/>
  <c r="O166" s="1"/>
  <c r="P166" s="1"/>
  <c r="Q166" s="1"/>
  <c r="R166" s="1"/>
  <c r="S166" s="1"/>
  <c r="S187" s="1"/>
  <c r="T166"/>
  <c r="U166"/>
  <c r="U187" s="1"/>
  <c r="AF166"/>
  <c r="AG166" s="1"/>
  <c r="AH166" s="1"/>
  <c r="AI166" s="1"/>
  <c r="AJ166" s="1"/>
  <c r="AJ187" s="1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AF143"/>
  <c r="AG143"/>
  <c r="AH143"/>
  <c r="AI143"/>
  <c r="AJ143"/>
  <c r="G144"/>
  <c r="H144"/>
  <c r="I144"/>
  <c r="J144"/>
  <c r="K144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AF144"/>
  <c r="AG144"/>
  <c r="AH144"/>
  <c r="AI144"/>
  <c r="AJ144"/>
  <c r="G145"/>
  <c r="H145"/>
  <c r="I145"/>
  <c r="J145"/>
  <c r="K145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AD145"/>
  <c r="AE145"/>
  <c r="AF145"/>
  <c r="AG145"/>
  <c r="AH145"/>
  <c r="AI145"/>
  <c r="AJ145"/>
  <c r="F145"/>
  <c r="F144"/>
  <c r="F143"/>
  <c r="E165" i="30"/>
  <c r="F166"/>
  <c r="V166"/>
  <c r="H167"/>
  <c r="M167"/>
  <c r="G144"/>
  <c r="H144"/>
  <c r="I144"/>
  <c r="J144"/>
  <c r="K144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AF144"/>
  <c r="AG144"/>
  <c r="AH144"/>
  <c r="AI144"/>
  <c r="G145"/>
  <c r="H145"/>
  <c r="H166" s="1"/>
  <c r="I145"/>
  <c r="J145"/>
  <c r="K145"/>
  <c r="K166" s="1"/>
  <c r="L145"/>
  <c r="L166" s="1"/>
  <c r="M145"/>
  <c r="M166" s="1"/>
  <c r="N145"/>
  <c r="N166" s="1"/>
  <c r="O145"/>
  <c r="P145"/>
  <c r="Q145"/>
  <c r="R145"/>
  <c r="S145"/>
  <c r="T145"/>
  <c r="U145"/>
  <c r="V145"/>
  <c r="W145"/>
  <c r="X145"/>
  <c r="Y145"/>
  <c r="Z145"/>
  <c r="AA145"/>
  <c r="AB145"/>
  <c r="AB166" s="1"/>
  <c r="AC145"/>
  <c r="AD145"/>
  <c r="AE145"/>
  <c r="AF145"/>
  <c r="AF166" s="1"/>
  <c r="AG145"/>
  <c r="AH145"/>
  <c r="AI145"/>
  <c r="G146"/>
  <c r="H146"/>
  <c r="I146"/>
  <c r="J146"/>
  <c r="K146"/>
  <c r="K167" s="1"/>
  <c r="L146"/>
  <c r="L167" s="1"/>
  <c r="M146"/>
  <c r="N146"/>
  <c r="N167" s="1"/>
  <c r="O146"/>
  <c r="P146"/>
  <c r="Q146"/>
  <c r="R146"/>
  <c r="S146"/>
  <c r="T146"/>
  <c r="U146"/>
  <c r="V146"/>
  <c r="V167" s="1"/>
  <c r="W146"/>
  <c r="X146"/>
  <c r="Y146"/>
  <c r="Z146"/>
  <c r="AA146"/>
  <c r="AB146"/>
  <c r="AB167" s="1"/>
  <c r="AC146"/>
  <c r="AD146"/>
  <c r="AE146"/>
  <c r="AF146"/>
  <c r="AF167" s="1"/>
  <c r="AG146"/>
  <c r="AH146"/>
  <c r="AI146"/>
  <c r="F146"/>
  <c r="F167" s="1"/>
  <c r="F145"/>
  <c r="F144"/>
  <c r="G117" i="29"/>
  <c r="H117"/>
  <c r="I117"/>
  <c r="J117"/>
  <c r="K117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AI117"/>
  <c r="AJ117"/>
  <c r="G118"/>
  <c r="H118"/>
  <c r="I118"/>
  <c r="J118"/>
  <c r="K118"/>
  <c r="L118"/>
  <c r="M118"/>
  <c r="N118"/>
  <c r="O118"/>
  <c r="P118"/>
  <c r="Q118"/>
  <c r="R118"/>
  <c r="S118"/>
  <c r="T118"/>
  <c r="U118"/>
  <c r="V118"/>
  <c r="W118"/>
  <c r="X118"/>
  <c r="Y118"/>
  <c r="Z118"/>
  <c r="AA118"/>
  <c r="AB118"/>
  <c r="AC118"/>
  <c r="AD118"/>
  <c r="AE118"/>
  <c r="AF118"/>
  <c r="AG118"/>
  <c r="AH118"/>
  <c r="AI118"/>
  <c r="AJ118"/>
  <c r="G119"/>
  <c r="H119"/>
  <c r="I119"/>
  <c r="J119"/>
  <c r="K119"/>
  <c r="L119"/>
  <c r="M119"/>
  <c r="N119"/>
  <c r="O119"/>
  <c r="P119"/>
  <c r="Q119"/>
  <c r="R119"/>
  <c r="S119"/>
  <c r="T119"/>
  <c r="U119"/>
  <c r="V119"/>
  <c r="W119"/>
  <c r="X119"/>
  <c r="Y119"/>
  <c r="Z119"/>
  <c r="AA119"/>
  <c r="AB119"/>
  <c r="AC119"/>
  <c r="AD119"/>
  <c r="AE119"/>
  <c r="AF119"/>
  <c r="AG119"/>
  <c r="AH119"/>
  <c r="AI119"/>
  <c r="AJ119"/>
  <c r="G120"/>
  <c r="H120"/>
  <c r="I120"/>
  <c r="J120"/>
  <c r="K120"/>
  <c r="L120"/>
  <c r="M120"/>
  <c r="N120"/>
  <c r="O120"/>
  <c r="P120"/>
  <c r="Q120"/>
  <c r="R120"/>
  <c r="S120"/>
  <c r="T120"/>
  <c r="U120"/>
  <c r="V120"/>
  <c r="W120"/>
  <c r="X120"/>
  <c r="Y120"/>
  <c r="Z120"/>
  <c r="AA120"/>
  <c r="AB120"/>
  <c r="AC120"/>
  <c r="AD120"/>
  <c r="AE120"/>
  <c r="AF120"/>
  <c r="AG120"/>
  <c r="AH120"/>
  <c r="AI120"/>
  <c r="AJ120"/>
  <c r="G121"/>
  <c r="H121"/>
  <c r="I121"/>
  <c r="J121"/>
  <c r="K121"/>
  <c r="L121"/>
  <c r="M121"/>
  <c r="N121"/>
  <c r="O121"/>
  <c r="P121"/>
  <c r="Q121"/>
  <c r="R121"/>
  <c r="S121"/>
  <c r="T121"/>
  <c r="U121"/>
  <c r="V121"/>
  <c r="W121"/>
  <c r="X121"/>
  <c r="Y121"/>
  <c r="Z121"/>
  <c r="AA121"/>
  <c r="AB121"/>
  <c r="AC121"/>
  <c r="AD121"/>
  <c r="AE121"/>
  <c r="AF121"/>
  <c r="AG121"/>
  <c r="AH121"/>
  <c r="AI121"/>
  <c r="AJ121"/>
  <c r="G122"/>
  <c r="H122"/>
  <c r="I122"/>
  <c r="J122"/>
  <c r="K122"/>
  <c r="L122"/>
  <c r="M122"/>
  <c r="N122"/>
  <c r="O122"/>
  <c r="P122"/>
  <c r="Q122"/>
  <c r="R122"/>
  <c r="S122"/>
  <c r="T122"/>
  <c r="U122"/>
  <c r="V122"/>
  <c r="W122"/>
  <c r="X122"/>
  <c r="Y122"/>
  <c r="Z122"/>
  <c r="AA122"/>
  <c r="AB122"/>
  <c r="AC122"/>
  <c r="AD122"/>
  <c r="AE122"/>
  <c r="AF122"/>
  <c r="AG122"/>
  <c r="AH122"/>
  <c r="AI122"/>
  <c r="AJ122"/>
  <c r="G123"/>
  <c r="H123"/>
  <c r="I123"/>
  <c r="J123"/>
  <c r="K123"/>
  <c r="L123"/>
  <c r="M123"/>
  <c r="N123"/>
  <c r="O123"/>
  <c r="P123"/>
  <c r="Q123"/>
  <c r="R123"/>
  <c r="S123"/>
  <c r="T123"/>
  <c r="U123"/>
  <c r="V123"/>
  <c r="W123"/>
  <c r="X123"/>
  <c r="Y123"/>
  <c r="Z123"/>
  <c r="AA123"/>
  <c r="AB123"/>
  <c r="AC123"/>
  <c r="AD123"/>
  <c r="AE123"/>
  <c r="AF123"/>
  <c r="AG123"/>
  <c r="AH123"/>
  <c r="AI123"/>
  <c r="AJ123"/>
  <c r="G124"/>
  <c r="H124"/>
  <c r="I124"/>
  <c r="J124"/>
  <c r="K124"/>
  <c r="L124"/>
  <c r="M124"/>
  <c r="N124"/>
  <c r="O124"/>
  <c r="P124"/>
  <c r="Q124"/>
  <c r="R124"/>
  <c r="S124"/>
  <c r="T124"/>
  <c r="U124"/>
  <c r="V124"/>
  <c r="W124"/>
  <c r="X124"/>
  <c r="Y124"/>
  <c r="Z124"/>
  <c r="AA124"/>
  <c r="AB124"/>
  <c r="AC124"/>
  <c r="AD124"/>
  <c r="AE124"/>
  <c r="AF124"/>
  <c r="AG124"/>
  <c r="AH124"/>
  <c r="AI124"/>
  <c r="AJ124"/>
  <c r="G125"/>
  <c r="H125"/>
  <c r="I125"/>
  <c r="J125"/>
  <c r="K125"/>
  <c r="L125"/>
  <c r="M125"/>
  <c r="N125"/>
  <c r="O125"/>
  <c r="P125"/>
  <c r="Q125"/>
  <c r="R125"/>
  <c r="S125"/>
  <c r="T125"/>
  <c r="U125"/>
  <c r="V125"/>
  <c r="W125"/>
  <c r="X125"/>
  <c r="Y125"/>
  <c r="Z125"/>
  <c r="AA125"/>
  <c r="AB125"/>
  <c r="AC125"/>
  <c r="AD125"/>
  <c r="AE125"/>
  <c r="AF125"/>
  <c r="AG125"/>
  <c r="AH125"/>
  <c r="AI125"/>
  <c r="AJ125"/>
  <c r="G126"/>
  <c r="H126"/>
  <c r="I126"/>
  <c r="J126"/>
  <c r="K126"/>
  <c r="L126"/>
  <c r="M126"/>
  <c r="N126"/>
  <c r="O126"/>
  <c r="P126"/>
  <c r="Q126"/>
  <c r="R126"/>
  <c r="S126"/>
  <c r="T126"/>
  <c r="U126"/>
  <c r="V126"/>
  <c r="W126"/>
  <c r="X126"/>
  <c r="Y126"/>
  <c r="Z126"/>
  <c r="AA126"/>
  <c r="AB126"/>
  <c r="AC126"/>
  <c r="AD126"/>
  <c r="AE126"/>
  <c r="AF126"/>
  <c r="AG126"/>
  <c r="AH126"/>
  <c r="AI126"/>
  <c r="AJ126"/>
  <c r="G127"/>
  <c r="H127"/>
  <c r="I127"/>
  <c r="J127"/>
  <c r="K127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AD127"/>
  <c r="AE127"/>
  <c r="AF127"/>
  <c r="AG127"/>
  <c r="AH127"/>
  <c r="AI127"/>
  <c r="AJ127"/>
  <c r="G128"/>
  <c r="H128"/>
  <c r="I128"/>
  <c r="J128"/>
  <c r="K128"/>
  <c r="L128"/>
  <c r="M128"/>
  <c r="N128"/>
  <c r="O128"/>
  <c r="P128"/>
  <c r="Q128"/>
  <c r="R128"/>
  <c r="S128"/>
  <c r="T128"/>
  <c r="U128"/>
  <c r="V128"/>
  <c r="W128"/>
  <c r="X128"/>
  <c r="Y128"/>
  <c r="Z128"/>
  <c r="AA128"/>
  <c r="AB128"/>
  <c r="AC128"/>
  <c r="AD128"/>
  <c r="AE128"/>
  <c r="AF128"/>
  <c r="AG128"/>
  <c r="AH128"/>
  <c r="AI128"/>
  <c r="AJ128"/>
  <c r="G129"/>
  <c r="H129"/>
  <c r="I129"/>
  <c r="J129"/>
  <c r="K129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AD129"/>
  <c r="AE129"/>
  <c r="AF129"/>
  <c r="AG129"/>
  <c r="AH129"/>
  <c r="AI129"/>
  <c r="AJ129"/>
  <c r="G130"/>
  <c r="H130"/>
  <c r="I130"/>
  <c r="J130"/>
  <c r="K130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AF130"/>
  <c r="AG130"/>
  <c r="AH130"/>
  <c r="AI130"/>
  <c r="AJ130"/>
  <c r="F130"/>
  <c r="F129"/>
  <c r="F128"/>
  <c r="F127"/>
  <c r="F126"/>
  <c r="F125"/>
  <c r="F124"/>
  <c r="F123"/>
  <c r="F122"/>
  <c r="F121"/>
  <c r="F120"/>
  <c r="F119"/>
  <c r="F118"/>
  <c r="F117"/>
  <c r="G129" i="32"/>
  <c r="H129"/>
  <c r="I129"/>
  <c r="J129"/>
  <c r="K129"/>
  <c r="L129"/>
  <c r="M129"/>
  <c r="O129"/>
  <c r="P129"/>
  <c r="Q129"/>
  <c r="R129"/>
  <c r="S129"/>
  <c r="T129"/>
  <c r="U129"/>
  <c r="V129"/>
  <c r="W129"/>
  <c r="X129"/>
  <c r="Y129"/>
  <c r="Z129"/>
  <c r="AA129"/>
  <c r="AB129"/>
  <c r="AC129"/>
  <c r="AD129"/>
  <c r="AE129"/>
  <c r="AF129"/>
  <c r="AG129"/>
  <c r="AH129"/>
  <c r="AI129"/>
  <c r="AJ129"/>
  <c r="G130"/>
  <c r="H130"/>
  <c r="I130"/>
  <c r="J130"/>
  <c r="K130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AF130"/>
  <c r="AG130"/>
  <c r="AH130"/>
  <c r="AI130"/>
  <c r="AJ130"/>
  <c r="G131"/>
  <c r="H131"/>
  <c r="I131"/>
  <c r="J131"/>
  <c r="K13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AD131"/>
  <c r="AE131"/>
  <c r="AF131"/>
  <c r="AG131"/>
  <c r="AH131"/>
  <c r="AI131"/>
  <c r="AJ131"/>
  <c r="G132"/>
  <c r="H132"/>
  <c r="I132"/>
  <c r="J132"/>
  <c r="K132"/>
  <c r="L132"/>
  <c r="M132"/>
  <c r="N132"/>
  <c r="O132"/>
  <c r="P132"/>
  <c r="Q132"/>
  <c r="R132"/>
  <c r="S132"/>
  <c r="T132"/>
  <c r="U132"/>
  <c r="V132"/>
  <c r="W132"/>
  <c r="X132"/>
  <c r="Y132"/>
  <c r="Z132"/>
  <c r="AA132"/>
  <c r="AB132"/>
  <c r="AC132"/>
  <c r="AD132"/>
  <c r="AE132"/>
  <c r="AF132"/>
  <c r="AG132"/>
  <c r="AH132"/>
  <c r="AI132"/>
  <c r="AJ132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AA133"/>
  <c r="AB133"/>
  <c r="AC133"/>
  <c r="AD133"/>
  <c r="AE133"/>
  <c r="AF133"/>
  <c r="AG133"/>
  <c r="AH133"/>
  <c r="AI133"/>
  <c r="AJ133"/>
  <c r="G134"/>
  <c r="H134"/>
  <c r="I134"/>
  <c r="J134"/>
  <c r="K134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AD134"/>
  <c r="AE134"/>
  <c r="AF134"/>
  <c r="AG134"/>
  <c r="AH134"/>
  <c r="AI134"/>
  <c r="AJ134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AD135"/>
  <c r="AE135"/>
  <c r="AF135"/>
  <c r="AG135"/>
  <c r="AH135"/>
  <c r="AI135"/>
  <c r="AJ135"/>
  <c r="G136"/>
  <c r="H136"/>
  <c r="I136"/>
  <c r="J136"/>
  <c r="K136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AF136"/>
  <c r="AG136"/>
  <c r="AH136"/>
  <c r="AI136"/>
  <c r="AJ136"/>
  <c r="G137"/>
  <c r="H137"/>
  <c r="I137"/>
  <c r="J137"/>
  <c r="K137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AD137"/>
  <c r="AE137"/>
  <c r="AF137"/>
  <c r="AG137"/>
  <c r="AH137"/>
  <c r="AI137"/>
  <c r="AJ137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AF138"/>
  <c r="AG138"/>
  <c r="AH138"/>
  <c r="AI138"/>
  <c r="AJ138"/>
  <c r="G139"/>
  <c r="H139"/>
  <c r="I139"/>
  <c r="J139"/>
  <c r="K139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AD139"/>
  <c r="AE139"/>
  <c r="AF139"/>
  <c r="AG139"/>
  <c r="AH139"/>
  <c r="AI139"/>
  <c r="AJ139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AF140"/>
  <c r="AG140"/>
  <c r="AH140"/>
  <c r="AI140"/>
  <c r="AJ140"/>
  <c r="G141"/>
  <c r="H141"/>
  <c r="I141"/>
  <c r="J141"/>
  <c r="K14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AD141"/>
  <c r="AE141"/>
  <c r="AF141"/>
  <c r="AG141"/>
  <c r="AH141"/>
  <c r="AI141"/>
  <c r="AJ141"/>
  <c r="G142"/>
  <c r="H142"/>
  <c r="I142"/>
  <c r="J142"/>
  <c r="K142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AD142"/>
  <c r="AE142"/>
  <c r="AF142"/>
  <c r="AG142"/>
  <c r="AH142"/>
  <c r="AI142"/>
  <c r="AJ142"/>
  <c r="F142"/>
  <c r="F141"/>
  <c r="F140"/>
  <c r="F139"/>
  <c r="F138"/>
  <c r="F137"/>
  <c r="F136"/>
  <c r="F135"/>
  <c r="F134"/>
  <c r="F133"/>
  <c r="F132"/>
  <c r="F131"/>
  <c r="F130"/>
  <c r="F129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F21"/>
  <c r="F5"/>
  <c r="F6"/>
  <c r="F7"/>
  <c r="F8"/>
  <c r="F9"/>
  <c r="AM186" l="1"/>
  <c r="AN186" s="1"/>
  <c r="AM185"/>
  <c r="AN185" s="1"/>
  <c r="T187" i="31"/>
  <c r="T186"/>
  <c r="V166"/>
  <c r="W166" s="1"/>
  <c r="X166" s="1"/>
  <c r="Y166" s="1"/>
  <c r="Z166" s="1"/>
  <c r="AA166" s="1"/>
  <c r="AB166" s="1"/>
  <c r="AC166" s="1"/>
  <c r="AD166" s="1"/>
  <c r="AE166" s="1"/>
  <c r="AE187" s="1"/>
  <c r="U186"/>
  <c r="V165"/>
  <c r="W165" s="1"/>
  <c r="X165" s="1"/>
  <c r="Y165" s="1"/>
  <c r="Z165" s="1"/>
  <c r="AA165" s="1"/>
  <c r="AB165" s="1"/>
  <c r="AC165" s="1"/>
  <c r="AD165" s="1"/>
  <c r="AE165" s="1"/>
  <c r="AE186" s="1"/>
  <c r="G166"/>
  <c r="F187"/>
  <c r="G164"/>
  <c r="F185"/>
  <c r="G165"/>
  <c r="F186"/>
  <c r="AG187"/>
  <c r="Y187"/>
  <c r="Q187"/>
  <c r="M187"/>
  <c r="AG186"/>
  <c r="Q186"/>
  <c r="M186"/>
  <c r="E144" i="32"/>
  <c r="AH187" i="31"/>
  <c r="AD187"/>
  <c r="Z187"/>
  <c r="R187"/>
  <c r="N187"/>
  <c r="AH186"/>
  <c r="V186"/>
  <c r="R186"/>
  <c r="N186"/>
  <c r="E145" i="32"/>
  <c r="AI187" i="31"/>
  <c r="W187"/>
  <c r="O187"/>
  <c r="K187"/>
  <c r="AI186"/>
  <c r="AA186"/>
  <c r="W186"/>
  <c r="O186"/>
  <c r="K186"/>
  <c r="AF187"/>
  <c r="AB187"/>
  <c r="X187"/>
  <c r="P187"/>
  <c r="L187"/>
  <c r="AB186"/>
  <c r="X186"/>
  <c r="P186"/>
  <c r="L186"/>
  <c r="L188" i="30"/>
  <c r="M187"/>
  <c r="I166"/>
  <c r="J166" s="1"/>
  <c r="J187" s="1"/>
  <c r="W167"/>
  <c r="O167"/>
  <c r="N188"/>
  <c r="AG166"/>
  <c r="AC166"/>
  <c r="L187"/>
  <c r="H188"/>
  <c r="G167"/>
  <c r="G188" s="1"/>
  <c r="F188"/>
  <c r="AG167"/>
  <c r="AC167"/>
  <c r="AC188" s="1"/>
  <c r="M188"/>
  <c r="O166"/>
  <c r="N187"/>
  <c r="F165"/>
  <c r="W166"/>
  <c r="G166"/>
  <c r="G187" s="1"/>
  <c r="F187"/>
  <c r="I167"/>
  <c r="AH162" i="32"/>
  <c r="U162"/>
  <c r="T162"/>
  <c r="Q162"/>
  <c r="R162" s="1"/>
  <c r="S162" s="1"/>
  <c r="P162"/>
  <c r="K162"/>
  <c r="J162"/>
  <c r="I162"/>
  <c r="AH159"/>
  <c r="U159"/>
  <c r="T159"/>
  <c r="Q159"/>
  <c r="R159" s="1"/>
  <c r="S159" s="1"/>
  <c r="P159"/>
  <c r="K159"/>
  <c r="J159"/>
  <c r="I159"/>
  <c r="AH154"/>
  <c r="U154"/>
  <c r="T154"/>
  <c r="P154"/>
  <c r="Q154" s="1"/>
  <c r="R154" s="1"/>
  <c r="S154" s="1"/>
  <c r="K154"/>
  <c r="J154"/>
  <c r="I154"/>
  <c r="AH153"/>
  <c r="U153"/>
  <c r="T153"/>
  <c r="P153"/>
  <c r="Q153" s="1"/>
  <c r="Q174" s="1"/>
  <c r="K153"/>
  <c r="J153"/>
  <c r="I153"/>
  <c r="AH152"/>
  <c r="U152"/>
  <c r="T152"/>
  <c r="P152"/>
  <c r="Q152" s="1"/>
  <c r="R152" s="1"/>
  <c r="S152" s="1"/>
  <c r="K152"/>
  <c r="J152"/>
  <c r="I152"/>
  <c r="AH151"/>
  <c r="U151"/>
  <c r="T151"/>
  <c r="Q151"/>
  <c r="R151" s="1"/>
  <c r="S151" s="1"/>
  <c r="P151"/>
  <c r="K151"/>
  <c r="J151"/>
  <c r="I151"/>
  <c r="J150"/>
  <c r="K150" s="1"/>
  <c r="AI111"/>
  <c r="AH111"/>
  <c r="AG111"/>
  <c r="AF111"/>
  <c r="AE111"/>
  <c r="AD111"/>
  <c r="AC111"/>
  <c r="AB111"/>
  <c r="AA111"/>
  <c r="Z111"/>
  <c r="Y111"/>
  <c r="X111"/>
  <c r="W111"/>
  <c r="V111"/>
  <c r="U111"/>
  <c r="T111"/>
  <c r="S111"/>
  <c r="R111"/>
  <c r="Q111"/>
  <c r="P111"/>
  <c r="O111"/>
  <c r="N111"/>
  <c r="M111"/>
  <c r="L111"/>
  <c r="K111"/>
  <c r="J111"/>
  <c r="I111"/>
  <c r="H111"/>
  <c r="G111"/>
  <c r="F111"/>
  <c r="AI110"/>
  <c r="AH110"/>
  <c r="AG110"/>
  <c r="AF110"/>
  <c r="AE110"/>
  <c r="AD110"/>
  <c r="AC110"/>
  <c r="AB110"/>
  <c r="AA110"/>
  <c r="Z110"/>
  <c r="Y110"/>
  <c r="X110"/>
  <c r="W110"/>
  <c r="V110"/>
  <c r="U110"/>
  <c r="T110"/>
  <c r="S110"/>
  <c r="R110"/>
  <c r="Q110"/>
  <c r="P110"/>
  <c r="O110"/>
  <c r="N110"/>
  <c r="M110"/>
  <c r="L110"/>
  <c r="K110"/>
  <c r="J110"/>
  <c r="I110"/>
  <c r="H110"/>
  <c r="G110"/>
  <c r="AI109"/>
  <c r="AH109"/>
  <c r="AG109"/>
  <c r="AF109"/>
  <c r="AE109"/>
  <c r="AD109"/>
  <c r="AC109"/>
  <c r="AB109"/>
  <c r="AA109"/>
  <c r="Z109"/>
  <c r="Y109"/>
  <c r="X109"/>
  <c r="W109"/>
  <c r="V109"/>
  <c r="U109"/>
  <c r="T109"/>
  <c r="S109"/>
  <c r="R109"/>
  <c r="Q109"/>
  <c r="P109"/>
  <c r="O109"/>
  <c r="N109"/>
  <c r="M109"/>
  <c r="L109"/>
  <c r="K109"/>
  <c r="J109"/>
  <c r="I109"/>
  <c r="H109"/>
  <c r="G109"/>
  <c r="AI108"/>
  <c r="AH108"/>
  <c r="AG108"/>
  <c r="AF108"/>
  <c r="AE108"/>
  <c r="AD108"/>
  <c r="AC108"/>
  <c r="AB108"/>
  <c r="AA108"/>
  <c r="Z108"/>
  <c r="Y108"/>
  <c r="X108"/>
  <c r="W108"/>
  <c r="V108"/>
  <c r="U108"/>
  <c r="T108"/>
  <c r="S108"/>
  <c r="R108"/>
  <c r="Q108"/>
  <c r="P108"/>
  <c r="O108"/>
  <c r="N108"/>
  <c r="M108"/>
  <c r="L108"/>
  <c r="K108"/>
  <c r="J108"/>
  <c r="I108"/>
  <c r="H108"/>
  <c r="G108"/>
  <c r="AI107"/>
  <c r="AH107"/>
  <c r="AG107"/>
  <c r="AF107"/>
  <c r="AE107"/>
  <c r="AD107"/>
  <c r="AC107"/>
  <c r="AB107"/>
  <c r="AA107"/>
  <c r="Z107"/>
  <c r="Y107"/>
  <c r="X107"/>
  <c r="W107"/>
  <c r="V107"/>
  <c r="U107"/>
  <c r="T107"/>
  <c r="S107"/>
  <c r="R107"/>
  <c r="Q107"/>
  <c r="P107"/>
  <c r="O107"/>
  <c r="N107"/>
  <c r="M107"/>
  <c r="L107"/>
  <c r="K107"/>
  <c r="J107"/>
  <c r="I107"/>
  <c r="H107"/>
  <c r="G107"/>
  <c r="AA97"/>
  <c r="AA96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N82"/>
  <c r="M82"/>
  <c r="L82"/>
  <c r="K82"/>
  <c r="J82"/>
  <c r="I82"/>
  <c r="H82"/>
  <c r="G82"/>
  <c r="F82"/>
  <c r="B41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D36"/>
  <c r="AI36" s="1"/>
  <c r="AE25"/>
  <c r="AF25" s="1"/>
  <c r="AG25" s="1"/>
  <c r="B25"/>
  <c r="B21"/>
  <c r="AH16"/>
  <c r="U16"/>
  <c r="V16" s="1"/>
  <c r="V78" s="1"/>
  <c r="T16"/>
  <c r="P16"/>
  <c r="Q16" s="1"/>
  <c r="R16" s="1"/>
  <c r="J16"/>
  <c r="K16" s="1"/>
  <c r="I16"/>
  <c r="B16"/>
  <c r="AH15"/>
  <c r="AI15" s="1"/>
  <c r="AI76" s="1"/>
  <c r="U15"/>
  <c r="V15" s="1"/>
  <c r="T15"/>
  <c r="Q15"/>
  <c r="R15" s="1"/>
  <c r="S15" s="1"/>
  <c r="P15"/>
  <c r="J15"/>
  <c r="K15" s="1"/>
  <c r="L15" s="1"/>
  <c r="L76" s="1"/>
  <c r="I15"/>
  <c r="B15"/>
  <c r="AH14"/>
  <c r="AI14" s="1"/>
  <c r="U14"/>
  <c r="T14"/>
  <c r="Q14"/>
  <c r="R14" s="1"/>
  <c r="S14" s="1"/>
  <c r="P14"/>
  <c r="J14"/>
  <c r="K14" s="1"/>
  <c r="K77" s="1"/>
  <c r="I14"/>
  <c r="B14"/>
  <c r="AH13"/>
  <c r="Q13"/>
  <c r="R13" s="1"/>
  <c r="S13" s="1"/>
  <c r="T13" s="1"/>
  <c r="P13"/>
  <c r="J13"/>
  <c r="K13" s="1"/>
  <c r="L13" s="1"/>
  <c r="L75" s="1"/>
  <c r="I13"/>
  <c r="B13"/>
  <c r="AH12"/>
  <c r="AI12" s="1"/>
  <c r="AJ12" s="1"/>
  <c r="U12"/>
  <c r="T12"/>
  <c r="Q12"/>
  <c r="P12"/>
  <c r="J12"/>
  <c r="K12" s="1"/>
  <c r="I12"/>
  <c r="B12"/>
  <c r="B9"/>
  <c r="B8"/>
  <c r="B7"/>
  <c r="B6"/>
  <c r="B5"/>
  <c r="G129" i="31"/>
  <c r="H129"/>
  <c r="I129"/>
  <c r="J129"/>
  <c r="K129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AD129"/>
  <c r="AE129"/>
  <c r="AF129"/>
  <c r="AG129"/>
  <c r="AH129"/>
  <c r="AI129"/>
  <c r="AJ129"/>
  <c r="G130"/>
  <c r="H130"/>
  <c r="I130"/>
  <c r="J130"/>
  <c r="K130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AF130"/>
  <c r="AG130"/>
  <c r="AH130"/>
  <c r="AI130"/>
  <c r="AJ130"/>
  <c r="G131"/>
  <c r="H131"/>
  <c r="I131"/>
  <c r="J131"/>
  <c r="K13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AD131"/>
  <c r="AE131"/>
  <c r="AF131"/>
  <c r="AG131"/>
  <c r="AH131"/>
  <c r="AI131"/>
  <c r="AJ131"/>
  <c r="G132"/>
  <c r="H132"/>
  <c r="I132"/>
  <c r="J132"/>
  <c r="K132"/>
  <c r="L132"/>
  <c r="M132"/>
  <c r="N132"/>
  <c r="O132"/>
  <c r="P132"/>
  <c r="Q132"/>
  <c r="R132"/>
  <c r="S132"/>
  <c r="T132"/>
  <c r="U132"/>
  <c r="V132"/>
  <c r="W132"/>
  <c r="X132"/>
  <c r="Y132"/>
  <c r="Z132"/>
  <c r="AA132"/>
  <c r="AB132"/>
  <c r="AC132"/>
  <c r="AD132"/>
  <c r="AE132"/>
  <c r="AF132"/>
  <c r="AG132"/>
  <c r="AH132"/>
  <c r="AI132"/>
  <c r="AJ132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AA133"/>
  <c r="AB133"/>
  <c r="AC133"/>
  <c r="AD133"/>
  <c r="AE133"/>
  <c r="AF133"/>
  <c r="AG133"/>
  <c r="AH133"/>
  <c r="AI133"/>
  <c r="AJ133"/>
  <c r="G134"/>
  <c r="H134"/>
  <c r="I134"/>
  <c r="J134"/>
  <c r="K134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AD134"/>
  <c r="AE134"/>
  <c r="AF134"/>
  <c r="AG134"/>
  <c r="AH134"/>
  <c r="AI134"/>
  <c r="AJ134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AD135"/>
  <c r="AE135"/>
  <c r="AF135"/>
  <c r="AG135"/>
  <c r="AH135"/>
  <c r="AI135"/>
  <c r="AJ135"/>
  <c r="G136"/>
  <c r="H136"/>
  <c r="I136"/>
  <c r="J136"/>
  <c r="K136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AF136"/>
  <c r="AG136"/>
  <c r="AH136"/>
  <c r="AI136"/>
  <c r="AJ136"/>
  <c r="G137"/>
  <c r="H137"/>
  <c r="I137"/>
  <c r="J137"/>
  <c r="K137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AD137"/>
  <c r="AE137"/>
  <c r="AF137"/>
  <c r="AG137"/>
  <c r="AH137"/>
  <c r="AI137"/>
  <c r="AJ137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AF138"/>
  <c r="AG138"/>
  <c r="AH138"/>
  <c r="AI138"/>
  <c r="AJ138"/>
  <c r="G139"/>
  <c r="H139"/>
  <c r="I139"/>
  <c r="J139"/>
  <c r="K139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AD139"/>
  <c r="AE139"/>
  <c r="AF139"/>
  <c r="AG139"/>
  <c r="AH139"/>
  <c r="AI139"/>
  <c r="AJ139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AF140"/>
  <c r="AG140"/>
  <c r="AH140"/>
  <c r="AI140"/>
  <c r="AJ140"/>
  <c r="G141"/>
  <c r="H141"/>
  <c r="I141"/>
  <c r="J141"/>
  <c r="K14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AD141"/>
  <c r="AE141"/>
  <c r="AF141"/>
  <c r="AG141"/>
  <c r="AH141"/>
  <c r="AI141"/>
  <c r="AJ141"/>
  <c r="G142"/>
  <c r="H142"/>
  <c r="I142"/>
  <c r="J142"/>
  <c r="K142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AD142"/>
  <c r="AE142"/>
  <c r="AF142"/>
  <c r="AG142"/>
  <c r="AH142"/>
  <c r="AI142"/>
  <c r="AJ142"/>
  <c r="F142"/>
  <c r="F141"/>
  <c r="F140"/>
  <c r="F139"/>
  <c r="F138"/>
  <c r="F137"/>
  <c r="F136"/>
  <c r="F135"/>
  <c r="F134"/>
  <c r="F133"/>
  <c r="F132"/>
  <c r="F131"/>
  <c r="F130"/>
  <c r="F129"/>
  <c r="F21"/>
  <c r="AA187" l="1"/>
  <c r="AC187"/>
  <c r="V187"/>
  <c r="AF186"/>
  <c r="Z186"/>
  <c r="Y186"/>
  <c r="AD186"/>
  <c r="AL187"/>
  <c r="AC186"/>
  <c r="H166"/>
  <c r="G187"/>
  <c r="H165"/>
  <c r="G186"/>
  <c r="H164"/>
  <c r="G185"/>
  <c r="I187" i="30"/>
  <c r="H187"/>
  <c r="AH166"/>
  <c r="AG187"/>
  <c r="X167"/>
  <c r="W188"/>
  <c r="K187"/>
  <c r="G165"/>
  <c r="F186"/>
  <c r="P166"/>
  <c r="O187"/>
  <c r="J167"/>
  <c r="I188"/>
  <c r="X166"/>
  <c r="W187"/>
  <c r="AH167"/>
  <c r="AG188"/>
  <c r="AD166"/>
  <c r="AC187"/>
  <c r="P167"/>
  <c r="O188"/>
  <c r="AD167"/>
  <c r="Q172" i="32"/>
  <c r="Q180"/>
  <c r="U172"/>
  <c r="R153"/>
  <c r="S153" s="1"/>
  <c r="U180"/>
  <c r="Q175"/>
  <c r="U175"/>
  <c r="Q183"/>
  <c r="U183"/>
  <c r="U174"/>
  <c r="Q173"/>
  <c r="U173"/>
  <c r="Q73"/>
  <c r="J172"/>
  <c r="R172"/>
  <c r="V151"/>
  <c r="V172" s="1"/>
  <c r="J173"/>
  <c r="R173"/>
  <c r="V152"/>
  <c r="V173" s="1"/>
  <c r="J174"/>
  <c r="V153"/>
  <c r="V174" s="1"/>
  <c r="J175"/>
  <c r="R175"/>
  <c r="V154"/>
  <c r="V175" s="1"/>
  <c r="V155"/>
  <c r="J180"/>
  <c r="R180"/>
  <c r="V159"/>
  <c r="V180" s="1"/>
  <c r="J183"/>
  <c r="R183"/>
  <c r="V162"/>
  <c r="V183" s="1"/>
  <c r="R78"/>
  <c r="S16"/>
  <c r="S78" s="1"/>
  <c r="R12"/>
  <c r="S12" s="1"/>
  <c r="S73" s="1"/>
  <c r="Q75"/>
  <c r="T77"/>
  <c r="J78"/>
  <c r="T76"/>
  <c r="K73"/>
  <c r="AK82"/>
  <c r="T75"/>
  <c r="T88" s="1"/>
  <c r="U13"/>
  <c r="U75" s="1"/>
  <c r="U88" s="1"/>
  <c r="Q77"/>
  <c r="Q89" s="1"/>
  <c r="U77"/>
  <c r="U89" s="1"/>
  <c r="V76"/>
  <c r="W15"/>
  <c r="AI77"/>
  <c r="AI89" s="1"/>
  <c r="AJ14"/>
  <c r="AJ77" s="1"/>
  <c r="V12"/>
  <c r="W12" s="1"/>
  <c r="X12" s="1"/>
  <c r="J75"/>
  <c r="J88" s="1"/>
  <c r="S77"/>
  <c r="S89" s="1"/>
  <c r="S76"/>
  <c r="Q78"/>
  <c r="U78"/>
  <c r="AH25"/>
  <c r="M13"/>
  <c r="R75"/>
  <c r="R88" s="1"/>
  <c r="L14"/>
  <c r="K76"/>
  <c r="R76"/>
  <c r="J76"/>
  <c r="AJ15"/>
  <c r="AJ76" s="1"/>
  <c r="K78"/>
  <c r="W16"/>
  <c r="W78" s="1"/>
  <c r="AI16"/>
  <c r="AI78" s="1"/>
  <c r="AJ111"/>
  <c r="G14"/>
  <c r="G13"/>
  <c r="G15"/>
  <c r="H25"/>
  <c r="I25" s="1"/>
  <c r="J25" s="1"/>
  <c r="K25" s="1"/>
  <c r="L25" s="1"/>
  <c r="M25" s="1"/>
  <c r="N25" s="1"/>
  <c r="O25" s="1"/>
  <c r="P25" s="1"/>
  <c r="Q25" s="1"/>
  <c r="R25" s="1"/>
  <c r="S25" s="1"/>
  <c r="T25"/>
  <c r="U25" s="1"/>
  <c r="V25" s="1"/>
  <c r="W25" s="1"/>
  <c r="X25" s="1"/>
  <c r="Y25" s="1"/>
  <c r="Z25" s="1"/>
  <c r="AA25" s="1"/>
  <c r="AB25" s="1"/>
  <c r="AC25" s="1"/>
  <c r="AD25" s="1"/>
  <c r="G16"/>
  <c r="G12"/>
  <c r="L12"/>
  <c r="K75"/>
  <c r="S75"/>
  <c r="AI13"/>
  <c r="AI73" s="1"/>
  <c r="J77"/>
  <c r="R77"/>
  <c r="V14"/>
  <c r="M15"/>
  <c r="Q76"/>
  <c r="Q74" s="1"/>
  <c r="Q72" s="1"/>
  <c r="U76"/>
  <c r="L16"/>
  <c r="T78"/>
  <c r="X16"/>
  <c r="F36"/>
  <c r="J36"/>
  <c r="N36"/>
  <c r="R36"/>
  <c r="V36"/>
  <c r="Z36"/>
  <c r="AD36"/>
  <c r="AH36"/>
  <c r="I36"/>
  <c r="M36"/>
  <c r="Q36"/>
  <c r="U36"/>
  <c r="Y36"/>
  <c r="AC36"/>
  <c r="AG36"/>
  <c r="AG41" s="1"/>
  <c r="Q88"/>
  <c r="AJ89"/>
  <c r="J73"/>
  <c r="R73"/>
  <c r="H36"/>
  <c r="L36"/>
  <c r="P36"/>
  <c r="T36"/>
  <c r="X36"/>
  <c r="AB36"/>
  <c r="AF36"/>
  <c r="AF41" s="1"/>
  <c r="AJ36"/>
  <c r="L88"/>
  <c r="L85"/>
  <c r="K89"/>
  <c r="G36"/>
  <c r="K36"/>
  <c r="O36"/>
  <c r="S36"/>
  <c r="W36"/>
  <c r="AA36"/>
  <c r="AE36"/>
  <c r="L150"/>
  <c r="L171" s="1"/>
  <c r="L151"/>
  <c r="L172" s="1"/>
  <c r="T172"/>
  <c r="L152"/>
  <c r="L173" s="1"/>
  <c r="T173"/>
  <c r="L153"/>
  <c r="L174" s="1"/>
  <c r="T174"/>
  <c r="L154"/>
  <c r="L175" s="1"/>
  <c r="T175"/>
  <c r="L159"/>
  <c r="L180" s="1"/>
  <c r="T180"/>
  <c r="L162"/>
  <c r="L183" s="1"/>
  <c r="T183"/>
  <c r="K171"/>
  <c r="K172"/>
  <c r="S172"/>
  <c r="AI151"/>
  <c r="AI172" s="1"/>
  <c r="K173"/>
  <c r="S173"/>
  <c r="AI152"/>
  <c r="AI173" s="1"/>
  <c r="K174"/>
  <c r="S174"/>
  <c r="AI153"/>
  <c r="AI174" s="1"/>
  <c r="K175"/>
  <c r="S175"/>
  <c r="AI154"/>
  <c r="AI175" s="1"/>
  <c r="K180"/>
  <c r="S180"/>
  <c r="AI159"/>
  <c r="AI180" s="1"/>
  <c r="K183"/>
  <c r="S183"/>
  <c r="AI162"/>
  <c r="AI183" s="1"/>
  <c r="M153"/>
  <c r="M162"/>
  <c r="M183" s="1"/>
  <c r="AK114" i="30"/>
  <c r="AI121"/>
  <c r="AH121"/>
  <c r="AG121"/>
  <c r="AF121"/>
  <c r="AE121"/>
  <c r="AD121"/>
  <c r="AC121"/>
  <c r="AB121"/>
  <c r="AA121"/>
  <c r="Z121"/>
  <c r="Y121"/>
  <c r="X121"/>
  <c r="W121"/>
  <c r="V121"/>
  <c r="U121"/>
  <c r="T121"/>
  <c r="S121"/>
  <c r="R121"/>
  <c r="Q121"/>
  <c r="P121"/>
  <c r="O121"/>
  <c r="N121"/>
  <c r="M121"/>
  <c r="L121"/>
  <c r="K121"/>
  <c r="J121"/>
  <c r="I121"/>
  <c r="H121"/>
  <c r="G121"/>
  <c r="F121"/>
  <c r="AK118"/>
  <c r="AK117"/>
  <c r="AK116"/>
  <c r="AK115"/>
  <c r="AK113"/>
  <c r="AK102"/>
  <c r="AK103"/>
  <c r="AK104"/>
  <c r="AK101"/>
  <c r="AI125"/>
  <c r="AH125"/>
  <c r="AG125"/>
  <c r="AF125"/>
  <c r="AE125"/>
  <c r="AD125"/>
  <c r="AC125"/>
  <c r="AB125"/>
  <c r="AA125"/>
  <c r="Z125"/>
  <c r="Y125"/>
  <c r="X125"/>
  <c r="W125"/>
  <c r="V125"/>
  <c r="U125"/>
  <c r="T125"/>
  <c r="S125"/>
  <c r="R125"/>
  <c r="Q125"/>
  <c r="P125"/>
  <c r="O125"/>
  <c r="N125"/>
  <c r="M125"/>
  <c r="L125"/>
  <c r="K125"/>
  <c r="J125"/>
  <c r="I125"/>
  <c r="H125"/>
  <c r="G125"/>
  <c r="F125"/>
  <c r="AK125" s="1"/>
  <c r="AH124"/>
  <c r="AG124"/>
  <c r="AF124"/>
  <c r="AE124"/>
  <c r="AD124"/>
  <c r="AC124"/>
  <c r="AB124"/>
  <c r="AA124"/>
  <c r="Z124"/>
  <c r="Y124"/>
  <c r="X124"/>
  <c r="W124"/>
  <c r="V124"/>
  <c r="U124"/>
  <c r="T124"/>
  <c r="S124"/>
  <c r="R124"/>
  <c r="P124"/>
  <c r="O124"/>
  <c r="N124"/>
  <c r="M124"/>
  <c r="L124"/>
  <c r="K124"/>
  <c r="J124"/>
  <c r="I124"/>
  <c r="H124"/>
  <c r="G124"/>
  <c r="F124"/>
  <c r="AH123"/>
  <c r="AG123"/>
  <c r="AF123"/>
  <c r="AE123"/>
  <c r="AD123"/>
  <c r="AC123"/>
  <c r="AB123"/>
  <c r="AA123"/>
  <c r="Z123"/>
  <c r="Y123"/>
  <c r="X123"/>
  <c r="W123"/>
  <c r="V123"/>
  <c r="U123"/>
  <c r="T123"/>
  <c r="S123"/>
  <c r="R123"/>
  <c r="Q123"/>
  <c r="P123"/>
  <c r="O123"/>
  <c r="N123"/>
  <c r="M123"/>
  <c r="L123"/>
  <c r="K123"/>
  <c r="J123"/>
  <c r="I123"/>
  <c r="H123"/>
  <c r="G123"/>
  <c r="F123"/>
  <c r="AI122"/>
  <c r="AE122"/>
  <c r="AD122"/>
  <c r="AC122"/>
  <c r="AB122"/>
  <c r="X122"/>
  <c r="W122"/>
  <c r="V122"/>
  <c r="Q122"/>
  <c r="P122"/>
  <c r="O122"/>
  <c r="K122"/>
  <c r="J122"/>
  <c r="I122"/>
  <c r="G120"/>
  <c r="H120"/>
  <c r="I120"/>
  <c r="J120"/>
  <c r="L120"/>
  <c r="M120"/>
  <c r="N120"/>
  <c r="O120"/>
  <c r="P120"/>
  <c r="Q120"/>
  <c r="R120"/>
  <c r="S120"/>
  <c r="T120"/>
  <c r="U120"/>
  <c r="W120"/>
  <c r="X120"/>
  <c r="Y120"/>
  <c r="Z120"/>
  <c r="AA120"/>
  <c r="AB120"/>
  <c r="AC120"/>
  <c r="AD120"/>
  <c r="AE120"/>
  <c r="AF120"/>
  <c r="AG120"/>
  <c r="AH120"/>
  <c r="AI120"/>
  <c r="F120"/>
  <c r="AB82"/>
  <c r="AL186" i="31" l="1"/>
  <c r="I166"/>
  <c r="H187"/>
  <c r="I164"/>
  <c r="H185"/>
  <c r="I165"/>
  <c r="H186"/>
  <c r="AI166" i="30"/>
  <c r="AH187"/>
  <c r="AK121"/>
  <c r="AE167"/>
  <c r="AD188"/>
  <c r="AE166"/>
  <c r="AD187"/>
  <c r="Y166"/>
  <c r="X187"/>
  <c r="H165"/>
  <c r="G186"/>
  <c r="Y167"/>
  <c r="X188"/>
  <c r="Q167"/>
  <c r="P188"/>
  <c r="AI167"/>
  <c r="AH188"/>
  <c r="J188"/>
  <c r="K188"/>
  <c r="Q166"/>
  <c r="P187"/>
  <c r="Q79" i="32"/>
  <c r="Q81" s="1"/>
  <c r="J74"/>
  <c r="R174"/>
  <c r="M174"/>
  <c r="T73"/>
  <c r="M154"/>
  <c r="M175" s="1"/>
  <c r="M150"/>
  <c r="M171" s="1"/>
  <c r="M159"/>
  <c r="M180" s="1"/>
  <c r="M152"/>
  <c r="M173" s="1"/>
  <c r="W162"/>
  <c r="W183" s="1"/>
  <c r="W155"/>
  <c r="W176" s="1"/>
  <c r="W154"/>
  <c r="W175" s="1"/>
  <c r="W153"/>
  <c r="W174" s="1"/>
  <c r="W152"/>
  <c r="W173" s="1"/>
  <c r="W151"/>
  <c r="W172" s="1"/>
  <c r="W159"/>
  <c r="W180" s="1"/>
  <c r="S41"/>
  <c r="T41"/>
  <c r="T74"/>
  <c r="T72" s="1"/>
  <c r="M151"/>
  <c r="U74"/>
  <c r="T89"/>
  <c r="S79"/>
  <c r="S81" s="1"/>
  <c r="AJ16"/>
  <c r="AJ78" s="1"/>
  <c r="AI25"/>
  <c r="AI41" s="1"/>
  <c r="AA41"/>
  <c r="I41"/>
  <c r="M41"/>
  <c r="AH41"/>
  <c r="L41"/>
  <c r="K41"/>
  <c r="W41"/>
  <c r="U41"/>
  <c r="Z41"/>
  <c r="J41"/>
  <c r="K79"/>
  <c r="K81" s="1"/>
  <c r="U73"/>
  <c r="U79" s="1"/>
  <c r="U81" s="1"/>
  <c r="V13"/>
  <c r="M75"/>
  <c r="N13"/>
  <c r="AE41"/>
  <c r="W76"/>
  <c r="X15"/>
  <c r="AD41"/>
  <c r="AB41"/>
  <c r="AC41"/>
  <c r="L77"/>
  <c r="M14"/>
  <c r="V41"/>
  <c r="Q80"/>
  <c r="Q92"/>
  <c r="Q85"/>
  <c r="Q91"/>
  <c r="Q87"/>
  <c r="S74"/>
  <c r="S72" s="1"/>
  <c r="S88"/>
  <c r="Y12"/>
  <c r="AJ162"/>
  <c r="AJ183" s="1"/>
  <c r="AJ159"/>
  <c r="AJ180" s="1"/>
  <c r="AJ154"/>
  <c r="AJ175" s="1"/>
  <c r="AJ153"/>
  <c r="AJ174" s="1"/>
  <c r="AJ152"/>
  <c r="AJ173" s="1"/>
  <c r="AJ151"/>
  <c r="AJ172" s="1"/>
  <c r="O41"/>
  <c r="X78"/>
  <c r="Y16"/>
  <c r="M76"/>
  <c r="N15"/>
  <c r="R89"/>
  <c r="L73"/>
  <c r="M12"/>
  <c r="H15"/>
  <c r="H14"/>
  <c r="N162"/>
  <c r="N154"/>
  <c r="N153"/>
  <c r="X162"/>
  <c r="X159"/>
  <c r="X156"/>
  <c r="X153"/>
  <c r="X152"/>
  <c r="X41"/>
  <c r="Y41"/>
  <c r="J79"/>
  <c r="J81" s="1"/>
  <c r="J72"/>
  <c r="J87" s="1"/>
  <c r="L78"/>
  <c r="M16"/>
  <c r="V77"/>
  <c r="W14"/>
  <c r="AI75"/>
  <c r="AJ13"/>
  <c r="K74"/>
  <c r="K72" s="1"/>
  <c r="K92" s="1"/>
  <c r="K88"/>
  <c r="K85"/>
  <c r="H12"/>
  <c r="N41"/>
  <c r="Q86"/>
  <c r="R79"/>
  <c r="R81" s="1"/>
  <c r="J89"/>
  <c r="T79"/>
  <c r="T81" s="1"/>
  <c r="H16"/>
  <c r="H13"/>
  <c r="N150"/>
  <c r="P41"/>
  <c r="Q41"/>
  <c r="R74"/>
  <c r="R72" s="1"/>
  <c r="R41"/>
  <c r="AK123" i="30"/>
  <c r="I186" i="31" l="1"/>
  <c r="J186"/>
  <c r="AK186" s="1"/>
  <c r="AM186" s="1"/>
  <c r="I187"/>
  <c r="J187"/>
  <c r="J164"/>
  <c r="I185"/>
  <c r="Z167" i="30"/>
  <c r="Y188"/>
  <c r="Z166"/>
  <c r="Y187"/>
  <c r="AE188"/>
  <c r="AF188"/>
  <c r="R166"/>
  <c r="Q187"/>
  <c r="AJ167"/>
  <c r="AJ188" s="1"/>
  <c r="AI188"/>
  <c r="AJ166"/>
  <c r="AJ187" s="1"/>
  <c r="AI187"/>
  <c r="I165"/>
  <c r="H186"/>
  <c r="AE187"/>
  <c r="AF187"/>
  <c r="R167"/>
  <c r="Q188"/>
  <c r="X155" i="32"/>
  <c r="Y155" s="1"/>
  <c r="N159"/>
  <c r="N180" s="1"/>
  <c r="X154"/>
  <c r="N152"/>
  <c r="X151"/>
  <c r="Y151" s="1"/>
  <c r="M172"/>
  <c r="N151"/>
  <c r="AJ41"/>
  <c r="AJ25"/>
  <c r="Q83"/>
  <c r="T91"/>
  <c r="T85"/>
  <c r="U72"/>
  <c r="U85" s="1"/>
  <c r="V75"/>
  <c r="W13"/>
  <c r="V73"/>
  <c r="L89"/>
  <c r="L74"/>
  <c r="X76"/>
  <c r="Y15"/>
  <c r="M88"/>
  <c r="M77"/>
  <c r="M89" s="1"/>
  <c r="N14"/>
  <c r="N75"/>
  <c r="O13"/>
  <c r="R80"/>
  <c r="R92"/>
  <c r="R86"/>
  <c r="R85"/>
  <c r="R87"/>
  <c r="R91"/>
  <c r="H75"/>
  <c r="I75"/>
  <c r="T80"/>
  <c r="T87"/>
  <c r="T92"/>
  <c r="T86"/>
  <c r="AJ75"/>
  <c r="AJ73"/>
  <c r="V89"/>
  <c r="X174"/>
  <c r="Y153"/>
  <c r="X176"/>
  <c r="O159"/>
  <c r="H76"/>
  <c r="I76"/>
  <c r="N76"/>
  <c r="O15"/>
  <c r="S85"/>
  <c r="S92"/>
  <c r="N171"/>
  <c r="O150"/>
  <c r="H78"/>
  <c r="I78"/>
  <c r="W77"/>
  <c r="X14"/>
  <c r="J80"/>
  <c r="J83"/>
  <c r="J86"/>
  <c r="J92"/>
  <c r="J85"/>
  <c r="L79"/>
  <c r="L81" s="1"/>
  <c r="L72"/>
  <c r="L91" s="1"/>
  <c r="H73"/>
  <c r="I73"/>
  <c r="K80"/>
  <c r="K91"/>
  <c r="K87"/>
  <c r="K86"/>
  <c r="AI74"/>
  <c r="AI72" s="1"/>
  <c r="AI92" s="1"/>
  <c r="AI88"/>
  <c r="X173"/>
  <c r="Y152"/>
  <c r="X175"/>
  <c r="Y154"/>
  <c r="Y156"/>
  <c r="X180"/>
  <c r="Y159"/>
  <c r="X183"/>
  <c r="Y162"/>
  <c r="N175"/>
  <c r="O154"/>
  <c r="H77"/>
  <c r="I77"/>
  <c r="M73"/>
  <c r="N12"/>
  <c r="Y78"/>
  <c r="Z16"/>
  <c r="Z12"/>
  <c r="S80"/>
  <c r="S91"/>
  <c r="S86"/>
  <c r="S87"/>
  <c r="AI79"/>
  <c r="AI81" s="1"/>
  <c r="Q84"/>
  <c r="M78"/>
  <c r="N16"/>
  <c r="N174"/>
  <c r="O153"/>
  <c r="N183"/>
  <c r="O162"/>
  <c r="M74"/>
  <c r="J91"/>
  <c r="G130" i="30"/>
  <c r="H130"/>
  <c r="I130"/>
  <c r="J130"/>
  <c r="K130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AF130"/>
  <c r="AG130"/>
  <c r="AH130"/>
  <c r="AI130"/>
  <c r="G131"/>
  <c r="H131"/>
  <c r="I131"/>
  <c r="J131"/>
  <c r="K13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AD131"/>
  <c r="AE131"/>
  <c r="AF131"/>
  <c r="AG131"/>
  <c r="AH131"/>
  <c r="AI131"/>
  <c r="G132"/>
  <c r="H132"/>
  <c r="I132"/>
  <c r="J132"/>
  <c r="K132"/>
  <c r="L132"/>
  <c r="M132"/>
  <c r="N132"/>
  <c r="O132"/>
  <c r="P132"/>
  <c r="Q132"/>
  <c r="R132"/>
  <c r="S132"/>
  <c r="T132"/>
  <c r="U132"/>
  <c r="V132"/>
  <c r="W132"/>
  <c r="X132"/>
  <c r="Y132"/>
  <c r="Z132"/>
  <c r="AA132"/>
  <c r="AB132"/>
  <c r="AC132"/>
  <c r="AD132"/>
  <c r="AE132"/>
  <c r="AF132"/>
  <c r="AG132"/>
  <c r="AH132"/>
  <c r="AI132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AA133"/>
  <c r="AB133"/>
  <c r="AC133"/>
  <c r="AD133"/>
  <c r="AE133"/>
  <c r="AF133"/>
  <c r="AG133"/>
  <c r="AH133"/>
  <c r="AI133"/>
  <c r="G134"/>
  <c r="H134"/>
  <c r="I134"/>
  <c r="J134"/>
  <c r="K134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AD134"/>
  <c r="AE134"/>
  <c r="AF134"/>
  <c r="AG134"/>
  <c r="AH134"/>
  <c r="AI134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AD135"/>
  <c r="AE135"/>
  <c r="AF135"/>
  <c r="AG135"/>
  <c r="AH135"/>
  <c r="AI135"/>
  <c r="G136"/>
  <c r="H136"/>
  <c r="I136"/>
  <c r="J136"/>
  <c r="K136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AF136"/>
  <c r="AG136"/>
  <c r="AH136"/>
  <c r="AI136"/>
  <c r="G137"/>
  <c r="H137"/>
  <c r="I137"/>
  <c r="J137"/>
  <c r="K137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AD137"/>
  <c r="AE137"/>
  <c r="AF137"/>
  <c r="AG137"/>
  <c r="AH137"/>
  <c r="AI137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AF138"/>
  <c r="AG138"/>
  <c r="AH138"/>
  <c r="AI138"/>
  <c r="G139"/>
  <c r="H139"/>
  <c r="I139"/>
  <c r="J139"/>
  <c r="K139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AD139"/>
  <c r="AE139"/>
  <c r="AF139"/>
  <c r="AG139"/>
  <c r="AH139"/>
  <c r="AI139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AF140"/>
  <c r="AG140"/>
  <c r="AH140"/>
  <c r="AI140"/>
  <c r="G141"/>
  <c r="H141"/>
  <c r="I141"/>
  <c r="J141"/>
  <c r="K14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AD141"/>
  <c r="AE141"/>
  <c r="AF141"/>
  <c r="AG141"/>
  <c r="AH141"/>
  <c r="AI141"/>
  <c r="G142"/>
  <c r="H142"/>
  <c r="I142"/>
  <c r="J142"/>
  <c r="K142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AD142"/>
  <c r="AE142"/>
  <c r="AF142"/>
  <c r="AG142"/>
  <c r="AH142"/>
  <c r="AI142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AF143"/>
  <c r="AG143"/>
  <c r="AH143"/>
  <c r="AI143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F143"/>
  <c r="F142"/>
  <c r="F141"/>
  <c r="F140"/>
  <c r="F139"/>
  <c r="F138"/>
  <c r="F137"/>
  <c r="F136"/>
  <c r="F135"/>
  <c r="F134"/>
  <c r="F133"/>
  <c r="F132"/>
  <c r="F131"/>
  <c r="F130"/>
  <c r="F21"/>
  <c r="F9"/>
  <c r="F8"/>
  <c r="F7"/>
  <c r="F6"/>
  <c r="F5"/>
  <c r="AK187" i="31" l="1"/>
  <c r="AM187" s="1"/>
  <c r="K164"/>
  <c r="J185"/>
  <c r="J165" i="30"/>
  <c r="I186"/>
  <c r="AA167"/>
  <c r="Z188"/>
  <c r="S167"/>
  <c r="R188"/>
  <c r="S166"/>
  <c r="R187"/>
  <c r="AA166"/>
  <c r="Z187"/>
  <c r="S83" i="32"/>
  <c r="AI85"/>
  <c r="X172"/>
  <c r="N173"/>
  <c r="O152"/>
  <c r="N172"/>
  <c r="O151"/>
  <c r="R83"/>
  <c r="K83"/>
  <c r="U80"/>
  <c r="U91"/>
  <c r="U86"/>
  <c r="U92"/>
  <c r="U87"/>
  <c r="V88"/>
  <c r="W75"/>
  <c r="X13"/>
  <c r="W73"/>
  <c r="W79" s="1"/>
  <c r="W81" s="1"/>
  <c r="V74"/>
  <c r="V72" s="1"/>
  <c r="V87" s="1"/>
  <c r="V79"/>
  <c r="V81" s="1"/>
  <c r="O14"/>
  <c r="N77"/>
  <c r="N89" s="1"/>
  <c r="Z15"/>
  <c r="Y76"/>
  <c r="N88"/>
  <c r="O75"/>
  <c r="P75"/>
  <c r="P88" s="1"/>
  <c r="Z78"/>
  <c r="AA16"/>
  <c r="O175"/>
  <c r="P175"/>
  <c r="Y180"/>
  <c r="Z159"/>
  <c r="Y175"/>
  <c r="Z154"/>
  <c r="AI80"/>
  <c r="AI87"/>
  <c r="AI86"/>
  <c r="AI91"/>
  <c r="H79"/>
  <c r="H81" s="1"/>
  <c r="AJ79"/>
  <c r="AJ81" s="1"/>
  <c r="T83"/>
  <c r="T84"/>
  <c r="I88"/>
  <c r="I74"/>
  <c r="I72" s="1"/>
  <c r="J84"/>
  <c r="K84"/>
  <c r="R84"/>
  <c r="O174"/>
  <c r="P174"/>
  <c r="N78"/>
  <c r="O16"/>
  <c r="M79"/>
  <c r="M81" s="1"/>
  <c r="M72"/>
  <c r="H89"/>
  <c r="I79"/>
  <c r="I81" s="1"/>
  <c r="O76"/>
  <c r="P76"/>
  <c r="O180"/>
  <c r="P180"/>
  <c r="Y176"/>
  <c r="Z155"/>
  <c r="Y172"/>
  <c r="Z151"/>
  <c r="AA12"/>
  <c r="N73"/>
  <c r="O12"/>
  <c r="I89"/>
  <c r="Y183"/>
  <c r="Z162"/>
  <c r="Y177"/>
  <c r="Z156"/>
  <c r="Y173"/>
  <c r="Z152"/>
  <c r="W89"/>
  <c r="O171"/>
  <c r="P150"/>
  <c r="AI84"/>
  <c r="S84"/>
  <c r="O183"/>
  <c r="P183"/>
  <c r="L80"/>
  <c r="L86"/>
  <c r="L92"/>
  <c r="L87"/>
  <c r="X77"/>
  <c r="Y14"/>
  <c r="Y174"/>
  <c r="Z153"/>
  <c r="V80"/>
  <c r="V86"/>
  <c r="AJ74"/>
  <c r="AJ72" s="1"/>
  <c r="AJ88"/>
  <c r="AJ85"/>
  <c r="H74"/>
  <c r="H88"/>
  <c r="U156" i="31"/>
  <c r="V156" s="1"/>
  <c r="W156" s="1"/>
  <c r="X156" s="1"/>
  <c r="Y156" s="1"/>
  <c r="R156"/>
  <c r="Q156"/>
  <c r="P156"/>
  <c r="K156"/>
  <c r="J156"/>
  <c r="I156"/>
  <c r="U155"/>
  <c r="V155" s="1"/>
  <c r="W155" s="1"/>
  <c r="X155" s="1"/>
  <c r="Y155" s="1"/>
  <c r="R155"/>
  <c r="S155" s="1"/>
  <c r="Q155"/>
  <c r="P155"/>
  <c r="K155"/>
  <c r="L155" s="1"/>
  <c r="L176" s="1"/>
  <c r="J155"/>
  <c r="I155"/>
  <c r="AG162"/>
  <c r="AF162"/>
  <c r="U162"/>
  <c r="V162" s="1"/>
  <c r="W162" s="1"/>
  <c r="X162" s="1"/>
  <c r="Y162" s="1"/>
  <c r="R162"/>
  <c r="Q162"/>
  <c r="P162"/>
  <c r="K162"/>
  <c r="J162"/>
  <c r="I162"/>
  <c r="AG159"/>
  <c r="AF159"/>
  <c r="U159"/>
  <c r="V159" s="1"/>
  <c r="W159" s="1"/>
  <c r="X159" s="1"/>
  <c r="Y159" s="1"/>
  <c r="R159"/>
  <c r="Q159"/>
  <c r="P159"/>
  <c r="K159"/>
  <c r="J159"/>
  <c r="I159"/>
  <c r="AG154"/>
  <c r="AF154"/>
  <c r="U154"/>
  <c r="V154" s="1"/>
  <c r="W154" s="1"/>
  <c r="X154" s="1"/>
  <c r="Y154" s="1"/>
  <c r="R154"/>
  <c r="Q154"/>
  <c r="P154"/>
  <c r="K154"/>
  <c r="J154"/>
  <c r="I154"/>
  <c r="AG153"/>
  <c r="AF153"/>
  <c r="U153"/>
  <c r="V153" s="1"/>
  <c r="W153" s="1"/>
  <c r="X153" s="1"/>
  <c r="Y153" s="1"/>
  <c r="R153"/>
  <c r="Q153"/>
  <c r="P153"/>
  <c r="K153"/>
  <c r="J153"/>
  <c r="I153"/>
  <c r="AG152"/>
  <c r="AF152"/>
  <c r="U152"/>
  <c r="V152" s="1"/>
  <c r="W152" s="1"/>
  <c r="X152" s="1"/>
  <c r="Y152" s="1"/>
  <c r="R152"/>
  <c r="Q152"/>
  <c r="P152"/>
  <c r="K152"/>
  <c r="J152"/>
  <c r="I152"/>
  <c r="U151"/>
  <c r="V151" s="1"/>
  <c r="W151" s="1"/>
  <c r="X151" s="1"/>
  <c r="Y151" s="1"/>
  <c r="R151"/>
  <c r="Q151"/>
  <c r="P151"/>
  <c r="K151"/>
  <c r="J151"/>
  <c r="I151"/>
  <c r="AF150"/>
  <c r="AG150" s="1"/>
  <c r="AI111"/>
  <c r="AH111"/>
  <c r="AG111"/>
  <c r="AF111"/>
  <c r="AE111"/>
  <c r="AD111"/>
  <c r="AC111"/>
  <c r="AB111"/>
  <c r="AA111"/>
  <c r="Z111"/>
  <c r="Y111"/>
  <c r="X111"/>
  <c r="W111"/>
  <c r="V111"/>
  <c r="U111"/>
  <c r="T111"/>
  <c r="S111"/>
  <c r="R111"/>
  <c r="Q111"/>
  <c r="P111"/>
  <c r="O111"/>
  <c r="N111"/>
  <c r="M111"/>
  <c r="L111"/>
  <c r="K111"/>
  <c r="J111"/>
  <c r="I111"/>
  <c r="H111"/>
  <c r="G111"/>
  <c r="F111"/>
  <c r="AG110"/>
  <c r="AC110"/>
  <c r="AB110"/>
  <c r="AA110"/>
  <c r="Z110"/>
  <c r="Y110"/>
  <c r="S110"/>
  <c r="R110"/>
  <c r="L110"/>
  <c r="K110"/>
  <c r="AI109"/>
  <c r="AH109"/>
  <c r="AG109"/>
  <c r="AF109"/>
  <c r="AE109"/>
  <c r="AD109"/>
  <c r="AC109"/>
  <c r="AB109"/>
  <c r="AA109"/>
  <c r="Z109"/>
  <c r="Y109"/>
  <c r="X109"/>
  <c r="W109"/>
  <c r="V109"/>
  <c r="U109"/>
  <c r="T109"/>
  <c r="S109"/>
  <c r="R109"/>
  <c r="Q109"/>
  <c r="P109"/>
  <c r="O109"/>
  <c r="N109"/>
  <c r="M109"/>
  <c r="L109"/>
  <c r="K109"/>
  <c r="J109"/>
  <c r="I109"/>
  <c r="H109"/>
  <c r="G109"/>
  <c r="AI108"/>
  <c r="AH108"/>
  <c r="AG108"/>
  <c r="AF108"/>
  <c r="AE108"/>
  <c r="AD108"/>
  <c r="AC108"/>
  <c r="AB108"/>
  <c r="AA108"/>
  <c r="Z108"/>
  <c r="Y108"/>
  <c r="X108"/>
  <c r="W108"/>
  <c r="V108"/>
  <c r="U108"/>
  <c r="T108"/>
  <c r="S108"/>
  <c r="R108"/>
  <c r="Q108"/>
  <c r="P108"/>
  <c r="O108"/>
  <c r="N108"/>
  <c r="M108"/>
  <c r="L108"/>
  <c r="K108"/>
  <c r="J108"/>
  <c r="I108"/>
  <c r="H108"/>
  <c r="G108"/>
  <c r="AI107"/>
  <c r="AH107"/>
  <c r="AF107"/>
  <c r="AE107"/>
  <c r="AD107"/>
  <c r="X107"/>
  <c r="W107"/>
  <c r="V107"/>
  <c r="U107"/>
  <c r="T107"/>
  <c r="Q107"/>
  <c r="P107"/>
  <c r="O107"/>
  <c r="N107"/>
  <c r="M107"/>
  <c r="J107"/>
  <c r="I107"/>
  <c r="H107"/>
  <c r="G107"/>
  <c r="AA97"/>
  <c r="AA96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N82"/>
  <c r="M82"/>
  <c r="L82"/>
  <c r="K82"/>
  <c r="J82"/>
  <c r="I82"/>
  <c r="H82"/>
  <c r="G82"/>
  <c r="F82"/>
  <c r="B41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D36"/>
  <c r="AI36" s="1"/>
  <c r="B25"/>
  <c r="AJ21"/>
  <c r="AJ25" s="1"/>
  <c r="E21" i="32" s="1"/>
  <c r="E25" s="1"/>
  <c r="F25" s="1"/>
  <c r="AI21" i="31"/>
  <c r="AI25" s="1"/>
  <c r="AH21"/>
  <c r="AG21"/>
  <c r="AG25" s="1"/>
  <c r="AF21"/>
  <c r="AF25" s="1"/>
  <c r="AE21"/>
  <c r="AE25" s="1"/>
  <c r="AD21"/>
  <c r="AC21"/>
  <c r="AB21"/>
  <c r="AA21"/>
  <c r="Z21"/>
  <c r="Y21"/>
  <c r="Y25" s="1"/>
  <c r="X21"/>
  <c r="W21"/>
  <c r="V21"/>
  <c r="U21"/>
  <c r="T21"/>
  <c r="S21"/>
  <c r="R21"/>
  <c r="R25" s="1"/>
  <c r="Q21"/>
  <c r="P21"/>
  <c r="O21"/>
  <c r="N21"/>
  <c r="M21"/>
  <c r="L21"/>
  <c r="K21"/>
  <c r="J21"/>
  <c r="I21"/>
  <c r="H21"/>
  <c r="G21"/>
  <c r="B21"/>
  <c r="B16"/>
  <c r="B15"/>
  <c r="B14"/>
  <c r="B13"/>
  <c r="B12"/>
  <c r="AG16"/>
  <c r="AF16"/>
  <c r="U16"/>
  <c r="V16" s="1"/>
  <c r="W16" s="1"/>
  <c r="R16"/>
  <c r="Q16"/>
  <c r="P16"/>
  <c r="K16"/>
  <c r="J16"/>
  <c r="I16"/>
  <c r="B9"/>
  <c r="AG15"/>
  <c r="AF15"/>
  <c r="U15"/>
  <c r="V15" s="1"/>
  <c r="W15" s="1"/>
  <c r="X15" s="1"/>
  <c r="Y15" s="1"/>
  <c r="R15"/>
  <c r="Q15"/>
  <c r="P15"/>
  <c r="K15"/>
  <c r="J15"/>
  <c r="I15"/>
  <c r="B8"/>
  <c r="AG14"/>
  <c r="AF14"/>
  <c r="U14"/>
  <c r="V14" s="1"/>
  <c r="W14" s="1"/>
  <c r="X14" s="1"/>
  <c r="Y14" s="1"/>
  <c r="R14"/>
  <c r="Q14"/>
  <c r="P14"/>
  <c r="K14"/>
  <c r="J14"/>
  <c r="I14"/>
  <c r="B7"/>
  <c r="AF13"/>
  <c r="R13"/>
  <c r="Q13"/>
  <c r="P13"/>
  <c r="K13"/>
  <c r="J13"/>
  <c r="I13"/>
  <c r="B6"/>
  <c r="AG12"/>
  <c r="AF12"/>
  <c r="U12"/>
  <c r="V12" s="1"/>
  <c r="W12" s="1"/>
  <c r="X12" s="1"/>
  <c r="Y12" s="1"/>
  <c r="R12"/>
  <c r="Q12"/>
  <c r="P12"/>
  <c r="K12"/>
  <c r="J12"/>
  <c r="I12"/>
  <c r="B5"/>
  <c r="F111" i="28"/>
  <c r="F110"/>
  <c r="F109"/>
  <c r="F108"/>
  <c r="F107"/>
  <c r="F111" i="30"/>
  <c r="F110"/>
  <c r="F109"/>
  <c r="F108"/>
  <c r="F107"/>
  <c r="G107" i="5"/>
  <c r="H107"/>
  <c r="I107"/>
  <c r="J107"/>
  <c r="K107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AD107"/>
  <c r="AE107"/>
  <c r="AF107"/>
  <c r="AG107"/>
  <c r="AH107"/>
  <c r="AI107"/>
  <c r="AJ107"/>
  <c r="G108"/>
  <c r="H108"/>
  <c r="I108"/>
  <c r="J108"/>
  <c r="K108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AD108"/>
  <c r="AE108"/>
  <c r="AF108"/>
  <c r="AG108"/>
  <c r="AH108"/>
  <c r="AI108"/>
  <c r="AJ108"/>
  <c r="G109"/>
  <c r="H109"/>
  <c r="I109"/>
  <c r="J109"/>
  <c r="K109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AD109"/>
  <c r="AE109"/>
  <c r="AF109"/>
  <c r="AG109"/>
  <c r="AH109"/>
  <c r="AI109"/>
  <c r="AJ109"/>
  <c r="G110"/>
  <c r="H110"/>
  <c r="I110"/>
  <c r="J110"/>
  <c r="K110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AD110"/>
  <c r="AE110"/>
  <c r="AF110"/>
  <c r="AG110"/>
  <c r="AH110"/>
  <c r="AI110"/>
  <c r="AJ110"/>
  <c r="F110"/>
  <c r="F109"/>
  <c r="F108"/>
  <c r="F107"/>
  <c r="G107" i="28"/>
  <c r="H107"/>
  <c r="I107"/>
  <c r="J107"/>
  <c r="K107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AD107"/>
  <c r="AE107"/>
  <c r="AF107"/>
  <c r="AG107"/>
  <c r="AH107"/>
  <c r="AI107"/>
  <c r="AJ107"/>
  <c r="G108"/>
  <c r="H108"/>
  <c r="I108"/>
  <c r="J108"/>
  <c r="K108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AD108"/>
  <c r="AE108"/>
  <c r="AF108"/>
  <c r="AG108"/>
  <c r="AH108"/>
  <c r="AI108"/>
  <c r="AJ108"/>
  <c r="G109"/>
  <c r="H109"/>
  <c r="I109"/>
  <c r="J109"/>
  <c r="K109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AD109"/>
  <c r="AE109"/>
  <c r="AF109"/>
  <c r="AG109"/>
  <c r="AH109"/>
  <c r="AI109"/>
  <c r="AJ109"/>
  <c r="G110"/>
  <c r="H110"/>
  <c r="I110"/>
  <c r="J110"/>
  <c r="K110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AD110"/>
  <c r="AE110"/>
  <c r="AF110"/>
  <c r="AG110"/>
  <c r="AH110"/>
  <c r="AI110"/>
  <c r="AJ110"/>
  <c r="G111"/>
  <c r="H111"/>
  <c r="I111"/>
  <c r="J111"/>
  <c r="K11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AI111"/>
  <c r="AJ111"/>
  <c r="L164" i="31" l="1"/>
  <c r="K185"/>
  <c r="T166" i="30"/>
  <c r="S187"/>
  <c r="T167"/>
  <c r="S188"/>
  <c r="K165"/>
  <c r="J186"/>
  <c r="AA187"/>
  <c r="AB187"/>
  <c r="AA188"/>
  <c r="AB188"/>
  <c r="O173" i="32"/>
  <c r="P173"/>
  <c r="V91"/>
  <c r="P172"/>
  <c r="O172"/>
  <c r="V85"/>
  <c r="V84" s="1"/>
  <c r="G25"/>
  <c r="F41"/>
  <c r="V92"/>
  <c r="N74"/>
  <c r="N72" s="1"/>
  <c r="N85" s="1"/>
  <c r="M91"/>
  <c r="M85"/>
  <c r="X73"/>
  <c r="Y13"/>
  <c r="X75"/>
  <c r="X74" s="1"/>
  <c r="U83"/>
  <c r="U84"/>
  <c r="AI83"/>
  <c r="W88"/>
  <c r="W74"/>
  <c r="W72" s="1"/>
  <c r="W85" s="1"/>
  <c r="I80"/>
  <c r="I87"/>
  <c r="I86"/>
  <c r="P77"/>
  <c r="P89" s="1"/>
  <c r="O77"/>
  <c r="O88"/>
  <c r="AA15"/>
  <c r="Z76"/>
  <c r="AJ80"/>
  <c r="AJ87"/>
  <c r="AJ86"/>
  <c r="AJ92"/>
  <c r="AJ91"/>
  <c r="V83"/>
  <c r="Z173"/>
  <c r="AA152"/>
  <c r="Z183"/>
  <c r="AA162"/>
  <c r="O73"/>
  <c r="P73"/>
  <c r="Z176"/>
  <c r="AA155"/>
  <c r="Z175"/>
  <c r="AA154"/>
  <c r="I91"/>
  <c r="I83"/>
  <c r="X89"/>
  <c r="O74"/>
  <c r="M80"/>
  <c r="M87"/>
  <c r="M92"/>
  <c r="M86"/>
  <c r="H72"/>
  <c r="H85" s="1"/>
  <c r="Z174"/>
  <c r="AA153"/>
  <c r="Y77"/>
  <c r="Z14"/>
  <c r="L83"/>
  <c r="L84"/>
  <c r="P171"/>
  <c r="Q150"/>
  <c r="Z177"/>
  <c r="AA156"/>
  <c r="AB12"/>
  <c r="Z172"/>
  <c r="AA151"/>
  <c r="Z180"/>
  <c r="AA159"/>
  <c r="AA78"/>
  <c r="AB16"/>
  <c r="I85"/>
  <c r="I84" s="1"/>
  <c r="N79"/>
  <c r="O78"/>
  <c r="P78"/>
  <c r="I92"/>
  <c r="J175" i="31"/>
  <c r="M155"/>
  <c r="N155" s="1"/>
  <c r="O155" s="1"/>
  <c r="P176" s="1"/>
  <c r="Q174"/>
  <c r="Y174"/>
  <c r="AH150"/>
  <c r="AG174"/>
  <c r="R175"/>
  <c r="V175"/>
  <c r="Z154"/>
  <c r="Z175" s="1"/>
  <c r="AH154"/>
  <c r="R177"/>
  <c r="Q176"/>
  <c r="W176"/>
  <c r="K177"/>
  <c r="Q172"/>
  <c r="Y172"/>
  <c r="J173"/>
  <c r="R173"/>
  <c r="V173"/>
  <c r="Z152"/>
  <c r="Z173" s="1"/>
  <c r="AH152"/>
  <c r="Q180"/>
  <c r="Y180"/>
  <c r="AG180"/>
  <c r="AG171"/>
  <c r="J172"/>
  <c r="R172"/>
  <c r="V172"/>
  <c r="Z151"/>
  <c r="Z172" s="1"/>
  <c r="Q175"/>
  <c r="Y175"/>
  <c r="AG175"/>
  <c r="J180"/>
  <c r="R180"/>
  <c r="V180"/>
  <c r="Z159"/>
  <c r="Z180" s="1"/>
  <c r="AH159"/>
  <c r="Q183"/>
  <c r="Y183"/>
  <c r="AG183"/>
  <c r="V176"/>
  <c r="J177"/>
  <c r="Y177"/>
  <c r="J73"/>
  <c r="R73"/>
  <c r="Z12"/>
  <c r="AA12" s="1"/>
  <c r="AB12" s="1"/>
  <c r="AH12"/>
  <c r="AI12" s="1"/>
  <c r="AJ12" s="1"/>
  <c r="E5" i="32" s="1"/>
  <c r="E12" s="1"/>
  <c r="F12" s="1"/>
  <c r="Q75" i="31"/>
  <c r="Q88" s="1"/>
  <c r="Q77"/>
  <c r="Q89" s="1"/>
  <c r="Y77"/>
  <c r="Y89" s="1"/>
  <c r="AG77"/>
  <c r="AG89" s="1"/>
  <c r="L15"/>
  <c r="L76" s="1"/>
  <c r="X76"/>
  <c r="K78"/>
  <c r="S16"/>
  <c r="S78" s="1"/>
  <c r="W78"/>
  <c r="Q173"/>
  <c r="Y173"/>
  <c r="AG173"/>
  <c r="J174"/>
  <c r="R174"/>
  <c r="V174"/>
  <c r="Z153"/>
  <c r="Z174" s="1"/>
  <c r="AH153"/>
  <c r="S15"/>
  <c r="S76" s="1"/>
  <c r="W76"/>
  <c r="J78"/>
  <c r="R78"/>
  <c r="V78"/>
  <c r="AH16"/>
  <c r="J176"/>
  <c r="N176"/>
  <c r="X176"/>
  <c r="L156"/>
  <c r="V177"/>
  <c r="L12"/>
  <c r="M12" s="1"/>
  <c r="N12" s="1"/>
  <c r="O12" s="1"/>
  <c r="K75"/>
  <c r="K88" s="1"/>
  <c r="S13"/>
  <c r="S75" s="1"/>
  <c r="S88" s="1"/>
  <c r="K77"/>
  <c r="S14"/>
  <c r="S77" s="1"/>
  <c r="S89" s="1"/>
  <c r="W77"/>
  <c r="W89" s="1"/>
  <c r="J76"/>
  <c r="AH15"/>
  <c r="Q78"/>
  <c r="AG78"/>
  <c r="S25"/>
  <c r="T25" s="1"/>
  <c r="U25" s="1"/>
  <c r="V25" s="1"/>
  <c r="W25" s="1"/>
  <c r="X25" s="1"/>
  <c r="AJ111"/>
  <c r="J183"/>
  <c r="R183"/>
  <c r="V183"/>
  <c r="Z162"/>
  <c r="Z183" s="1"/>
  <c r="AH162"/>
  <c r="X177"/>
  <c r="K176"/>
  <c r="Y176"/>
  <c r="Q177"/>
  <c r="W177"/>
  <c r="AK82"/>
  <c r="L107"/>
  <c r="T110"/>
  <c r="S107"/>
  <c r="W110"/>
  <c r="Q73"/>
  <c r="L13"/>
  <c r="L75" s="1"/>
  <c r="AG13"/>
  <c r="AG75" s="1"/>
  <c r="L14"/>
  <c r="L77" s="1"/>
  <c r="X77"/>
  <c r="K76"/>
  <c r="J110"/>
  <c r="K73"/>
  <c r="S12"/>
  <c r="J75"/>
  <c r="R75"/>
  <c r="J77"/>
  <c r="R77"/>
  <c r="V77"/>
  <c r="Z14"/>
  <c r="Z77" s="1"/>
  <c r="AH14"/>
  <c r="Q76"/>
  <c r="Y76"/>
  <c r="H110"/>
  <c r="P110"/>
  <c r="X110"/>
  <c r="AF110"/>
  <c r="Z25"/>
  <c r="AA25" s="1"/>
  <c r="AB25" s="1"/>
  <c r="AC25" s="1"/>
  <c r="AD25" s="1"/>
  <c r="AH25"/>
  <c r="AI41" s="1"/>
  <c r="AH110"/>
  <c r="R76"/>
  <c r="V76"/>
  <c r="Z15"/>
  <c r="Z76" s="1"/>
  <c r="AG76"/>
  <c r="L16"/>
  <c r="L78" s="1"/>
  <c r="X16"/>
  <c r="T155"/>
  <c r="T176" s="1"/>
  <c r="S176"/>
  <c r="F36"/>
  <c r="J36"/>
  <c r="N36"/>
  <c r="R36"/>
  <c r="V36"/>
  <c r="Z36"/>
  <c r="AD36"/>
  <c r="AH36"/>
  <c r="L151"/>
  <c r="X172"/>
  <c r="L152"/>
  <c r="X173"/>
  <c r="L153"/>
  <c r="X174"/>
  <c r="L154"/>
  <c r="X175"/>
  <c r="L159"/>
  <c r="X180"/>
  <c r="L162"/>
  <c r="X183"/>
  <c r="I36"/>
  <c r="M36"/>
  <c r="Q36"/>
  <c r="U36"/>
  <c r="Y36"/>
  <c r="AC36"/>
  <c r="AG36"/>
  <c r="AG41" s="1"/>
  <c r="K172"/>
  <c r="S151"/>
  <c r="S172" s="1"/>
  <c r="W172"/>
  <c r="K173"/>
  <c r="S152"/>
  <c r="S173" s="1"/>
  <c r="W173"/>
  <c r="K174"/>
  <c r="S153"/>
  <c r="S174" s="1"/>
  <c r="W174"/>
  <c r="AA153"/>
  <c r="AA174" s="1"/>
  <c r="K175"/>
  <c r="S154"/>
  <c r="S175" s="1"/>
  <c r="W175"/>
  <c r="K180"/>
  <c r="S159"/>
  <c r="S180" s="1"/>
  <c r="W180"/>
  <c r="AA159"/>
  <c r="AA180" s="1"/>
  <c r="K183"/>
  <c r="S162"/>
  <c r="S183" s="1"/>
  <c r="W183"/>
  <c r="H36"/>
  <c r="L36"/>
  <c r="P36"/>
  <c r="T36"/>
  <c r="X36"/>
  <c r="AB36"/>
  <c r="AF36"/>
  <c r="AF41" s="1"/>
  <c r="AJ36"/>
  <c r="AJ41" s="1"/>
  <c r="G36"/>
  <c r="K36"/>
  <c r="O36"/>
  <c r="S36"/>
  <c r="W36"/>
  <c r="AA36"/>
  <c r="AE36"/>
  <c r="Z155"/>
  <c r="Z156"/>
  <c r="R176"/>
  <c r="S156"/>
  <c r="AI163" i="30"/>
  <c r="AJ163" s="1"/>
  <c r="AG163"/>
  <c r="AF163"/>
  <c r="Y163"/>
  <c r="V163"/>
  <c r="W163" s="1"/>
  <c r="X163" s="1"/>
  <c r="U163"/>
  <c r="R163"/>
  <c r="Q163"/>
  <c r="N163"/>
  <c r="O163" s="1"/>
  <c r="P163" s="1"/>
  <c r="M163"/>
  <c r="K163"/>
  <c r="H163"/>
  <c r="I163" s="1"/>
  <c r="J163" s="1"/>
  <c r="G163"/>
  <c r="AI160"/>
  <c r="AJ160" s="1"/>
  <c r="AG160"/>
  <c r="AF160"/>
  <c r="Y160"/>
  <c r="V160"/>
  <c r="W160" s="1"/>
  <c r="X160" s="1"/>
  <c r="U160"/>
  <c r="R160"/>
  <c r="Q160"/>
  <c r="N160"/>
  <c r="O160" s="1"/>
  <c r="P160" s="1"/>
  <c r="M160"/>
  <c r="K160"/>
  <c r="H160"/>
  <c r="I160" s="1"/>
  <c r="J160" s="1"/>
  <c r="G160"/>
  <c r="AI155"/>
  <c r="AJ155" s="1"/>
  <c r="AG155"/>
  <c r="AF155"/>
  <c r="Y155"/>
  <c r="V155"/>
  <c r="W155" s="1"/>
  <c r="X155" s="1"/>
  <c r="U155"/>
  <c r="R155"/>
  <c r="Q155"/>
  <c r="N155"/>
  <c r="O155" s="1"/>
  <c r="P155" s="1"/>
  <c r="P176" s="1"/>
  <c r="M155"/>
  <c r="L155"/>
  <c r="K155"/>
  <c r="H155"/>
  <c r="G155"/>
  <c r="AI154"/>
  <c r="AJ154" s="1"/>
  <c r="AG154"/>
  <c r="AF154"/>
  <c r="Y154"/>
  <c r="V154"/>
  <c r="W154" s="1"/>
  <c r="X154" s="1"/>
  <c r="U154"/>
  <c r="R154"/>
  <c r="Q154"/>
  <c r="N154"/>
  <c r="O154" s="1"/>
  <c r="P154" s="1"/>
  <c r="M154"/>
  <c r="K154"/>
  <c r="H154"/>
  <c r="I154" s="1"/>
  <c r="J154" s="1"/>
  <c r="G154"/>
  <c r="AI153"/>
  <c r="AJ153" s="1"/>
  <c r="AG153"/>
  <c r="AF153"/>
  <c r="Y153"/>
  <c r="V153"/>
  <c r="W153" s="1"/>
  <c r="X153" s="1"/>
  <c r="U153"/>
  <c r="R153"/>
  <c r="Q153"/>
  <c r="N153"/>
  <c r="O153" s="1"/>
  <c r="P153" s="1"/>
  <c r="M153"/>
  <c r="K153"/>
  <c r="H153"/>
  <c r="I153" s="1"/>
  <c r="J153" s="1"/>
  <c r="J174" s="1"/>
  <c r="G153"/>
  <c r="AI152"/>
  <c r="AJ152" s="1"/>
  <c r="Y152"/>
  <c r="V152"/>
  <c r="W152" s="1"/>
  <c r="X152" s="1"/>
  <c r="U152"/>
  <c r="R152"/>
  <c r="Q152"/>
  <c r="N152"/>
  <c r="O152" s="1"/>
  <c r="P152" s="1"/>
  <c r="M152"/>
  <c r="K152"/>
  <c r="H152"/>
  <c r="I152" s="1"/>
  <c r="J152" s="1"/>
  <c r="G152"/>
  <c r="AG151"/>
  <c r="AF151"/>
  <c r="AI111"/>
  <c r="AH111"/>
  <c r="AG111"/>
  <c r="AF111"/>
  <c r="AE111"/>
  <c r="AD111"/>
  <c r="AC111"/>
  <c r="AB111"/>
  <c r="AA111"/>
  <c r="Z111"/>
  <c r="Y111"/>
  <c r="X111"/>
  <c r="W111"/>
  <c r="V111"/>
  <c r="U111"/>
  <c r="T111"/>
  <c r="S111"/>
  <c r="R111"/>
  <c r="Q111"/>
  <c r="P111"/>
  <c r="O111"/>
  <c r="N111"/>
  <c r="M111"/>
  <c r="L111"/>
  <c r="K111"/>
  <c r="J111"/>
  <c r="I111"/>
  <c r="H111"/>
  <c r="G111"/>
  <c r="AG110"/>
  <c r="AC110"/>
  <c r="AB110"/>
  <c r="AA110"/>
  <c r="Z110"/>
  <c r="Y110"/>
  <c r="S110"/>
  <c r="R110"/>
  <c r="L110"/>
  <c r="K110"/>
  <c r="AI109"/>
  <c r="AH109"/>
  <c r="AG109"/>
  <c r="AF109"/>
  <c r="AE109"/>
  <c r="AD109"/>
  <c r="AC109"/>
  <c r="AB109"/>
  <c r="AA109"/>
  <c r="Z109"/>
  <c r="Y109"/>
  <c r="X109"/>
  <c r="W109"/>
  <c r="V109"/>
  <c r="U109"/>
  <c r="T109"/>
  <c r="S109"/>
  <c r="R109"/>
  <c r="Q109"/>
  <c r="P109"/>
  <c r="O109"/>
  <c r="N109"/>
  <c r="M109"/>
  <c r="L109"/>
  <c r="K109"/>
  <c r="J109"/>
  <c r="I109"/>
  <c r="H109"/>
  <c r="G109"/>
  <c r="AI108"/>
  <c r="AH108"/>
  <c r="AG108"/>
  <c r="AF108"/>
  <c r="AE108"/>
  <c r="AD108"/>
  <c r="AC108"/>
  <c r="AB108"/>
  <c r="AA108"/>
  <c r="Z108"/>
  <c r="Y108"/>
  <c r="X108"/>
  <c r="W108"/>
  <c r="V108"/>
  <c r="U108"/>
  <c r="T108"/>
  <c r="S108"/>
  <c r="R108"/>
  <c r="Q108"/>
  <c r="P108"/>
  <c r="O108"/>
  <c r="N108"/>
  <c r="M108"/>
  <c r="L108"/>
  <c r="K108"/>
  <c r="J108"/>
  <c r="I108"/>
  <c r="H108"/>
  <c r="G108"/>
  <c r="AI107"/>
  <c r="AH107"/>
  <c r="AF107"/>
  <c r="AE107"/>
  <c r="AD107"/>
  <c r="X107"/>
  <c r="W107"/>
  <c r="V107"/>
  <c r="U107"/>
  <c r="T107"/>
  <c r="Q107"/>
  <c r="P107"/>
  <c r="O107"/>
  <c r="N107"/>
  <c r="M107"/>
  <c r="J107"/>
  <c r="I107"/>
  <c r="H107"/>
  <c r="G107"/>
  <c r="AA97"/>
  <c r="AA96"/>
  <c r="AJ82"/>
  <c r="AI82"/>
  <c r="AH82"/>
  <c r="AH122" s="1"/>
  <c r="AG82"/>
  <c r="AG122" s="1"/>
  <c r="AF82"/>
  <c r="AF122" s="1"/>
  <c r="AE82"/>
  <c r="AD82"/>
  <c r="AC82"/>
  <c r="AA82"/>
  <c r="AA122" s="1"/>
  <c r="Z82"/>
  <c r="Z122" s="1"/>
  <c r="Y82"/>
  <c r="Y122" s="1"/>
  <c r="X82"/>
  <c r="W82"/>
  <c r="V82"/>
  <c r="V120" s="1"/>
  <c r="U82"/>
  <c r="U122" s="1"/>
  <c r="T82"/>
  <c r="T122" s="1"/>
  <c r="S82"/>
  <c r="S122" s="1"/>
  <c r="R82"/>
  <c r="R122" s="1"/>
  <c r="Q82"/>
  <c r="Q124" s="1"/>
  <c r="AK124" s="1"/>
  <c r="P82"/>
  <c r="O82"/>
  <c r="N82"/>
  <c r="N122" s="1"/>
  <c r="M82"/>
  <c r="M122" s="1"/>
  <c r="L82"/>
  <c r="L122" s="1"/>
  <c r="K82"/>
  <c r="K120" s="1"/>
  <c r="J82"/>
  <c r="I82"/>
  <c r="H82"/>
  <c r="H122" s="1"/>
  <c r="G82"/>
  <c r="G122" s="1"/>
  <c r="F82"/>
  <c r="F122" s="1"/>
  <c r="B41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AD36"/>
  <c r="Z36"/>
  <c r="V36"/>
  <c r="N36"/>
  <c r="J36"/>
  <c r="F36"/>
  <c r="D36"/>
  <c r="AG36" s="1"/>
  <c r="B25"/>
  <c r="AG25"/>
  <c r="AH25" s="1"/>
  <c r="AI25" s="1"/>
  <c r="AJ25" s="1"/>
  <c r="E21" i="31" s="1"/>
  <c r="AF25" i="30"/>
  <c r="B21"/>
  <c r="AF16"/>
  <c r="H16"/>
  <c r="I16" s="1"/>
  <c r="B16"/>
  <c r="B15"/>
  <c r="B14"/>
  <c r="B13"/>
  <c r="B12"/>
  <c r="AI16"/>
  <c r="AJ16" s="1"/>
  <c r="E9" i="31" s="1"/>
  <c r="E16" s="1"/>
  <c r="F16" s="1"/>
  <c r="AG16" i="30"/>
  <c r="Y16"/>
  <c r="V16"/>
  <c r="W16" s="1"/>
  <c r="U16"/>
  <c r="R16"/>
  <c r="Q16"/>
  <c r="N16"/>
  <c r="O16" s="1"/>
  <c r="P16" s="1"/>
  <c r="K16"/>
  <c r="G16"/>
  <c r="B9"/>
  <c r="AI15"/>
  <c r="AJ15" s="1"/>
  <c r="E8" i="31" s="1"/>
  <c r="E15" s="1"/>
  <c r="F15" s="1"/>
  <c r="AG15" i="30"/>
  <c r="AF15"/>
  <c r="Y15"/>
  <c r="V15"/>
  <c r="W15" s="1"/>
  <c r="X15" s="1"/>
  <c r="U15"/>
  <c r="R15"/>
  <c r="Q15"/>
  <c r="N15"/>
  <c r="O15" s="1"/>
  <c r="P15" s="1"/>
  <c r="K15"/>
  <c r="H15"/>
  <c r="I15" s="1"/>
  <c r="J15" s="1"/>
  <c r="G15"/>
  <c r="B8"/>
  <c r="AI14"/>
  <c r="AJ14" s="1"/>
  <c r="E7" i="31" s="1"/>
  <c r="E14" s="1"/>
  <c r="F14" s="1"/>
  <c r="AG14" i="30"/>
  <c r="AF14"/>
  <c r="Y14"/>
  <c r="V14"/>
  <c r="W14" s="1"/>
  <c r="X14" s="1"/>
  <c r="U14"/>
  <c r="R14"/>
  <c r="Q14"/>
  <c r="N14"/>
  <c r="O14" s="1"/>
  <c r="P14" s="1"/>
  <c r="K14"/>
  <c r="H14"/>
  <c r="I14" s="1"/>
  <c r="J14" s="1"/>
  <c r="G14"/>
  <c r="B7"/>
  <c r="AI13"/>
  <c r="AJ13" s="1"/>
  <c r="E6" i="31" s="1"/>
  <c r="E13" s="1"/>
  <c r="F13" s="1"/>
  <c r="AF13" i="30"/>
  <c r="Y13"/>
  <c r="V13"/>
  <c r="W13" s="1"/>
  <c r="X13" s="1"/>
  <c r="U13"/>
  <c r="R13"/>
  <c r="Q13"/>
  <c r="N13"/>
  <c r="O13" s="1"/>
  <c r="P13" s="1"/>
  <c r="K13"/>
  <c r="H13"/>
  <c r="I13" s="1"/>
  <c r="J13" s="1"/>
  <c r="G13"/>
  <c r="B6"/>
  <c r="AI12"/>
  <c r="AJ12" s="1"/>
  <c r="E5" i="31" s="1"/>
  <c r="E12" s="1"/>
  <c r="F12" s="1"/>
  <c r="G12" s="1"/>
  <c r="H12" s="1"/>
  <c r="AG12" i="30"/>
  <c r="AF12"/>
  <c r="Y12"/>
  <c r="V12"/>
  <c r="W12" s="1"/>
  <c r="X12" s="1"/>
  <c r="U12"/>
  <c r="R12"/>
  <c r="Q12"/>
  <c r="N12"/>
  <c r="O12" s="1"/>
  <c r="P12" s="1"/>
  <c r="K12"/>
  <c r="H12"/>
  <c r="I12" s="1"/>
  <c r="J12" s="1"/>
  <c r="G12"/>
  <c r="B5"/>
  <c r="M164" i="31" l="1"/>
  <c r="L185"/>
  <c r="L165" i="30"/>
  <c r="K186"/>
  <c r="U166"/>
  <c r="T187"/>
  <c r="AK187" s="1"/>
  <c r="R36"/>
  <c r="AH36"/>
  <c r="AK120"/>
  <c r="AL120" s="1"/>
  <c r="AK122"/>
  <c r="U167"/>
  <c r="T188"/>
  <c r="AK188" s="1"/>
  <c r="M176" i="31"/>
  <c r="S41"/>
  <c r="T41"/>
  <c r="M15"/>
  <c r="X72" i="32"/>
  <c r="X87" s="1"/>
  <c r="G41"/>
  <c r="H41"/>
  <c r="AJ84"/>
  <c r="X79"/>
  <c r="X81" s="1"/>
  <c r="P74"/>
  <c r="P72" s="1"/>
  <c r="W86"/>
  <c r="W83" s="1"/>
  <c r="W80"/>
  <c r="W87"/>
  <c r="W92"/>
  <c r="Y73"/>
  <c r="Z13"/>
  <c r="Y75"/>
  <c r="X88"/>
  <c r="X85"/>
  <c r="W91"/>
  <c r="O89"/>
  <c r="AB15"/>
  <c r="AA76"/>
  <c r="N81"/>
  <c r="AA175"/>
  <c r="AB154"/>
  <c r="AA176"/>
  <c r="AB155"/>
  <c r="AA183"/>
  <c r="AB162"/>
  <c r="N80"/>
  <c r="N92"/>
  <c r="N87"/>
  <c r="N86"/>
  <c r="AA180"/>
  <c r="AB159"/>
  <c r="AA177"/>
  <c r="AB156"/>
  <c r="H80"/>
  <c r="H87"/>
  <c r="H86"/>
  <c r="H91"/>
  <c r="H92"/>
  <c r="O79"/>
  <c r="O81" s="1"/>
  <c r="O72"/>
  <c r="Y89"/>
  <c r="X80"/>
  <c r="X86"/>
  <c r="X91"/>
  <c r="P79"/>
  <c r="P81" s="1"/>
  <c r="AA173"/>
  <c r="AB152"/>
  <c r="AJ83"/>
  <c r="AB78"/>
  <c r="AC16"/>
  <c r="AA172"/>
  <c r="AB151"/>
  <c r="AC12"/>
  <c r="Q171"/>
  <c r="R150"/>
  <c r="S150" s="1"/>
  <c r="T150" s="1"/>
  <c r="Z77"/>
  <c r="AA14"/>
  <c r="AA174"/>
  <c r="AB153"/>
  <c r="M83"/>
  <c r="M84"/>
  <c r="N91"/>
  <c r="U176" i="31"/>
  <c r="O176"/>
  <c r="F75"/>
  <c r="G13"/>
  <c r="H13" s="1"/>
  <c r="F76"/>
  <c r="G14"/>
  <c r="H14" s="1"/>
  <c r="F77"/>
  <c r="F89" s="1"/>
  <c r="G15"/>
  <c r="H15" s="1"/>
  <c r="F78"/>
  <c r="G16"/>
  <c r="H16" s="1"/>
  <c r="L183"/>
  <c r="M162"/>
  <c r="L175"/>
  <c r="M154"/>
  <c r="N154" s="1"/>
  <c r="L173"/>
  <c r="M152"/>
  <c r="N152" s="1"/>
  <c r="AA154"/>
  <c r="AA175" s="1"/>
  <c r="L177"/>
  <c r="M156"/>
  <c r="N156" s="1"/>
  <c r="AH174"/>
  <c r="AI153"/>
  <c r="AH180"/>
  <c r="AI159"/>
  <c r="AJ159" s="1"/>
  <c r="AH173"/>
  <c r="AI152"/>
  <c r="AJ152" s="1"/>
  <c r="AH171"/>
  <c r="AI150"/>
  <c r="L180"/>
  <c r="M159"/>
  <c r="L174"/>
  <c r="M153"/>
  <c r="AH183"/>
  <c r="AI162"/>
  <c r="AJ162" s="1"/>
  <c r="AH175"/>
  <c r="AI154"/>
  <c r="L172"/>
  <c r="M151"/>
  <c r="N151" s="1"/>
  <c r="AA162"/>
  <c r="AA183" s="1"/>
  <c r="M76"/>
  <c r="N15"/>
  <c r="O15" s="1"/>
  <c r="AH77"/>
  <c r="AI14"/>
  <c r="AH76"/>
  <c r="AI15"/>
  <c r="X78"/>
  <c r="Y16"/>
  <c r="Z16" s="1"/>
  <c r="Z78" s="1"/>
  <c r="AH78"/>
  <c r="AI16"/>
  <c r="AH41"/>
  <c r="H176" i="30"/>
  <c r="L176"/>
  <c r="AG78"/>
  <c r="I78"/>
  <c r="J16"/>
  <c r="J78" s="1"/>
  <c r="AA152" i="31"/>
  <c r="AA173" s="1"/>
  <c r="L73"/>
  <c r="T15"/>
  <c r="AA151"/>
  <c r="AA172" s="1"/>
  <c r="T16"/>
  <c r="T78" s="1"/>
  <c r="G76"/>
  <c r="T14"/>
  <c r="T77" s="1"/>
  <c r="T89" s="1"/>
  <c r="K74"/>
  <c r="AI173"/>
  <c r="U41"/>
  <c r="T13"/>
  <c r="Q74"/>
  <c r="J79"/>
  <c r="J81" s="1"/>
  <c r="S73"/>
  <c r="S79" s="1"/>
  <c r="S81" s="1"/>
  <c r="K89"/>
  <c r="S74"/>
  <c r="M177"/>
  <c r="V41"/>
  <c r="AK82" i="30"/>
  <c r="N174"/>
  <c r="R174"/>
  <c r="I155"/>
  <c r="J155" s="1"/>
  <c r="J176" s="1"/>
  <c r="V174"/>
  <c r="Z153"/>
  <c r="Z174" s="1"/>
  <c r="Q78"/>
  <c r="X176"/>
  <c r="AJ176"/>
  <c r="H184"/>
  <c r="L163"/>
  <c r="L184" s="1"/>
  <c r="P184"/>
  <c r="X184"/>
  <c r="AJ184"/>
  <c r="H75"/>
  <c r="L13"/>
  <c r="L75" s="1"/>
  <c r="L88" s="1"/>
  <c r="P75"/>
  <c r="P88" s="1"/>
  <c r="X75"/>
  <c r="AH153"/>
  <c r="AH174" s="1"/>
  <c r="J76"/>
  <c r="J110" s="1"/>
  <c r="R76"/>
  <c r="R107" s="1"/>
  <c r="V76"/>
  <c r="Z15"/>
  <c r="Z76" s="1"/>
  <c r="AH15"/>
  <c r="AH76" s="1"/>
  <c r="AH110" s="1"/>
  <c r="R78"/>
  <c r="V78"/>
  <c r="Z16"/>
  <c r="Z78" s="1"/>
  <c r="AH16"/>
  <c r="AH78" s="1"/>
  <c r="W41" i="31"/>
  <c r="X41"/>
  <c r="Y41"/>
  <c r="M14"/>
  <c r="N14" s="1"/>
  <c r="O14" s="1"/>
  <c r="AJ75" i="30"/>
  <c r="H173"/>
  <c r="L152"/>
  <c r="L173" s="1"/>
  <c r="P173"/>
  <c r="X173"/>
  <c r="AJ173"/>
  <c r="J175"/>
  <c r="N175"/>
  <c r="R175"/>
  <c r="V175"/>
  <c r="Z154"/>
  <c r="Z175" s="1"/>
  <c r="AH154"/>
  <c r="AH175" s="1"/>
  <c r="H181"/>
  <c r="L160"/>
  <c r="L181" s="1"/>
  <c r="P181"/>
  <c r="X181"/>
  <c r="AJ181"/>
  <c r="AI76" i="31"/>
  <c r="AI110" s="1"/>
  <c r="K77" i="30"/>
  <c r="K89" s="1"/>
  <c r="O77"/>
  <c r="O89" s="1"/>
  <c r="S14"/>
  <c r="S77" s="1"/>
  <c r="S89" s="1"/>
  <c r="W77"/>
  <c r="K76"/>
  <c r="K107" s="1"/>
  <c r="O76"/>
  <c r="S15"/>
  <c r="S76" s="1"/>
  <c r="S107" s="1"/>
  <c r="W76"/>
  <c r="W110" s="1"/>
  <c r="AA15"/>
  <c r="AA76" s="1"/>
  <c r="AH151"/>
  <c r="H174"/>
  <c r="L153"/>
  <c r="L174" s="1"/>
  <c r="P174"/>
  <c r="X174"/>
  <c r="AJ174"/>
  <c r="N176"/>
  <c r="R176"/>
  <c r="V176"/>
  <c r="Z155"/>
  <c r="Z176" s="1"/>
  <c r="AH155"/>
  <c r="AH176" s="1"/>
  <c r="T12" i="31"/>
  <c r="AC12"/>
  <c r="S177"/>
  <c r="T156"/>
  <c r="V110"/>
  <c r="U110"/>
  <c r="AH89"/>
  <c r="R89"/>
  <c r="R74"/>
  <c r="R72" s="1"/>
  <c r="R83" s="1"/>
  <c r="R88"/>
  <c r="K107"/>
  <c r="L89"/>
  <c r="AA41"/>
  <c r="AC41"/>
  <c r="Z41"/>
  <c r="F73"/>
  <c r="AA14"/>
  <c r="AH13"/>
  <c r="AI13" s="1"/>
  <c r="Z177"/>
  <c r="AA156"/>
  <c r="Z107"/>
  <c r="Y107"/>
  <c r="I110"/>
  <c r="V89"/>
  <c r="F74"/>
  <c r="F88"/>
  <c r="F85"/>
  <c r="F109" s="1"/>
  <c r="AJ109" s="1"/>
  <c r="O110"/>
  <c r="L74"/>
  <c r="L72" s="1"/>
  <c r="L91" s="1"/>
  <c r="L88"/>
  <c r="L85"/>
  <c r="AE41"/>
  <c r="T162"/>
  <c r="T159"/>
  <c r="AB154"/>
  <c r="AB153"/>
  <c r="AB152"/>
  <c r="AD41"/>
  <c r="G73"/>
  <c r="G75"/>
  <c r="R79"/>
  <c r="R81" s="1"/>
  <c r="M110"/>
  <c r="Z89"/>
  <c r="J89"/>
  <c r="J74"/>
  <c r="J72" s="1"/>
  <c r="J87" s="1"/>
  <c r="J88"/>
  <c r="K79"/>
  <c r="K81" s="1"/>
  <c r="K72"/>
  <c r="K86" s="1"/>
  <c r="L79"/>
  <c r="L81" s="1"/>
  <c r="AG88"/>
  <c r="AG74"/>
  <c r="AA15"/>
  <c r="M13"/>
  <c r="AA155"/>
  <c r="Z176"/>
  <c r="AG107"/>
  <c r="R107"/>
  <c r="Q110"/>
  <c r="G110"/>
  <c r="X89"/>
  <c r="Q79"/>
  <c r="Q81" s="1"/>
  <c r="Q72"/>
  <c r="Q86" s="1"/>
  <c r="AB41"/>
  <c r="AB159"/>
  <c r="T154"/>
  <c r="T153"/>
  <c r="T152"/>
  <c r="T151"/>
  <c r="M16"/>
  <c r="N16" s="1"/>
  <c r="O16" s="1"/>
  <c r="N76"/>
  <c r="AG73"/>
  <c r="J173" i="30"/>
  <c r="N173"/>
  <c r="R173"/>
  <c r="V173"/>
  <c r="Z152"/>
  <c r="Z173" s="1"/>
  <c r="H175"/>
  <c r="L154"/>
  <c r="L175" s="1"/>
  <c r="P175"/>
  <c r="X175"/>
  <c r="AJ175"/>
  <c r="J181"/>
  <c r="N181"/>
  <c r="R181"/>
  <c r="V181"/>
  <c r="Z160"/>
  <c r="Z181" s="1"/>
  <c r="AH160"/>
  <c r="AH181" s="1"/>
  <c r="K173"/>
  <c r="O173"/>
  <c r="S152"/>
  <c r="S173" s="1"/>
  <c r="W173"/>
  <c r="K174"/>
  <c r="O174"/>
  <c r="S153"/>
  <c r="S174" s="1"/>
  <c r="W174"/>
  <c r="AA153"/>
  <c r="AA174" s="1"/>
  <c r="AI174"/>
  <c r="K175"/>
  <c r="O175"/>
  <c r="S154"/>
  <c r="S175" s="1"/>
  <c r="W175"/>
  <c r="O176"/>
  <c r="S155"/>
  <c r="S176" s="1"/>
  <c r="W176"/>
  <c r="AA155"/>
  <c r="K181"/>
  <c r="O181"/>
  <c r="S160"/>
  <c r="S181" s="1"/>
  <c r="W181"/>
  <c r="K184"/>
  <c r="O184"/>
  <c r="S163"/>
  <c r="S184" s="1"/>
  <c r="W184"/>
  <c r="J184"/>
  <c r="N184"/>
  <c r="R184"/>
  <c r="V184"/>
  <c r="Z163"/>
  <c r="Z184" s="1"/>
  <c r="AH163"/>
  <c r="AH184" s="1"/>
  <c r="AG13"/>
  <c r="AG75" s="1"/>
  <c r="H77"/>
  <c r="H89" s="1"/>
  <c r="L14"/>
  <c r="L77" s="1"/>
  <c r="L89" s="1"/>
  <c r="P77"/>
  <c r="P89" s="1"/>
  <c r="T14"/>
  <c r="T77" s="1"/>
  <c r="T89" s="1"/>
  <c r="X77"/>
  <c r="X89" s="1"/>
  <c r="AJ77"/>
  <c r="AJ89" s="1"/>
  <c r="H76"/>
  <c r="H110" s="1"/>
  <c r="L15"/>
  <c r="M15" s="1"/>
  <c r="M76" s="1"/>
  <c r="P76"/>
  <c r="P110" s="1"/>
  <c r="X76"/>
  <c r="X110" s="1"/>
  <c r="AB15"/>
  <c r="AC15" s="1"/>
  <c r="AC76" s="1"/>
  <c r="AJ76"/>
  <c r="O78"/>
  <c r="S16"/>
  <c r="T16" s="1"/>
  <c r="T78" s="1"/>
  <c r="AJ109"/>
  <c r="AJ111"/>
  <c r="AJ108"/>
  <c r="J73"/>
  <c r="R73"/>
  <c r="V73"/>
  <c r="Z12"/>
  <c r="AA12" s="1"/>
  <c r="AB12" s="1"/>
  <c r="AH12"/>
  <c r="I75"/>
  <c r="I88" s="1"/>
  <c r="M13"/>
  <c r="Q75"/>
  <c r="Q88" s="1"/>
  <c r="Y75"/>
  <c r="Y88" s="1"/>
  <c r="I77"/>
  <c r="I89" s="1"/>
  <c r="M14"/>
  <c r="Q77"/>
  <c r="Q89" s="1"/>
  <c r="Y77"/>
  <c r="Z14"/>
  <c r="Z77" s="1"/>
  <c r="X88"/>
  <c r="AA107"/>
  <c r="AJ88"/>
  <c r="W89"/>
  <c r="V110"/>
  <c r="Z107"/>
  <c r="I73"/>
  <c r="Q73"/>
  <c r="Y73"/>
  <c r="H73"/>
  <c r="L12"/>
  <c r="P73"/>
  <c r="X73"/>
  <c r="AJ73"/>
  <c r="K75"/>
  <c r="O75"/>
  <c r="S13"/>
  <c r="S75" s="1"/>
  <c r="W75"/>
  <c r="V77"/>
  <c r="Q76"/>
  <c r="AJ78"/>
  <c r="AG41"/>
  <c r="AH41"/>
  <c r="K73"/>
  <c r="O73"/>
  <c r="S12"/>
  <c r="T12" s="1"/>
  <c r="W73"/>
  <c r="J75"/>
  <c r="N75"/>
  <c r="R75"/>
  <c r="V75"/>
  <c r="Z13"/>
  <c r="R77"/>
  <c r="I76"/>
  <c r="AG76"/>
  <c r="L16"/>
  <c r="L78" s="1"/>
  <c r="X16"/>
  <c r="X78" s="1"/>
  <c r="W78"/>
  <c r="Y76"/>
  <c r="P78"/>
  <c r="AG77"/>
  <c r="AH14"/>
  <c r="AH77" s="1"/>
  <c r="H88"/>
  <c r="O110"/>
  <c r="M12"/>
  <c r="J77"/>
  <c r="H78"/>
  <c r="H36"/>
  <c r="L36"/>
  <c r="P36"/>
  <c r="T36"/>
  <c r="X36"/>
  <c r="AB36"/>
  <c r="AF36"/>
  <c r="AJ36"/>
  <c r="AJ41" s="1"/>
  <c r="AG172"/>
  <c r="I173"/>
  <c r="Q173"/>
  <c r="Y173"/>
  <c r="I174"/>
  <c r="Q174"/>
  <c r="Y174"/>
  <c r="AG174"/>
  <c r="I175"/>
  <c r="M175"/>
  <c r="Q175"/>
  <c r="Y175"/>
  <c r="AG175"/>
  <c r="M176"/>
  <c r="Q176"/>
  <c r="Y176"/>
  <c r="AG176"/>
  <c r="I181"/>
  <c r="Q181"/>
  <c r="Y181"/>
  <c r="AG181"/>
  <c r="I184"/>
  <c r="Q184"/>
  <c r="Y184"/>
  <c r="AG184"/>
  <c r="G36"/>
  <c r="K36"/>
  <c r="O36"/>
  <c r="S36"/>
  <c r="W36"/>
  <c r="AA36"/>
  <c r="AE36"/>
  <c r="AI36"/>
  <c r="AI41" s="1"/>
  <c r="I36"/>
  <c r="M36"/>
  <c r="Q36"/>
  <c r="U36"/>
  <c r="Y36"/>
  <c r="AC36"/>
  <c r="AA97" i="29"/>
  <c r="AA96"/>
  <c r="AC135" i="28"/>
  <c r="AG136"/>
  <c r="AG137"/>
  <c r="AG138"/>
  <c r="AG139"/>
  <c r="AG140"/>
  <c r="AG141"/>
  <c r="AJ124" i="5"/>
  <c r="AI124"/>
  <c r="AH124"/>
  <c r="AG124"/>
  <c r="AF124"/>
  <c r="AE124"/>
  <c r="AD124"/>
  <c r="AC124"/>
  <c r="AC142" s="1"/>
  <c r="AJ125"/>
  <c r="AI125"/>
  <c r="AH125"/>
  <c r="AG125"/>
  <c r="AF125"/>
  <c r="AE125"/>
  <c r="AD125"/>
  <c r="AC125"/>
  <c r="AC143" s="1"/>
  <c r="AG144" i="28"/>
  <c r="AJ127" i="5"/>
  <c r="AI127"/>
  <c r="AH127"/>
  <c r="AG127"/>
  <c r="AF127"/>
  <c r="AE127"/>
  <c r="AD127"/>
  <c r="AC127"/>
  <c r="AB127"/>
  <c r="AA127"/>
  <c r="Z127"/>
  <c r="Y127"/>
  <c r="X127"/>
  <c r="W127"/>
  <c r="V127"/>
  <c r="U127"/>
  <c r="T127"/>
  <c r="S127"/>
  <c r="R127"/>
  <c r="Q127"/>
  <c r="P127"/>
  <c r="O127"/>
  <c r="N127"/>
  <c r="M127"/>
  <c r="L127"/>
  <c r="K127"/>
  <c r="J127"/>
  <c r="I127"/>
  <c r="H127"/>
  <c r="G127"/>
  <c r="F127"/>
  <c r="F145" s="1"/>
  <c r="F163" s="1"/>
  <c r="E145"/>
  <c r="AJ128"/>
  <c r="AI128"/>
  <c r="AH128"/>
  <c r="AG128"/>
  <c r="AF128"/>
  <c r="AE128"/>
  <c r="AD128"/>
  <c r="AC128"/>
  <c r="AB128"/>
  <c r="AA128"/>
  <c r="Z128"/>
  <c r="Y128"/>
  <c r="X128"/>
  <c r="W128"/>
  <c r="V128"/>
  <c r="U128"/>
  <c r="T128"/>
  <c r="S128"/>
  <c r="R128"/>
  <c r="Q128"/>
  <c r="P128"/>
  <c r="O128"/>
  <c r="N128"/>
  <c r="M128"/>
  <c r="L128"/>
  <c r="K128"/>
  <c r="J128"/>
  <c r="I128"/>
  <c r="H128"/>
  <c r="G128"/>
  <c r="F128"/>
  <c r="F146" s="1"/>
  <c r="E146"/>
  <c r="AG147" i="28"/>
  <c r="AJ130" i="5"/>
  <c r="AI130"/>
  <c r="AH130"/>
  <c r="AG130"/>
  <c r="AF130"/>
  <c r="AE130"/>
  <c r="AD130"/>
  <c r="AC130"/>
  <c r="AB130"/>
  <c r="AA130"/>
  <c r="Z130"/>
  <c r="Y130"/>
  <c r="X130"/>
  <c r="W130"/>
  <c r="V130"/>
  <c r="U130"/>
  <c r="T130"/>
  <c r="S130"/>
  <c r="R130"/>
  <c r="Q130"/>
  <c r="P130"/>
  <c r="O130"/>
  <c r="N130"/>
  <c r="M130"/>
  <c r="L130"/>
  <c r="K130"/>
  <c r="J130"/>
  <c r="I130"/>
  <c r="H130"/>
  <c r="G130"/>
  <c r="F130"/>
  <c r="F148" s="1"/>
  <c r="E148"/>
  <c r="E166" i="28"/>
  <c r="E165"/>
  <c r="E164"/>
  <c r="E163"/>
  <c r="E162"/>
  <c r="E161"/>
  <c r="E160"/>
  <c r="E159"/>
  <c r="E158"/>
  <c r="E157"/>
  <c r="E156"/>
  <c r="E155"/>
  <c r="E154"/>
  <c r="E153"/>
  <c r="AG13"/>
  <c r="AH13"/>
  <c r="AI13"/>
  <c r="AJ13"/>
  <c r="E6" i="29"/>
  <c r="AG14" i="28"/>
  <c r="AH14"/>
  <c r="AI14"/>
  <c r="AJ14"/>
  <c r="E7" i="29"/>
  <c r="AG15" i="28"/>
  <c r="AH15"/>
  <c r="AI15"/>
  <c r="AJ15"/>
  <c r="E8" i="29"/>
  <c r="AG16" i="28"/>
  <c r="AH16"/>
  <c r="AI16"/>
  <c r="AJ16"/>
  <c r="E9" i="29"/>
  <c r="AG12" i="28"/>
  <c r="AH12"/>
  <c r="AI12"/>
  <c r="AJ12"/>
  <c r="E5" i="29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E25" s="1"/>
  <c r="AF21"/>
  <c r="AF25" s="1"/>
  <c r="AG21"/>
  <c r="AH21"/>
  <c r="AI21"/>
  <c r="AI25" s="1"/>
  <c r="AJ21"/>
  <c r="F21"/>
  <c r="AG147"/>
  <c r="AH147" s="1"/>
  <c r="AF147"/>
  <c r="AE147"/>
  <c r="Y147"/>
  <c r="Z147" s="1"/>
  <c r="X147"/>
  <c r="W147"/>
  <c r="R147"/>
  <c r="S147" s="1"/>
  <c r="Q147"/>
  <c r="P147"/>
  <c r="O147"/>
  <c r="N147"/>
  <c r="M147"/>
  <c r="K147"/>
  <c r="L147" s="1"/>
  <c r="J147"/>
  <c r="I147"/>
  <c r="H147"/>
  <c r="AG144"/>
  <c r="AH144" s="1"/>
  <c r="AI144"/>
  <c r="AF144"/>
  <c r="AE144"/>
  <c r="Y144"/>
  <c r="Z144" s="1"/>
  <c r="X144"/>
  <c r="W144"/>
  <c r="R144"/>
  <c r="S144" s="1"/>
  <c r="U144"/>
  <c r="Q144"/>
  <c r="P144"/>
  <c r="O144"/>
  <c r="N144"/>
  <c r="M144"/>
  <c r="K144"/>
  <c r="L144" s="1"/>
  <c r="J144"/>
  <c r="I144"/>
  <c r="H144"/>
  <c r="AG139"/>
  <c r="AH139" s="1"/>
  <c r="AF139"/>
  <c r="AE139"/>
  <c r="Y139"/>
  <c r="Z139" s="1"/>
  <c r="X139"/>
  <c r="W139"/>
  <c r="R139"/>
  <c r="S139" s="1"/>
  <c r="U139"/>
  <c r="V139"/>
  <c r="Q139"/>
  <c r="P139"/>
  <c r="O139"/>
  <c r="N139"/>
  <c r="M139"/>
  <c r="K139"/>
  <c r="J139"/>
  <c r="I139"/>
  <c r="H139"/>
  <c r="AG138"/>
  <c r="AH138" s="1"/>
  <c r="AI138"/>
  <c r="AF138"/>
  <c r="AE138"/>
  <c r="Y138"/>
  <c r="Z138" s="1"/>
  <c r="X138"/>
  <c r="W138"/>
  <c r="R138"/>
  <c r="S138" s="1"/>
  <c r="Q138"/>
  <c r="P138"/>
  <c r="O138"/>
  <c r="N138"/>
  <c r="M138"/>
  <c r="K138"/>
  <c r="L138" s="1"/>
  <c r="J138"/>
  <c r="I138"/>
  <c r="H138"/>
  <c r="G138"/>
  <c r="AG137"/>
  <c r="AH137" s="1"/>
  <c r="AF137"/>
  <c r="AE137"/>
  <c r="Y137"/>
  <c r="Z137" s="1"/>
  <c r="X137"/>
  <c r="W137"/>
  <c r="R137"/>
  <c r="Q137"/>
  <c r="P137"/>
  <c r="O137"/>
  <c r="N137"/>
  <c r="M137"/>
  <c r="K137"/>
  <c r="L137" s="1"/>
  <c r="J137"/>
  <c r="I137"/>
  <c r="H137"/>
  <c r="G136"/>
  <c r="Y135"/>
  <c r="Z135" s="1"/>
  <c r="AI111"/>
  <c r="AH111"/>
  <c r="AG111"/>
  <c r="AF111"/>
  <c r="AE111"/>
  <c r="AD111"/>
  <c r="AC111"/>
  <c r="AB111"/>
  <c r="AA111"/>
  <c r="Z111"/>
  <c r="Y111"/>
  <c r="X111"/>
  <c r="W111"/>
  <c r="V111"/>
  <c r="U111"/>
  <c r="T111"/>
  <c r="S111"/>
  <c r="R111"/>
  <c r="Q111"/>
  <c r="P111"/>
  <c r="O111"/>
  <c r="N111"/>
  <c r="M111"/>
  <c r="L111"/>
  <c r="K111"/>
  <c r="J111"/>
  <c r="I111"/>
  <c r="H111"/>
  <c r="G111"/>
  <c r="F111"/>
  <c r="AG110"/>
  <c r="AC110"/>
  <c r="AE109"/>
  <c r="AD109"/>
  <c r="AB109"/>
  <c r="AA109"/>
  <c r="Z109"/>
  <c r="Y109"/>
  <c r="X109"/>
  <c r="U109"/>
  <c r="T109"/>
  <c r="S109"/>
  <c r="R109"/>
  <c r="Q109"/>
  <c r="P109"/>
  <c r="M109"/>
  <c r="L109"/>
  <c r="K109"/>
  <c r="J109"/>
  <c r="I109"/>
  <c r="H109"/>
  <c r="G109"/>
  <c r="F109"/>
  <c r="AI108"/>
  <c r="AH108"/>
  <c r="AG108"/>
  <c r="AF108"/>
  <c r="AE108"/>
  <c r="AD108"/>
  <c r="AC108"/>
  <c r="AB108"/>
  <c r="AA108"/>
  <c r="Z108"/>
  <c r="Y108"/>
  <c r="X108"/>
  <c r="W108"/>
  <c r="V108"/>
  <c r="U108"/>
  <c r="T108"/>
  <c r="S108"/>
  <c r="R108"/>
  <c r="Q108"/>
  <c r="P108"/>
  <c r="O108"/>
  <c r="N108"/>
  <c r="M108"/>
  <c r="L108"/>
  <c r="K108"/>
  <c r="J108"/>
  <c r="H108"/>
  <c r="G108"/>
  <c r="F108"/>
  <c r="AI107"/>
  <c r="AH107"/>
  <c r="AF107"/>
  <c r="W107"/>
  <c r="V107"/>
  <c r="U107"/>
  <c r="T107"/>
  <c r="O107"/>
  <c r="N107"/>
  <c r="M107"/>
  <c r="I107"/>
  <c r="H107"/>
  <c r="G107"/>
  <c r="F107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N82"/>
  <c r="M82"/>
  <c r="L82"/>
  <c r="K82"/>
  <c r="J82"/>
  <c r="I82"/>
  <c r="H82"/>
  <c r="G82"/>
  <c r="F82"/>
  <c r="B41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D36"/>
  <c r="AH36"/>
  <c r="AD36"/>
  <c r="AC36"/>
  <c r="Z36"/>
  <c r="W36"/>
  <c r="V36"/>
  <c r="U36"/>
  <c r="R36"/>
  <c r="Q36"/>
  <c r="O36"/>
  <c r="M36"/>
  <c r="K36"/>
  <c r="J36"/>
  <c r="H36"/>
  <c r="G36"/>
  <c r="F36"/>
  <c r="R25"/>
  <c r="Y25"/>
  <c r="Z25" s="1"/>
  <c r="AG25"/>
  <c r="AH25" s="1"/>
  <c r="AJ25"/>
  <c r="B25"/>
  <c r="B21"/>
  <c r="V16"/>
  <c r="W16"/>
  <c r="X16" s="1"/>
  <c r="Y16"/>
  <c r="Z16" s="1"/>
  <c r="R16"/>
  <c r="S16" s="1"/>
  <c r="Q16"/>
  <c r="P16"/>
  <c r="O16"/>
  <c r="N16"/>
  <c r="K16"/>
  <c r="L16"/>
  <c r="J16"/>
  <c r="I16"/>
  <c r="H16"/>
  <c r="E16"/>
  <c r="F16"/>
  <c r="B16"/>
  <c r="W15"/>
  <c r="X15"/>
  <c r="Y15"/>
  <c r="Z15" s="1"/>
  <c r="V15"/>
  <c r="R15"/>
  <c r="S15"/>
  <c r="T15" s="1"/>
  <c r="T76" s="1"/>
  <c r="T110" s="1"/>
  <c r="U15"/>
  <c r="Q15"/>
  <c r="P15"/>
  <c r="O15"/>
  <c r="N15"/>
  <c r="K15"/>
  <c r="L15" s="1"/>
  <c r="J15"/>
  <c r="I15"/>
  <c r="H15"/>
  <c r="E15"/>
  <c r="F15"/>
  <c r="B15"/>
  <c r="V14"/>
  <c r="W14"/>
  <c r="X14"/>
  <c r="Y14"/>
  <c r="U14"/>
  <c r="R14"/>
  <c r="S14" s="1"/>
  <c r="Q14"/>
  <c r="P14"/>
  <c r="O14"/>
  <c r="N14"/>
  <c r="K14"/>
  <c r="L14" s="1"/>
  <c r="J14"/>
  <c r="I14"/>
  <c r="H14"/>
  <c r="E14"/>
  <c r="F14"/>
  <c r="F76" s="1"/>
  <c r="B14"/>
  <c r="W13"/>
  <c r="X13"/>
  <c r="V13"/>
  <c r="R13"/>
  <c r="S13" s="1"/>
  <c r="Q13"/>
  <c r="P13"/>
  <c r="O13"/>
  <c r="N13"/>
  <c r="K13"/>
  <c r="L13" s="1"/>
  <c r="J13"/>
  <c r="I13"/>
  <c r="H13"/>
  <c r="E13"/>
  <c r="F13"/>
  <c r="F75" s="1"/>
  <c r="B13"/>
  <c r="V12"/>
  <c r="W12"/>
  <c r="X12"/>
  <c r="Y12"/>
  <c r="Z12" s="1"/>
  <c r="AE12"/>
  <c r="AF12"/>
  <c r="AG12"/>
  <c r="AH12" s="1"/>
  <c r="R12"/>
  <c r="S12" s="1"/>
  <c r="Q12"/>
  <c r="P12"/>
  <c r="O12"/>
  <c r="N12"/>
  <c r="K12"/>
  <c r="L12" s="1"/>
  <c r="M12" s="1"/>
  <c r="J12"/>
  <c r="I12"/>
  <c r="H12"/>
  <c r="E12"/>
  <c r="F12"/>
  <c r="B12"/>
  <c r="B9"/>
  <c r="B8"/>
  <c r="B7"/>
  <c r="B6"/>
  <c r="B5"/>
  <c r="AJ129" i="5"/>
  <c r="AI129"/>
  <c r="AH129"/>
  <c r="AG129"/>
  <c r="AF129"/>
  <c r="AE129"/>
  <c r="AD129"/>
  <c r="AC129"/>
  <c r="AC147" s="1"/>
  <c r="AB129"/>
  <c r="AA129"/>
  <c r="Z129"/>
  <c r="Y129"/>
  <c r="Y147" s="1"/>
  <c r="X129"/>
  <c r="W129"/>
  <c r="V129"/>
  <c r="U129"/>
  <c r="T129"/>
  <c r="S129"/>
  <c r="R129"/>
  <c r="Q129"/>
  <c r="P129"/>
  <c r="O129"/>
  <c r="N129"/>
  <c r="M129"/>
  <c r="M147" s="1"/>
  <c r="L129"/>
  <c r="K129"/>
  <c r="J129"/>
  <c r="I129"/>
  <c r="H129"/>
  <c r="G129"/>
  <c r="AJ126"/>
  <c r="AI126"/>
  <c r="AH126"/>
  <c r="AG126"/>
  <c r="AF126"/>
  <c r="AE126"/>
  <c r="AD126"/>
  <c r="AC126"/>
  <c r="AB126"/>
  <c r="AA126"/>
  <c r="AA144" s="1"/>
  <c r="Z126"/>
  <c r="Y126"/>
  <c r="X126"/>
  <c r="W126"/>
  <c r="W144" s="1"/>
  <c r="V126"/>
  <c r="U126"/>
  <c r="T126"/>
  <c r="S126"/>
  <c r="S144" s="1"/>
  <c r="R126"/>
  <c r="Q126"/>
  <c r="P126"/>
  <c r="O126"/>
  <c r="N126"/>
  <c r="M126"/>
  <c r="L126"/>
  <c r="K126"/>
  <c r="K144" s="1"/>
  <c r="J126"/>
  <c r="I126"/>
  <c r="H126"/>
  <c r="G126"/>
  <c r="AB125"/>
  <c r="AA125"/>
  <c r="Z125"/>
  <c r="Y125"/>
  <c r="Y143" s="1"/>
  <c r="X125"/>
  <c r="W125"/>
  <c r="V125"/>
  <c r="U125"/>
  <c r="U143" s="1"/>
  <c r="T125"/>
  <c r="S125"/>
  <c r="R125"/>
  <c r="Q125"/>
  <c r="P125"/>
  <c r="O125"/>
  <c r="N125"/>
  <c r="M125"/>
  <c r="M143" s="1"/>
  <c r="L125"/>
  <c r="K125"/>
  <c r="J125"/>
  <c r="I125"/>
  <c r="I143" s="1"/>
  <c r="H125"/>
  <c r="G125"/>
  <c r="AB124"/>
  <c r="AA124"/>
  <c r="AA142" s="1"/>
  <c r="Z124"/>
  <c r="Y124"/>
  <c r="X124"/>
  <c r="W124"/>
  <c r="W142" s="1"/>
  <c r="V124"/>
  <c r="U124"/>
  <c r="T124"/>
  <c r="S124"/>
  <c r="S142" s="1"/>
  <c r="R124"/>
  <c r="Q124"/>
  <c r="P124"/>
  <c r="O124"/>
  <c r="O142" s="1"/>
  <c r="N124"/>
  <c r="M124"/>
  <c r="L124"/>
  <c r="K124"/>
  <c r="K142" s="1"/>
  <c r="J124"/>
  <c r="I124"/>
  <c r="H124"/>
  <c r="G124"/>
  <c r="AJ123"/>
  <c r="AI123"/>
  <c r="AH123"/>
  <c r="AG123"/>
  <c r="AF123"/>
  <c r="AE123"/>
  <c r="AD123"/>
  <c r="AC123"/>
  <c r="AB123"/>
  <c r="AA123"/>
  <c r="Z123"/>
  <c r="Y123"/>
  <c r="X123"/>
  <c r="W123"/>
  <c r="V123"/>
  <c r="U123"/>
  <c r="T123"/>
  <c r="S123"/>
  <c r="R123"/>
  <c r="Q123"/>
  <c r="P123"/>
  <c r="O123"/>
  <c r="N123"/>
  <c r="M123"/>
  <c r="L123"/>
  <c r="K123"/>
  <c r="J123"/>
  <c r="I123"/>
  <c r="H123"/>
  <c r="G123"/>
  <c r="AJ122"/>
  <c r="AI122"/>
  <c r="AH122"/>
  <c r="AG122"/>
  <c r="AF122"/>
  <c r="AE122"/>
  <c r="AD122"/>
  <c r="AC122"/>
  <c r="AB122"/>
  <c r="AA122"/>
  <c r="Z122"/>
  <c r="Y122"/>
  <c r="X122"/>
  <c r="W122"/>
  <c r="V122"/>
  <c r="U122"/>
  <c r="T122"/>
  <c r="S122"/>
  <c r="R122"/>
  <c r="Q122"/>
  <c r="P122"/>
  <c r="O122"/>
  <c r="N122"/>
  <c r="M122"/>
  <c r="L122"/>
  <c r="K122"/>
  <c r="J122"/>
  <c r="I122"/>
  <c r="H122"/>
  <c r="G122"/>
  <c r="AJ121"/>
  <c r="AI121"/>
  <c r="AH121"/>
  <c r="AG121"/>
  <c r="AF121"/>
  <c r="AE121"/>
  <c r="AD121"/>
  <c r="AC121"/>
  <c r="AB121"/>
  <c r="AA121"/>
  <c r="Z121"/>
  <c r="Y121"/>
  <c r="X121"/>
  <c r="W121"/>
  <c r="V121"/>
  <c r="U121"/>
  <c r="T121"/>
  <c r="S121"/>
  <c r="R121"/>
  <c r="Q121"/>
  <c r="P121"/>
  <c r="O121"/>
  <c r="N121"/>
  <c r="M121"/>
  <c r="M139" s="1"/>
  <c r="L121"/>
  <c r="K121"/>
  <c r="J121"/>
  <c r="I121"/>
  <c r="I139" s="1"/>
  <c r="H121"/>
  <c r="G121"/>
  <c r="AJ120"/>
  <c r="AI120"/>
  <c r="AH120"/>
  <c r="AG120"/>
  <c r="AF120"/>
  <c r="AE120"/>
  <c r="AD120"/>
  <c r="AC120"/>
  <c r="AB120"/>
  <c r="AA120"/>
  <c r="AA138" s="1"/>
  <c r="Z120"/>
  <c r="Y120"/>
  <c r="X120"/>
  <c r="W120"/>
  <c r="W138" s="1"/>
  <c r="V120"/>
  <c r="U120"/>
  <c r="T120"/>
  <c r="S120"/>
  <c r="R120"/>
  <c r="Q120"/>
  <c r="P120"/>
  <c r="O120"/>
  <c r="O138" s="1"/>
  <c r="N120"/>
  <c r="M120"/>
  <c r="L120"/>
  <c r="K120"/>
  <c r="J120"/>
  <c r="I120"/>
  <c r="H120"/>
  <c r="G120"/>
  <c r="AJ119"/>
  <c r="AI119"/>
  <c r="AH119"/>
  <c r="AG119"/>
  <c r="AF119"/>
  <c r="AE119"/>
  <c r="AD119"/>
  <c r="AC119"/>
  <c r="AC137" s="1"/>
  <c r="AB119"/>
  <c r="AA119"/>
  <c r="Z119"/>
  <c r="Y119"/>
  <c r="X119"/>
  <c r="W119"/>
  <c r="V119"/>
  <c r="U119"/>
  <c r="U137" s="1"/>
  <c r="T119"/>
  <c r="S119"/>
  <c r="R119"/>
  <c r="Q119"/>
  <c r="P119"/>
  <c r="O119"/>
  <c r="N119"/>
  <c r="M119"/>
  <c r="L119"/>
  <c r="K119"/>
  <c r="J119"/>
  <c r="I119"/>
  <c r="H119"/>
  <c r="G119"/>
  <c r="AJ118"/>
  <c r="AI118"/>
  <c r="AH118"/>
  <c r="AG118"/>
  <c r="AF118"/>
  <c r="AE118"/>
  <c r="AD118"/>
  <c r="AC118"/>
  <c r="AB118"/>
  <c r="AA118"/>
  <c r="AA136" s="1"/>
  <c r="Z118"/>
  <c r="Y118"/>
  <c r="X118"/>
  <c r="W118"/>
  <c r="W136" s="1"/>
  <c r="V118"/>
  <c r="U118"/>
  <c r="T118"/>
  <c r="S118"/>
  <c r="S136" s="1"/>
  <c r="R118"/>
  <c r="Q118"/>
  <c r="P118"/>
  <c r="O118"/>
  <c r="N118"/>
  <c r="M118"/>
  <c r="L118"/>
  <c r="K118"/>
  <c r="J118"/>
  <c r="I118"/>
  <c r="H118"/>
  <c r="G118"/>
  <c r="AJ117"/>
  <c r="AI117"/>
  <c r="AH117"/>
  <c r="AG117"/>
  <c r="AF117"/>
  <c r="AE117"/>
  <c r="AD117"/>
  <c r="AC117"/>
  <c r="AB117"/>
  <c r="AA117"/>
  <c r="Z117"/>
  <c r="Y117"/>
  <c r="Y135" s="1"/>
  <c r="X117"/>
  <c r="W117"/>
  <c r="V117"/>
  <c r="U117"/>
  <c r="U135" s="1"/>
  <c r="T117"/>
  <c r="S117"/>
  <c r="R117"/>
  <c r="Q117"/>
  <c r="P117"/>
  <c r="O117"/>
  <c r="N117"/>
  <c r="M117"/>
  <c r="L117"/>
  <c r="K117"/>
  <c r="J117"/>
  <c r="I117"/>
  <c r="H117"/>
  <c r="G117"/>
  <c r="F129"/>
  <c r="F126"/>
  <c r="F144" s="1"/>
  <c r="F125"/>
  <c r="F124"/>
  <c r="F123"/>
  <c r="F122"/>
  <c r="F140" s="1"/>
  <c r="F121"/>
  <c r="F120"/>
  <c r="F119"/>
  <c r="F118"/>
  <c r="F117"/>
  <c r="J155" i="29"/>
  <c r="R155"/>
  <c r="U138"/>
  <c r="S137"/>
  <c r="T137" s="1"/>
  <c r="U137"/>
  <c r="V137"/>
  <c r="W155" s="1"/>
  <c r="AI137"/>
  <c r="AJ137"/>
  <c r="E132" i="30" s="1"/>
  <c r="E153" s="1"/>
  <c r="G137" i="29"/>
  <c r="U147"/>
  <c r="V147"/>
  <c r="G139"/>
  <c r="H157" s="1"/>
  <c r="G144"/>
  <c r="G147"/>
  <c r="H165" s="1"/>
  <c r="AK82"/>
  <c r="V138"/>
  <c r="AJ138"/>
  <c r="E133" i="30" s="1"/>
  <c r="E154" s="1"/>
  <c r="AE135" i="29"/>
  <c r="AF135"/>
  <c r="V144"/>
  <c r="AJ144"/>
  <c r="E139" i="30" s="1"/>
  <c r="E160" s="1"/>
  <c r="AI147" i="29"/>
  <c r="AJ147"/>
  <c r="E142" i="30" s="1"/>
  <c r="E163" s="1"/>
  <c r="AI139" i="29"/>
  <c r="AJ139"/>
  <c r="E134" i="30" s="1"/>
  <c r="E155" s="1"/>
  <c r="H136" i="29"/>
  <c r="I136"/>
  <c r="X155"/>
  <c r="AF155"/>
  <c r="I156"/>
  <c r="N157"/>
  <c r="R157"/>
  <c r="O162"/>
  <c r="N165"/>
  <c r="AF157"/>
  <c r="I162"/>
  <c r="Q77"/>
  <c r="Q89" s="1"/>
  <c r="I77"/>
  <c r="I89" s="1"/>
  <c r="AE15"/>
  <c r="AF15"/>
  <c r="AG15"/>
  <c r="AG76" s="1"/>
  <c r="AG107" s="1"/>
  <c r="Y77"/>
  <c r="Y89" s="1"/>
  <c r="Z14"/>
  <c r="AA14" s="1"/>
  <c r="P73"/>
  <c r="I76"/>
  <c r="K78"/>
  <c r="Q76"/>
  <c r="Q110" s="1"/>
  <c r="W78"/>
  <c r="P78"/>
  <c r="Y76"/>
  <c r="Y107" s="1"/>
  <c r="G13"/>
  <c r="G75" s="1"/>
  <c r="K75"/>
  <c r="K88" s="1"/>
  <c r="O75"/>
  <c r="O88" s="1"/>
  <c r="X75"/>
  <c r="P75"/>
  <c r="P88" s="1"/>
  <c r="X77"/>
  <c r="X89"/>
  <c r="P76"/>
  <c r="P110"/>
  <c r="X76"/>
  <c r="AF76"/>
  <c r="L78"/>
  <c r="X73"/>
  <c r="J75"/>
  <c r="J88" s="1"/>
  <c r="R75"/>
  <c r="R88" s="1"/>
  <c r="W75"/>
  <c r="W88" s="1"/>
  <c r="J77"/>
  <c r="J89" s="1"/>
  <c r="R77"/>
  <c r="R89" s="1"/>
  <c r="V77"/>
  <c r="V89" s="1"/>
  <c r="O78"/>
  <c r="AJ111"/>
  <c r="AI12"/>
  <c r="F78"/>
  <c r="G16"/>
  <c r="G78" s="1"/>
  <c r="F73"/>
  <c r="G12"/>
  <c r="G73"/>
  <c r="P107"/>
  <c r="AB110"/>
  <c r="F77"/>
  <c r="F89"/>
  <c r="G15"/>
  <c r="G76" s="1"/>
  <c r="G110" s="1"/>
  <c r="AI36"/>
  <c r="AE36"/>
  <c r="AA36"/>
  <c r="AJ36"/>
  <c r="AF36"/>
  <c r="AB36"/>
  <c r="X36"/>
  <c r="T36"/>
  <c r="P36"/>
  <c r="L36"/>
  <c r="J73"/>
  <c r="R73"/>
  <c r="I75"/>
  <c r="I88" s="1"/>
  <c r="Q75"/>
  <c r="Q88" s="1"/>
  <c r="U13"/>
  <c r="Y13"/>
  <c r="K76"/>
  <c r="K107" s="1"/>
  <c r="O76"/>
  <c r="O110" s="1"/>
  <c r="S76"/>
  <c r="S107" s="1"/>
  <c r="W76"/>
  <c r="W110" s="1"/>
  <c r="J78"/>
  <c r="R78"/>
  <c r="I36"/>
  <c r="N36"/>
  <c r="S36"/>
  <c r="Y36"/>
  <c r="AG36"/>
  <c r="I73"/>
  <c r="Q73"/>
  <c r="U12"/>
  <c r="G14"/>
  <c r="G77" s="1"/>
  <c r="G89" s="1"/>
  <c r="K77"/>
  <c r="K89" s="1"/>
  <c r="O77"/>
  <c r="O89" s="1"/>
  <c r="W77"/>
  <c r="W89" s="1"/>
  <c r="J76"/>
  <c r="J110" s="1"/>
  <c r="R76"/>
  <c r="R107" s="1"/>
  <c r="V76"/>
  <c r="V110"/>
  <c r="AH15"/>
  <c r="I78"/>
  <c r="M16"/>
  <c r="M78"/>
  <c r="Q78"/>
  <c r="U16"/>
  <c r="Q107"/>
  <c r="Y110"/>
  <c r="H78"/>
  <c r="P77"/>
  <c r="K73"/>
  <c r="O73"/>
  <c r="W73"/>
  <c r="AG155"/>
  <c r="N156"/>
  <c r="R156"/>
  <c r="W157"/>
  <c r="H162"/>
  <c r="AJ162"/>
  <c r="O155"/>
  <c r="H156"/>
  <c r="Q157"/>
  <c r="J162"/>
  <c r="Q165"/>
  <c r="Y165"/>
  <c r="AG165"/>
  <c r="I108"/>
  <c r="AJ108" s="1"/>
  <c r="I110"/>
  <c r="X107"/>
  <c r="X110"/>
  <c r="AG109"/>
  <c r="AF109"/>
  <c r="AF110"/>
  <c r="J136"/>
  <c r="AG135"/>
  <c r="AG153" s="1"/>
  <c r="P74"/>
  <c r="P72" s="1"/>
  <c r="P89"/>
  <c r="W74"/>
  <c r="W72" s="1"/>
  <c r="J74"/>
  <c r="P79"/>
  <c r="P81" s="1"/>
  <c r="L110"/>
  <c r="Y75"/>
  <c r="Y88" s="1"/>
  <c r="Z13"/>
  <c r="AA13"/>
  <c r="H73"/>
  <c r="H75"/>
  <c r="Y73"/>
  <c r="H77"/>
  <c r="H89" s="1"/>
  <c r="W79"/>
  <c r="W81"/>
  <c r="N109"/>
  <c r="Q79"/>
  <c r="Q81" s="1"/>
  <c r="W109"/>
  <c r="Q74"/>
  <c r="Q72" s="1"/>
  <c r="J79"/>
  <c r="J81" s="1"/>
  <c r="J72"/>
  <c r="J91"/>
  <c r="N78"/>
  <c r="K79"/>
  <c r="K81" s="1"/>
  <c r="AH76"/>
  <c r="AH110" s="1"/>
  <c r="AI15"/>
  <c r="R110"/>
  <c r="AA110"/>
  <c r="K110"/>
  <c r="O79"/>
  <c r="O81" s="1"/>
  <c r="V109"/>
  <c r="I79"/>
  <c r="I81" s="1"/>
  <c r="AE107"/>
  <c r="O109"/>
  <c r="Y74"/>
  <c r="Y72" s="1"/>
  <c r="I74"/>
  <c r="I72" s="1"/>
  <c r="R79"/>
  <c r="R81" s="1"/>
  <c r="AJ12"/>
  <c r="E5" i="30" s="1"/>
  <c r="E12" s="1"/>
  <c r="F12" s="1"/>
  <c r="V78" i="29"/>
  <c r="Z110"/>
  <c r="J107"/>
  <c r="J86"/>
  <c r="S110"/>
  <c r="V75"/>
  <c r="V88" s="1"/>
  <c r="R74"/>
  <c r="R72" s="1"/>
  <c r="O74"/>
  <c r="O72" s="1"/>
  <c r="K74"/>
  <c r="K72" s="1"/>
  <c r="V73"/>
  <c r="H76"/>
  <c r="AD107"/>
  <c r="AC109"/>
  <c r="AH135"/>
  <c r="AH153" s="1"/>
  <c r="K136"/>
  <c r="L136" s="1"/>
  <c r="L154" s="1"/>
  <c r="Y85"/>
  <c r="Z75"/>
  <c r="Z88" s="1"/>
  <c r="H88"/>
  <c r="AA75"/>
  <c r="AA88" s="1"/>
  <c r="AB13"/>
  <c r="V74"/>
  <c r="V72" s="1"/>
  <c r="H110"/>
  <c r="H74"/>
  <c r="H72" s="1"/>
  <c r="J80"/>
  <c r="J87"/>
  <c r="J83"/>
  <c r="J92"/>
  <c r="J85"/>
  <c r="AH109"/>
  <c r="AI76"/>
  <c r="AI110" s="1"/>
  <c r="AJ15"/>
  <c r="V79"/>
  <c r="V81" s="1"/>
  <c r="W91"/>
  <c r="AI135"/>
  <c r="AJ135" s="1"/>
  <c r="AB75"/>
  <c r="AB88" s="1"/>
  <c r="AC13"/>
  <c r="AD13" s="1"/>
  <c r="AD75" s="1"/>
  <c r="AE16"/>
  <c r="AE14"/>
  <c r="AA85"/>
  <c r="Z85"/>
  <c r="J84"/>
  <c r="AI109"/>
  <c r="AJ109" s="1"/>
  <c r="M136"/>
  <c r="AB85"/>
  <c r="AC75"/>
  <c r="AC88" s="1"/>
  <c r="AF14"/>
  <c r="AF16"/>
  <c r="AF78" s="1"/>
  <c r="N136"/>
  <c r="AG14"/>
  <c r="AH14" s="1"/>
  <c r="AG16"/>
  <c r="AG78" s="1"/>
  <c r="AE13"/>
  <c r="O136"/>
  <c r="AF13"/>
  <c r="AF73" s="1"/>
  <c r="AH16"/>
  <c r="AH78" s="1"/>
  <c r="P136"/>
  <c r="AI14"/>
  <c r="AG13"/>
  <c r="AG73" s="1"/>
  <c r="AI16"/>
  <c r="Q136"/>
  <c r="Q154" s="1"/>
  <c r="AJ16"/>
  <c r="E9" i="30" s="1"/>
  <c r="E16" s="1"/>
  <c r="F16" s="1"/>
  <c r="AJ14" i="29"/>
  <c r="E7" i="30" s="1"/>
  <c r="E14" s="1"/>
  <c r="F14" s="1"/>
  <c r="F76" s="1"/>
  <c r="R136" i="29"/>
  <c r="S136" s="1"/>
  <c r="AI13"/>
  <c r="AJ13"/>
  <c r="E6" i="30" s="1"/>
  <c r="E13" s="1"/>
  <c r="F13" s="1"/>
  <c r="F75" s="1"/>
  <c r="AJ73" i="29"/>
  <c r="U136"/>
  <c r="V136"/>
  <c r="W136"/>
  <c r="X136"/>
  <c r="Y136"/>
  <c r="Z136" s="1"/>
  <c r="F82" i="28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AI82"/>
  <c r="AJ82"/>
  <c r="AK82"/>
  <c r="E13"/>
  <c r="F13"/>
  <c r="F75"/>
  <c r="F85"/>
  <c r="G13"/>
  <c r="G75"/>
  <c r="G85"/>
  <c r="H13"/>
  <c r="H75"/>
  <c r="H12"/>
  <c r="E12"/>
  <c r="F12"/>
  <c r="G12"/>
  <c r="H73"/>
  <c r="H15"/>
  <c r="E15"/>
  <c r="F15"/>
  <c r="G15"/>
  <c r="H76"/>
  <c r="H14"/>
  <c r="E14"/>
  <c r="F14"/>
  <c r="G14"/>
  <c r="H77"/>
  <c r="H74"/>
  <c r="H72"/>
  <c r="H85"/>
  <c r="I13"/>
  <c r="I75"/>
  <c r="I12"/>
  <c r="I73"/>
  <c r="I15"/>
  <c r="I76"/>
  <c r="I14"/>
  <c r="I77"/>
  <c r="I74"/>
  <c r="I72"/>
  <c r="I85"/>
  <c r="J13"/>
  <c r="J75"/>
  <c r="J12"/>
  <c r="J73"/>
  <c r="J15"/>
  <c r="J76"/>
  <c r="J14"/>
  <c r="J77"/>
  <c r="J74"/>
  <c r="J72"/>
  <c r="J85"/>
  <c r="K13"/>
  <c r="K75"/>
  <c r="K12"/>
  <c r="K73"/>
  <c r="K15"/>
  <c r="K76"/>
  <c r="K14"/>
  <c r="K77"/>
  <c r="K74"/>
  <c r="K72"/>
  <c r="K85"/>
  <c r="L13"/>
  <c r="L75"/>
  <c r="L12"/>
  <c r="L73"/>
  <c r="L15"/>
  <c r="L76"/>
  <c r="L14"/>
  <c r="L77"/>
  <c r="L74"/>
  <c r="L72"/>
  <c r="L85"/>
  <c r="M13"/>
  <c r="M75"/>
  <c r="M85"/>
  <c r="N13"/>
  <c r="N75"/>
  <c r="N85"/>
  <c r="O13"/>
  <c r="O75"/>
  <c r="O12"/>
  <c r="N12"/>
  <c r="O73"/>
  <c r="O15"/>
  <c r="N15"/>
  <c r="O76"/>
  <c r="O14"/>
  <c r="N14"/>
  <c r="O77"/>
  <c r="O74"/>
  <c r="O72"/>
  <c r="O85"/>
  <c r="P13"/>
  <c r="P75"/>
  <c r="P12"/>
  <c r="P73"/>
  <c r="P15"/>
  <c r="P76"/>
  <c r="P14"/>
  <c r="P77"/>
  <c r="P74"/>
  <c r="P72"/>
  <c r="P85"/>
  <c r="Q13"/>
  <c r="Q75"/>
  <c r="Q12"/>
  <c r="Q73"/>
  <c r="Q15"/>
  <c r="Q76"/>
  <c r="Q14"/>
  <c r="Q77"/>
  <c r="Q74"/>
  <c r="Q72"/>
  <c r="Q85"/>
  <c r="R13"/>
  <c r="R75"/>
  <c r="R12"/>
  <c r="R73"/>
  <c r="R15"/>
  <c r="R76"/>
  <c r="R14"/>
  <c r="R77"/>
  <c r="R74"/>
  <c r="R72"/>
  <c r="R85"/>
  <c r="S13"/>
  <c r="S75"/>
  <c r="S12"/>
  <c r="S73"/>
  <c r="S15"/>
  <c r="S76"/>
  <c r="S14"/>
  <c r="S77"/>
  <c r="S74"/>
  <c r="S72"/>
  <c r="S85"/>
  <c r="T13"/>
  <c r="T75"/>
  <c r="T85"/>
  <c r="U13"/>
  <c r="U75"/>
  <c r="U85"/>
  <c r="V13"/>
  <c r="V75"/>
  <c r="V12"/>
  <c r="T12"/>
  <c r="U12"/>
  <c r="V73"/>
  <c r="V15"/>
  <c r="T15"/>
  <c r="U15"/>
  <c r="V76"/>
  <c r="V14"/>
  <c r="T14"/>
  <c r="U14"/>
  <c r="V77"/>
  <c r="V74"/>
  <c r="V72"/>
  <c r="V85"/>
  <c r="W13"/>
  <c r="W75"/>
  <c r="W12"/>
  <c r="W73"/>
  <c r="W15"/>
  <c r="W76"/>
  <c r="W14"/>
  <c r="W77"/>
  <c r="W74"/>
  <c r="W72"/>
  <c r="W85"/>
  <c r="X13"/>
  <c r="X75"/>
  <c r="X12"/>
  <c r="X73"/>
  <c r="X15"/>
  <c r="X76"/>
  <c r="X14"/>
  <c r="X77"/>
  <c r="X74"/>
  <c r="X72"/>
  <c r="X85"/>
  <c r="Y13"/>
  <c r="Y75"/>
  <c r="Y85"/>
  <c r="Z13"/>
  <c r="Z75"/>
  <c r="Z12"/>
  <c r="Y12"/>
  <c r="Z73"/>
  <c r="Z15"/>
  <c r="Y15"/>
  <c r="Z76"/>
  <c r="Z14"/>
  <c r="Y14"/>
  <c r="Z77"/>
  <c r="Z74"/>
  <c r="Z72"/>
  <c r="Z85"/>
  <c r="AA13"/>
  <c r="AA75"/>
  <c r="AA85"/>
  <c r="AB13"/>
  <c r="AB75"/>
  <c r="AB85"/>
  <c r="AC13"/>
  <c r="AC75"/>
  <c r="AC12"/>
  <c r="AA12"/>
  <c r="AB12"/>
  <c r="AC73"/>
  <c r="AC15"/>
  <c r="AA15"/>
  <c r="AB15"/>
  <c r="AC76"/>
  <c r="AC14"/>
  <c r="AA14"/>
  <c r="AB14"/>
  <c r="AC77"/>
  <c r="AC74"/>
  <c r="AC72"/>
  <c r="AC85"/>
  <c r="AD13"/>
  <c r="AD75"/>
  <c r="AD12"/>
  <c r="AD73"/>
  <c r="AD15"/>
  <c r="AD76"/>
  <c r="AD14"/>
  <c r="AD77"/>
  <c r="AD74"/>
  <c r="AD72"/>
  <c r="AD85"/>
  <c r="AE13"/>
  <c r="AE75"/>
  <c r="AE12"/>
  <c r="AE73"/>
  <c r="AE15"/>
  <c r="AE76"/>
  <c r="AE14"/>
  <c r="AE77"/>
  <c r="AE74"/>
  <c r="AE72"/>
  <c r="AE85"/>
  <c r="AF13"/>
  <c r="AF75"/>
  <c r="AF12"/>
  <c r="AF73"/>
  <c r="AF15"/>
  <c r="AF76"/>
  <c r="AF14"/>
  <c r="AF77"/>
  <c r="AF74"/>
  <c r="AF72"/>
  <c r="AF85"/>
  <c r="AG75"/>
  <c r="AG85"/>
  <c r="AH75"/>
  <c r="AH85"/>
  <c r="AI75"/>
  <c r="AI85"/>
  <c r="AJ75"/>
  <c r="AJ85"/>
  <c r="AK85"/>
  <c r="F76"/>
  <c r="F73"/>
  <c r="F77"/>
  <c r="F74"/>
  <c r="F72"/>
  <c r="F86"/>
  <c r="G76"/>
  <c r="G73"/>
  <c r="G77"/>
  <c r="G74"/>
  <c r="G72"/>
  <c r="G86"/>
  <c r="H86"/>
  <c r="I86"/>
  <c r="J86"/>
  <c r="K86"/>
  <c r="L86"/>
  <c r="M15"/>
  <c r="M76"/>
  <c r="M12"/>
  <c r="M73"/>
  <c r="M14"/>
  <c r="M77"/>
  <c r="M74"/>
  <c r="M72"/>
  <c r="M86"/>
  <c r="N76"/>
  <c r="N73"/>
  <c r="N77"/>
  <c r="N74"/>
  <c r="N72"/>
  <c r="N86"/>
  <c r="O86"/>
  <c r="P86"/>
  <c r="Q86"/>
  <c r="R86"/>
  <c r="S86"/>
  <c r="T76"/>
  <c r="T73"/>
  <c r="T77"/>
  <c r="T74"/>
  <c r="T72"/>
  <c r="T86"/>
  <c r="U76"/>
  <c r="U73"/>
  <c r="U77"/>
  <c r="U74"/>
  <c r="U72"/>
  <c r="U86"/>
  <c r="V86"/>
  <c r="W86"/>
  <c r="X86"/>
  <c r="Y76"/>
  <c r="Y73"/>
  <c r="Y77"/>
  <c r="Y74"/>
  <c r="Y72"/>
  <c r="Y86"/>
  <c r="Z86"/>
  <c r="AA76"/>
  <c r="AA73"/>
  <c r="AA77"/>
  <c r="AA74"/>
  <c r="AA72"/>
  <c r="AA86"/>
  <c r="AB76"/>
  <c r="AB73"/>
  <c r="AB77"/>
  <c r="AB74"/>
  <c r="AB72"/>
  <c r="AB86"/>
  <c r="AC86"/>
  <c r="AD86"/>
  <c r="AE86"/>
  <c r="AF86"/>
  <c r="AG76"/>
  <c r="AG73"/>
  <c r="AG77"/>
  <c r="AG74"/>
  <c r="AG72"/>
  <c r="AG86"/>
  <c r="AH76"/>
  <c r="AH73"/>
  <c r="AH77"/>
  <c r="AH74"/>
  <c r="AH72"/>
  <c r="AH86"/>
  <c r="AI76"/>
  <c r="AI73"/>
  <c r="AI77"/>
  <c r="AI74"/>
  <c r="AI72"/>
  <c r="AI86"/>
  <c r="AJ76"/>
  <c r="AJ73"/>
  <c r="AJ77"/>
  <c r="AJ74"/>
  <c r="AJ72"/>
  <c r="AJ86"/>
  <c r="AK86"/>
  <c r="F87"/>
  <c r="G87"/>
  <c r="H87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AI87"/>
  <c r="AJ87"/>
  <c r="AK87"/>
  <c r="F84"/>
  <c r="G84"/>
  <c r="H84"/>
  <c r="I84"/>
  <c r="J84"/>
  <c r="K84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AI84"/>
  <c r="AJ84"/>
  <c r="AK84"/>
  <c r="F83"/>
  <c r="G83"/>
  <c r="H83"/>
  <c r="I83"/>
  <c r="J83"/>
  <c r="K83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AI83"/>
  <c r="AJ83"/>
  <c r="AK83"/>
  <c r="G91"/>
  <c r="H91"/>
  <c r="I91"/>
  <c r="J91"/>
  <c r="K91"/>
  <c r="L91"/>
  <c r="M91"/>
  <c r="N91"/>
  <c r="O91"/>
  <c r="P91"/>
  <c r="Q91"/>
  <c r="R91"/>
  <c r="S91"/>
  <c r="T91"/>
  <c r="U91"/>
  <c r="G92"/>
  <c r="H92"/>
  <c r="I92"/>
  <c r="J92"/>
  <c r="K92"/>
  <c r="L92"/>
  <c r="M92"/>
  <c r="N92"/>
  <c r="O92"/>
  <c r="P92"/>
  <c r="Q92"/>
  <c r="R92"/>
  <c r="S92"/>
  <c r="T92"/>
  <c r="U92"/>
  <c r="F91"/>
  <c r="F92"/>
  <c r="G21" i="5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F21"/>
  <c r="F101"/>
  <c r="F111" s="1"/>
  <c r="G101"/>
  <c r="H101"/>
  <c r="I101"/>
  <c r="J101"/>
  <c r="J111" s="1"/>
  <c r="K101"/>
  <c r="L101"/>
  <c r="M101"/>
  <c r="N101"/>
  <c r="N111" s="1"/>
  <c r="O101"/>
  <c r="P101"/>
  <c r="Q101"/>
  <c r="R101"/>
  <c r="R111" s="1"/>
  <c r="S101"/>
  <c r="T101"/>
  <c r="U101"/>
  <c r="V101"/>
  <c r="V111" s="1"/>
  <c r="W101"/>
  <c r="X101"/>
  <c r="Y101"/>
  <c r="Z101"/>
  <c r="Z111" s="1"/>
  <c r="AA101"/>
  <c r="AB101"/>
  <c r="AC101"/>
  <c r="AD101"/>
  <c r="AD111" s="1"/>
  <c r="AE101"/>
  <c r="AF101"/>
  <c r="AG101"/>
  <c r="AH101"/>
  <c r="AH111" s="1"/>
  <c r="AI101"/>
  <c r="AJ101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AI102"/>
  <c r="AJ102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AI103"/>
  <c r="AJ103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AI104"/>
  <c r="AJ104"/>
  <c r="AC147" i="28"/>
  <c r="AA147"/>
  <c r="AB147" s="1"/>
  <c r="Z147"/>
  <c r="Y147"/>
  <c r="Z165" s="1"/>
  <c r="X147"/>
  <c r="W147"/>
  <c r="T147"/>
  <c r="U147" s="1"/>
  <c r="S147"/>
  <c r="R147"/>
  <c r="Q147"/>
  <c r="P147"/>
  <c r="O147"/>
  <c r="P165" s="1"/>
  <c r="N147"/>
  <c r="M147"/>
  <c r="L147"/>
  <c r="K147"/>
  <c r="L165" s="1"/>
  <c r="J147"/>
  <c r="I147"/>
  <c r="AD144"/>
  <c r="AC144"/>
  <c r="AA144"/>
  <c r="AB144" s="1"/>
  <c r="Z144"/>
  <c r="Y144"/>
  <c r="X144"/>
  <c r="X162" s="1"/>
  <c r="W144"/>
  <c r="T144"/>
  <c r="U144" s="1"/>
  <c r="S144"/>
  <c r="R144"/>
  <c r="S162" s="1"/>
  <c r="O144"/>
  <c r="N144"/>
  <c r="M144"/>
  <c r="L144"/>
  <c r="L162" s="1"/>
  <c r="K144"/>
  <c r="J144"/>
  <c r="I144"/>
  <c r="AC139"/>
  <c r="AA139"/>
  <c r="AB139" s="1"/>
  <c r="Z139"/>
  <c r="Y139"/>
  <c r="X139"/>
  <c r="X157" s="1"/>
  <c r="W139"/>
  <c r="T139"/>
  <c r="S139"/>
  <c r="R139"/>
  <c r="R157" s="1"/>
  <c r="Q139"/>
  <c r="P139"/>
  <c r="O139"/>
  <c r="N139"/>
  <c r="N157" s="1"/>
  <c r="M139"/>
  <c r="L139"/>
  <c r="K139"/>
  <c r="J139"/>
  <c r="K157" s="1"/>
  <c r="I139"/>
  <c r="AC138"/>
  <c r="AA138"/>
  <c r="AB138" s="1"/>
  <c r="Z138"/>
  <c r="AA156" s="1"/>
  <c r="Y138"/>
  <c r="X138"/>
  <c r="W138"/>
  <c r="X156" s="1"/>
  <c r="T138"/>
  <c r="U138" s="1"/>
  <c r="S138"/>
  <c r="R138"/>
  <c r="P138"/>
  <c r="O138"/>
  <c r="P156" s="1"/>
  <c r="N138"/>
  <c r="M138"/>
  <c r="L138"/>
  <c r="K138"/>
  <c r="K156" s="1"/>
  <c r="J138"/>
  <c r="I138"/>
  <c r="H138"/>
  <c r="AE137"/>
  <c r="AE155" s="1"/>
  <c r="AD137"/>
  <c r="AC137"/>
  <c r="AA137"/>
  <c r="AB137" s="1"/>
  <c r="Z137"/>
  <c r="AA155" s="1"/>
  <c r="Y137"/>
  <c r="X137"/>
  <c r="W137"/>
  <c r="T137"/>
  <c r="U137" s="1"/>
  <c r="S137"/>
  <c r="R137"/>
  <c r="O137"/>
  <c r="N137"/>
  <c r="O155" s="1"/>
  <c r="M137"/>
  <c r="L137"/>
  <c r="K137"/>
  <c r="J137"/>
  <c r="K155" s="1"/>
  <c r="I137"/>
  <c r="AD136"/>
  <c r="AA135"/>
  <c r="AB135" s="1"/>
  <c r="Z135"/>
  <c r="Z153" s="1"/>
  <c r="Y135"/>
  <c r="X135"/>
  <c r="W135"/>
  <c r="T135"/>
  <c r="U135" s="1"/>
  <c r="S135"/>
  <c r="B41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D36"/>
  <c r="V36"/>
  <c r="R36"/>
  <c r="AI36"/>
  <c r="B25"/>
  <c r="E25"/>
  <c r="F25"/>
  <c r="B21"/>
  <c r="AF16"/>
  <c r="X16"/>
  <c r="T16"/>
  <c r="U16"/>
  <c r="U78"/>
  <c r="P16"/>
  <c r="L16"/>
  <c r="M16"/>
  <c r="M78"/>
  <c r="B16"/>
  <c r="B15"/>
  <c r="B14"/>
  <c r="B13"/>
  <c r="B12"/>
  <c r="AE16"/>
  <c r="AD16"/>
  <c r="AA16"/>
  <c r="Z16"/>
  <c r="Y16"/>
  <c r="Y78"/>
  <c r="W16"/>
  <c r="R16"/>
  <c r="Q16"/>
  <c r="K16"/>
  <c r="J16"/>
  <c r="I16"/>
  <c r="E16"/>
  <c r="F16"/>
  <c r="F78"/>
  <c r="B9"/>
  <c r="B8"/>
  <c r="B7"/>
  <c r="B6"/>
  <c r="B5"/>
  <c r="L157"/>
  <c r="P157"/>
  <c r="M165"/>
  <c r="Q165"/>
  <c r="Z155"/>
  <c r="T157"/>
  <c r="S155"/>
  <c r="T156"/>
  <c r="Y165"/>
  <c r="X153"/>
  <c r="M157"/>
  <c r="Q157"/>
  <c r="U139"/>
  <c r="U157" s="1"/>
  <c r="AD162"/>
  <c r="J162"/>
  <c r="N162"/>
  <c r="S156"/>
  <c r="T165"/>
  <c r="X165"/>
  <c r="AG78"/>
  <c r="F36"/>
  <c r="AD36"/>
  <c r="Z78"/>
  <c r="H36"/>
  <c r="AH36"/>
  <c r="Z36"/>
  <c r="Q78"/>
  <c r="J36"/>
  <c r="N155"/>
  <c r="AD155"/>
  <c r="J78"/>
  <c r="R78"/>
  <c r="L36"/>
  <c r="N36"/>
  <c r="V16"/>
  <c r="V78"/>
  <c r="AH78"/>
  <c r="R79"/>
  <c r="R81"/>
  <c r="N16"/>
  <c r="N78"/>
  <c r="F79"/>
  <c r="M88"/>
  <c r="U88"/>
  <c r="AB88"/>
  <c r="T88"/>
  <c r="K78"/>
  <c r="O16"/>
  <c r="AA78"/>
  <c r="AE78"/>
  <c r="P78"/>
  <c r="X78"/>
  <c r="AF78"/>
  <c r="F41"/>
  <c r="G16"/>
  <c r="S16"/>
  <c r="S78"/>
  <c r="L78"/>
  <c r="AB16"/>
  <c r="AB78"/>
  <c r="G25"/>
  <c r="H25"/>
  <c r="H41" s="1"/>
  <c r="M155"/>
  <c r="Y155"/>
  <c r="J156"/>
  <c r="N156"/>
  <c r="Z156"/>
  <c r="AD138"/>
  <c r="AD156" s="1"/>
  <c r="S157"/>
  <c r="AA157"/>
  <c r="P144"/>
  <c r="P162" s="1"/>
  <c r="T162"/>
  <c r="S165"/>
  <c r="AA165"/>
  <c r="I36"/>
  <c r="M36"/>
  <c r="Q36"/>
  <c r="U36"/>
  <c r="Y36"/>
  <c r="AC36"/>
  <c r="AG36"/>
  <c r="AE136"/>
  <c r="AE154" s="1"/>
  <c r="H137"/>
  <c r="L155"/>
  <c r="P137"/>
  <c r="P155" s="1"/>
  <c r="X155"/>
  <c r="AF137"/>
  <c r="AF155" s="1"/>
  <c r="I156"/>
  <c r="M156"/>
  <c r="Q138"/>
  <c r="Q156" s="1"/>
  <c r="Y156"/>
  <c r="Z157"/>
  <c r="AD139"/>
  <c r="H141"/>
  <c r="K162"/>
  <c r="O162"/>
  <c r="AA162"/>
  <c r="AE144"/>
  <c r="AE162" s="1"/>
  <c r="J165"/>
  <c r="N165"/>
  <c r="R165"/>
  <c r="AD147"/>
  <c r="AD165" s="1"/>
  <c r="P36"/>
  <c r="T36"/>
  <c r="X36"/>
  <c r="AB36"/>
  <c r="AF36"/>
  <c r="AJ36"/>
  <c r="G36"/>
  <c r="K36"/>
  <c r="O36"/>
  <c r="S36"/>
  <c r="W36"/>
  <c r="AA36"/>
  <c r="AE36"/>
  <c r="H135"/>
  <c r="AE138"/>
  <c r="AE156" s="1"/>
  <c r="H139"/>
  <c r="I157" s="1"/>
  <c r="Q144"/>
  <c r="Q162" s="1"/>
  <c r="H147"/>
  <c r="V139"/>
  <c r="G41"/>
  <c r="W78"/>
  <c r="AG88"/>
  <c r="Z79"/>
  <c r="Z81"/>
  <c r="T78"/>
  <c r="AK76"/>
  <c r="O78"/>
  <c r="J79"/>
  <c r="J81"/>
  <c r="AC16"/>
  <c r="AC78"/>
  <c r="F81"/>
  <c r="X79"/>
  <c r="X81"/>
  <c r="AI78"/>
  <c r="AJ78"/>
  <c r="L79"/>
  <c r="L81"/>
  <c r="AA79"/>
  <c r="AA81"/>
  <c r="I165"/>
  <c r="AE139"/>
  <c r="I25"/>
  <c r="J25"/>
  <c r="Q89"/>
  <c r="AF79"/>
  <c r="AF81"/>
  <c r="T79"/>
  <c r="T81"/>
  <c r="U79"/>
  <c r="U81"/>
  <c r="Q79"/>
  <c r="Q81"/>
  <c r="Z92"/>
  <c r="S79"/>
  <c r="S81"/>
  <c r="AB79"/>
  <c r="AB81"/>
  <c r="I135"/>
  <c r="I153" s="1"/>
  <c r="H144"/>
  <c r="R156"/>
  <c r="Q137"/>
  <c r="AF136"/>
  <c r="AF154" s="1"/>
  <c r="G78"/>
  <c r="H16"/>
  <c r="AG79"/>
  <c r="AG81"/>
  <c r="N79"/>
  <c r="N81"/>
  <c r="M79"/>
  <c r="M81"/>
  <c r="M89"/>
  <c r="AF138"/>
  <c r="AE147"/>
  <c r="I141"/>
  <c r="I159" s="1"/>
  <c r="H140"/>
  <c r="X91"/>
  <c r="AA92"/>
  <c r="R89"/>
  <c r="AE79"/>
  <c r="AE81"/>
  <c r="K79"/>
  <c r="K81"/>
  <c r="Y79"/>
  <c r="Y81"/>
  <c r="G88"/>
  <c r="AF144"/>
  <c r="AG162" s="1"/>
  <c r="I155"/>
  <c r="AK77"/>
  <c r="L88"/>
  <c r="W157"/>
  <c r="V157"/>
  <c r="Y91"/>
  <c r="V79"/>
  <c r="V81"/>
  <c r="Y92"/>
  <c r="X92"/>
  <c r="Z88"/>
  <c r="AC79"/>
  <c r="AC81"/>
  <c r="AA91"/>
  <c r="AF88"/>
  <c r="AF92"/>
  <c r="AH88"/>
  <c r="AE92"/>
  <c r="Z91"/>
  <c r="AE91"/>
  <c r="AD78"/>
  <c r="AD79"/>
  <c r="AD81"/>
  <c r="AF91"/>
  <c r="I41"/>
  <c r="Y89"/>
  <c r="J89"/>
  <c r="J88"/>
  <c r="L80"/>
  <c r="L89"/>
  <c r="X80"/>
  <c r="X88"/>
  <c r="X89"/>
  <c r="AA80"/>
  <c r="AA89"/>
  <c r="AA88"/>
  <c r="S80"/>
  <c r="S89"/>
  <c r="S88"/>
  <c r="R80"/>
  <c r="K80"/>
  <c r="K89"/>
  <c r="I140"/>
  <c r="F88"/>
  <c r="AK73"/>
  <c r="J135"/>
  <c r="K25"/>
  <c r="J41"/>
  <c r="AF156"/>
  <c r="Q155"/>
  <c r="R155"/>
  <c r="AF80"/>
  <c r="AF89"/>
  <c r="K88"/>
  <c r="AF162"/>
  <c r="Y80"/>
  <c r="AE80"/>
  <c r="AE89"/>
  <c r="AE165"/>
  <c r="AF147"/>
  <c r="AF165" s="1"/>
  <c r="U89"/>
  <c r="H78"/>
  <c r="I78"/>
  <c r="I162"/>
  <c r="J80"/>
  <c r="AE157"/>
  <c r="AF139"/>
  <c r="AK75"/>
  <c r="M80"/>
  <c r="AE88"/>
  <c r="J141"/>
  <c r="G79"/>
  <c r="N88"/>
  <c r="Z80"/>
  <c r="Q80"/>
  <c r="Q88"/>
  <c r="T80"/>
  <c r="Z89"/>
  <c r="W79"/>
  <c r="W81"/>
  <c r="AH79"/>
  <c r="AH81"/>
  <c r="AB91"/>
  <c r="AB92"/>
  <c r="AG89"/>
  <c r="AG92"/>
  <c r="AG91"/>
  <c r="T89"/>
  <c r="Y88"/>
  <c r="R88"/>
  <c r="AK78"/>
  <c r="W89"/>
  <c r="K141"/>
  <c r="N80"/>
  <c r="N89"/>
  <c r="G81"/>
  <c r="AG154"/>
  <c r="AB80"/>
  <c r="AG156"/>
  <c r="L25"/>
  <c r="K41"/>
  <c r="I79"/>
  <c r="I81"/>
  <c r="G80"/>
  <c r="G89"/>
  <c r="U80"/>
  <c r="AI88"/>
  <c r="O79"/>
  <c r="O81"/>
  <c r="K135"/>
  <c r="K153" s="1"/>
  <c r="O88"/>
  <c r="AF157"/>
  <c r="F80"/>
  <c r="F89"/>
  <c r="I158"/>
  <c r="J140"/>
  <c r="J158" s="1"/>
  <c r="AG80"/>
  <c r="P79"/>
  <c r="P81"/>
  <c r="H79"/>
  <c r="H81"/>
  <c r="H88"/>
  <c r="AH91"/>
  <c r="AI136" i="29"/>
  <c r="V91" i="28"/>
  <c r="V88"/>
  <c r="V92"/>
  <c r="W91"/>
  <c r="AI91"/>
  <c r="W92"/>
  <c r="W88"/>
  <c r="AH92"/>
  <c r="AD92"/>
  <c r="AD91"/>
  <c r="AC91"/>
  <c r="AC92"/>
  <c r="AJ88"/>
  <c r="AI79"/>
  <c r="AI81"/>
  <c r="AI92"/>
  <c r="AK74"/>
  <c r="AB89"/>
  <c r="AD88"/>
  <c r="AC88"/>
  <c r="L141"/>
  <c r="V80"/>
  <c r="AD80"/>
  <c r="AD89"/>
  <c r="O80"/>
  <c r="AC80"/>
  <c r="AC89"/>
  <c r="AK72"/>
  <c r="AH80"/>
  <c r="I80"/>
  <c r="I89"/>
  <c r="I88"/>
  <c r="W80"/>
  <c r="AK79"/>
  <c r="AK81"/>
  <c r="H80"/>
  <c r="H89"/>
  <c r="K140"/>
  <c r="AG157"/>
  <c r="L135"/>
  <c r="L153" s="1"/>
  <c r="M25"/>
  <c r="L41"/>
  <c r="AH89"/>
  <c r="V89"/>
  <c r="AJ136" i="29"/>
  <c r="E131" i="30" s="1"/>
  <c r="E152" s="1"/>
  <c r="AI89" i="28"/>
  <c r="AI80"/>
  <c r="AJ79"/>
  <c r="AJ81"/>
  <c r="O89"/>
  <c r="N25"/>
  <c r="M41"/>
  <c r="M135"/>
  <c r="P80"/>
  <c r="AK80"/>
  <c r="P88"/>
  <c r="AK88"/>
  <c r="M141"/>
  <c r="L140"/>
  <c r="L158" s="1"/>
  <c r="AJ80"/>
  <c r="AJ89"/>
  <c r="AJ92"/>
  <c r="AJ91"/>
  <c r="P89"/>
  <c r="M140"/>
  <c r="O25"/>
  <c r="N41"/>
  <c r="N141"/>
  <c r="N135"/>
  <c r="AK89"/>
  <c r="AL83"/>
  <c r="O135"/>
  <c r="O153" s="1"/>
  <c r="N140"/>
  <c r="P25"/>
  <c r="O41"/>
  <c r="O141"/>
  <c r="P141"/>
  <c r="O140"/>
  <c r="P135"/>
  <c r="Q25"/>
  <c r="P41"/>
  <c r="Q141"/>
  <c r="Q135"/>
  <c r="Q153" s="1"/>
  <c r="R25"/>
  <c r="R41" s="1"/>
  <c r="Q41"/>
  <c r="P140"/>
  <c r="Q140"/>
  <c r="R135"/>
  <c r="R141"/>
  <c r="S25"/>
  <c r="S41" s="1"/>
  <c r="T25"/>
  <c r="S153"/>
  <c r="R140"/>
  <c r="S141"/>
  <c r="S140"/>
  <c r="S158" s="1"/>
  <c r="T141"/>
  <c r="U141" s="1"/>
  <c r="T140"/>
  <c r="W25"/>
  <c r="X25"/>
  <c r="W141"/>
  <c r="W140"/>
  <c r="X141"/>
  <c r="Y25"/>
  <c r="Y141"/>
  <c r="X140"/>
  <c r="Z25"/>
  <c r="Y41"/>
  <c r="AA25"/>
  <c r="Z141"/>
  <c r="X158"/>
  <c r="Y140"/>
  <c r="Y158" s="1"/>
  <c r="Z140"/>
  <c r="AB25"/>
  <c r="AB41" s="1"/>
  <c r="AA141"/>
  <c r="AA159" s="1"/>
  <c r="AA140"/>
  <c r="AB140" s="1"/>
  <c r="AB158" s="1"/>
  <c r="AC25"/>
  <c r="AC41" s="1"/>
  <c r="AC141"/>
  <c r="AC140"/>
  <c r="AD141"/>
  <c r="AD159" s="1"/>
  <c r="AE141"/>
  <c r="AD140"/>
  <c r="AF141"/>
  <c r="AE140"/>
  <c r="AF140"/>
  <c r="N82" i="5"/>
  <c r="AJ111"/>
  <c r="AI111"/>
  <c r="AG111"/>
  <c r="AF111"/>
  <c r="AE111"/>
  <c r="AC111"/>
  <c r="AB111"/>
  <c r="AA111"/>
  <c r="Y111"/>
  <c r="X111"/>
  <c r="W111"/>
  <c r="U111"/>
  <c r="T111"/>
  <c r="S111"/>
  <c r="Q111"/>
  <c r="P111"/>
  <c r="O111"/>
  <c r="M111"/>
  <c r="L111"/>
  <c r="K111"/>
  <c r="I111"/>
  <c r="H111"/>
  <c r="G111"/>
  <c r="B25"/>
  <c r="B21"/>
  <c r="B16"/>
  <c r="B15"/>
  <c r="B14"/>
  <c r="B13"/>
  <c r="B12"/>
  <c r="AA16"/>
  <c r="Z16"/>
  <c r="Y16"/>
  <c r="X16"/>
  <c r="W16"/>
  <c r="T16"/>
  <c r="R16"/>
  <c r="M16"/>
  <c r="L16"/>
  <c r="K16"/>
  <c r="J16"/>
  <c r="I16"/>
  <c r="B9"/>
  <c r="Z15"/>
  <c r="Y15"/>
  <c r="X15"/>
  <c r="W15"/>
  <c r="T15"/>
  <c r="S15"/>
  <c r="R15"/>
  <c r="M15"/>
  <c r="L15"/>
  <c r="K15"/>
  <c r="J15"/>
  <c r="I15"/>
  <c r="B8"/>
  <c r="Z14"/>
  <c r="Y14"/>
  <c r="X14"/>
  <c r="W14"/>
  <c r="T14"/>
  <c r="S14"/>
  <c r="R14"/>
  <c r="M14"/>
  <c r="L14"/>
  <c r="K14"/>
  <c r="J14"/>
  <c r="I14"/>
  <c r="B7"/>
  <c r="AA13"/>
  <c r="Z13"/>
  <c r="Y13"/>
  <c r="X13"/>
  <c r="W13"/>
  <c r="S13"/>
  <c r="R13"/>
  <c r="K13"/>
  <c r="J13"/>
  <c r="I13"/>
  <c r="B6"/>
  <c r="AA12"/>
  <c r="Z12"/>
  <c r="Y12"/>
  <c r="X12"/>
  <c r="W12"/>
  <c r="T12"/>
  <c r="S12"/>
  <c r="R12"/>
  <c r="M12"/>
  <c r="L12"/>
  <c r="K12"/>
  <c r="J12"/>
  <c r="I12"/>
  <c r="B5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U12"/>
  <c r="V12"/>
  <c r="U14"/>
  <c r="V14"/>
  <c r="U15"/>
  <c r="V15"/>
  <c r="AK82"/>
  <c r="N12"/>
  <c r="O12"/>
  <c r="P12"/>
  <c r="Q12"/>
  <c r="N14"/>
  <c r="O14"/>
  <c r="P14"/>
  <c r="Q14"/>
  <c r="N15"/>
  <c r="O15"/>
  <c r="P15"/>
  <c r="Q15"/>
  <c r="N16"/>
  <c r="O16"/>
  <c r="P16"/>
  <c r="Q16"/>
  <c r="U16"/>
  <c r="V16"/>
  <c r="AB12"/>
  <c r="AC12"/>
  <c r="AD12"/>
  <c r="AE12"/>
  <c r="AF12"/>
  <c r="AG12"/>
  <c r="AH12"/>
  <c r="AI12"/>
  <c r="AJ12"/>
  <c r="L13"/>
  <c r="M13"/>
  <c r="N13"/>
  <c r="O13"/>
  <c r="P13"/>
  <c r="Q13"/>
  <c r="T13"/>
  <c r="U13"/>
  <c r="V13"/>
  <c r="AB13"/>
  <c r="AC13"/>
  <c r="AD13"/>
  <c r="AE13"/>
  <c r="AF13"/>
  <c r="AG13"/>
  <c r="AH13"/>
  <c r="AI13"/>
  <c r="AJ13"/>
  <c r="AB16"/>
  <c r="AC16"/>
  <c r="AD16"/>
  <c r="AE16"/>
  <c r="AF16"/>
  <c r="AG16"/>
  <c r="AH16"/>
  <c r="AI16"/>
  <c r="AJ16"/>
  <c r="AA14"/>
  <c r="AB14"/>
  <c r="AC14"/>
  <c r="AD14"/>
  <c r="AE14"/>
  <c r="AF14"/>
  <c r="AG14"/>
  <c r="AH14"/>
  <c r="AI14"/>
  <c r="AJ14"/>
  <c r="AA15"/>
  <c r="AB15"/>
  <c r="AC15"/>
  <c r="AD15"/>
  <c r="AE15"/>
  <c r="AF15"/>
  <c r="AG15"/>
  <c r="AH15"/>
  <c r="AI15"/>
  <c r="AJ15"/>
  <c r="S16"/>
  <c r="AB147"/>
  <c r="AA147"/>
  <c r="Z147"/>
  <c r="W147"/>
  <c r="V147"/>
  <c r="U147"/>
  <c r="U165" s="1"/>
  <c r="T147"/>
  <c r="S147"/>
  <c r="O147"/>
  <c r="P147" s="1"/>
  <c r="N147"/>
  <c r="O165" s="1"/>
  <c r="L147"/>
  <c r="J147"/>
  <c r="I147"/>
  <c r="J165" s="1"/>
  <c r="E147"/>
  <c r="F147"/>
  <c r="G147" s="1"/>
  <c r="AC144"/>
  <c r="AD144" s="1"/>
  <c r="AB144"/>
  <c r="AB162" s="1"/>
  <c r="Z144"/>
  <c r="V144"/>
  <c r="V162" s="1"/>
  <c r="U144"/>
  <c r="T144"/>
  <c r="O144"/>
  <c r="P144" s="1"/>
  <c r="N144"/>
  <c r="M144"/>
  <c r="L144"/>
  <c r="J144"/>
  <c r="I144"/>
  <c r="E144"/>
  <c r="AB143"/>
  <c r="AB161" s="1"/>
  <c r="AA143"/>
  <c r="Z143"/>
  <c r="O143"/>
  <c r="P143" s="1"/>
  <c r="N143"/>
  <c r="N161" s="1"/>
  <c r="L143"/>
  <c r="E143"/>
  <c r="AB142"/>
  <c r="AB160" s="1"/>
  <c r="Z142"/>
  <c r="N142"/>
  <c r="M142"/>
  <c r="L142"/>
  <c r="E142"/>
  <c r="E141"/>
  <c r="F141"/>
  <c r="G141" s="1"/>
  <c r="E140"/>
  <c r="AC139"/>
  <c r="AD139" s="1"/>
  <c r="AB139"/>
  <c r="AA139"/>
  <c r="Z139"/>
  <c r="O139"/>
  <c r="P139" s="1"/>
  <c r="P157" s="1"/>
  <c r="N139"/>
  <c r="L139"/>
  <c r="K139"/>
  <c r="J139"/>
  <c r="E139"/>
  <c r="F139"/>
  <c r="G139" s="1"/>
  <c r="AC138"/>
  <c r="AD138" s="1"/>
  <c r="AB138"/>
  <c r="Z138"/>
  <c r="V138"/>
  <c r="U138"/>
  <c r="T138"/>
  <c r="N138"/>
  <c r="L138"/>
  <c r="K138"/>
  <c r="J138"/>
  <c r="I138"/>
  <c r="E138"/>
  <c r="F138"/>
  <c r="G138" s="1"/>
  <c r="AB137"/>
  <c r="AA137"/>
  <c r="Z137"/>
  <c r="AA155" s="1"/>
  <c r="W137"/>
  <c r="V137"/>
  <c r="T137"/>
  <c r="S137"/>
  <c r="O137"/>
  <c r="P137" s="1"/>
  <c r="N137"/>
  <c r="M137"/>
  <c r="M155" s="1"/>
  <c r="L137"/>
  <c r="K137"/>
  <c r="J137"/>
  <c r="I137"/>
  <c r="J155" s="1"/>
  <c r="E137"/>
  <c r="F137"/>
  <c r="G137" s="1"/>
  <c r="AC136"/>
  <c r="AD136" s="1"/>
  <c r="AB136"/>
  <c r="AB154" s="1"/>
  <c r="Z136"/>
  <c r="V136"/>
  <c r="V154" s="1"/>
  <c r="U136"/>
  <c r="T136"/>
  <c r="O136"/>
  <c r="N136"/>
  <c r="M136"/>
  <c r="L136"/>
  <c r="K136"/>
  <c r="L154" s="1"/>
  <c r="J136"/>
  <c r="I136"/>
  <c r="E136"/>
  <c r="F136"/>
  <c r="G136" s="1"/>
  <c r="E135"/>
  <c r="W155"/>
  <c r="AA157"/>
  <c r="K155"/>
  <c r="O155"/>
  <c r="O157"/>
  <c r="AA161"/>
  <c r="K147"/>
  <c r="K165" s="1"/>
  <c r="W165"/>
  <c r="AA165"/>
  <c r="F135"/>
  <c r="G135" s="1"/>
  <c r="X136"/>
  <c r="L155"/>
  <c r="X137"/>
  <c r="X155" s="1"/>
  <c r="AB155"/>
  <c r="X138"/>
  <c r="AB157"/>
  <c r="X144"/>
  <c r="T165"/>
  <c r="X147"/>
  <c r="X165" s="1"/>
  <c r="AB165"/>
  <c r="J154"/>
  <c r="N154"/>
  <c r="R136"/>
  <c r="F155"/>
  <c r="N155"/>
  <c r="R137"/>
  <c r="S155" s="1"/>
  <c r="J156"/>
  <c r="V156"/>
  <c r="F159"/>
  <c r="F142"/>
  <c r="F160" s="1"/>
  <c r="N160"/>
  <c r="F143"/>
  <c r="F161" s="1"/>
  <c r="J162"/>
  <c r="N162"/>
  <c r="F164"/>
  <c r="F165"/>
  <c r="V165"/>
  <c r="F166"/>
  <c r="M154"/>
  <c r="U154"/>
  <c r="Y136"/>
  <c r="Y154" s="1"/>
  <c r="Y137"/>
  <c r="Y155" s="1"/>
  <c r="M138"/>
  <c r="M156" s="1"/>
  <c r="U156"/>
  <c r="Y138"/>
  <c r="AC156"/>
  <c r="AC157"/>
  <c r="M160"/>
  <c r="M162"/>
  <c r="U162"/>
  <c r="Y144"/>
  <c r="F153"/>
  <c r="L165"/>
  <c r="Z155"/>
  <c r="N156"/>
  <c r="R147"/>
  <c r="S165" s="1"/>
  <c r="R144"/>
  <c r="R143"/>
  <c r="S161" s="1"/>
  <c r="R142"/>
  <c r="R139"/>
  <c r="R138"/>
  <c r="S138"/>
  <c r="T156" s="1"/>
  <c r="S139"/>
  <c r="S157" s="1"/>
  <c r="S143"/>
  <c r="I142"/>
  <c r="T143"/>
  <c r="T161" s="1"/>
  <c r="J143"/>
  <c r="T142"/>
  <c r="J142"/>
  <c r="T139"/>
  <c r="U142"/>
  <c r="U139"/>
  <c r="K143"/>
  <c r="L161" s="1"/>
  <c r="V143"/>
  <c r="V139"/>
  <c r="V157" s="1"/>
  <c r="V142"/>
  <c r="W139"/>
  <c r="W143"/>
  <c r="X139"/>
  <c r="X143"/>
  <c r="X142"/>
  <c r="Y142"/>
  <c r="Z160" s="1"/>
  <c r="Y139"/>
  <c r="Z157" s="1"/>
  <c r="S135"/>
  <c r="T153" s="1"/>
  <c r="T135"/>
  <c r="V135"/>
  <c r="W135"/>
  <c r="X135"/>
  <c r="Z135"/>
  <c r="AA135"/>
  <c r="AB135"/>
  <c r="AJ39"/>
  <c r="AJ38"/>
  <c r="AJ37"/>
  <c r="AI39"/>
  <c r="AH39"/>
  <c r="AG39"/>
  <c r="AF39"/>
  <c r="AE39"/>
  <c r="AD39"/>
  <c r="AI38"/>
  <c r="AH38"/>
  <c r="AG38"/>
  <c r="AF38"/>
  <c r="AE38"/>
  <c r="AD38"/>
  <c r="AI37"/>
  <c r="AH37"/>
  <c r="AG37"/>
  <c r="AF37"/>
  <c r="AE37"/>
  <c r="AD37"/>
  <c r="AC39"/>
  <c r="AB39"/>
  <c r="AA39"/>
  <c r="Z39"/>
  <c r="Y39"/>
  <c r="X39"/>
  <c r="W39"/>
  <c r="V39"/>
  <c r="U39"/>
  <c r="T39"/>
  <c r="S39"/>
  <c r="R39"/>
  <c r="AC38"/>
  <c r="AB38"/>
  <c r="AA38"/>
  <c r="Z38"/>
  <c r="Y38"/>
  <c r="X38"/>
  <c r="W38"/>
  <c r="V38"/>
  <c r="U38"/>
  <c r="T38"/>
  <c r="S38"/>
  <c r="R38"/>
  <c r="AC37"/>
  <c r="AB37"/>
  <c r="AA37"/>
  <c r="Z37"/>
  <c r="Y37"/>
  <c r="X37"/>
  <c r="W37"/>
  <c r="V37"/>
  <c r="U37"/>
  <c r="T37"/>
  <c r="S37"/>
  <c r="R37"/>
  <c r="B41"/>
  <c r="Q39"/>
  <c r="P39"/>
  <c r="O39"/>
  <c r="N39"/>
  <c r="M39"/>
  <c r="L39"/>
  <c r="K39"/>
  <c r="J39"/>
  <c r="I39"/>
  <c r="H39"/>
  <c r="G39"/>
  <c r="F39"/>
  <c r="Q38"/>
  <c r="P38"/>
  <c r="O38"/>
  <c r="N38"/>
  <c r="M38"/>
  <c r="L38"/>
  <c r="K38"/>
  <c r="J38"/>
  <c r="I38"/>
  <c r="H38"/>
  <c r="G38"/>
  <c r="F38"/>
  <c r="Q37"/>
  <c r="P37"/>
  <c r="O37"/>
  <c r="N37"/>
  <c r="M37"/>
  <c r="L37"/>
  <c r="K37"/>
  <c r="J37"/>
  <c r="I37"/>
  <c r="H37"/>
  <c r="G37"/>
  <c r="F37"/>
  <c r="D36"/>
  <c r="Q36"/>
  <c r="AJ36"/>
  <c r="AA36"/>
  <c r="H36"/>
  <c r="AF36"/>
  <c r="P36"/>
  <c r="R36"/>
  <c r="V36"/>
  <c r="Z36"/>
  <c r="AD36"/>
  <c r="AH36"/>
  <c r="S36"/>
  <c r="W36"/>
  <c r="AE36"/>
  <c r="AI36"/>
  <c r="T36"/>
  <c r="X36"/>
  <c r="AB36"/>
  <c r="L36"/>
  <c r="U36"/>
  <c r="Y36"/>
  <c r="AC36"/>
  <c r="AG36"/>
  <c r="F36"/>
  <c r="J36"/>
  <c r="N36"/>
  <c r="G36"/>
  <c r="K36"/>
  <c r="O36"/>
  <c r="I36"/>
  <c r="M36"/>
  <c r="P78"/>
  <c r="J78"/>
  <c r="Q78"/>
  <c r="J75"/>
  <c r="R78"/>
  <c r="J73"/>
  <c r="K78"/>
  <c r="J77"/>
  <c r="J76"/>
  <c r="K75"/>
  <c r="M75"/>
  <c r="J79"/>
  <c r="J81"/>
  <c r="J74"/>
  <c r="T78"/>
  <c r="K73"/>
  <c r="L78"/>
  <c r="S78"/>
  <c r="L75"/>
  <c r="K77"/>
  <c r="K76"/>
  <c r="U78"/>
  <c r="M76"/>
  <c r="N75"/>
  <c r="M77"/>
  <c r="K74"/>
  <c r="K72"/>
  <c r="K86"/>
  <c r="K79"/>
  <c r="K81"/>
  <c r="L77"/>
  <c r="L76"/>
  <c r="M74"/>
  <c r="J72"/>
  <c r="M78"/>
  <c r="L73"/>
  <c r="V78"/>
  <c r="N77"/>
  <c r="O75"/>
  <c r="N76"/>
  <c r="K87"/>
  <c r="K89"/>
  <c r="J85"/>
  <c r="J88"/>
  <c r="L79"/>
  <c r="N74"/>
  <c r="L74"/>
  <c r="L72"/>
  <c r="O85"/>
  <c r="O88"/>
  <c r="J80"/>
  <c r="J86"/>
  <c r="J87"/>
  <c r="J89"/>
  <c r="K80"/>
  <c r="K85"/>
  <c r="K88"/>
  <c r="K83"/>
  <c r="M73"/>
  <c r="W78"/>
  <c r="O77"/>
  <c r="O76"/>
  <c r="K84"/>
  <c r="L80"/>
  <c r="L85"/>
  <c r="L88"/>
  <c r="L86"/>
  <c r="L87"/>
  <c r="L89"/>
  <c r="M79"/>
  <c r="M81"/>
  <c r="M72"/>
  <c r="L81"/>
  <c r="N78"/>
  <c r="O78"/>
  <c r="P75"/>
  <c r="P73"/>
  <c r="J83"/>
  <c r="J84"/>
  <c r="O74"/>
  <c r="X78"/>
  <c r="P76"/>
  <c r="P77"/>
  <c r="L83"/>
  <c r="Q75"/>
  <c r="Q73"/>
  <c r="P74"/>
  <c r="P72"/>
  <c r="P87"/>
  <c r="P89"/>
  <c r="P79"/>
  <c r="P81"/>
  <c r="M80"/>
  <c r="M86"/>
  <c r="M87"/>
  <c r="M89"/>
  <c r="M85"/>
  <c r="M88"/>
  <c r="L84"/>
  <c r="N73"/>
  <c r="O73"/>
  <c r="Y78"/>
  <c r="Q76"/>
  <c r="Q77"/>
  <c r="M83"/>
  <c r="P86"/>
  <c r="P83"/>
  <c r="P85"/>
  <c r="P88"/>
  <c r="O79"/>
  <c r="O81"/>
  <c r="O72"/>
  <c r="Q74"/>
  <c r="Q72"/>
  <c r="Q85"/>
  <c r="Q88"/>
  <c r="R75"/>
  <c r="R73"/>
  <c r="M84"/>
  <c r="Q79"/>
  <c r="Q81"/>
  <c r="N79"/>
  <c r="N72"/>
  <c r="P80"/>
  <c r="Z78"/>
  <c r="R76"/>
  <c r="R77"/>
  <c r="P84"/>
  <c r="Q80"/>
  <c r="O80"/>
  <c r="O87"/>
  <c r="O89"/>
  <c r="O86"/>
  <c r="S75"/>
  <c r="S73"/>
  <c r="N81"/>
  <c r="R74"/>
  <c r="R72"/>
  <c r="N80"/>
  <c r="N85"/>
  <c r="N88"/>
  <c r="N87"/>
  <c r="N89"/>
  <c r="N86"/>
  <c r="R79"/>
  <c r="R81"/>
  <c r="Q87"/>
  <c r="Q89"/>
  <c r="Q86"/>
  <c r="AA78"/>
  <c r="S77"/>
  <c r="S76"/>
  <c r="N83"/>
  <c r="Q84"/>
  <c r="R80"/>
  <c r="R86"/>
  <c r="N84"/>
  <c r="S79"/>
  <c r="S81"/>
  <c r="R87"/>
  <c r="R89"/>
  <c r="T75"/>
  <c r="T73"/>
  <c r="O83"/>
  <c r="O84"/>
  <c r="Q83"/>
  <c r="S74"/>
  <c r="S72"/>
  <c r="R83"/>
  <c r="R85"/>
  <c r="R88"/>
  <c r="AB78"/>
  <c r="T77"/>
  <c r="T76"/>
  <c r="S80"/>
  <c r="S87"/>
  <c r="S89"/>
  <c r="S85"/>
  <c r="S88"/>
  <c r="S86"/>
  <c r="S83"/>
  <c r="U75"/>
  <c r="U73"/>
  <c r="T74"/>
  <c r="T72"/>
  <c r="T79"/>
  <c r="T81"/>
  <c r="R84"/>
  <c r="AC78"/>
  <c r="U77"/>
  <c r="U76"/>
  <c r="T80"/>
  <c r="U79"/>
  <c r="U81"/>
  <c r="V75"/>
  <c r="V73"/>
  <c r="U74"/>
  <c r="T87"/>
  <c r="T89"/>
  <c r="T86"/>
  <c r="T85"/>
  <c r="T88"/>
  <c r="S84"/>
  <c r="AD78"/>
  <c r="V76"/>
  <c r="V77"/>
  <c r="U72"/>
  <c r="U86"/>
  <c r="T83"/>
  <c r="T84"/>
  <c r="W75"/>
  <c r="W73"/>
  <c r="V85"/>
  <c r="V88"/>
  <c r="V74"/>
  <c r="V72"/>
  <c r="V87"/>
  <c r="V89"/>
  <c r="V79"/>
  <c r="V81"/>
  <c r="AE78"/>
  <c r="W77"/>
  <c r="W76"/>
  <c r="U85"/>
  <c r="U88"/>
  <c r="U87"/>
  <c r="U80"/>
  <c r="V86"/>
  <c r="V83"/>
  <c r="W79"/>
  <c r="W81"/>
  <c r="W74"/>
  <c r="X75"/>
  <c r="X73"/>
  <c r="V80"/>
  <c r="AF78"/>
  <c r="X76"/>
  <c r="X77"/>
  <c r="U83"/>
  <c r="U89"/>
  <c r="U84"/>
  <c r="W72"/>
  <c r="W87"/>
  <c r="W89"/>
  <c r="V84"/>
  <c r="X79"/>
  <c r="X81"/>
  <c r="Y75"/>
  <c r="Y73"/>
  <c r="X74"/>
  <c r="X72"/>
  <c r="AG78"/>
  <c r="Y77"/>
  <c r="Y76"/>
  <c r="W80"/>
  <c r="W85"/>
  <c r="W88"/>
  <c r="W86"/>
  <c r="X80"/>
  <c r="X85"/>
  <c r="X88"/>
  <c r="X83"/>
  <c r="X87"/>
  <c r="X89"/>
  <c r="X86"/>
  <c r="Y79"/>
  <c r="Y81"/>
  <c r="Z75"/>
  <c r="Z73"/>
  <c r="Y74"/>
  <c r="Y72"/>
  <c r="AH78"/>
  <c r="Z76"/>
  <c r="Z77"/>
  <c r="W84"/>
  <c r="W83"/>
  <c r="Y85"/>
  <c r="Y88"/>
  <c r="Y86"/>
  <c r="Y83"/>
  <c r="Z74"/>
  <c r="Z72"/>
  <c r="AA75"/>
  <c r="AA73"/>
  <c r="Z79"/>
  <c r="Z81"/>
  <c r="X84"/>
  <c r="Y80"/>
  <c r="Y87"/>
  <c r="Y89"/>
  <c r="AI78"/>
  <c r="AA77"/>
  <c r="AA76"/>
  <c r="Y84"/>
  <c r="Z80"/>
  <c r="AB75"/>
  <c r="AB73"/>
  <c r="AA74"/>
  <c r="AA72"/>
  <c r="AA86"/>
  <c r="AA79"/>
  <c r="AA81"/>
  <c r="Z86"/>
  <c r="Z87"/>
  <c r="Z89"/>
  <c r="Z85"/>
  <c r="Z88"/>
  <c r="AJ78"/>
  <c r="AB76"/>
  <c r="AB77"/>
  <c r="Z83"/>
  <c r="Z84"/>
  <c r="AA87"/>
  <c r="AA89"/>
  <c r="AA85"/>
  <c r="AA88"/>
  <c r="AA83"/>
  <c r="AB74"/>
  <c r="AB72"/>
  <c r="AB85"/>
  <c r="AB88"/>
  <c r="AC75"/>
  <c r="AC73"/>
  <c r="AB79"/>
  <c r="AB81"/>
  <c r="AA80"/>
  <c r="AC76"/>
  <c r="AC77"/>
  <c r="AA84"/>
  <c r="AC79"/>
  <c r="AC81"/>
  <c r="AB80"/>
  <c r="AC74"/>
  <c r="AC72"/>
  <c r="AD75"/>
  <c r="AD73"/>
  <c r="AB87"/>
  <c r="AB89"/>
  <c r="AB86"/>
  <c r="AD77"/>
  <c r="AD76"/>
  <c r="AB84"/>
  <c r="AB83"/>
  <c r="AC80"/>
  <c r="AC87"/>
  <c r="AC89"/>
  <c r="AC86"/>
  <c r="AC85"/>
  <c r="AC88"/>
  <c r="AD74"/>
  <c r="AD72"/>
  <c r="AD79"/>
  <c r="AD81"/>
  <c r="AE75"/>
  <c r="AE73"/>
  <c r="AE76"/>
  <c r="AE77"/>
  <c r="AC83"/>
  <c r="AD80"/>
  <c r="AD87"/>
  <c r="AD89"/>
  <c r="AD85"/>
  <c r="AD88"/>
  <c r="AD86"/>
  <c r="AE74"/>
  <c r="AE72"/>
  <c r="AF75"/>
  <c r="AF73"/>
  <c r="AE79"/>
  <c r="AE81"/>
  <c r="AC84"/>
  <c r="AF77"/>
  <c r="AF76"/>
  <c r="AD83"/>
  <c r="AE80"/>
  <c r="AD84"/>
  <c r="AE86"/>
  <c r="AE85"/>
  <c r="AE88"/>
  <c r="AG75"/>
  <c r="AG73"/>
  <c r="AF85"/>
  <c r="AF88"/>
  <c r="AF74"/>
  <c r="AF72"/>
  <c r="AF79"/>
  <c r="AF81"/>
  <c r="AE87"/>
  <c r="AE89"/>
  <c r="AG77"/>
  <c r="AG76"/>
  <c r="AF80"/>
  <c r="AF87"/>
  <c r="AF89"/>
  <c r="AF86"/>
  <c r="AE84"/>
  <c r="AE83"/>
  <c r="AH75"/>
  <c r="AH73"/>
  <c r="AG79"/>
  <c r="AG81"/>
  <c r="AG85"/>
  <c r="AG88"/>
  <c r="AG74"/>
  <c r="AG72"/>
  <c r="AH76"/>
  <c r="AH77"/>
  <c r="AF84"/>
  <c r="AF83"/>
  <c r="AG80"/>
  <c r="AG87"/>
  <c r="AG89"/>
  <c r="AG86"/>
  <c r="AH79"/>
  <c r="AH81"/>
  <c r="AI75"/>
  <c r="AI73"/>
  <c r="AH85"/>
  <c r="AH88"/>
  <c r="AH74"/>
  <c r="AH72"/>
  <c r="AH87"/>
  <c r="AH89"/>
  <c r="AI76"/>
  <c r="AI77"/>
  <c r="AG84"/>
  <c r="AG83"/>
  <c r="AJ75"/>
  <c r="AJ73"/>
  <c r="AI85"/>
  <c r="AI88"/>
  <c r="AI74"/>
  <c r="AI72"/>
  <c r="AI79"/>
  <c r="AI81"/>
  <c r="AH80"/>
  <c r="AH86"/>
  <c r="AH83"/>
  <c r="AJ77"/>
  <c r="AJ76"/>
  <c r="AI80"/>
  <c r="AI87"/>
  <c r="AI89"/>
  <c r="AI86"/>
  <c r="AJ85"/>
  <c r="AJ88"/>
  <c r="AJ74"/>
  <c r="AH84"/>
  <c r="AJ79"/>
  <c r="AJ81"/>
  <c r="AJ72"/>
  <c r="AI83"/>
  <c r="AI84"/>
  <c r="AJ86"/>
  <c r="AJ87"/>
  <c r="AJ89"/>
  <c r="AJ80"/>
  <c r="AJ83"/>
  <c r="AJ84"/>
  <c r="E13"/>
  <c r="F13"/>
  <c r="G13"/>
  <c r="F75"/>
  <c r="H13"/>
  <c r="G75"/>
  <c r="H75"/>
  <c r="I75"/>
  <c r="AK75"/>
  <c r="G85"/>
  <c r="G88"/>
  <c r="H85"/>
  <c r="H88"/>
  <c r="E12"/>
  <c r="F12"/>
  <c r="G12"/>
  <c r="F73"/>
  <c r="H12"/>
  <c r="G73"/>
  <c r="H73"/>
  <c r="I73"/>
  <c r="AK73"/>
  <c r="E16"/>
  <c r="F16"/>
  <c r="F78"/>
  <c r="F79"/>
  <c r="G16"/>
  <c r="H16"/>
  <c r="G78"/>
  <c r="G79"/>
  <c r="G81"/>
  <c r="F81"/>
  <c r="H78"/>
  <c r="I78"/>
  <c r="H79"/>
  <c r="H81"/>
  <c r="AK78"/>
  <c r="I79"/>
  <c r="I81"/>
  <c r="AK79"/>
  <c r="AK81"/>
  <c r="E14"/>
  <c r="E15"/>
  <c r="F14"/>
  <c r="G14"/>
  <c r="F15"/>
  <c r="G15"/>
  <c r="H15"/>
  <c r="G76"/>
  <c r="F76"/>
  <c r="H14"/>
  <c r="G77"/>
  <c r="F77"/>
  <c r="F85"/>
  <c r="F88"/>
  <c r="H76"/>
  <c r="I76"/>
  <c r="AK76"/>
  <c r="G74"/>
  <c r="G72"/>
  <c r="G80"/>
  <c r="H77"/>
  <c r="I77"/>
  <c r="F74"/>
  <c r="H74"/>
  <c r="H72"/>
  <c r="H80"/>
  <c r="G86"/>
  <c r="I74"/>
  <c r="I72"/>
  <c r="I86"/>
  <c r="F72"/>
  <c r="AK77"/>
  <c r="G87"/>
  <c r="G89"/>
  <c r="H87"/>
  <c r="H89"/>
  <c r="AK74"/>
  <c r="I87"/>
  <c r="I83"/>
  <c r="H86"/>
  <c r="I89"/>
  <c r="AK72"/>
  <c r="F86"/>
  <c r="F80"/>
  <c r="F87"/>
  <c r="G83"/>
  <c r="G84"/>
  <c r="I85"/>
  <c r="I88"/>
  <c r="AK88"/>
  <c r="I80"/>
  <c r="H84"/>
  <c r="H83"/>
  <c r="AK87"/>
  <c r="F89"/>
  <c r="AK89"/>
  <c r="I84"/>
  <c r="AK85"/>
  <c r="F83"/>
  <c r="F84"/>
  <c r="AK86"/>
  <c r="AK80"/>
  <c r="AK83"/>
  <c r="AK84"/>
  <c r="E25"/>
  <c r="F25"/>
  <c r="N164" i="31" l="1"/>
  <c r="M185"/>
  <c r="M165" i="30"/>
  <c r="L186"/>
  <c r="X92" i="32"/>
  <c r="U188" i="30"/>
  <c r="AL188" s="1"/>
  <c r="AM188" s="1"/>
  <c r="V188"/>
  <c r="U187"/>
  <c r="V187"/>
  <c r="L76"/>
  <c r="AK41" i="32"/>
  <c r="T73" i="31"/>
  <c r="AI183"/>
  <c r="AJ183"/>
  <c r="E141" i="32"/>
  <c r="AJ173" i="31"/>
  <c r="E131" i="32"/>
  <c r="AJ180" i="31"/>
  <c r="E138" i="32"/>
  <c r="T171"/>
  <c r="U150"/>
  <c r="X161" i="5"/>
  <c r="M153" i="28"/>
  <c r="K159"/>
  <c r="AI153" i="29"/>
  <c r="P155"/>
  <c r="J156"/>
  <c r="O156"/>
  <c r="AF156"/>
  <c r="I157"/>
  <c r="X157"/>
  <c r="P162"/>
  <c r="AG162"/>
  <c r="I165"/>
  <c r="AF165"/>
  <c r="AG41"/>
  <c r="AA16" i="31"/>
  <c r="G78"/>
  <c r="T155" i="5"/>
  <c r="Z156"/>
  <c r="AC161"/>
  <c r="O154"/>
  <c r="AD158" i="28"/>
  <c r="J154" i="29"/>
  <c r="X157" i="5"/>
  <c r="K156"/>
  <c r="L157"/>
  <c r="U153"/>
  <c r="Z153"/>
  <c r="W154"/>
  <c r="W156"/>
  <c r="J157"/>
  <c r="G142"/>
  <c r="G160" s="1"/>
  <c r="K160"/>
  <c r="W160"/>
  <c r="AA160"/>
  <c r="J161"/>
  <c r="M161"/>
  <c r="U161"/>
  <c r="Y161"/>
  <c r="T162"/>
  <c r="W162"/>
  <c r="AA162"/>
  <c r="M165"/>
  <c r="Y165"/>
  <c r="I155" i="29"/>
  <c r="N155"/>
  <c r="R79" i="30"/>
  <c r="R81" s="1"/>
  <c r="AI180" i="31"/>
  <c r="M172"/>
  <c r="O91" i="32"/>
  <c r="O85"/>
  <c r="AA13"/>
  <c r="Z75"/>
  <c r="Z74" s="1"/>
  <c r="Z73"/>
  <c r="Y79"/>
  <c r="Y81" s="1"/>
  <c r="Y85"/>
  <c r="Y88"/>
  <c r="Y74"/>
  <c r="Y72" s="1"/>
  <c r="P91"/>
  <c r="W84"/>
  <c r="AB76"/>
  <c r="AC15"/>
  <c r="Z89"/>
  <c r="X83"/>
  <c r="X84"/>
  <c r="O80"/>
  <c r="O92"/>
  <c r="O87"/>
  <c r="O86"/>
  <c r="AB177"/>
  <c r="AC156"/>
  <c r="AB183"/>
  <c r="AC162"/>
  <c r="AB175"/>
  <c r="AC154"/>
  <c r="AA77"/>
  <c r="AB14"/>
  <c r="AD12"/>
  <c r="AC78"/>
  <c r="AD16"/>
  <c r="AB173"/>
  <c r="AC152"/>
  <c r="H83"/>
  <c r="H84"/>
  <c r="AB180"/>
  <c r="AC159"/>
  <c r="AB176"/>
  <c r="AC155"/>
  <c r="AB174"/>
  <c r="AC153"/>
  <c r="R171"/>
  <c r="S171"/>
  <c r="AB172"/>
  <c r="AC151"/>
  <c r="P80"/>
  <c r="P83"/>
  <c r="P92"/>
  <c r="P85"/>
  <c r="P87"/>
  <c r="P86"/>
  <c r="N83"/>
  <c r="N84"/>
  <c r="AA136" i="29"/>
  <c r="AA154" s="1"/>
  <c r="Z154"/>
  <c r="G140" i="5"/>
  <c r="F158"/>
  <c r="G144"/>
  <c r="F162"/>
  <c r="S154"/>
  <c r="T154"/>
  <c r="V155"/>
  <c r="U155"/>
  <c r="AD137"/>
  <c r="AC155"/>
  <c r="O156"/>
  <c r="P138"/>
  <c r="AB156"/>
  <c r="AA156"/>
  <c r="M157"/>
  <c r="N157"/>
  <c r="P142"/>
  <c r="O160"/>
  <c r="S160"/>
  <c r="T160"/>
  <c r="K162"/>
  <c r="L162"/>
  <c r="AD147"/>
  <c r="AC165"/>
  <c r="Q139"/>
  <c r="AJ13" i="31"/>
  <c r="E6" i="32" s="1"/>
  <c r="E13" s="1"/>
  <c r="F13" s="1"/>
  <c r="X162" i="5"/>
  <c r="T157"/>
  <c r="U160"/>
  <c r="S162"/>
  <c r="AC162"/>
  <c r="N165"/>
  <c r="F156"/>
  <c r="O161"/>
  <c r="K157"/>
  <c r="O165" i="28"/>
  <c r="O157"/>
  <c r="AA153"/>
  <c r="T153"/>
  <c r="Y162"/>
  <c r="M162"/>
  <c r="Y157"/>
  <c r="AF162" i="29"/>
  <c r="AG156"/>
  <c r="W162"/>
  <c r="W156"/>
  <c r="Q155"/>
  <c r="AI175" i="30"/>
  <c r="U77" i="31"/>
  <c r="M175"/>
  <c r="Y78"/>
  <c r="AJ14"/>
  <c r="E7" i="32" s="1"/>
  <c r="E14" s="1"/>
  <c r="F14" s="1"/>
  <c r="X156" i="5"/>
  <c r="W153"/>
  <c r="W157"/>
  <c r="Y156"/>
  <c r="AC154"/>
  <c r="F154"/>
  <c r="K154"/>
  <c r="J153" i="28"/>
  <c r="AD157"/>
  <c r="J157"/>
  <c r="AG157" i="29"/>
  <c r="K155"/>
  <c r="R165"/>
  <c r="H154"/>
  <c r="I176" i="30"/>
  <c r="M73"/>
  <c r="R86" i="31"/>
  <c r="T75"/>
  <c r="U13"/>
  <c r="U73" s="1"/>
  <c r="AJ16"/>
  <c r="AJ15"/>
  <c r="X154" i="5"/>
  <c r="G25"/>
  <c r="H25" s="1"/>
  <c r="AC135"/>
  <c r="X160"/>
  <c r="J160"/>
  <c r="Y162"/>
  <c r="F157"/>
  <c r="L156"/>
  <c r="O162"/>
  <c r="P136"/>
  <c r="AA154"/>
  <c r="L159" i="28"/>
  <c r="J159"/>
  <c r="T155"/>
  <c r="K165"/>
  <c r="O156"/>
  <c r="AJ156" i="29"/>
  <c r="K162"/>
  <c r="I154"/>
  <c r="G77" i="31"/>
  <c r="AB162"/>
  <c r="AC162" s="1"/>
  <c r="AI77"/>
  <c r="AI89" s="1"/>
  <c r="I76"/>
  <c r="H76"/>
  <c r="I75"/>
  <c r="I73"/>
  <c r="H73"/>
  <c r="H75"/>
  <c r="I78"/>
  <c r="H78"/>
  <c r="I77"/>
  <c r="I89" s="1"/>
  <c r="H77"/>
  <c r="H89" s="1"/>
  <c r="AJ154"/>
  <c r="AI175"/>
  <c r="N153"/>
  <c r="M174"/>
  <c r="AJ150"/>
  <c r="AI171"/>
  <c r="N177"/>
  <c r="O156"/>
  <c r="M173"/>
  <c r="O152"/>
  <c r="N173"/>
  <c r="N162"/>
  <c r="M183"/>
  <c r="O151"/>
  <c r="N172"/>
  <c r="N159"/>
  <c r="M180"/>
  <c r="AJ153"/>
  <c r="AI174"/>
  <c r="N175"/>
  <c r="O154"/>
  <c r="AI78"/>
  <c r="P78"/>
  <c r="O78"/>
  <c r="M73"/>
  <c r="N13"/>
  <c r="O13" s="1"/>
  <c r="O77"/>
  <c r="O89" s="1"/>
  <c r="P77"/>
  <c r="P89" s="1"/>
  <c r="P76"/>
  <c r="O76"/>
  <c r="G154" i="5"/>
  <c r="H136"/>
  <c r="AJ153" i="29"/>
  <c r="E130" i="30"/>
  <c r="K161" i="5"/>
  <c r="K158" i="28"/>
  <c r="AJ41" i="29"/>
  <c r="AF41"/>
  <c r="U157" i="5"/>
  <c r="Z154"/>
  <c r="G143"/>
  <c r="G161" s="1"/>
  <c r="V162" i="29"/>
  <c r="V156"/>
  <c r="V161" i="5"/>
  <c r="AG88" i="30"/>
  <c r="P74"/>
  <c r="M77"/>
  <c r="M89" s="1"/>
  <c r="M75"/>
  <c r="M88" s="1"/>
  <c r="AI176"/>
  <c r="K78"/>
  <c r="L74"/>
  <c r="AJ74"/>
  <c r="AA176"/>
  <c r="K176"/>
  <c r="AI76"/>
  <c r="S72" i="31"/>
  <c r="S80" s="1"/>
  <c r="U78"/>
  <c r="T79"/>
  <c r="T81" s="1"/>
  <c r="T76"/>
  <c r="U76"/>
  <c r="AB151"/>
  <c r="AB172" s="1"/>
  <c r="K91"/>
  <c r="AA78"/>
  <c r="AB16"/>
  <c r="AH172" i="30"/>
  <c r="AI151"/>
  <c r="AJ151" s="1"/>
  <c r="AJ172" s="1"/>
  <c r="M181"/>
  <c r="H74"/>
  <c r="H72" s="1"/>
  <c r="H91" s="1"/>
  <c r="L73"/>
  <c r="M184"/>
  <c r="M174"/>
  <c r="M173"/>
  <c r="AA14"/>
  <c r="U77"/>
  <c r="AH13"/>
  <c r="AG73"/>
  <c r="AG79" s="1"/>
  <c r="AG81" s="1"/>
  <c r="AA16"/>
  <c r="AA160"/>
  <c r="AA181" s="1"/>
  <c r="AA154"/>
  <c r="AA175" s="1"/>
  <c r="N77"/>
  <c r="N89" s="1"/>
  <c r="AG74"/>
  <c r="AI78"/>
  <c r="T15"/>
  <c r="AI181"/>
  <c r="AA152"/>
  <c r="AA173" s="1"/>
  <c r="Q137" i="5"/>
  <c r="Q155" s="1"/>
  <c r="P155"/>
  <c r="AE136"/>
  <c r="AD154"/>
  <c r="H140"/>
  <c r="G158"/>
  <c r="E21" i="30"/>
  <c r="E25" s="1"/>
  <c r="F25" s="1"/>
  <c r="F41" s="1"/>
  <c r="E25" i="31"/>
  <c r="F25" s="1"/>
  <c r="Y153" i="5"/>
  <c r="V160"/>
  <c r="L160"/>
  <c r="S156"/>
  <c r="H143"/>
  <c r="Z165"/>
  <c r="G145"/>
  <c r="G163" s="1"/>
  <c r="N73" i="30"/>
  <c r="S78"/>
  <c r="J79"/>
  <c r="J81" s="1"/>
  <c r="Q74"/>
  <c r="Q72" s="1"/>
  <c r="Q91" s="1"/>
  <c r="X74"/>
  <c r="X72" s="1"/>
  <c r="X91" s="1"/>
  <c r="V153" i="5"/>
  <c r="W161"/>
  <c r="Z162"/>
  <c r="M77" i="31"/>
  <c r="M89" s="1"/>
  <c r="N77"/>
  <c r="N89" s="1"/>
  <c r="K154" i="29"/>
  <c r="S25"/>
  <c r="AC160" i="5"/>
  <c r="AB76" i="30"/>
  <c r="AB107" s="1"/>
  <c r="X153" i="5"/>
  <c r="R87" i="31"/>
  <c r="G89"/>
  <c r="T175"/>
  <c r="U175"/>
  <c r="U89"/>
  <c r="L80"/>
  <c r="L86"/>
  <c r="G79"/>
  <c r="G81" s="1"/>
  <c r="T180"/>
  <c r="U180"/>
  <c r="AA177"/>
  <c r="AB156"/>
  <c r="AA77"/>
  <c r="AB14"/>
  <c r="T177"/>
  <c r="U177"/>
  <c r="J92"/>
  <c r="J83"/>
  <c r="H85"/>
  <c r="AG79"/>
  <c r="AG81" s="1"/>
  <c r="AG72"/>
  <c r="M78"/>
  <c r="N78"/>
  <c r="T174"/>
  <c r="U174"/>
  <c r="M75"/>
  <c r="M79" s="1"/>
  <c r="M81" s="1"/>
  <c r="J80"/>
  <c r="J91"/>
  <c r="J86"/>
  <c r="AB175"/>
  <c r="AC154"/>
  <c r="R80"/>
  <c r="R91"/>
  <c r="AD12"/>
  <c r="AE12" s="1"/>
  <c r="Q91"/>
  <c r="L92"/>
  <c r="T173"/>
  <c r="U173"/>
  <c r="AB155"/>
  <c r="AA176"/>
  <c r="AA76"/>
  <c r="AB15"/>
  <c r="G74"/>
  <c r="G72" s="1"/>
  <c r="G88"/>
  <c r="AB174"/>
  <c r="AC153"/>
  <c r="AH75"/>
  <c r="AH73"/>
  <c r="AI73"/>
  <c r="AI75"/>
  <c r="S87"/>
  <c r="S86"/>
  <c r="S92"/>
  <c r="L87"/>
  <c r="N110"/>
  <c r="T172"/>
  <c r="U172"/>
  <c r="AB180"/>
  <c r="AC159"/>
  <c r="Q80"/>
  <c r="Q92"/>
  <c r="Q87"/>
  <c r="Q83"/>
  <c r="Q85"/>
  <c r="K80"/>
  <c r="K92"/>
  <c r="K85"/>
  <c r="K87"/>
  <c r="K83" s="1"/>
  <c r="AB173"/>
  <c r="AC152"/>
  <c r="T183"/>
  <c r="U183"/>
  <c r="F79"/>
  <c r="F72"/>
  <c r="J85"/>
  <c r="J84" s="1"/>
  <c r="R85"/>
  <c r="R92"/>
  <c r="S159" i="28"/>
  <c r="P158"/>
  <c r="Q159"/>
  <c r="N159"/>
  <c r="AF153" i="29"/>
  <c r="Q156"/>
  <c r="Y156"/>
  <c r="J157"/>
  <c r="O157"/>
  <c r="N162"/>
  <c r="R162"/>
  <c r="Y162"/>
  <c r="J165"/>
  <c r="P165"/>
  <c r="X165"/>
  <c r="P154"/>
  <c r="AJ154"/>
  <c r="AB151" i="30"/>
  <c r="Y159" i="28"/>
  <c r="R158"/>
  <c r="M159"/>
  <c r="P156" i="29"/>
  <c r="K165"/>
  <c r="K157"/>
  <c r="Q162"/>
  <c r="P157"/>
  <c r="AJ165"/>
  <c r="H155"/>
  <c r="X156"/>
  <c r="S155"/>
  <c r="O165"/>
  <c r="X162"/>
  <c r="K156"/>
  <c r="Y157"/>
  <c r="W165"/>
  <c r="Y155"/>
  <c r="U165" i="28"/>
  <c r="V147"/>
  <c r="AA147" i="29"/>
  <c r="Z165"/>
  <c r="AH165"/>
  <c r="AI165"/>
  <c r="T158" i="28"/>
  <c r="Q158"/>
  <c r="O159"/>
  <c r="N158"/>
  <c r="N153"/>
  <c r="X154" i="29"/>
  <c r="M154"/>
  <c r="X159" i="28"/>
  <c r="V157" i="29"/>
  <c r="AF158" i="28"/>
  <c r="AE159"/>
  <c r="V155" i="29"/>
  <c r="AB154" i="30"/>
  <c r="U153" i="28"/>
  <c r="V135"/>
  <c r="AA138" i="29"/>
  <c r="Z156"/>
  <c r="AC155" i="28"/>
  <c r="AB155"/>
  <c r="Y154" i="29"/>
  <c r="O154"/>
  <c r="AG155" i="28"/>
  <c r="AI184" i="30"/>
  <c r="T163"/>
  <c r="T160"/>
  <c r="T155"/>
  <c r="T153"/>
  <c r="P153" i="28"/>
  <c r="M158"/>
  <c r="L156"/>
  <c r="V154" i="29"/>
  <c r="R154"/>
  <c r="AJ157"/>
  <c r="AH138" i="28"/>
  <c r="AB155" i="30"/>
  <c r="AB153"/>
  <c r="AG158" i="28"/>
  <c r="L139" i="29"/>
  <c r="M157" s="1"/>
  <c r="AG159" i="28"/>
  <c r="T154" i="30"/>
  <c r="T152"/>
  <c r="Z158" i="28"/>
  <c r="Z159"/>
  <c r="U140"/>
  <c r="R153"/>
  <c r="Y153"/>
  <c r="Z162"/>
  <c r="V165" i="29"/>
  <c r="AG165" i="28"/>
  <c r="AA163" i="30"/>
  <c r="T41" i="28"/>
  <c r="AD25"/>
  <c r="O80" i="29"/>
  <c r="O92"/>
  <c r="O83"/>
  <c r="O87"/>
  <c r="O86"/>
  <c r="O85"/>
  <c r="O84" s="1"/>
  <c r="F78" i="30"/>
  <c r="G78"/>
  <c r="Q80" i="29"/>
  <c r="Q92"/>
  <c r="Q85"/>
  <c r="Q86"/>
  <c r="Q83"/>
  <c r="Q87"/>
  <c r="Q91"/>
  <c r="M15"/>
  <c r="L76"/>
  <c r="L107" s="1"/>
  <c r="I86"/>
  <c r="I85"/>
  <c r="I80"/>
  <c r="I91"/>
  <c r="I83"/>
  <c r="I87"/>
  <c r="I92"/>
  <c r="AJ76"/>
  <c r="E8" i="30"/>
  <c r="E15" s="1"/>
  <c r="F15" s="1"/>
  <c r="AJ75" i="29"/>
  <c r="AJ88" s="1"/>
  <c r="AJ78"/>
  <c r="AG77"/>
  <c r="AG89" s="1"/>
  <c r="AC85"/>
  <c r="T13" i="30"/>
  <c r="T75" s="1"/>
  <c r="T88" s="1"/>
  <c r="AE75" i="29"/>
  <c r="AE88" s="1"/>
  <c r="AJ77"/>
  <c r="AJ89" s="1"/>
  <c r="AG75"/>
  <c r="H79"/>
  <c r="H81" s="1"/>
  <c r="X74"/>
  <c r="X72" s="1"/>
  <c r="G77" i="30"/>
  <c r="G89" s="1"/>
  <c r="F73"/>
  <c r="AH73"/>
  <c r="AC12"/>
  <c r="AG89"/>
  <c r="R89"/>
  <c r="R74"/>
  <c r="R72" s="1"/>
  <c r="R83" s="1"/>
  <c r="R88"/>
  <c r="Q110"/>
  <c r="K88"/>
  <c r="K74"/>
  <c r="K72" s="1"/>
  <c r="K92" s="1"/>
  <c r="L79"/>
  <c r="L81" s="1"/>
  <c r="Q79"/>
  <c r="Q81" s="1"/>
  <c r="S73"/>
  <c r="U78"/>
  <c r="AI77"/>
  <c r="J89"/>
  <c r="AH89"/>
  <c r="Y107"/>
  <c r="I110"/>
  <c r="V74"/>
  <c r="V72" s="1"/>
  <c r="V87" s="1"/>
  <c r="V88"/>
  <c r="F88"/>
  <c r="W79"/>
  <c r="W81" s="1"/>
  <c r="O88"/>
  <c r="O74"/>
  <c r="O72" s="1"/>
  <c r="P79"/>
  <c r="P81" s="1"/>
  <c r="P72"/>
  <c r="P91" s="1"/>
  <c r="G73"/>
  <c r="Y78"/>
  <c r="Y79" s="1"/>
  <c r="Y81" s="1"/>
  <c r="N76"/>
  <c r="N74" s="1"/>
  <c r="N72" s="1"/>
  <c r="I74"/>
  <c r="I72" s="1"/>
  <c r="I86" s="1"/>
  <c r="L107"/>
  <c r="AG107"/>
  <c r="AA13"/>
  <c r="AA73" s="1"/>
  <c r="Z75"/>
  <c r="J74"/>
  <c r="J72" s="1"/>
  <c r="J88"/>
  <c r="K79"/>
  <c r="K81" s="1"/>
  <c r="S88"/>
  <c r="S74"/>
  <c r="AJ79"/>
  <c r="AJ81" s="1"/>
  <c r="AJ72"/>
  <c r="Y89"/>
  <c r="AD15"/>
  <c r="AE15" s="1"/>
  <c r="AF76" s="1"/>
  <c r="Z73"/>
  <c r="Y74"/>
  <c r="Y72" s="1"/>
  <c r="Y85" s="1"/>
  <c r="AC107"/>
  <c r="M110"/>
  <c r="N88"/>
  <c r="O79"/>
  <c r="O81" s="1"/>
  <c r="V89"/>
  <c r="W88"/>
  <c r="W74"/>
  <c r="W72" s="1"/>
  <c r="X79"/>
  <c r="X81" s="1"/>
  <c r="H79"/>
  <c r="H81" s="1"/>
  <c r="I79"/>
  <c r="I81" s="1"/>
  <c r="Z89"/>
  <c r="V79"/>
  <c r="V81" s="1"/>
  <c r="M16"/>
  <c r="G75"/>
  <c r="AK75" s="1"/>
  <c r="X86" i="29"/>
  <c r="X83"/>
  <c r="X87"/>
  <c r="X92"/>
  <c r="X85"/>
  <c r="X91"/>
  <c r="F88"/>
  <c r="F85"/>
  <c r="F74"/>
  <c r="F72" s="1"/>
  <c r="F79"/>
  <c r="F81" s="1"/>
  <c r="H139" i="5"/>
  <c r="G157"/>
  <c r="V141" i="28"/>
  <c r="V159" s="1"/>
  <c r="U159"/>
  <c r="AC153"/>
  <c r="AB153"/>
  <c r="S154" i="29"/>
  <c r="T136"/>
  <c r="H86"/>
  <c r="H83"/>
  <c r="H92"/>
  <c r="H85"/>
  <c r="H80"/>
  <c r="H87"/>
  <c r="F110"/>
  <c r="F86"/>
  <c r="AI138" i="28"/>
  <c r="AH156"/>
  <c r="AE137" i="5"/>
  <c r="AE155" s="1"/>
  <c r="AD155"/>
  <c r="AD156"/>
  <c r="AE138"/>
  <c r="H147"/>
  <c r="I165" s="1"/>
  <c r="G165"/>
  <c r="AB162" i="28"/>
  <c r="AC162"/>
  <c r="K80" i="29"/>
  <c r="K86"/>
  <c r="K85"/>
  <c r="K92"/>
  <c r="K87"/>
  <c r="K83"/>
  <c r="K91"/>
  <c r="T13"/>
  <c r="T75" s="1"/>
  <c r="T88" s="1"/>
  <c r="S75"/>
  <c r="S41"/>
  <c r="T25"/>
  <c r="M155"/>
  <c r="L155"/>
  <c r="L157"/>
  <c r="P160" i="5"/>
  <c r="Q142"/>
  <c r="P165"/>
  <c r="Q147"/>
  <c r="V83" i="29"/>
  <c r="V92"/>
  <c r="V86"/>
  <c r="V85"/>
  <c r="V87"/>
  <c r="V80"/>
  <c r="R87"/>
  <c r="R92"/>
  <c r="R83"/>
  <c r="R91"/>
  <c r="R80"/>
  <c r="R86"/>
  <c r="R85"/>
  <c r="Y91"/>
  <c r="Y92"/>
  <c r="Y87"/>
  <c r="Y86"/>
  <c r="T14"/>
  <c r="S77"/>
  <c r="S89" s="1"/>
  <c r="AA135"/>
  <c r="AB135" s="1"/>
  <c r="Z153"/>
  <c r="L165"/>
  <c r="M165"/>
  <c r="AF159" i="28"/>
  <c r="AC158"/>
  <c r="X41"/>
  <c r="T159"/>
  <c r="U25"/>
  <c r="O158"/>
  <c r="J155"/>
  <c r="AF79" i="29"/>
  <c r="AF81" s="1"/>
  <c r="H145" i="5"/>
  <c r="Y157"/>
  <c r="R155"/>
  <c r="AA158" i="28"/>
  <c r="P159"/>
  <c r="AF75" i="29"/>
  <c r="AF88" s="1"/>
  <c r="AF77"/>
  <c r="AK78"/>
  <c r="X88"/>
  <c r="G148" i="5"/>
  <c r="G146"/>
  <c r="AD142"/>
  <c r="AB153"/>
  <c r="Y160"/>
  <c r="H142"/>
  <c r="AE158" i="28"/>
  <c r="Z41"/>
  <c r="R159"/>
  <c r="R162"/>
  <c r="W154" i="29"/>
  <c r="AI78"/>
  <c r="U76"/>
  <c r="AH139" i="28"/>
  <c r="AD135"/>
  <c r="AA153" i="5"/>
  <c r="Z161"/>
  <c r="AK41" i="28"/>
  <c r="N154" i="29"/>
  <c r="Z77"/>
  <c r="Z89" s="1"/>
  <c r="AJ155"/>
  <c r="AH147" i="28"/>
  <c r="AD143" i="5"/>
  <c r="AH141" i="28"/>
  <c r="AH137"/>
  <c r="G41" i="5"/>
  <c r="AD135"/>
  <c r="AC153"/>
  <c r="G155"/>
  <c r="H137"/>
  <c r="AE139"/>
  <c r="AD157"/>
  <c r="G159"/>
  <c r="H141"/>
  <c r="H165"/>
  <c r="AC156" i="28"/>
  <c r="AB156"/>
  <c r="AG79" i="29"/>
  <c r="AG81" s="1"/>
  <c r="AI77"/>
  <c r="AH77"/>
  <c r="AF89"/>
  <c r="F41" i="5"/>
  <c r="AF137"/>
  <c r="Q143"/>
  <c r="P161"/>
  <c r="H144"/>
  <c r="G162"/>
  <c r="AE144"/>
  <c r="AD162"/>
  <c r="V138" i="28"/>
  <c r="U156"/>
  <c r="AC165"/>
  <c r="AB165"/>
  <c r="AE154" i="5"/>
  <c r="AF136"/>
  <c r="P162"/>
  <c r="Q144"/>
  <c r="AD165"/>
  <c r="AE147"/>
  <c r="V137" i="28"/>
  <c r="U155"/>
  <c r="AB157"/>
  <c r="AC157"/>
  <c r="H135" i="5"/>
  <c r="G153"/>
  <c r="H138"/>
  <c r="G156"/>
  <c r="V144" i="28"/>
  <c r="U162"/>
  <c r="W87" i="29"/>
  <c r="W83"/>
  <c r="W80"/>
  <c r="W86"/>
  <c r="W85"/>
  <c r="W92"/>
  <c r="L75"/>
  <c r="L73"/>
  <c r="M13"/>
  <c r="N73" s="1"/>
  <c r="M76"/>
  <c r="N76"/>
  <c r="Y78"/>
  <c r="X78"/>
  <c r="AA156"/>
  <c r="AB138"/>
  <c r="AH157"/>
  <c r="AI157"/>
  <c r="M162"/>
  <c r="L162"/>
  <c r="AB147"/>
  <c r="AA165"/>
  <c r="AB141" i="28"/>
  <c r="AA41"/>
  <c r="AB136" i="29"/>
  <c r="AJ79"/>
  <c r="AJ81" s="1"/>
  <c r="AH13"/>
  <c r="AD85"/>
  <c r="U75"/>
  <c r="G74"/>
  <c r="G88"/>
  <c r="G79"/>
  <c r="T155"/>
  <c r="U155"/>
  <c r="AA15"/>
  <c r="Z76"/>
  <c r="AA16"/>
  <c r="Z78"/>
  <c r="Z155"/>
  <c r="AA137"/>
  <c r="M156"/>
  <c r="L156"/>
  <c r="S162"/>
  <c r="T144"/>
  <c r="AH144" i="28"/>
  <c r="AH140"/>
  <c r="AH136"/>
  <c r="P87" i="29"/>
  <c r="P85"/>
  <c r="P91"/>
  <c r="P83"/>
  <c r="P80"/>
  <c r="P92"/>
  <c r="P86"/>
  <c r="AB14"/>
  <c r="AA77"/>
  <c r="U110"/>
  <c r="T16"/>
  <c r="T78" s="1"/>
  <c r="S78"/>
  <c r="AI41"/>
  <c r="AH41"/>
  <c r="AI155"/>
  <c r="AH155"/>
  <c r="T139"/>
  <c r="S157"/>
  <c r="Z162"/>
  <c r="AA144"/>
  <c r="AI162"/>
  <c r="AH162"/>
  <c r="AG88"/>
  <c r="AD88"/>
  <c r="U78"/>
  <c r="S73"/>
  <c r="T12"/>
  <c r="AA12"/>
  <c r="Z73"/>
  <c r="T85"/>
  <c r="M14"/>
  <c r="L77"/>
  <c r="AA25"/>
  <c r="Z41"/>
  <c r="T138"/>
  <c r="S156"/>
  <c r="AI156"/>
  <c r="AH156"/>
  <c r="Z157"/>
  <c r="AA139"/>
  <c r="T147"/>
  <c r="S165"/>
  <c r="G141"/>
  <c r="V91"/>
  <c r="H91"/>
  <c r="O91"/>
  <c r="AB183" i="31" l="1"/>
  <c r="O164"/>
  <c r="N185"/>
  <c r="N165" i="30"/>
  <c r="M186"/>
  <c r="AL187"/>
  <c r="AM187" s="1"/>
  <c r="AC151" i="31"/>
  <c r="T74"/>
  <c r="T72" s="1"/>
  <c r="L72" i="30"/>
  <c r="L91" s="1"/>
  <c r="AJ73" i="31"/>
  <c r="Z72" i="32"/>
  <c r="Z91" s="1"/>
  <c r="N73" i="31"/>
  <c r="AJ174"/>
  <c r="E132" i="32"/>
  <c r="N75" i="31"/>
  <c r="AJ171"/>
  <c r="E129" i="32"/>
  <c r="AJ175" i="31"/>
  <c r="E133" i="32"/>
  <c r="U171"/>
  <c r="V150"/>
  <c r="AJ78" i="31"/>
  <c r="E9" i="32"/>
  <c r="E16" s="1"/>
  <c r="F16" s="1"/>
  <c r="F76"/>
  <c r="G77"/>
  <c r="AJ75" i="31"/>
  <c r="AJ88" s="1"/>
  <c r="AJ76"/>
  <c r="E8" i="32"/>
  <c r="E15" s="1"/>
  <c r="F15" s="1"/>
  <c r="F75"/>
  <c r="G75"/>
  <c r="G73"/>
  <c r="F73"/>
  <c r="AJ77" i="31"/>
  <c r="AJ89" s="1"/>
  <c r="Z79" i="32"/>
  <c r="Z81" s="1"/>
  <c r="Z92"/>
  <c r="Y92"/>
  <c r="Y86"/>
  <c r="Y87"/>
  <c r="Y80"/>
  <c r="Y91"/>
  <c r="AA73"/>
  <c r="AB13"/>
  <c r="AA75"/>
  <c r="AA74" s="1"/>
  <c r="Z85"/>
  <c r="Z88"/>
  <c r="AD15"/>
  <c r="AC76"/>
  <c r="AC183"/>
  <c r="AD162"/>
  <c r="AC177"/>
  <c r="AD156"/>
  <c r="P84"/>
  <c r="AC173"/>
  <c r="AD152"/>
  <c r="AE12"/>
  <c r="AF12" s="1"/>
  <c r="AG12" s="1"/>
  <c r="AA89"/>
  <c r="AC175"/>
  <c r="AD154"/>
  <c r="O83"/>
  <c r="O84"/>
  <c r="AC172"/>
  <c r="AD151"/>
  <c r="AC174"/>
  <c r="AD153"/>
  <c r="AC176"/>
  <c r="AD155"/>
  <c r="AC180"/>
  <c r="AD159"/>
  <c r="AD78"/>
  <c r="AE16"/>
  <c r="AF16" s="1"/>
  <c r="AG16" s="1"/>
  <c r="AB77"/>
  <c r="AC14"/>
  <c r="L84" i="31"/>
  <c r="Q136" i="5"/>
  <c r="P154"/>
  <c r="T85" i="31"/>
  <c r="T88"/>
  <c r="Q157" i="5"/>
  <c r="R157"/>
  <c r="AI172" i="30"/>
  <c r="P156" i="5"/>
  <c r="Q138"/>
  <c r="V13" i="31"/>
  <c r="U75"/>
  <c r="U85" s="1"/>
  <c r="H79"/>
  <c r="H81" s="1"/>
  <c r="H88"/>
  <c r="H74"/>
  <c r="H72" s="1"/>
  <c r="AK76"/>
  <c r="I88"/>
  <c r="I74"/>
  <c r="I72" s="1"/>
  <c r="I79"/>
  <c r="I81" s="1"/>
  <c r="P175"/>
  <c r="O175"/>
  <c r="O172"/>
  <c r="P172"/>
  <c r="O173"/>
  <c r="P173"/>
  <c r="O153"/>
  <c r="N174"/>
  <c r="O159"/>
  <c r="N180"/>
  <c r="O162"/>
  <c r="N183"/>
  <c r="O177"/>
  <c r="P177"/>
  <c r="AG91"/>
  <c r="AG85"/>
  <c r="S91"/>
  <c r="S85"/>
  <c r="S84" s="1"/>
  <c r="P73"/>
  <c r="O73"/>
  <c r="O75"/>
  <c r="O74" s="1"/>
  <c r="P75"/>
  <c r="T91"/>
  <c r="T80"/>
  <c r="H154" i="5"/>
  <c r="I154"/>
  <c r="R87" i="30"/>
  <c r="AG72"/>
  <c r="AG86" s="1"/>
  <c r="U89"/>
  <c r="AF110"/>
  <c r="M74"/>
  <c r="M72" s="1"/>
  <c r="M85" s="1"/>
  <c r="F79"/>
  <c r="AI110"/>
  <c r="R84" i="31"/>
  <c r="T92"/>
  <c r="AB78"/>
  <c r="AC16"/>
  <c r="T76" i="30"/>
  <c r="T110" s="1"/>
  <c r="U76"/>
  <c r="AA78"/>
  <c r="AB16"/>
  <c r="AA77"/>
  <c r="AA89" s="1"/>
  <c r="AB14"/>
  <c r="I91"/>
  <c r="AK73"/>
  <c r="G25"/>
  <c r="AB152"/>
  <c r="AB173" s="1"/>
  <c r="AB160"/>
  <c r="AB181" s="1"/>
  <c r="AH75"/>
  <c r="AH79" s="1"/>
  <c r="AH81" s="1"/>
  <c r="AI75"/>
  <c r="AI74" s="1"/>
  <c r="AI73"/>
  <c r="H161" i="5"/>
  <c r="I161"/>
  <c r="I140"/>
  <c r="H158"/>
  <c r="AK77" i="31"/>
  <c r="T87"/>
  <c r="T86"/>
  <c r="G25"/>
  <c r="F41"/>
  <c r="K84"/>
  <c r="G80"/>
  <c r="G86"/>
  <c r="G91"/>
  <c r="G92"/>
  <c r="G85"/>
  <c r="G87"/>
  <c r="AH74"/>
  <c r="AH72" s="1"/>
  <c r="AH91" s="1"/>
  <c r="AH88"/>
  <c r="AA107"/>
  <c r="AC183"/>
  <c r="AD162"/>
  <c r="AE162" s="1"/>
  <c r="AF183" s="1"/>
  <c r="N79"/>
  <c r="N81" s="1"/>
  <c r="AA89"/>
  <c r="Q84"/>
  <c r="AK78"/>
  <c r="F81"/>
  <c r="S83"/>
  <c r="AH79"/>
  <c r="AH81" s="1"/>
  <c r="AC174"/>
  <c r="AD153"/>
  <c r="AE153" s="1"/>
  <c r="AF174" s="1"/>
  <c r="AB76"/>
  <c r="AC15"/>
  <c r="AC175"/>
  <c r="AD154"/>
  <c r="AE154" s="1"/>
  <c r="AF175" s="1"/>
  <c r="AB77"/>
  <c r="AC14"/>
  <c r="F80"/>
  <c r="F87"/>
  <c r="F86"/>
  <c r="F110" s="1"/>
  <c r="F92"/>
  <c r="AC173"/>
  <c r="AD152"/>
  <c r="AE152" s="1"/>
  <c r="AF173" s="1"/>
  <c r="AI79"/>
  <c r="AI81" s="1"/>
  <c r="AC155"/>
  <c r="AB176"/>
  <c r="M88"/>
  <c r="M85"/>
  <c r="M74"/>
  <c r="L83"/>
  <c r="AC180"/>
  <c r="AD159"/>
  <c r="AE159" s="1"/>
  <c r="AF180" s="1"/>
  <c r="AI88"/>
  <c r="AI74"/>
  <c r="AI72" s="1"/>
  <c r="N74"/>
  <c r="N72" s="1"/>
  <c r="N88"/>
  <c r="AG80"/>
  <c r="AG87"/>
  <c r="AG92"/>
  <c r="AG86"/>
  <c r="AB177"/>
  <c r="AC156"/>
  <c r="AC172"/>
  <c r="AD151"/>
  <c r="F91"/>
  <c r="W159" i="28"/>
  <c r="AC151" i="30"/>
  <c r="W165" i="28"/>
  <c r="V165"/>
  <c r="AB175" i="30"/>
  <c r="AC154"/>
  <c r="AA184"/>
  <c r="AB163"/>
  <c r="U158" i="28"/>
  <c r="V140"/>
  <c r="T175" i="30"/>
  <c r="U175"/>
  <c r="AB176"/>
  <c r="AC155"/>
  <c r="T181"/>
  <c r="U181"/>
  <c r="T173"/>
  <c r="U173"/>
  <c r="AB174"/>
  <c r="AC153"/>
  <c r="T176"/>
  <c r="U176"/>
  <c r="W153" i="28"/>
  <c r="V153"/>
  <c r="T174" i="30"/>
  <c r="U174"/>
  <c r="T184"/>
  <c r="U184"/>
  <c r="AD41" i="28"/>
  <c r="AE25"/>
  <c r="M73" i="29"/>
  <c r="T73" i="30"/>
  <c r="T79" s="1"/>
  <c r="T81" s="1"/>
  <c r="U75"/>
  <c r="R85"/>
  <c r="AJ74" i="29"/>
  <c r="AJ72" s="1"/>
  <c r="F77" i="30"/>
  <c r="G76"/>
  <c r="AG85" i="29"/>
  <c r="AG74"/>
  <c r="AG72" s="1"/>
  <c r="V84"/>
  <c r="K84"/>
  <c r="I84"/>
  <c r="Q84"/>
  <c r="H84"/>
  <c r="U73" i="30"/>
  <c r="O91"/>
  <c r="V85"/>
  <c r="W80"/>
  <c r="W87"/>
  <c r="W86"/>
  <c r="W91"/>
  <c r="W92"/>
  <c r="W85"/>
  <c r="N87"/>
  <c r="N91"/>
  <c r="N92"/>
  <c r="N85"/>
  <c r="Y80"/>
  <c r="Y92"/>
  <c r="Y87"/>
  <c r="Y91"/>
  <c r="Y86"/>
  <c r="H80"/>
  <c r="H83"/>
  <c r="H92"/>
  <c r="H85"/>
  <c r="H86"/>
  <c r="H87"/>
  <c r="Z79"/>
  <c r="Z81" s="1"/>
  <c r="N110"/>
  <c r="N86"/>
  <c r="AI89"/>
  <c r="L80"/>
  <c r="L92"/>
  <c r="L87"/>
  <c r="M87"/>
  <c r="M83" s="1"/>
  <c r="J85"/>
  <c r="J92"/>
  <c r="K83"/>
  <c r="Q86"/>
  <c r="X80"/>
  <c r="X92"/>
  <c r="X85"/>
  <c r="X86"/>
  <c r="X87"/>
  <c r="AJ80"/>
  <c r="AJ86"/>
  <c r="AJ87"/>
  <c r="AJ92"/>
  <c r="AJ85"/>
  <c r="P80"/>
  <c r="P87"/>
  <c r="P86"/>
  <c r="P92"/>
  <c r="P85"/>
  <c r="V80"/>
  <c r="V91"/>
  <c r="V86"/>
  <c r="S79"/>
  <c r="S81" s="1"/>
  <c r="S72"/>
  <c r="R80"/>
  <c r="R86"/>
  <c r="R84" s="1"/>
  <c r="R91"/>
  <c r="AD12"/>
  <c r="AE12" s="1"/>
  <c r="K91"/>
  <c r="O85"/>
  <c r="M78"/>
  <c r="N78"/>
  <c r="N79" s="1"/>
  <c r="N81" s="1"/>
  <c r="AD76"/>
  <c r="AE76"/>
  <c r="J80"/>
  <c r="J86"/>
  <c r="J91"/>
  <c r="AA75"/>
  <c r="AA79" s="1"/>
  <c r="AA81" s="1"/>
  <c r="AB13"/>
  <c r="F81"/>
  <c r="G79"/>
  <c r="G81" s="1"/>
  <c r="AJ107"/>
  <c r="G88"/>
  <c r="I80"/>
  <c r="I92"/>
  <c r="I85"/>
  <c r="I87"/>
  <c r="I83" s="1"/>
  <c r="O80"/>
  <c r="O86"/>
  <c r="O87"/>
  <c r="K80"/>
  <c r="K86"/>
  <c r="K87"/>
  <c r="Z74"/>
  <c r="Z72" s="1"/>
  <c r="Z85" s="1"/>
  <c r="Z88"/>
  <c r="Q80"/>
  <c r="Q87"/>
  <c r="Q83"/>
  <c r="Q92"/>
  <c r="Q85"/>
  <c r="AJ91"/>
  <c r="O92"/>
  <c r="V92"/>
  <c r="J87"/>
  <c r="K85"/>
  <c r="R92"/>
  <c r="F83" i="29"/>
  <c r="AI137" i="28"/>
  <c r="AH155"/>
  <c r="H148" i="5"/>
  <c r="G166"/>
  <c r="T77" i="29"/>
  <c r="U77"/>
  <c r="U89" s="1"/>
  <c r="Q160" i="5"/>
  <c r="R160"/>
  <c r="S88" i="29"/>
  <c r="S74"/>
  <c r="S72" s="1"/>
  <c r="S91" s="1"/>
  <c r="S85"/>
  <c r="AI147" i="28"/>
  <c r="AH165"/>
  <c r="AI139"/>
  <c r="AH157"/>
  <c r="H160" i="5"/>
  <c r="I160"/>
  <c r="H146"/>
  <c r="G164"/>
  <c r="AA153" i="29"/>
  <c r="AF74"/>
  <c r="AF72" s="1"/>
  <c r="AF92" s="1"/>
  <c r="R84"/>
  <c r="X84"/>
  <c r="AE143" i="5"/>
  <c r="AD161"/>
  <c r="AE135" i="28"/>
  <c r="AD153"/>
  <c r="AE142" i="5"/>
  <c r="AD160"/>
  <c r="U41" i="28"/>
  <c r="V25"/>
  <c r="Q165" i="5"/>
  <c r="AK165" s="1"/>
  <c r="R165"/>
  <c r="U25" i="29"/>
  <c r="T41"/>
  <c r="F80"/>
  <c r="F87"/>
  <c r="F84" s="1"/>
  <c r="F91"/>
  <c r="AJ80"/>
  <c r="AI141" i="28"/>
  <c r="AH159"/>
  <c r="I145" i="5"/>
  <c r="H163"/>
  <c r="AE156"/>
  <c r="AF138"/>
  <c r="T154" i="29"/>
  <c r="U154"/>
  <c r="Y83"/>
  <c r="Y84"/>
  <c r="AJ138" i="28"/>
  <c r="E153" i="32" s="1"/>
  <c r="F153" s="1"/>
  <c r="AI156" i="28"/>
  <c r="H157" i="5"/>
  <c r="I157"/>
  <c r="F92" i="29"/>
  <c r="L89"/>
  <c r="S79"/>
  <c r="S81" s="1"/>
  <c r="AI144" i="28"/>
  <c r="AH162"/>
  <c r="AA76" i="29"/>
  <c r="AB15"/>
  <c r="AC136"/>
  <c r="AB154"/>
  <c r="X79"/>
  <c r="X81" s="1"/>
  <c r="N75"/>
  <c r="N79" s="1"/>
  <c r="N81" s="1"/>
  <c r="M75"/>
  <c r="M79" s="1"/>
  <c r="M81" s="1"/>
  <c r="W155" i="28"/>
  <c r="V155"/>
  <c r="AF155" i="5"/>
  <c r="AG137"/>
  <c r="AH89" i="29"/>
  <c r="AD153" i="5"/>
  <c r="AE135"/>
  <c r="P84" i="29"/>
  <c r="W84"/>
  <c r="T156"/>
  <c r="U156"/>
  <c r="N77"/>
  <c r="M77"/>
  <c r="T73"/>
  <c r="U73"/>
  <c r="AB144"/>
  <c r="AA162"/>
  <c r="AI140" i="28"/>
  <c r="AH158"/>
  <c r="AC135" i="29"/>
  <c r="AB153"/>
  <c r="Z107"/>
  <c r="Z74"/>
  <c r="U88"/>
  <c r="U74"/>
  <c r="AH73"/>
  <c r="AH75"/>
  <c r="AI75"/>
  <c r="AI73"/>
  <c r="M110"/>
  <c r="AK76"/>
  <c r="H156" i="5"/>
  <c r="I156"/>
  <c r="I135"/>
  <c r="H153"/>
  <c r="AE165"/>
  <c r="AF147"/>
  <c r="AG136"/>
  <c r="AF154"/>
  <c r="V156" i="28"/>
  <c r="W156"/>
  <c r="AF144" i="5"/>
  <c r="AE162"/>
  <c r="R161"/>
  <c r="Q161"/>
  <c r="AF80" i="29"/>
  <c r="AF86"/>
  <c r="AF85"/>
  <c r="AF83"/>
  <c r="AG87"/>
  <c r="AG92"/>
  <c r="AG86"/>
  <c r="AG80"/>
  <c r="I141" i="5"/>
  <c r="H159"/>
  <c r="H155"/>
  <c r="I155"/>
  <c r="AA157" i="29"/>
  <c r="AB139"/>
  <c r="AA73"/>
  <c r="AB12"/>
  <c r="U157"/>
  <c r="T157"/>
  <c r="AC14"/>
  <c r="AB77"/>
  <c r="AI136" i="28"/>
  <c r="AH154"/>
  <c r="AA78" i="29"/>
  <c r="AB16"/>
  <c r="G81"/>
  <c r="G72"/>
  <c r="AB159" i="28"/>
  <c r="AC159"/>
  <c r="AC138" i="29"/>
  <c r="AB156"/>
  <c r="N110"/>
  <c r="L74"/>
  <c r="L72" s="1"/>
  <c r="L92" s="1"/>
  <c r="L85"/>
  <c r="L88"/>
  <c r="AE157" i="5"/>
  <c r="AF139"/>
  <c r="I25"/>
  <c r="H41"/>
  <c r="AG91" i="29"/>
  <c r="H141"/>
  <c r="T165"/>
  <c r="U165"/>
  <c r="AB25"/>
  <c r="AA41"/>
  <c r="Z72"/>
  <c r="Z79"/>
  <c r="Z81" s="1"/>
  <c r="AA89"/>
  <c r="T162"/>
  <c r="U162"/>
  <c r="AA155"/>
  <c r="AB137"/>
  <c r="AC147"/>
  <c r="AB165"/>
  <c r="Y79"/>
  <c r="Y81" s="1"/>
  <c r="Y80"/>
  <c r="AK73"/>
  <c r="L79"/>
  <c r="L81" s="1"/>
  <c r="V162" i="28"/>
  <c r="W162"/>
  <c r="R162" i="5"/>
  <c r="Q162"/>
  <c r="H162"/>
  <c r="I162"/>
  <c r="AI89" i="29"/>
  <c r="AF91"/>
  <c r="AF87"/>
  <c r="P164" i="31" l="1"/>
  <c r="O185"/>
  <c r="O165" i="30"/>
  <c r="N186"/>
  <c r="Z86" i="32"/>
  <c r="Z83" s="1"/>
  <c r="Z87"/>
  <c r="L86" i="30"/>
  <c r="L83" s="1"/>
  <c r="L85"/>
  <c r="AA72" i="32"/>
  <c r="AA91" s="1"/>
  <c r="AJ74" i="31"/>
  <c r="AJ72" s="1"/>
  <c r="AJ92" s="1"/>
  <c r="U79"/>
  <c r="U81" s="1"/>
  <c r="AJ79"/>
  <c r="V171" i="32"/>
  <c r="W150"/>
  <c r="F174"/>
  <c r="G153"/>
  <c r="F88"/>
  <c r="F85"/>
  <c r="F109" s="1"/>
  <c r="AJ109" s="1"/>
  <c r="AK75"/>
  <c r="G88"/>
  <c r="F78"/>
  <c r="F79" s="1"/>
  <c r="G78"/>
  <c r="G79" s="1"/>
  <c r="G81" s="1"/>
  <c r="Y84"/>
  <c r="AK73"/>
  <c r="F77"/>
  <c r="G76"/>
  <c r="AK76" s="1"/>
  <c r="G89"/>
  <c r="Z80"/>
  <c r="AG78"/>
  <c r="AH78"/>
  <c r="Z84"/>
  <c r="Y83"/>
  <c r="AA88"/>
  <c r="AA79"/>
  <c r="AA81" s="1"/>
  <c r="AB73"/>
  <c r="AB75"/>
  <c r="AC13"/>
  <c r="AE15"/>
  <c r="AF15" s="1"/>
  <c r="AG15" s="1"/>
  <c r="AD76"/>
  <c r="AB89"/>
  <c r="AD175"/>
  <c r="AE154"/>
  <c r="AF154" s="1"/>
  <c r="AG154" s="1"/>
  <c r="AD177"/>
  <c r="AE156"/>
  <c r="AC77"/>
  <c r="AD14"/>
  <c r="AD174"/>
  <c r="AE153"/>
  <c r="AF153" s="1"/>
  <c r="AG153" s="1"/>
  <c r="AD173"/>
  <c r="AE152"/>
  <c r="AF152" s="1"/>
  <c r="AG152" s="1"/>
  <c r="AD183"/>
  <c r="AE162"/>
  <c r="AF162" s="1"/>
  <c r="AG162" s="1"/>
  <c r="AE78"/>
  <c r="AF78"/>
  <c r="AD180"/>
  <c r="AE159"/>
  <c r="AF159" s="1"/>
  <c r="AG159" s="1"/>
  <c r="AD176"/>
  <c r="AE155"/>
  <c r="AD172"/>
  <c r="AE151"/>
  <c r="AF151" s="1"/>
  <c r="AG151" s="1"/>
  <c r="U88" i="31"/>
  <c r="U74"/>
  <c r="U72" s="1"/>
  <c r="R154" i="5"/>
  <c r="Q154"/>
  <c r="Q156"/>
  <c r="AK156" s="1"/>
  <c r="R156"/>
  <c r="V84" i="30"/>
  <c r="W13" i="31"/>
  <c r="V73"/>
  <c r="V75"/>
  <c r="AK75"/>
  <c r="AJ86"/>
  <c r="AJ85"/>
  <c r="I92"/>
  <c r="I91"/>
  <c r="I80"/>
  <c r="I87"/>
  <c r="I85"/>
  <c r="I83"/>
  <c r="I86"/>
  <c r="H80"/>
  <c r="H92"/>
  <c r="H86"/>
  <c r="H91"/>
  <c r="G83"/>
  <c r="H87"/>
  <c r="P180"/>
  <c r="O180"/>
  <c r="P183"/>
  <c r="O183"/>
  <c r="P174"/>
  <c r="O174"/>
  <c r="O88"/>
  <c r="O85"/>
  <c r="AH85"/>
  <c r="P88"/>
  <c r="P74"/>
  <c r="P72" s="1"/>
  <c r="P85" s="1"/>
  <c r="P79"/>
  <c r="P81" s="1"/>
  <c r="O72"/>
  <c r="O92" s="1"/>
  <c r="O79"/>
  <c r="O81" s="1"/>
  <c r="AK73"/>
  <c r="AK155" i="5"/>
  <c r="AK157"/>
  <c r="AI79" i="30"/>
  <c r="AI81" s="1"/>
  <c r="N83"/>
  <c r="AG87"/>
  <c r="AG85"/>
  <c r="AG91"/>
  <c r="AG83"/>
  <c r="AG92"/>
  <c r="AG80"/>
  <c r="AC152"/>
  <c r="AD152" s="1"/>
  <c r="T74"/>
  <c r="T72" s="1"/>
  <c r="M92"/>
  <c r="AC160"/>
  <c r="AC181" s="1"/>
  <c r="O83"/>
  <c r="P83"/>
  <c r="W83"/>
  <c r="U110"/>
  <c r="AI72"/>
  <c r="AI85" s="1"/>
  <c r="G74"/>
  <c r="G72" s="1"/>
  <c r="G92" s="1"/>
  <c r="U88"/>
  <c r="M91"/>
  <c r="M86"/>
  <c r="M84" s="1"/>
  <c r="AI88"/>
  <c r="T83" i="31"/>
  <c r="AD16"/>
  <c r="AE16" s="1"/>
  <c r="AF78" s="1"/>
  <c r="AC78"/>
  <c r="X83" i="30"/>
  <c r="J83"/>
  <c r="AJ83"/>
  <c r="S91"/>
  <c r="S85"/>
  <c r="V83"/>
  <c r="H25"/>
  <c r="G41"/>
  <c r="L84"/>
  <c r="AB77"/>
  <c r="AC14"/>
  <c r="AH88"/>
  <c r="AH74"/>
  <c r="AH72" s="1"/>
  <c r="AH83" s="1"/>
  <c r="AB78"/>
  <c r="AC16"/>
  <c r="F154"/>
  <c r="G175" s="1"/>
  <c r="E153" i="31"/>
  <c r="F153" s="1"/>
  <c r="G153" s="1"/>
  <c r="H153" s="1"/>
  <c r="H25"/>
  <c r="G41"/>
  <c r="I158" i="5"/>
  <c r="J140"/>
  <c r="AK160"/>
  <c r="T84" i="31"/>
  <c r="N80"/>
  <c r="N87"/>
  <c r="N86"/>
  <c r="N92"/>
  <c r="N85"/>
  <c r="N91"/>
  <c r="AI80"/>
  <c r="AI86"/>
  <c r="AI87"/>
  <c r="AI91"/>
  <c r="AI92"/>
  <c r="AI85"/>
  <c r="AD174"/>
  <c r="AE174"/>
  <c r="G84"/>
  <c r="AC177"/>
  <c r="AD156"/>
  <c r="AE156" s="1"/>
  <c r="AF156" s="1"/>
  <c r="AB89"/>
  <c r="AB107"/>
  <c r="M72"/>
  <c r="AC176"/>
  <c r="AD155"/>
  <c r="AE155" s="1"/>
  <c r="AF155" s="1"/>
  <c r="AD173"/>
  <c r="AE173"/>
  <c r="AC77"/>
  <c r="AD14"/>
  <c r="AE14" s="1"/>
  <c r="AF77" s="1"/>
  <c r="AD175"/>
  <c r="AE175"/>
  <c r="AC76"/>
  <c r="AD15"/>
  <c r="AE15" s="1"/>
  <c r="AF76" s="1"/>
  <c r="AH80"/>
  <c r="AH86"/>
  <c r="AH87"/>
  <c r="AD183"/>
  <c r="AE183"/>
  <c r="AH92"/>
  <c r="AD172"/>
  <c r="AE151"/>
  <c r="AG83"/>
  <c r="AG84"/>
  <c r="AD180"/>
  <c r="AE180"/>
  <c r="F83"/>
  <c r="F107" s="1"/>
  <c r="F84"/>
  <c r="F108" s="1"/>
  <c r="AJ108" s="1"/>
  <c r="AC172" i="30"/>
  <c r="AD151"/>
  <c r="AE151" s="1"/>
  <c r="AF172" s="1"/>
  <c r="AC175"/>
  <c r="AD154"/>
  <c r="AE154" s="1"/>
  <c r="AF175" s="1"/>
  <c r="F175"/>
  <c r="AC174"/>
  <c r="AD153"/>
  <c r="AE153" s="1"/>
  <c r="AF174" s="1"/>
  <c r="AB184"/>
  <c r="AC163"/>
  <c r="AC176"/>
  <c r="AD155"/>
  <c r="AE155" s="1"/>
  <c r="AF176" s="1"/>
  <c r="V158" i="28"/>
  <c r="W158"/>
  <c r="AF25"/>
  <c r="AE41"/>
  <c r="AJ83" i="29"/>
  <c r="AJ91"/>
  <c r="AJ87"/>
  <c r="AJ86"/>
  <c r="AJ92"/>
  <c r="AJ85"/>
  <c r="U74" i="30"/>
  <c r="F89"/>
  <c r="F74"/>
  <c r="AK77"/>
  <c r="AK77" i="29"/>
  <c r="G110" i="30"/>
  <c r="AK76"/>
  <c r="U79"/>
  <c r="U81" s="1"/>
  <c r="H84"/>
  <c r="P84"/>
  <c r="Q84"/>
  <c r="I84"/>
  <c r="Z80"/>
  <c r="Z86"/>
  <c r="Z87"/>
  <c r="Z91"/>
  <c r="Z92"/>
  <c r="AE110"/>
  <c r="AB75"/>
  <c r="AC13"/>
  <c r="AB73"/>
  <c r="AK78"/>
  <c r="M79"/>
  <c r="S80"/>
  <c r="S87"/>
  <c r="S86"/>
  <c r="S92"/>
  <c r="AJ84"/>
  <c r="W84"/>
  <c r="Y83"/>
  <c r="Y84"/>
  <c r="N80"/>
  <c r="AD110"/>
  <c r="K84"/>
  <c r="J84"/>
  <c r="N84"/>
  <c r="AA88"/>
  <c r="AA74"/>
  <c r="AA72" s="1"/>
  <c r="AA85" s="1"/>
  <c r="O84"/>
  <c r="X84"/>
  <c r="E120" i="29"/>
  <c r="E138" s="1"/>
  <c r="F138" s="1"/>
  <c r="AJ156" i="28"/>
  <c r="AL156" s="1"/>
  <c r="W41"/>
  <c r="V41"/>
  <c r="AE160" i="5"/>
  <c r="AF142"/>
  <c r="AF143"/>
  <c r="AE161"/>
  <c r="T89" i="29"/>
  <c r="T74"/>
  <c r="AJ137" i="28"/>
  <c r="E152" i="32" s="1"/>
  <c r="F152" s="1"/>
  <c r="AI155" i="28"/>
  <c r="AJ141"/>
  <c r="AI159"/>
  <c r="I146" i="5"/>
  <c r="H164"/>
  <c r="AJ139" i="28"/>
  <c r="E154" i="32" s="1"/>
  <c r="F154" s="1"/>
  <c r="AI157" i="28"/>
  <c r="AK162" i="5"/>
  <c r="AG138"/>
  <c r="AF156"/>
  <c r="V25" i="29"/>
  <c r="U41"/>
  <c r="AF135" i="28"/>
  <c r="AE153"/>
  <c r="I148" i="5"/>
  <c r="H166"/>
  <c r="AK161"/>
  <c r="J145"/>
  <c r="I163"/>
  <c r="AJ147" i="28"/>
  <c r="E162" i="32" s="1"/>
  <c r="F162" s="1"/>
  <c r="AI165" i="28"/>
  <c r="AD147" i="29"/>
  <c r="AC165"/>
  <c r="Z80"/>
  <c r="Z92"/>
  <c r="Z87"/>
  <c r="AG147" i="5"/>
  <c r="AF165"/>
  <c r="AI88" i="29"/>
  <c r="AI74"/>
  <c r="AI72" s="1"/>
  <c r="AJ140" i="28"/>
  <c r="AI158"/>
  <c r="AF157" i="5"/>
  <c r="AG139"/>
  <c r="AC156" i="29"/>
  <c r="AD138"/>
  <c r="G91"/>
  <c r="G86"/>
  <c r="G80"/>
  <c r="G87"/>
  <c r="G83"/>
  <c r="G85"/>
  <c r="G92"/>
  <c r="AC12"/>
  <c r="AB73"/>
  <c r="J141" i="5"/>
  <c r="I159"/>
  <c r="AG144"/>
  <c r="AF162"/>
  <c r="AH136"/>
  <c r="AG154"/>
  <c r="J135"/>
  <c r="I153"/>
  <c r="U79" i="29"/>
  <c r="U81" s="1"/>
  <c r="U72"/>
  <c r="AB41"/>
  <c r="AC25"/>
  <c r="I41" i="5"/>
  <c r="J25"/>
  <c r="AJ136" i="28"/>
  <c r="AI154"/>
  <c r="AH79" i="29"/>
  <c r="AH81" s="1"/>
  <c r="AD135"/>
  <c r="AC153"/>
  <c r="AC144"/>
  <c r="AB162"/>
  <c r="N89"/>
  <c r="AF135" i="5"/>
  <c r="AE153"/>
  <c r="AH137"/>
  <c r="AG155"/>
  <c r="AC15" i="29"/>
  <c r="AB76"/>
  <c r="AK75"/>
  <c r="L91"/>
  <c r="Z91"/>
  <c r="Z86"/>
  <c r="X80"/>
  <c r="AC137"/>
  <c r="AB155"/>
  <c r="I141"/>
  <c r="H159"/>
  <c r="AC16"/>
  <c r="AB78"/>
  <c r="AB157"/>
  <c r="AC139"/>
  <c r="AG83"/>
  <c r="AG84"/>
  <c r="AH85"/>
  <c r="AH88"/>
  <c r="AH74"/>
  <c r="AH72" s="1"/>
  <c r="M89"/>
  <c r="N74"/>
  <c r="N72" s="1"/>
  <c r="N92" s="1"/>
  <c r="N88"/>
  <c r="AD136"/>
  <c r="AC154"/>
  <c r="AJ144" i="28"/>
  <c r="E159" i="32" s="1"/>
  <c r="F159" s="1"/>
  <c r="AI162" i="28"/>
  <c r="AK79" i="29"/>
  <c r="AK81" s="1"/>
  <c r="AF84"/>
  <c r="L87"/>
  <c r="AD14"/>
  <c r="AC77"/>
  <c r="T79"/>
  <c r="T81" s="1"/>
  <c r="T72"/>
  <c r="M85"/>
  <c r="M88"/>
  <c r="AK88" s="1"/>
  <c r="M74"/>
  <c r="M72" s="1"/>
  <c r="M87" s="1"/>
  <c r="S80"/>
  <c r="S86"/>
  <c r="S87"/>
  <c r="S92"/>
  <c r="L86"/>
  <c r="L80"/>
  <c r="AA79"/>
  <c r="AA81" s="1"/>
  <c r="AB89"/>
  <c r="AI79"/>
  <c r="AI81" s="1"/>
  <c r="AA107"/>
  <c r="AA74"/>
  <c r="AA72" s="1"/>
  <c r="AA86" s="1"/>
  <c r="Q164" i="31" l="1"/>
  <c r="P185"/>
  <c r="P165" i="30"/>
  <c r="O186"/>
  <c r="G86"/>
  <c r="AC173"/>
  <c r="AJ87" i="31"/>
  <c r="AA83" i="32"/>
  <c r="AA86"/>
  <c r="AD160" i="30"/>
  <c r="AE160" s="1"/>
  <c r="AF181" s="1"/>
  <c r="AA92" i="32"/>
  <c r="G83" i="30"/>
  <c r="AA85" i="32"/>
  <c r="AA84" s="1"/>
  <c r="AA87"/>
  <c r="AJ91" i="31"/>
  <c r="AJ81"/>
  <c r="AJ80"/>
  <c r="AG183" i="32"/>
  <c r="AH183"/>
  <c r="AH174"/>
  <c r="AG174"/>
  <c r="AG175"/>
  <c r="AH175"/>
  <c r="X150"/>
  <c r="W171"/>
  <c r="AG172"/>
  <c r="AH172"/>
  <c r="AH180"/>
  <c r="AG180"/>
  <c r="AH173"/>
  <c r="AG173"/>
  <c r="G174"/>
  <c r="H153"/>
  <c r="G151"/>
  <c r="F180"/>
  <c r="G159"/>
  <c r="F175"/>
  <c r="G154"/>
  <c r="F81"/>
  <c r="AK79"/>
  <c r="AK81" s="1"/>
  <c r="G91" i="30"/>
  <c r="AK74" i="31"/>
  <c r="AI92" i="30"/>
  <c r="AB79" i="32"/>
  <c r="AB81" s="1"/>
  <c r="AK78"/>
  <c r="G74"/>
  <c r="G72" s="1"/>
  <c r="G86" s="1"/>
  <c r="F183"/>
  <c r="G162"/>
  <c r="F173"/>
  <c r="G152"/>
  <c r="AK154" i="5"/>
  <c r="F89" i="32"/>
  <c r="AK77"/>
  <c r="AI91" i="30"/>
  <c r="F74" i="32"/>
  <c r="AG76"/>
  <c r="AH76"/>
  <c r="AA80"/>
  <c r="AB88"/>
  <c r="AC73"/>
  <c r="AC79" s="1"/>
  <c r="AC81" s="1"/>
  <c r="AC75"/>
  <c r="AC74" s="1"/>
  <c r="AD13"/>
  <c r="AB74"/>
  <c r="AB72" s="1"/>
  <c r="AB85" s="1"/>
  <c r="AE76"/>
  <c r="AF76"/>
  <c r="AE183"/>
  <c r="AF183"/>
  <c r="AC89"/>
  <c r="AE176"/>
  <c r="AF155"/>
  <c r="AD77"/>
  <c r="AE14"/>
  <c r="AF14" s="1"/>
  <c r="AG14" s="1"/>
  <c r="AE173"/>
  <c r="AF173"/>
  <c r="AE172"/>
  <c r="AF172"/>
  <c r="AE180"/>
  <c r="AF180"/>
  <c r="AE174"/>
  <c r="AF174"/>
  <c r="AE177"/>
  <c r="AF156"/>
  <c r="AE175"/>
  <c r="AF175"/>
  <c r="X13" i="31"/>
  <c r="W75"/>
  <c r="W73"/>
  <c r="G85" i="30"/>
  <c r="G80"/>
  <c r="I174" i="31"/>
  <c r="H174"/>
  <c r="U92"/>
  <c r="U86"/>
  <c r="U91"/>
  <c r="U80"/>
  <c r="U87"/>
  <c r="V74"/>
  <c r="V72" s="1"/>
  <c r="V91" s="1"/>
  <c r="V88"/>
  <c r="V85"/>
  <c r="V92"/>
  <c r="G87" i="30"/>
  <c r="V79" i="31"/>
  <c r="V81" s="1"/>
  <c r="AJ83"/>
  <c r="I84"/>
  <c r="AJ84"/>
  <c r="O91"/>
  <c r="P91"/>
  <c r="H83"/>
  <c r="H84"/>
  <c r="AG155"/>
  <c r="AF176"/>
  <c r="AG156"/>
  <c r="AF177"/>
  <c r="N83"/>
  <c r="AI83"/>
  <c r="AK79"/>
  <c r="AK81" s="1"/>
  <c r="AF89"/>
  <c r="P83"/>
  <c r="P87"/>
  <c r="P86"/>
  <c r="P80"/>
  <c r="O86"/>
  <c r="O80"/>
  <c r="O87"/>
  <c r="P92"/>
  <c r="AG84" i="30"/>
  <c r="T85"/>
  <c r="T91"/>
  <c r="T87"/>
  <c r="T86"/>
  <c r="T80"/>
  <c r="T92"/>
  <c r="F72"/>
  <c r="F92" s="1"/>
  <c r="U72"/>
  <c r="U91" s="1"/>
  <c r="AH86"/>
  <c r="AH87"/>
  <c r="AB89"/>
  <c r="AH85"/>
  <c r="AI86"/>
  <c r="AI87"/>
  <c r="AI80"/>
  <c r="AL175" i="31"/>
  <c r="AL173"/>
  <c r="AL180"/>
  <c r="AE78"/>
  <c r="AD78"/>
  <c r="I25" i="30"/>
  <c r="H41"/>
  <c r="AC78"/>
  <c r="AD16"/>
  <c r="AE16" s="1"/>
  <c r="AF78" s="1"/>
  <c r="AD14"/>
  <c r="AE14" s="1"/>
  <c r="AF77" s="1"/>
  <c r="AC77"/>
  <c r="Z84"/>
  <c r="AH91"/>
  <c r="AH80"/>
  <c r="AH92"/>
  <c r="AK72"/>
  <c r="F152"/>
  <c r="G173" s="1"/>
  <c r="E151" i="31"/>
  <c r="F151" s="1"/>
  <c r="G151" s="1"/>
  <c r="H151" s="1"/>
  <c r="F163" i="30"/>
  <c r="F184" s="1"/>
  <c r="E162" i="31"/>
  <c r="F162" s="1"/>
  <c r="G162" s="1"/>
  <c r="H162" s="1"/>
  <c r="F153" i="30"/>
  <c r="G174" s="1"/>
  <c r="E152" i="31"/>
  <c r="F152" s="1"/>
  <c r="G152" s="1"/>
  <c r="H152" s="1"/>
  <c r="AL183"/>
  <c r="K140" i="5"/>
  <c r="J158"/>
  <c r="F174" i="31"/>
  <c r="G174"/>
  <c r="F160" i="30"/>
  <c r="F181" s="1"/>
  <c r="E159" i="31"/>
  <c r="F159" s="1"/>
  <c r="G159" s="1"/>
  <c r="H159" s="1"/>
  <c r="F155" i="30"/>
  <c r="F176" s="1"/>
  <c r="E154" i="31"/>
  <c r="F154" s="1"/>
  <c r="G154" s="1"/>
  <c r="H154" s="1"/>
  <c r="E156"/>
  <c r="F156" s="1"/>
  <c r="G156" s="1"/>
  <c r="H156" s="1"/>
  <c r="I25"/>
  <c r="H41"/>
  <c r="AK74" i="30"/>
  <c r="E155" i="31"/>
  <c r="F155" s="1"/>
  <c r="G155" s="1"/>
  <c r="H155" s="1"/>
  <c r="AH84"/>
  <c r="N84"/>
  <c r="AD76"/>
  <c r="AE76"/>
  <c r="AD77"/>
  <c r="AE77"/>
  <c r="AD176"/>
  <c r="AE176"/>
  <c r="AD177"/>
  <c r="AE177"/>
  <c r="AL174"/>
  <c r="M80"/>
  <c r="M86"/>
  <c r="M87"/>
  <c r="M91"/>
  <c r="M92"/>
  <c r="AK72"/>
  <c r="AE172"/>
  <c r="AF151"/>
  <c r="AH83"/>
  <c r="AI84"/>
  <c r="AC107"/>
  <c r="AJ107" s="1"/>
  <c r="AC89"/>
  <c r="AE172" i="30"/>
  <c r="AD172"/>
  <c r="AD175"/>
  <c r="AE175"/>
  <c r="G181"/>
  <c r="AD176"/>
  <c r="AE176"/>
  <c r="AK175"/>
  <c r="AC184"/>
  <c r="AD163"/>
  <c r="AE163" s="1"/>
  <c r="AF184" s="1"/>
  <c r="AD174"/>
  <c r="AE174"/>
  <c r="AD173"/>
  <c r="AE152"/>
  <c r="AD181"/>
  <c r="AE181"/>
  <c r="AG25" i="28"/>
  <c r="AF41"/>
  <c r="F87" i="30"/>
  <c r="F80"/>
  <c r="U87"/>
  <c r="AJ84" i="29"/>
  <c r="U92" i="30"/>
  <c r="AJ110"/>
  <c r="U80"/>
  <c r="Z83"/>
  <c r="S83"/>
  <c r="S84"/>
  <c r="AA80"/>
  <c r="AA86"/>
  <c r="AA87"/>
  <c r="AA91"/>
  <c r="M81"/>
  <c r="M80"/>
  <c r="AK79"/>
  <c r="AK81" s="1"/>
  <c r="AB74"/>
  <c r="AB72" s="1"/>
  <c r="AB83" s="1"/>
  <c r="AB88"/>
  <c r="AA92"/>
  <c r="T83"/>
  <c r="AC75"/>
  <c r="AD13"/>
  <c r="AE13" s="1"/>
  <c r="AC73"/>
  <c r="AB79"/>
  <c r="AB81" s="1"/>
  <c r="E121" i="29"/>
  <c r="E139" s="1"/>
  <c r="F139" s="1"/>
  <c r="AJ157" i="28"/>
  <c r="AL157" s="1"/>
  <c r="E123" i="29"/>
  <c r="E141" s="1"/>
  <c r="F141" s="1"/>
  <c r="AJ159" i="28"/>
  <c r="AL159" s="1"/>
  <c r="E119" i="29"/>
  <c r="E137" s="1"/>
  <c r="F137" s="1"/>
  <c r="AJ155" i="28"/>
  <c r="AL155" s="1"/>
  <c r="AF161" i="5"/>
  <c r="AG143"/>
  <c r="E129" i="29"/>
  <c r="E147" s="1"/>
  <c r="F147" s="1"/>
  <c r="AJ165" i="28"/>
  <c r="AL165" s="1"/>
  <c r="AG135"/>
  <c r="AF153"/>
  <c r="AG156" i="5"/>
  <c r="AH138"/>
  <c r="I164"/>
  <c r="J146"/>
  <c r="F156" i="29"/>
  <c r="G156"/>
  <c r="K145" i="5"/>
  <c r="J163"/>
  <c r="I166"/>
  <c r="J148"/>
  <c r="V41" i="29"/>
  <c r="W25"/>
  <c r="AF160" i="5"/>
  <c r="AG142"/>
  <c r="M92" i="29"/>
  <c r="L83"/>
  <c r="AH80"/>
  <c r="AH86"/>
  <c r="AH83" s="1"/>
  <c r="AH87"/>
  <c r="AH92"/>
  <c r="AH91"/>
  <c r="AI86"/>
  <c r="AI80"/>
  <c r="AI87"/>
  <c r="AI92"/>
  <c r="AI85"/>
  <c r="AI83"/>
  <c r="AI91"/>
  <c r="AA80"/>
  <c r="AA92"/>
  <c r="AA87"/>
  <c r="AA83" s="1"/>
  <c r="M80"/>
  <c r="M86"/>
  <c r="M83" s="1"/>
  <c r="M91"/>
  <c r="T80"/>
  <c r="T86"/>
  <c r="T87"/>
  <c r="T92"/>
  <c r="AD77"/>
  <c r="AE77"/>
  <c r="AE136"/>
  <c r="AD154"/>
  <c r="N80"/>
  <c r="N91"/>
  <c r="N86"/>
  <c r="AC155"/>
  <c r="AD137"/>
  <c r="AB107"/>
  <c r="AB74"/>
  <c r="AB72" s="1"/>
  <c r="AB79"/>
  <c r="AB81" s="1"/>
  <c r="AG157" i="5"/>
  <c r="AH139"/>
  <c r="AH84" i="29"/>
  <c r="L84"/>
  <c r="AK72"/>
  <c r="AC89"/>
  <c r="AD139"/>
  <c r="AC157"/>
  <c r="AI137" i="5"/>
  <c r="AH155"/>
  <c r="AD144" i="29"/>
  <c r="AC162"/>
  <c r="K25" i="5"/>
  <c r="J41"/>
  <c r="AI136"/>
  <c r="AH154"/>
  <c r="K141"/>
  <c r="J159"/>
  <c r="G84" i="29"/>
  <c r="E122"/>
  <c r="E140" s="1"/>
  <c r="F140" s="1"/>
  <c r="AJ158" i="28"/>
  <c r="AL158" s="1"/>
  <c r="AE165" i="29"/>
  <c r="AD165"/>
  <c r="E126"/>
  <c r="E144" s="1"/>
  <c r="F144" s="1"/>
  <c r="AJ162" i="28"/>
  <c r="AL162" s="1"/>
  <c r="AC78" i="29"/>
  <c r="AD16"/>
  <c r="J141"/>
  <c r="I159"/>
  <c r="Z83"/>
  <c r="Z84"/>
  <c r="E118"/>
  <c r="E136" s="1"/>
  <c r="F136" s="1"/>
  <c r="AJ154" i="28"/>
  <c r="U80" i="29"/>
  <c r="U87"/>
  <c r="U86"/>
  <c r="U92"/>
  <c r="U83"/>
  <c r="U85"/>
  <c r="AE156"/>
  <c r="AD156"/>
  <c r="AG165" i="5"/>
  <c r="AH147"/>
  <c r="S83" i="29"/>
  <c r="S84"/>
  <c r="AC76"/>
  <c r="AD15"/>
  <c r="AG135" i="5"/>
  <c r="AF153"/>
  <c r="AD153" i="29"/>
  <c r="AE153"/>
  <c r="AD25"/>
  <c r="AC41"/>
  <c r="J153" i="5"/>
  <c r="K135"/>
  <c r="AG162"/>
  <c r="AH144"/>
  <c r="AD12" i="29"/>
  <c r="AC73"/>
  <c r="AK74"/>
  <c r="AA91"/>
  <c r="T91"/>
  <c r="N83"/>
  <c r="N85"/>
  <c r="N87"/>
  <c r="U91"/>
  <c r="R164" i="31" l="1"/>
  <c r="Q185"/>
  <c r="Q165" i="30"/>
  <c r="P186"/>
  <c r="U85"/>
  <c r="F91"/>
  <c r="G84"/>
  <c r="U83"/>
  <c r="F86"/>
  <c r="T84"/>
  <c r="AI84"/>
  <c r="AL180" i="32"/>
  <c r="AL173"/>
  <c r="Y150"/>
  <c r="X171"/>
  <c r="AL172"/>
  <c r="G180"/>
  <c r="H159"/>
  <c r="G85"/>
  <c r="G80"/>
  <c r="G83"/>
  <c r="G92"/>
  <c r="G87"/>
  <c r="G91"/>
  <c r="G173"/>
  <c r="H152"/>
  <c r="I174"/>
  <c r="H174"/>
  <c r="F72"/>
  <c r="AK74"/>
  <c r="G183"/>
  <c r="H162"/>
  <c r="G175"/>
  <c r="H154"/>
  <c r="H151"/>
  <c r="AH77"/>
  <c r="AG77"/>
  <c r="AB92"/>
  <c r="AB87"/>
  <c r="AB86"/>
  <c r="AB80"/>
  <c r="AB91"/>
  <c r="AC72"/>
  <c r="AC85" s="1"/>
  <c r="AC88"/>
  <c r="AE13"/>
  <c r="AF13" s="1"/>
  <c r="AG13" s="1"/>
  <c r="AD75"/>
  <c r="AD73"/>
  <c r="AE77"/>
  <c r="AF77"/>
  <c r="AF176"/>
  <c r="AG155"/>
  <c r="AL183"/>
  <c r="AF177"/>
  <c r="AG156"/>
  <c r="AL175"/>
  <c r="AL174"/>
  <c r="AD89"/>
  <c r="I180" i="31"/>
  <c r="H180"/>
  <c r="V87"/>
  <c r="V80"/>
  <c r="V86"/>
  <c r="U83"/>
  <c r="U84"/>
  <c r="Y13"/>
  <c r="X73"/>
  <c r="X75"/>
  <c r="I172"/>
  <c r="H172"/>
  <c r="W88"/>
  <c r="W74"/>
  <c r="W72" s="1"/>
  <c r="W85"/>
  <c r="I175"/>
  <c r="H175"/>
  <c r="W79"/>
  <c r="W81" s="1"/>
  <c r="I173"/>
  <c r="H173"/>
  <c r="H176"/>
  <c r="I176"/>
  <c r="H177"/>
  <c r="I177"/>
  <c r="H183"/>
  <c r="I183"/>
  <c r="AK80"/>
  <c r="O84"/>
  <c r="P84"/>
  <c r="AG176"/>
  <c r="AH155"/>
  <c r="AH156"/>
  <c r="AG177"/>
  <c r="O83"/>
  <c r="F174" i="30"/>
  <c r="AK174" s="1"/>
  <c r="F173"/>
  <c r="AK173" s="1"/>
  <c r="AB85"/>
  <c r="AB92"/>
  <c r="AB86"/>
  <c r="F85"/>
  <c r="F84" s="1"/>
  <c r="AB87"/>
  <c r="AC89"/>
  <c r="U86"/>
  <c r="AH84"/>
  <c r="AK174" i="31"/>
  <c r="AM174" s="1"/>
  <c r="G184" i="30"/>
  <c r="AK184" s="1"/>
  <c r="G176"/>
  <c r="AK176" s="1"/>
  <c r="AF75"/>
  <c r="AF73"/>
  <c r="AF89"/>
  <c r="AE77"/>
  <c r="AD77"/>
  <c r="J25"/>
  <c r="I41"/>
  <c r="AK181"/>
  <c r="AD78"/>
  <c r="AE78"/>
  <c r="F176" i="31"/>
  <c r="G176"/>
  <c r="F175"/>
  <c r="G175"/>
  <c r="AK80" i="30"/>
  <c r="AL175"/>
  <c r="AM175" s="1"/>
  <c r="F173" i="31"/>
  <c r="G173"/>
  <c r="F172"/>
  <c r="G172"/>
  <c r="F177"/>
  <c r="G177"/>
  <c r="F180"/>
  <c r="G180"/>
  <c r="J25"/>
  <c r="I41"/>
  <c r="K158" i="5"/>
  <c r="L140"/>
  <c r="F183" i="31"/>
  <c r="G183"/>
  <c r="AF172"/>
  <c r="AG151"/>
  <c r="AE89"/>
  <c r="AD110"/>
  <c r="AE110"/>
  <c r="M83"/>
  <c r="M84"/>
  <c r="AD89"/>
  <c r="AL174" i="30"/>
  <c r="AD184"/>
  <c r="AE184"/>
  <c r="AL181"/>
  <c r="AL176"/>
  <c r="AF152"/>
  <c r="AE173"/>
  <c r="AK156" i="29"/>
  <c r="AH25" i="28"/>
  <c r="AG41"/>
  <c r="F83" i="30"/>
  <c r="AK80" i="29"/>
  <c r="U84"/>
  <c r="AA84" i="30"/>
  <c r="AA83"/>
  <c r="AB80"/>
  <c r="AC74"/>
  <c r="AC72" s="1"/>
  <c r="AC88"/>
  <c r="AD75"/>
  <c r="AE75"/>
  <c r="AE85" s="1"/>
  <c r="AE73"/>
  <c r="AD73"/>
  <c r="AC79"/>
  <c r="AC81" s="1"/>
  <c r="AB91"/>
  <c r="K163" i="5"/>
  <c r="L145"/>
  <c r="J164"/>
  <c r="K146"/>
  <c r="AI138"/>
  <c r="AH156"/>
  <c r="N84" i="29"/>
  <c r="AL156"/>
  <c r="W41"/>
  <c r="X25"/>
  <c r="AG153" i="28"/>
  <c r="AH135"/>
  <c r="F159" i="29"/>
  <c r="G159"/>
  <c r="AG161" i="5"/>
  <c r="AH143"/>
  <c r="AG160"/>
  <c r="AH142"/>
  <c r="K148"/>
  <c r="J166"/>
  <c r="G165" i="29"/>
  <c r="F165"/>
  <c r="G155"/>
  <c r="F155"/>
  <c r="G157"/>
  <c r="F157"/>
  <c r="M84"/>
  <c r="AB92"/>
  <c r="AB80"/>
  <c r="AB87"/>
  <c r="AB91"/>
  <c r="AB86"/>
  <c r="AH162" i="5"/>
  <c r="AI144"/>
  <c r="AJ137"/>
  <c r="AI155"/>
  <c r="AC79" i="29"/>
  <c r="AC81" s="1"/>
  <c r="K153" i="5"/>
  <c r="L135"/>
  <c r="AD76" i="29"/>
  <c r="AE76"/>
  <c r="AE78"/>
  <c r="AD78"/>
  <c r="F158"/>
  <c r="G140"/>
  <c r="AE41"/>
  <c r="AD41"/>
  <c r="AG153" i="5"/>
  <c r="AH135"/>
  <c r="F154" i="29"/>
  <c r="G154"/>
  <c r="K141"/>
  <c r="J159"/>
  <c r="F162"/>
  <c r="G162"/>
  <c r="AA84"/>
  <c r="K41" i="5"/>
  <c r="L25"/>
  <c r="AD73" i="29"/>
  <c r="AE73"/>
  <c r="AC107"/>
  <c r="AJ107" s="1"/>
  <c r="AC74"/>
  <c r="AC72" s="1"/>
  <c r="AC86" s="1"/>
  <c r="AE89"/>
  <c r="T83"/>
  <c r="T84"/>
  <c r="AI84"/>
  <c r="AL165"/>
  <c r="AJ136" i="5"/>
  <c r="AI154"/>
  <c r="AD157" i="29"/>
  <c r="AE157"/>
  <c r="AD155"/>
  <c r="AE155"/>
  <c r="AD89"/>
  <c r="AH165" i="5"/>
  <c r="AI147"/>
  <c r="L141"/>
  <c r="K159"/>
  <c r="AD162" i="29"/>
  <c r="AE162"/>
  <c r="AI139" i="5"/>
  <c r="AH157"/>
  <c r="AF136" i="29"/>
  <c r="AE154"/>
  <c r="S164" i="31" l="1"/>
  <c r="R185"/>
  <c r="R165" i="30"/>
  <c r="Q186"/>
  <c r="U84"/>
  <c r="V83" i="31"/>
  <c r="AK175"/>
  <c r="AM175" s="1"/>
  <c r="Z150" i="32"/>
  <c r="Y171"/>
  <c r="AK174"/>
  <c r="AM174" s="1"/>
  <c r="V84" i="31"/>
  <c r="I172" i="32"/>
  <c r="H172"/>
  <c r="I183"/>
  <c r="H183"/>
  <c r="H180"/>
  <c r="I180"/>
  <c r="G84"/>
  <c r="F80"/>
  <c r="AK80" s="1"/>
  <c r="AK72"/>
  <c r="F92"/>
  <c r="F86"/>
  <c r="F91"/>
  <c r="F87"/>
  <c r="H175"/>
  <c r="I175"/>
  <c r="I173"/>
  <c r="H173"/>
  <c r="AC91"/>
  <c r="AG89"/>
  <c r="AG75"/>
  <c r="AH75"/>
  <c r="AH73"/>
  <c r="AG73"/>
  <c r="AH89"/>
  <c r="AD74"/>
  <c r="AD72" s="1"/>
  <c r="AD85" s="1"/>
  <c r="AD88"/>
  <c r="AC92"/>
  <c r="AC86"/>
  <c r="AC83" s="1"/>
  <c r="AC80"/>
  <c r="AC87"/>
  <c r="AB83"/>
  <c r="AB84"/>
  <c r="AF73"/>
  <c r="AE73"/>
  <c r="AF75"/>
  <c r="AF88" s="1"/>
  <c r="AE75"/>
  <c r="AD79"/>
  <c r="AD81" s="1"/>
  <c r="AE89"/>
  <c r="AF89"/>
  <c r="AG177"/>
  <c r="AH156"/>
  <c r="AG176"/>
  <c r="AH155"/>
  <c r="X79" i="31"/>
  <c r="X81" s="1"/>
  <c r="W91"/>
  <c r="W86"/>
  <c r="W87"/>
  <c r="W80"/>
  <c r="X88"/>
  <c r="X74"/>
  <c r="X72" s="1"/>
  <c r="X91" s="1"/>
  <c r="X85"/>
  <c r="W92"/>
  <c r="Y73"/>
  <c r="Z13"/>
  <c r="Y75"/>
  <c r="AH177"/>
  <c r="AI156"/>
  <c r="AH176"/>
  <c r="AI155"/>
  <c r="AD85" i="30"/>
  <c r="AD89"/>
  <c r="AB84"/>
  <c r="AC91"/>
  <c r="AC86"/>
  <c r="AC87"/>
  <c r="AE89"/>
  <c r="AK177" i="31"/>
  <c r="AK172"/>
  <c r="AF88" i="30"/>
  <c r="AF74"/>
  <c r="AF72" s="1"/>
  <c r="AF83" s="1"/>
  <c r="AF79"/>
  <c r="AF81" s="1"/>
  <c r="J41"/>
  <c r="K25"/>
  <c r="AM181"/>
  <c r="AL184"/>
  <c r="AM184" s="1"/>
  <c r="AK176" i="31"/>
  <c r="L158" i="5"/>
  <c r="M140"/>
  <c r="K25" i="31"/>
  <c r="J41"/>
  <c r="AL162" i="29"/>
  <c r="AK183" i="31"/>
  <c r="AM183" s="1"/>
  <c r="AK180"/>
  <c r="AM180" s="1"/>
  <c r="AK173"/>
  <c r="AM173" s="1"/>
  <c r="AJ110"/>
  <c r="AG172"/>
  <c r="AH151"/>
  <c r="AI151" s="1"/>
  <c r="AJ151" s="1"/>
  <c r="AK89"/>
  <c r="AM174" i="30"/>
  <c r="AM156" i="29"/>
  <c r="AG152" i="30"/>
  <c r="AF173"/>
  <c r="AK157" i="29"/>
  <c r="AK165"/>
  <c r="AM165" s="1"/>
  <c r="AM176" i="30"/>
  <c r="AI25" i="28"/>
  <c r="AH41"/>
  <c r="AK89" i="29"/>
  <c r="AC92" i="30"/>
  <c r="AE88"/>
  <c r="AE74"/>
  <c r="AE72" s="1"/>
  <c r="AE86" s="1"/>
  <c r="AC80"/>
  <c r="AE79"/>
  <c r="AE81" s="1"/>
  <c r="AD79"/>
  <c r="AD81" s="1"/>
  <c r="AD74"/>
  <c r="AD72" s="1"/>
  <c r="AD86" s="1"/>
  <c r="AD88"/>
  <c r="K166" i="5"/>
  <c r="L148"/>
  <c r="AI143"/>
  <c r="AH161"/>
  <c r="AJ138"/>
  <c r="AI156"/>
  <c r="AK155" i="29"/>
  <c r="X41"/>
  <c r="Y41"/>
  <c r="L163" i="5"/>
  <c r="M145"/>
  <c r="AH160"/>
  <c r="AI142"/>
  <c r="AI135" i="28"/>
  <c r="AH153"/>
  <c r="K164" i="5"/>
  <c r="L146"/>
  <c r="AL157" i="29"/>
  <c r="AE110"/>
  <c r="AE74"/>
  <c r="AC92"/>
  <c r="AC80"/>
  <c r="AC87"/>
  <c r="AC83" s="1"/>
  <c r="AE79"/>
  <c r="AE81" s="1"/>
  <c r="AE72"/>
  <c r="AJ147" i="5"/>
  <c r="AI165"/>
  <c r="AI157"/>
  <c r="AJ139"/>
  <c r="AD110" i="29"/>
  <c r="AD74"/>
  <c r="AJ144" i="5"/>
  <c r="AI162"/>
  <c r="AB84" i="29"/>
  <c r="AB83"/>
  <c r="AL155"/>
  <c r="AK162"/>
  <c r="AK154"/>
  <c r="AD72"/>
  <c r="AD79"/>
  <c r="AD81" s="1"/>
  <c r="AJ155" i="5"/>
  <c r="AL155" s="1"/>
  <c r="AM155" s="1"/>
  <c r="E119" i="28"/>
  <c r="E137" s="1"/>
  <c r="F137" s="1"/>
  <c r="AC84" i="29"/>
  <c r="H140"/>
  <c r="G158"/>
  <c r="AG136"/>
  <c r="AF154"/>
  <c r="M141" i="5"/>
  <c r="L159"/>
  <c r="E118" i="28"/>
  <c r="E136" s="1"/>
  <c r="F136" s="1"/>
  <c r="AJ154" i="5"/>
  <c r="AL154" s="1"/>
  <c r="AM154" s="1"/>
  <c r="M25"/>
  <c r="L41"/>
  <c r="L141" i="29"/>
  <c r="K159"/>
  <c r="AH153" i="5"/>
  <c r="AI135"/>
  <c r="L153"/>
  <c r="M135"/>
  <c r="AC91" i="29"/>
  <c r="T164" i="31" l="1"/>
  <c r="S185"/>
  <c r="S165" i="30"/>
  <c r="R186"/>
  <c r="AN174" i="32"/>
  <c r="AK89" i="30"/>
  <c r="W84" i="31"/>
  <c r="AJ172"/>
  <c r="E130" i="32"/>
  <c r="E151" s="1"/>
  <c r="F151" s="1"/>
  <c r="X92" i="31"/>
  <c r="AA150" i="32"/>
  <c r="Z171"/>
  <c r="AK175"/>
  <c r="AM175" s="1"/>
  <c r="AN175" s="1"/>
  <c r="AK180"/>
  <c r="AM180" s="1"/>
  <c r="AK183"/>
  <c r="AM183" s="1"/>
  <c r="F84"/>
  <c r="F108" s="1"/>
  <c r="AJ108" s="1"/>
  <c r="F110"/>
  <c r="AJ110" s="1"/>
  <c r="F83"/>
  <c r="F107" s="1"/>
  <c r="AJ107" s="1"/>
  <c r="AK173"/>
  <c r="AM173" s="1"/>
  <c r="W83" i="31"/>
  <c r="AH88" i="32"/>
  <c r="AK89"/>
  <c r="AH79"/>
  <c r="AH81" s="1"/>
  <c r="AG79"/>
  <c r="AG81" s="1"/>
  <c r="AG88"/>
  <c r="AG74"/>
  <c r="AG72" s="1"/>
  <c r="AG91" s="1"/>
  <c r="AG85"/>
  <c r="AF74"/>
  <c r="AF72" s="1"/>
  <c r="AD92"/>
  <c r="AF79"/>
  <c r="AF81" s="1"/>
  <c r="AH74"/>
  <c r="AH72" s="1"/>
  <c r="AE85"/>
  <c r="AE88"/>
  <c r="AE74"/>
  <c r="AE72" s="1"/>
  <c r="AE92" s="1"/>
  <c r="AD91"/>
  <c r="AD80"/>
  <c r="AD87"/>
  <c r="AD86"/>
  <c r="AE79"/>
  <c r="AE81" s="1"/>
  <c r="AC84"/>
  <c r="AH176"/>
  <c r="AI155"/>
  <c r="AH177"/>
  <c r="AI156"/>
  <c r="AF85"/>
  <c r="Z73" i="31"/>
  <c r="Z75"/>
  <c r="AA13"/>
  <c r="AM162" i="29"/>
  <c r="Y85" i="31"/>
  <c r="Y74"/>
  <c r="Y72" s="1"/>
  <c r="Y91" s="1"/>
  <c r="Y88"/>
  <c r="Y79"/>
  <c r="Y81" s="1"/>
  <c r="X80"/>
  <c r="X87"/>
  <c r="X86"/>
  <c r="AJ155"/>
  <c r="AI176"/>
  <c r="AJ156"/>
  <c r="AI177"/>
  <c r="AF85" i="30"/>
  <c r="AC84"/>
  <c r="AD87"/>
  <c r="AD83" s="1"/>
  <c r="AF86"/>
  <c r="AF87"/>
  <c r="AE87"/>
  <c r="AE83" s="1"/>
  <c r="AF91"/>
  <c r="AF80"/>
  <c r="AF92"/>
  <c r="L25"/>
  <c r="K41"/>
  <c r="L25" i="31"/>
  <c r="K41"/>
  <c r="M158" i="5"/>
  <c r="N140"/>
  <c r="AH172" i="31"/>
  <c r="AI172"/>
  <c r="AM155" i="29"/>
  <c r="AM157"/>
  <c r="AG173" i="30"/>
  <c r="AH152"/>
  <c r="AJ25" i="28"/>
  <c r="AI41"/>
  <c r="AJ110" i="29"/>
  <c r="AD80" i="30"/>
  <c r="AD92"/>
  <c r="AD91"/>
  <c r="AK88"/>
  <c r="AE80"/>
  <c r="AE91"/>
  <c r="AE92"/>
  <c r="AI153" i="28"/>
  <c r="AJ135"/>
  <c r="E150" i="32" s="1"/>
  <c r="F150" s="1"/>
  <c r="AJ142" i="5"/>
  <c r="AI160"/>
  <c r="E120" i="28"/>
  <c r="E138" s="1"/>
  <c r="F138" s="1"/>
  <c r="AJ156" i="5"/>
  <c r="AL156" s="1"/>
  <c r="AM156" s="1"/>
  <c r="M148"/>
  <c r="L166"/>
  <c r="N145"/>
  <c r="M163"/>
  <c r="AJ143"/>
  <c r="AI161"/>
  <c r="L164"/>
  <c r="M146"/>
  <c r="AJ135"/>
  <c r="AI153"/>
  <c r="AD80" i="29"/>
  <c r="AD92"/>
  <c r="AD87"/>
  <c r="AE92"/>
  <c r="AE85"/>
  <c r="AE80"/>
  <c r="AE83"/>
  <c r="AE87"/>
  <c r="M41" i="5"/>
  <c r="N25"/>
  <c r="N141"/>
  <c r="M159"/>
  <c r="M153"/>
  <c r="N135"/>
  <c r="M141" i="29"/>
  <c r="L159"/>
  <c r="F154" i="28"/>
  <c r="G136"/>
  <c r="AH136" i="29"/>
  <c r="AG154"/>
  <c r="AD91"/>
  <c r="AE91"/>
  <c r="AE86"/>
  <c r="F155" i="28"/>
  <c r="G137"/>
  <c r="AJ162" i="5"/>
  <c r="AL162" s="1"/>
  <c r="AM162" s="1"/>
  <c r="E126" i="28"/>
  <c r="E144" s="1"/>
  <c r="F144" s="1"/>
  <c r="H158" i="29"/>
  <c r="I140"/>
  <c r="E129" i="28"/>
  <c r="E147" s="1"/>
  <c r="F147" s="1"/>
  <c r="AJ165" i="5"/>
  <c r="AL165" s="1"/>
  <c r="AM165" s="1"/>
  <c r="AJ157"/>
  <c r="AL157" s="1"/>
  <c r="AM157" s="1"/>
  <c r="E121" i="28"/>
  <c r="E139" s="1"/>
  <c r="F139" s="1"/>
  <c r="AD86" i="29"/>
  <c r="U164" i="31" l="1"/>
  <c r="T185"/>
  <c r="AK185" s="1"/>
  <c r="T165" i="30"/>
  <c r="S186"/>
  <c r="AG92" i="32"/>
  <c r="Y92" i="31"/>
  <c r="AF86" i="32"/>
  <c r="AF92"/>
  <c r="AF91"/>
  <c r="AJ176" i="31"/>
  <c r="AL176" s="1"/>
  <c r="AM176" s="1"/>
  <c r="E134" i="32"/>
  <c r="E155" s="1"/>
  <c r="F155" s="1"/>
  <c r="F172"/>
  <c r="G172"/>
  <c r="AJ177" i="31"/>
  <c r="E135" i="32"/>
  <c r="E156" s="1"/>
  <c r="F156" s="1"/>
  <c r="AB150"/>
  <c r="AA171"/>
  <c r="F171"/>
  <c r="G150"/>
  <c r="AF87"/>
  <c r="AK88"/>
  <c r="AL177" i="31"/>
  <c r="AM177" s="1"/>
  <c r="X84"/>
  <c r="AH80" i="32"/>
  <c r="AH86"/>
  <c r="AH87"/>
  <c r="AH85"/>
  <c r="AK85" s="1"/>
  <c r="AH91"/>
  <c r="AH92"/>
  <c r="AH83"/>
  <c r="AF80"/>
  <c r="AG80"/>
  <c r="AG86"/>
  <c r="AG87"/>
  <c r="AD84"/>
  <c r="AD83"/>
  <c r="AE87"/>
  <c r="AE91"/>
  <c r="AE86"/>
  <c r="AE80"/>
  <c r="AI177"/>
  <c r="AJ156"/>
  <c r="AJ177" s="1"/>
  <c r="AI176"/>
  <c r="AJ155"/>
  <c r="AJ176" s="1"/>
  <c r="Z79" i="31"/>
  <c r="Z81" s="1"/>
  <c r="Z85"/>
  <c r="Z74"/>
  <c r="Z72" s="1"/>
  <c r="Z91" s="1"/>
  <c r="Z88"/>
  <c r="Y80"/>
  <c r="Y86"/>
  <c r="Y87"/>
  <c r="AA73"/>
  <c r="AA75"/>
  <c r="AB13"/>
  <c r="X83"/>
  <c r="AF84" i="30"/>
  <c r="AD84"/>
  <c r="AE84"/>
  <c r="AK87"/>
  <c r="AK83"/>
  <c r="M25"/>
  <c r="L41"/>
  <c r="M25" i="31"/>
  <c r="L41"/>
  <c r="E151" i="30"/>
  <c r="F151" s="1"/>
  <c r="G151" s="1"/>
  <c r="E150" i="31"/>
  <c r="F150" s="1"/>
  <c r="N158" i="5"/>
  <c r="O140"/>
  <c r="AL172" i="31"/>
  <c r="AM172" s="1"/>
  <c r="AH173" i="30"/>
  <c r="AI173"/>
  <c r="AJ41" i="28"/>
  <c r="E21" i="29"/>
  <c r="E25" s="1"/>
  <c r="F25" s="1"/>
  <c r="AK86" i="30"/>
  <c r="AK85"/>
  <c r="E125" i="28"/>
  <c r="E143" s="1"/>
  <c r="F143" s="1"/>
  <c r="AJ161" i="5"/>
  <c r="AL161" s="1"/>
  <c r="AM161" s="1"/>
  <c r="F156" i="28"/>
  <c r="G138"/>
  <c r="AK87" i="29"/>
  <c r="AJ153" i="28"/>
  <c r="AL153" s="1"/>
  <c r="E117" i="29"/>
  <c r="E135" s="1"/>
  <c r="F135" s="1"/>
  <c r="N146" i="5"/>
  <c r="M164"/>
  <c r="O145"/>
  <c r="N163"/>
  <c r="N148"/>
  <c r="M166"/>
  <c r="AJ160"/>
  <c r="AL160" s="1"/>
  <c r="AM160" s="1"/>
  <c r="E124" i="28"/>
  <c r="E142" s="1"/>
  <c r="F142" s="1"/>
  <c r="G147"/>
  <c r="F165"/>
  <c r="H155"/>
  <c r="G155"/>
  <c r="H136"/>
  <c r="G154"/>
  <c r="O135" i="5"/>
  <c r="N153"/>
  <c r="AI154" i="29"/>
  <c r="AH154"/>
  <c r="M159"/>
  <c r="N141"/>
  <c r="G139" i="28"/>
  <c r="F157"/>
  <c r="J140" i="29"/>
  <c r="I158"/>
  <c r="F162" i="28"/>
  <c r="G144"/>
  <c r="O25" i="5"/>
  <c r="N41"/>
  <c r="AD83" i="29"/>
  <c r="AK83" s="1"/>
  <c r="AD84"/>
  <c r="AK86"/>
  <c r="O141" i="5"/>
  <c r="N159"/>
  <c r="AE84" i="29"/>
  <c r="AK85"/>
  <c r="E117" i="28"/>
  <c r="E135" s="1"/>
  <c r="F135" s="1"/>
  <c r="AJ153" i="5"/>
  <c r="AL153" s="1"/>
  <c r="V164" i="31" l="1"/>
  <c r="U185"/>
  <c r="U165" i="30"/>
  <c r="T186"/>
  <c r="AK186" s="1"/>
  <c r="Y84" i="31"/>
  <c r="AF83" i="32"/>
  <c r="G156"/>
  <c r="F177"/>
  <c r="G155"/>
  <c r="F176"/>
  <c r="AF84"/>
  <c r="AG83"/>
  <c r="AK172"/>
  <c r="AM172" s="1"/>
  <c r="AC150"/>
  <c r="AB171"/>
  <c r="G171"/>
  <c r="H150"/>
  <c r="AE83"/>
  <c r="AG84"/>
  <c r="AH84"/>
  <c r="AK86"/>
  <c r="AE84"/>
  <c r="AK87"/>
  <c r="AA79" i="31"/>
  <c r="AA81" s="1"/>
  <c r="AA85"/>
  <c r="AA74"/>
  <c r="AA72" s="1"/>
  <c r="AA91" s="1"/>
  <c r="AA88"/>
  <c r="AB73"/>
  <c r="AC13"/>
  <c r="AB75"/>
  <c r="Y83"/>
  <c r="Z92"/>
  <c r="Z86"/>
  <c r="Z87"/>
  <c r="Z80"/>
  <c r="N25" i="30"/>
  <c r="M41"/>
  <c r="F172"/>
  <c r="N25" i="31"/>
  <c r="M41"/>
  <c r="O158" i="5"/>
  <c r="P140"/>
  <c r="F171" i="31"/>
  <c r="G150"/>
  <c r="AL173" i="30"/>
  <c r="AM173" s="1"/>
  <c r="AN173" i="32" s="1"/>
  <c r="AK155" i="28"/>
  <c r="AM155" s="1"/>
  <c r="G172" i="30"/>
  <c r="H151"/>
  <c r="G25" i="29"/>
  <c r="F41"/>
  <c r="AK84" i="30"/>
  <c r="AL83" s="1"/>
  <c r="N166" i="5"/>
  <c r="O148"/>
  <c r="O146"/>
  <c r="N164"/>
  <c r="G156" i="28"/>
  <c r="H156"/>
  <c r="G143"/>
  <c r="F161"/>
  <c r="AK84" i="29"/>
  <c r="AL83" s="1"/>
  <c r="P145" i="5"/>
  <c r="O163"/>
  <c r="G142" i="28"/>
  <c r="F160"/>
  <c r="F153" i="29"/>
  <c r="G135"/>
  <c r="P141" i="5"/>
  <c r="O159"/>
  <c r="O141" i="29"/>
  <c r="N159"/>
  <c r="H154" i="28"/>
  <c r="I136"/>
  <c r="H165"/>
  <c r="G165"/>
  <c r="O41" i="5"/>
  <c r="P25"/>
  <c r="K140" i="29"/>
  <c r="J158"/>
  <c r="AL154"/>
  <c r="AM154" s="1"/>
  <c r="G135" i="28"/>
  <c r="F153"/>
  <c r="H157"/>
  <c r="G157"/>
  <c r="H162"/>
  <c r="G162"/>
  <c r="O153" i="5"/>
  <c r="P135"/>
  <c r="W164" i="31" l="1"/>
  <c r="V185"/>
  <c r="V165" i="30"/>
  <c r="U186"/>
  <c r="Z83" i="31"/>
  <c r="G176" i="32"/>
  <c r="H155"/>
  <c r="H156"/>
  <c r="G177"/>
  <c r="AK83"/>
  <c r="AD150"/>
  <c r="AC171"/>
  <c r="I150"/>
  <c r="H171"/>
  <c r="AK84"/>
  <c r="AC73" i="31"/>
  <c r="AD13"/>
  <c r="AC75"/>
  <c r="AB85"/>
  <c r="AB88"/>
  <c r="AB74"/>
  <c r="AB72" s="1"/>
  <c r="AB91" s="1"/>
  <c r="AA86"/>
  <c r="AA80"/>
  <c r="AA87"/>
  <c r="AB79"/>
  <c r="AB81" s="1"/>
  <c r="Z84"/>
  <c r="AA92"/>
  <c r="O25" i="30"/>
  <c r="N41"/>
  <c r="O25" i="31"/>
  <c r="N41"/>
  <c r="AK165" i="28"/>
  <c r="AM165" s="1"/>
  <c r="Q140" i="5"/>
  <c r="P158"/>
  <c r="G171" i="31"/>
  <c r="H150"/>
  <c r="AK156" i="28"/>
  <c r="AM156" s="1"/>
  <c r="AN156" i="29"/>
  <c r="AN155"/>
  <c r="H172" i="30"/>
  <c r="I151"/>
  <c r="AK162" i="28"/>
  <c r="AM162" s="1"/>
  <c r="H25" i="29"/>
  <c r="G41"/>
  <c r="P163" i="5"/>
  <c r="Q145"/>
  <c r="O166"/>
  <c r="P148"/>
  <c r="H143" i="28"/>
  <c r="G161"/>
  <c r="O164" i="5"/>
  <c r="P146"/>
  <c r="H142" i="28"/>
  <c r="G160"/>
  <c r="AK157"/>
  <c r="AM157" s="1"/>
  <c r="G153" i="29"/>
  <c r="H135"/>
  <c r="O159"/>
  <c r="P141"/>
  <c r="Q141" i="5"/>
  <c r="P159"/>
  <c r="H153" i="28"/>
  <c r="G153"/>
  <c r="Q25" i="5"/>
  <c r="P41"/>
  <c r="J136" i="28"/>
  <c r="I154"/>
  <c r="Q135" i="5"/>
  <c r="P153"/>
  <c r="L140" i="29"/>
  <c r="K158"/>
  <c r="X164" i="31" l="1"/>
  <c r="W185"/>
  <c r="W165" i="30"/>
  <c r="V186"/>
  <c r="AL83" i="32"/>
  <c r="I155"/>
  <c r="H176"/>
  <c r="I156"/>
  <c r="H177"/>
  <c r="AE150"/>
  <c r="AD171"/>
  <c r="J171"/>
  <c r="I171"/>
  <c r="AA83" i="31"/>
  <c r="AC79"/>
  <c r="AC81" s="1"/>
  <c r="AA84"/>
  <c r="AB92"/>
  <c r="AB80"/>
  <c r="AB87"/>
  <c r="AB86"/>
  <c r="AE13"/>
  <c r="AD75"/>
  <c r="AD73"/>
  <c r="AC88"/>
  <c r="AC85"/>
  <c r="AC74"/>
  <c r="AC72" s="1"/>
  <c r="P25" i="30"/>
  <c r="O41"/>
  <c r="I150" i="31"/>
  <c r="H171"/>
  <c r="P25"/>
  <c r="O41"/>
  <c r="AN165" i="29"/>
  <c r="Q158" i="5"/>
  <c r="R140"/>
  <c r="AK153" i="28"/>
  <c r="AM153" s="1"/>
  <c r="AN162" i="29"/>
  <c r="AN157"/>
  <c r="I172" i="30"/>
  <c r="J151"/>
  <c r="I25" i="29"/>
  <c r="H41"/>
  <c r="H160" i="28"/>
  <c r="I142"/>
  <c r="H161"/>
  <c r="I143"/>
  <c r="H153" i="29"/>
  <c r="I135"/>
  <c r="Q163" i="5"/>
  <c r="R145"/>
  <c r="Q146"/>
  <c r="P164"/>
  <c r="P166"/>
  <c r="Q148"/>
  <c r="K136" i="28"/>
  <c r="J154"/>
  <c r="R141" i="5"/>
  <c r="Q159"/>
  <c r="L158" i="29"/>
  <c r="M140"/>
  <c r="R135" i="5"/>
  <c r="Q153"/>
  <c r="Q41"/>
  <c r="AK41" s="1"/>
  <c r="R25"/>
  <c r="P159" i="29"/>
  <c r="Q141"/>
  <c r="Y164" i="31" l="1"/>
  <c r="X185"/>
  <c r="X165" i="30"/>
  <c r="W186"/>
  <c r="J155" i="32"/>
  <c r="I176"/>
  <c r="J156"/>
  <c r="I177"/>
  <c r="AF150"/>
  <c r="AE171"/>
  <c r="AK171"/>
  <c r="AC86" i="31"/>
  <c r="AC87"/>
  <c r="AC80"/>
  <c r="AB83"/>
  <c r="AE75"/>
  <c r="AE73"/>
  <c r="AF73"/>
  <c r="AF75"/>
  <c r="AC91"/>
  <c r="AB84"/>
  <c r="AD74"/>
  <c r="AD72" s="1"/>
  <c r="AD91" s="1"/>
  <c r="AD88"/>
  <c r="AD85"/>
  <c r="AD79"/>
  <c r="AD81" s="1"/>
  <c r="AC92"/>
  <c r="Q25" i="30"/>
  <c r="R25" s="1"/>
  <c r="S25" s="1"/>
  <c r="P41"/>
  <c r="I171" i="31"/>
  <c r="J150"/>
  <c r="R158" i="5"/>
  <c r="S140"/>
  <c r="Q25" i="31"/>
  <c r="P41"/>
  <c r="J172" i="30"/>
  <c r="K151"/>
  <c r="I41" i="29"/>
  <c r="J25"/>
  <c r="Q164" i="5"/>
  <c r="R146"/>
  <c r="I153" i="29"/>
  <c r="J135"/>
  <c r="I160" i="28"/>
  <c r="J142"/>
  <c r="Q166" i="5"/>
  <c r="R148"/>
  <c r="R163"/>
  <c r="S145"/>
  <c r="J143" i="28"/>
  <c r="I161"/>
  <c r="R41" i="5"/>
  <c r="S25"/>
  <c r="K154" i="28"/>
  <c r="L136"/>
  <c r="S141" i="5"/>
  <c r="R159"/>
  <c r="M158" i="29"/>
  <c r="N140"/>
  <c r="S153" i="5"/>
  <c r="R153"/>
  <c r="R141" i="29"/>
  <c r="Q159"/>
  <c r="Z164" i="31" l="1"/>
  <c r="Y185"/>
  <c r="Y165" i="30"/>
  <c r="X186"/>
  <c r="AF79" i="31"/>
  <c r="AF81" s="1"/>
  <c r="J176" i="32"/>
  <c r="K155"/>
  <c r="J177"/>
  <c r="K156"/>
  <c r="AG150"/>
  <c r="AF171"/>
  <c r="AD92" i="31"/>
  <c r="AE88"/>
  <c r="AE74"/>
  <c r="AE72" s="1"/>
  <c r="AE85"/>
  <c r="AD86"/>
  <c r="AD87"/>
  <c r="AD80"/>
  <c r="AF88"/>
  <c r="AK88" s="1"/>
  <c r="AF74"/>
  <c r="AF72" s="1"/>
  <c r="AF85" s="1"/>
  <c r="AC83"/>
  <c r="AE79"/>
  <c r="AE81" s="1"/>
  <c r="AC84"/>
  <c r="T25" i="30"/>
  <c r="S41"/>
  <c r="Q41"/>
  <c r="AK41" s="1"/>
  <c r="R41"/>
  <c r="R41" i="31"/>
  <c r="Q41"/>
  <c r="AK41" s="1"/>
  <c r="K150"/>
  <c r="J171"/>
  <c r="S158" i="5"/>
  <c r="T140"/>
  <c r="K172" i="30"/>
  <c r="L151"/>
  <c r="K25" i="29"/>
  <c r="J41"/>
  <c r="R166" i="5"/>
  <c r="S148"/>
  <c r="J153" i="29"/>
  <c r="K135"/>
  <c r="R164" i="5"/>
  <c r="S146"/>
  <c r="T145"/>
  <c r="S163"/>
  <c r="K142" i="28"/>
  <c r="J160"/>
  <c r="J161"/>
  <c r="K143"/>
  <c r="M136"/>
  <c r="L154"/>
  <c r="S141" i="29"/>
  <c r="R159"/>
  <c r="S159" i="5"/>
  <c r="T141"/>
  <c r="S41"/>
  <c r="T25"/>
  <c r="AK153"/>
  <c r="AM153" s="1"/>
  <c r="O140" i="29"/>
  <c r="N158"/>
  <c r="AA164" i="31" l="1"/>
  <c r="Z185"/>
  <c r="Z165" i="30"/>
  <c r="Y186"/>
  <c r="AK85" i="31"/>
  <c r="K176" i="32"/>
  <c r="L155"/>
  <c r="K177"/>
  <c r="L156"/>
  <c r="AF92" i="31"/>
  <c r="AG171" i="32"/>
  <c r="AH150"/>
  <c r="AF83" i="31"/>
  <c r="AD84"/>
  <c r="AE80"/>
  <c r="AE87"/>
  <c r="AE86"/>
  <c r="AF91"/>
  <c r="AF87"/>
  <c r="AF80"/>
  <c r="AF86"/>
  <c r="AD83"/>
  <c r="AE92"/>
  <c r="AE91"/>
  <c r="U25" i="30"/>
  <c r="T41"/>
  <c r="T158" i="5"/>
  <c r="AK158" s="1"/>
  <c r="U140"/>
  <c r="L150" i="31"/>
  <c r="K171"/>
  <c r="L172" i="30"/>
  <c r="M151"/>
  <c r="L25" i="29"/>
  <c r="K41"/>
  <c r="L142" i="28"/>
  <c r="K160"/>
  <c r="S164" i="5"/>
  <c r="T146"/>
  <c r="S166"/>
  <c r="T148"/>
  <c r="T163"/>
  <c r="AK163" s="1"/>
  <c r="U145"/>
  <c r="L143" i="28"/>
  <c r="K161"/>
  <c r="K153" i="29"/>
  <c r="L135"/>
  <c r="O158"/>
  <c r="P140"/>
  <c r="T41" i="5"/>
  <c r="U25"/>
  <c r="M154" i="28"/>
  <c r="N136"/>
  <c r="T159" i="5"/>
  <c r="AK159" s="1"/>
  <c r="U141"/>
  <c r="S159" i="29"/>
  <c r="T141"/>
  <c r="AB164" i="31" l="1"/>
  <c r="AA185"/>
  <c r="AA165" i="30"/>
  <c r="Z186"/>
  <c r="M155" i="32"/>
  <c r="L176"/>
  <c r="M156"/>
  <c r="L177"/>
  <c r="AF84" i="31"/>
  <c r="AH171" i="32"/>
  <c r="AI150"/>
  <c r="AK87" i="31"/>
  <c r="AK86"/>
  <c r="AE84"/>
  <c r="AE83"/>
  <c r="AK83" s="1"/>
  <c r="V25" i="30"/>
  <c r="U41"/>
  <c r="V140" i="5"/>
  <c r="U158"/>
  <c r="M150" i="31"/>
  <c r="L171"/>
  <c r="N151" i="30"/>
  <c r="M172"/>
  <c r="L41" i="29"/>
  <c r="M25"/>
  <c r="L161" i="28"/>
  <c r="M143"/>
  <c r="L160"/>
  <c r="M142"/>
  <c r="U148" i="5"/>
  <c r="T166"/>
  <c r="AK166" s="1"/>
  <c r="M135" i="29"/>
  <c r="L153"/>
  <c r="U163" i="5"/>
  <c r="V145"/>
  <c r="U146"/>
  <c r="T164"/>
  <c r="AK164" s="1"/>
  <c r="U41"/>
  <c r="V25"/>
  <c r="T159" i="29"/>
  <c r="AK159" s="1"/>
  <c r="U141"/>
  <c r="U159" i="5"/>
  <c r="V141"/>
  <c r="O136" i="28"/>
  <c r="N154"/>
  <c r="Q140" i="29"/>
  <c r="P158"/>
  <c r="AC164" i="31" l="1"/>
  <c r="AB185"/>
  <c r="AB165" i="30"/>
  <c r="AA186"/>
  <c r="AK84" i="31"/>
  <c r="N155" i="32"/>
  <c r="M176"/>
  <c r="N156"/>
  <c r="M177"/>
  <c r="AI171"/>
  <c r="AJ150"/>
  <c r="AJ171" s="1"/>
  <c r="AL83" i="31"/>
  <c r="V41" i="30"/>
  <c r="W25"/>
  <c r="V158" i="5"/>
  <c r="W140"/>
  <c r="N150" i="31"/>
  <c r="M171"/>
  <c r="N172" i="30"/>
  <c r="O151"/>
  <c r="M41" i="29"/>
  <c r="N25"/>
  <c r="V146" i="5"/>
  <c r="U164"/>
  <c r="M153" i="29"/>
  <c r="N135"/>
  <c r="V148" i="5"/>
  <c r="U166"/>
  <c r="M161" i="28"/>
  <c r="N143"/>
  <c r="W145" i="5"/>
  <c r="V163"/>
  <c r="M160" i="28"/>
  <c r="N142"/>
  <c r="V141" i="29"/>
  <c r="U159"/>
  <c r="V159" i="5"/>
  <c r="W141"/>
  <c r="V41"/>
  <c r="W25"/>
  <c r="R140" i="29"/>
  <c r="Q158"/>
  <c r="P136" i="28"/>
  <c r="O154"/>
  <c r="AL171" i="32" l="1"/>
  <c r="AM171" s="1"/>
  <c r="AD164" i="31"/>
  <c r="AC185"/>
  <c r="AC165" i="30"/>
  <c r="AB186"/>
  <c r="N176" i="32"/>
  <c r="O155"/>
  <c r="N177"/>
  <c r="O156"/>
  <c r="X25" i="30"/>
  <c r="W41"/>
  <c r="O150" i="31"/>
  <c r="N171"/>
  <c r="X140" i="5"/>
  <c r="W158"/>
  <c r="O172" i="30"/>
  <c r="P151"/>
  <c r="N41" i="29"/>
  <c r="O25"/>
  <c r="V166" i="5"/>
  <c r="W148"/>
  <c r="W146"/>
  <c r="V164"/>
  <c r="O142" i="28"/>
  <c r="N160"/>
  <c r="X145" i="5"/>
  <c r="W163"/>
  <c r="N161" i="28"/>
  <c r="O143"/>
  <c r="N153" i="29"/>
  <c r="O135"/>
  <c r="R158"/>
  <c r="S140"/>
  <c r="W141"/>
  <c r="V159"/>
  <c r="P154" i="28"/>
  <c r="Q136"/>
  <c r="W41" i="5"/>
  <c r="X25"/>
  <c r="W159"/>
  <c r="X141"/>
  <c r="AE164" i="31" l="1"/>
  <c r="AD185"/>
  <c r="AD165" i="30"/>
  <c r="AC186"/>
  <c r="P155" i="32"/>
  <c r="O176"/>
  <c r="O177"/>
  <c r="P156"/>
  <c r="X41" i="30"/>
  <c r="Y25"/>
  <c r="O171" i="31"/>
  <c r="P150"/>
  <c r="Y140" i="5"/>
  <c r="X158"/>
  <c r="Q151" i="30"/>
  <c r="P172"/>
  <c r="P25" i="29"/>
  <c r="O41"/>
  <c r="O160" i="28"/>
  <c r="P142"/>
  <c r="P143"/>
  <c r="O161"/>
  <c r="W166" i="5"/>
  <c r="X148"/>
  <c r="X163"/>
  <c r="Y145"/>
  <c r="W164"/>
  <c r="X146"/>
  <c r="O153" i="29"/>
  <c r="P135"/>
  <c r="W159"/>
  <c r="X141"/>
  <c r="Y141" i="5"/>
  <c r="X159"/>
  <c r="X41"/>
  <c r="Y25"/>
  <c r="Q154" i="28"/>
  <c r="R136"/>
  <c r="S158" i="29"/>
  <c r="T140"/>
  <c r="AF164" i="31" l="1"/>
  <c r="AE185"/>
  <c r="AE165" i="30"/>
  <c r="AD186"/>
  <c r="P176" i="32"/>
  <c r="Q155"/>
  <c r="P177"/>
  <c r="Q156"/>
  <c r="Z25" i="30"/>
  <c r="Y41"/>
  <c r="Y158" i="5"/>
  <c r="Z140"/>
  <c r="Q150" i="31"/>
  <c r="P171"/>
  <c r="Q172" i="30"/>
  <c r="R151"/>
  <c r="P41" i="29"/>
  <c r="Q25"/>
  <c r="X164" i="5"/>
  <c r="Y146"/>
  <c r="X166"/>
  <c r="Y148"/>
  <c r="P160" i="28"/>
  <c r="Q142"/>
  <c r="P161"/>
  <c r="Q143"/>
  <c r="Q135" i="29"/>
  <c r="P153"/>
  <c r="Y163" i="5"/>
  <c r="Z145"/>
  <c r="S136" i="28"/>
  <c r="R154"/>
  <c r="Y41" i="5"/>
  <c r="Z25"/>
  <c r="Y141" i="29"/>
  <c r="X159"/>
  <c r="Y159" i="5"/>
  <c r="Z141"/>
  <c r="T158" i="29"/>
  <c r="AK158" s="1"/>
  <c r="U140"/>
  <c r="AG164" i="31" l="1"/>
  <c r="AF185"/>
  <c r="AF165" i="30"/>
  <c r="AE186"/>
  <c r="R155" i="32"/>
  <c r="Q176"/>
  <c r="Q177"/>
  <c r="R156"/>
  <c r="AA25" i="30"/>
  <c r="Z41"/>
  <c r="R150" i="31"/>
  <c r="Q171"/>
  <c r="AA140" i="5"/>
  <c r="Z158"/>
  <c r="S151" i="30"/>
  <c r="R172"/>
  <c r="Q41" i="29"/>
  <c r="AK41" s="1"/>
  <c r="R41"/>
  <c r="R135"/>
  <c r="Q153"/>
  <c r="Q160" i="28"/>
  <c r="R142"/>
  <c r="Z146" i="5"/>
  <c r="Y164"/>
  <c r="AA145"/>
  <c r="Z163"/>
  <c r="R143" i="28"/>
  <c r="Q161"/>
  <c r="Z148" i="5"/>
  <c r="Y166"/>
  <c r="Z141" i="29"/>
  <c r="Y159"/>
  <c r="U158"/>
  <c r="V140"/>
  <c r="Z159" i="5"/>
  <c r="AA141"/>
  <c r="Z41"/>
  <c r="AA25"/>
  <c r="T136" i="28"/>
  <c r="S154"/>
  <c r="AH164" i="31" l="1"/>
  <c r="AG185"/>
  <c r="AG165" i="30"/>
  <c r="AF186"/>
  <c r="R176" i="32"/>
  <c r="S155"/>
  <c r="S156"/>
  <c r="R177"/>
  <c r="AB25" i="30"/>
  <c r="AA41"/>
  <c r="S150" i="31"/>
  <c r="R171"/>
  <c r="AA158" i="5"/>
  <c r="AB140"/>
  <c r="T151" i="30"/>
  <c r="S172"/>
  <c r="R161" i="28"/>
  <c r="S143"/>
  <c r="Z164" i="5"/>
  <c r="AA146"/>
  <c r="R153" i="29"/>
  <c r="S135"/>
  <c r="Z166" i="5"/>
  <c r="AA148"/>
  <c r="AA163"/>
  <c r="AB145"/>
  <c r="S142" i="28"/>
  <c r="R160"/>
  <c r="AA159" i="5"/>
  <c r="AB141"/>
  <c r="U136" i="28"/>
  <c r="T154"/>
  <c r="AK154" s="1"/>
  <c r="AA141" i="29"/>
  <c r="Z159"/>
  <c r="AA41" i="5"/>
  <c r="AB25"/>
  <c r="V158" i="29"/>
  <c r="W140"/>
  <c r="AI164" i="31" l="1"/>
  <c r="AH185"/>
  <c r="AH165" i="30"/>
  <c r="AG186"/>
  <c r="T156" i="32"/>
  <c r="S177"/>
  <c r="S176"/>
  <c r="T155"/>
  <c r="AC25" i="30"/>
  <c r="AB41"/>
  <c r="T150" i="31"/>
  <c r="S171"/>
  <c r="AB158" i="5"/>
  <c r="AC140"/>
  <c r="T172" i="30"/>
  <c r="AK172" s="1"/>
  <c r="U151"/>
  <c r="AB163" i="5"/>
  <c r="AC145"/>
  <c r="S153" i="29"/>
  <c r="T135"/>
  <c r="T143" i="28"/>
  <c r="S161"/>
  <c r="T142"/>
  <c r="S160"/>
  <c r="AA166" i="5"/>
  <c r="AB148"/>
  <c r="AA164"/>
  <c r="AB146"/>
  <c r="AB41"/>
  <c r="AC25"/>
  <c r="V136" i="28"/>
  <c r="U154"/>
  <c r="W158" i="29"/>
  <c r="X140"/>
  <c r="AB141"/>
  <c r="AA159"/>
  <c r="AB159" i="5"/>
  <c r="AC141"/>
  <c r="AJ164" i="31" l="1"/>
  <c r="AI185"/>
  <c r="AI165" i="30"/>
  <c r="AH186"/>
  <c r="T177" i="32"/>
  <c r="AK177" s="1"/>
  <c r="U156"/>
  <c r="T176"/>
  <c r="AK176" s="1"/>
  <c r="U155"/>
  <c r="AD25" i="30"/>
  <c r="AC41"/>
  <c r="U150" i="31"/>
  <c r="T171"/>
  <c r="AK171" s="1"/>
  <c r="AD140" i="5"/>
  <c r="AC158"/>
  <c r="U172" i="30"/>
  <c r="V151"/>
  <c r="T161" i="28"/>
  <c r="AK161" s="1"/>
  <c r="U143"/>
  <c r="AB166" i="5"/>
  <c r="AC148"/>
  <c r="AC163"/>
  <c r="AD145"/>
  <c r="T160" i="28"/>
  <c r="AK160" s="1"/>
  <c r="U142"/>
  <c r="AB164" i="5"/>
  <c r="AC146"/>
  <c r="U135" i="29"/>
  <c r="T153"/>
  <c r="AK153" s="1"/>
  <c r="Y140"/>
  <c r="X158"/>
  <c r="V154" i="28"/>
  <c r="W136"/>
  <c r="AC159" i="5"/>
  <c r="AD141"/>
  <c r="AC41"/>
  <c r="AD25"/>
  <c r="AB159" i="29"/>
  <c r="AC141"/>
  <c r="E143" i="32" l="1"/>
  <c r="AJ185" i="31"/>
  <c r="AL185" s="1"/>
  <c r="AM185" s="1"/>
  <c r="AJ165" i="30"/>
  <c r="AJ186" s="1"/>
  <c r="AL186" s="1"/>
  <c r="AM186" s="1"/>
  <c r="AI186"/>
  <c r="U177" i="32"/>
  <c r="V156"/>
  <c r="U176"/>
  <c r="AL176" s="1"/>
  <c r="AM176" s="1"/>
  <c r="AN176" s="1"/>
  <c r="V176"/>
  <c r="AD41" i="30"/>
  <c r="AE25"/>
  <c r="V150" i="31"/>
  <c r="U171"/>
  <c r="AD158" i="5"/>
  <c r="AE140"/>
  <c r="W151" i="30"/>
  <c r="V172"/>
  <c r="AD146" i="5"/>
  <c r="AC164"/>
  <c r="AD163"/>
  <c r="AE145"/>
  <c r="V143" i="28"/>
  <c r="U161"/>
  <c r="V135" i="29"/>
  <c r="U153"/>
  <c r="V142" i="28"/>
  <c r="U160"/>
  <c r="AD148" i="5"/>
  <c r="AC166"/>
  <c r="AD41"/>
  <c r="AE25"/>
  <c r="X136" i="28"/>
  <c r="W154"/>
  <c r="AE141" i="5"/>
  <c r="AD159"/>
  <c r="Y158" i="29"/>
  <c r="Z140"/>
  <c r="AD141"/>
  <c r="AC159"/>
  <c r="V177" i="32" l="1"/>
  <c r="W156"/>
  <c r="AE41" i="30"/>
  <c r="AF41"/>
  <c r="W150" i="31"/>
  <c r="V171"/>
  <c r="AE158" i="5"/>
  <c r="AF140"/>
  <c r="X151" i="30"/>
  <c r="Y151" s="1"/>
  <c r="Z151" s="1"/>
  <c r="W172"/>
  <c r="AE148" i="5"/>
  <c r="AD166"/>
  <c r="AF145"/>
  <c r="AE163"/>
  <c r="V161" i="28"/>
  <c r="W143"/>
  <c r="AE146" i="5"/>
  <c r="AD164"/>
  <c r="W142" i="28"/>
  <c r="V160"/>
  <c r="V153" i="29"/>
  <c r="W135"/>
  <c r="Z158"/>
  <c r="AA140"/>
  <c r="AE141"/>
  <c r="AD159"/>
  <c r="AE159" i="5"/>
  <c r="AF141"/>
  <c r="Y136" i="28"/>
  <c r="X154"/>
  <c r="AE41" i="5"/>
  <c r="AF25"/>
  <c r="X177" i="32" l="1"/>
  <c r="W177"/>
  <c r="Z172" i="30"/>
  <c r="AA151"/>
  <c r="X150" i="31"/>
  <c r="Y150" s="1"/>
  <c r="Z150" s="1"/>
  <c r="W171"/>
  <c r="AG140" i="5"/>
  <c r="AF158"/>
  <c r="Y172" i="30"/>
  <c r="X172"/>
  <c r="X142" i="28"/>
  <c r="W160"/>
  <c r="AE166" i="5"/>
  <c r="AF148"/>
  <c r="X143" i="28"/>
  <c r="W161"/>
  <c r="AE164" i="5"/>
  <c r="AF146"/>
  <c r="AF163"/>
  <c r="AG145"/>
  <c r="W153" i="29"/>
  <c r="X135"/>
  <c r="AF159" i="5"/>
  <c r="AG141"/>
  <c r="Y154" i="28"/>
  <c r="Z136"/>
  <c r="AA158" i="29"/>
  <c r="AB140"/>
  <c r="AF141"/>
  <c r="AE159"/>
  <c r="AF41" i="5"/>
  <c r="AG25"/>
  <c r="AL177" i="32" l="1"/>
  <c r="AM177" s="1"/>
  <c r="Z171" i="31"/>
  <c r="AA150"/>
  <c r="AA172" i="30"/>
  <c r="AB172"/>
  <c r="Y171" i="31"/>
  <c r="X171"/>
  <c r="AG158" i="5"/>
  <c r="AH140"/>
  <c r="X161" i="28"/>
  <c r="Y143"/>
  <c r="X160"/>
  <c r="Y142"/>
  <c r="AG163" i="5"/>
  <c r="AH145"/>
  <c r="Y153" i="29"/>
  <c r="X153"/>
  <c r="AG146" i="5"/>
  <c r="AF164"/>
  <c r="AG148"/>
  <c r="AF166"/>
  <c r="Z154" i="28"/>
  <c r="AA136"/>
  <c r="AG159" i="5"/>
  <c r="AH141"/>
  <c r="AG41"/>
  <c r="AH25"/>
  <c r="AB158" i="29"/>
  <c r="AC140"/>
  <c r="AF159"/>
  <c r="AG141"/>
  <c r="AA171" i="31" l="1"/>
  <c r="AB150"/>
  <c r="AL172" i="30"/>
  <c r="AM172" s="1"/>
  <c r="AH158" i="5"/>
  <c r="AI140"/>
  <c r="AH146"/>
  <c r="AG164"/>
  <c r="AH163"/>
  <c r="AI145"/>
  <c r="Y161" i="28"/>
  <c r="Z143"/>
  <c r="AH148" i="5"/>
  <c r="AG166"/>
  <c r="Y160" i="28"/>
  <c r="Z142"/>
  <c r="AL153" i="29"/>
  <c r="AM153" s="1"/>
  <c r="AN153" s="1"/>
  <c r="AH159" i="5"/>
  <c r="AI141"/>
  <c r="AH41"/>
  <c r="AI25"/>
  <c r="AG159" i="29"/>
  <c r="AH141"/>
  <c r="AC158"/>
  <c r="AD140"/>
  <c r="AB136" i="28"/>
  <c r="AA154"/>
  <c r="AN172" i="32" l="1"/>
  <c r="AC150" i="31"/>
  <c r="AB171"/>
  <c r="AJ140" i="5"/>
  <c r="AI158"/>
  <c r="AH164"/>
  <c r="AI146"/>
  <c r="AA142" i="28"/>
  <c r="Z160"/>
  <c r="AA143"/>
  <c r="Z161"/>
  <c r="AH166" i="5"/>
  <c r="AI148"/>
  <c r="AJ145"/>
  <c r="AI163"/>
  <c r="AJ25"/>
  <c r="AJ41" s="1"/>
  <c r="AI41"/>
  <c r="AB154" i="28"/>
  <c r="AC136"/>
  <c r="AI141" i="29"/>
  <c r="AH159"/>
  <c r="AE140"/>
  <c r="AD158"/>
  <c r="AJ141" i="5"/>
  <c r="AI159"/>
  <c r="AD150" i="31" l="1"/>
  <c r="AC171"/>
  <c r="E122" i="28"/>
  <c r="E140" s="1"/>
  <c r="F140" s="1"/>
  <c r="AJ158" i="5"/>
  <c r="AL158" s="1"/>
  <c r="AM158" s="1"/>
  <c r="AJ163"/>
  <c r="AL163" s="1"/>
  <c r="AM163" s="1"/>
  <c r="E127" i="28"/>
  <c r="E145" s="1"/>
  <c r="F145" s="1"/>
  <c r="AB143"/>
  <c r="AA161"/>
  <c r="AI164" i="5"/>
  <c r="AJ146"/>
  <c r="AB142" i="28"/>
  <c r="AA160"/>
  <c r="AI166" i="5"/>
  <c r="AJ148"/>
  <c r="AI159" i="29"/>
  <c r="AJ141"/>
  <c r="AF140"/>
  <c r="AE158"/>
  <c r="AD154" i="28"/>
  <c r="AC154"/>
  <c r="E123"/>
  <c r="E141" s="1"/>
  <c r="F141" s="1"/>
  <c r="AJ159" i="5"/>
  <c r="AL159" s="1"/>
  <c r="AM159" s="1"/>
  <c r="AE150" i="31" l="1"/>
  <c r="AD171"/>
  <c r="AJ159" i="29"/>
  <c r="AL159" s="1"/>
  <c r="AM159" s="1"/>
  <c r="E136" i="30"/>
  <c r="G140" i="28"/>
  <c r="F158"/>
  <c r="AL154"/>
  <c r="AM154" s="1"/>
  <c r="E130"/>
  <c r="E148" s="1"/>
  <c r="F148" s="1"/>
  <c r="AJ166" i="5"/>
  <c r="AL166" s="1"/>
  <c r="AM166" s="1"/>
  <c r="E128" i="28"/>
  <c r="E146" s="1"/>
  <c r="F146" s="1"/>
  <c r="AJ164" i="5"/>
  <c r="AL164" s="1"/>
  <c r="AM164" s="1"/>
  <c r="F163" i="28"/>
  <c r="G145"/>
  <c r="AB160"/>
  <c r="AC142"/>
  <c r="AB161"/>
  <c r="AC143"/>
  <c r="AF158" i="29"/>
  <c r="AG140"/>
  <c r="G141" i="28"/>
  <c r="F159"/>
  <c r="F157" i="30" l="1"/>
  <c r="G157" s="1"/>
  <c r="E157"/>
  <c r="AF171" i="31"/>
  <c r="AE171"/>
  <c r="G158" i="28"/>
  <c r="AK158" s="1"/>
  <c r="AM158" s="1"/>
  <c r="H158"/>
  <c r="AN154" i="29"/>
  <c r="F166" i="28"/>
  <c r="G148"/>
  <c r="H145"/>
  <c r="G163"/>
  <c r="AD143"/>
  <c r="AC161"/>
  <c r="F164"/>
  <c r="G146"/>
  <c r="AC160"/>
  <c r="AD142"/>
  <c r="AG158" i="29"/>
  <c r="AH140"/>
  <c r="G159" i="28"/>
  <c r="H159"/>
  <c r="F178" i="30" l="1"/>
  <c r="AL171" i="31"/>
  <c r="AM171" s="1"/>
  <c r="AN171" i="32" s="1"/>
  <c r="H157" i="30"/>
  <c r="G178"/>
  <c r="AD161" i="28"/>
  <c r="AE143"/>
  <c r="AE142"/>
  <c r="AD160"/>
  <c r="H148"/>
  <c r="G166"/>
  <c r="H163"/>
  <c r="I145"/>
  <c r="G164"/>
  <c r="H146"/>
  <c r="AK159"/>
  <c r="AM159" s="1"/>
  <c r="AH158" i="29"/>
  <c r="AI140"/>
  <c r="H178" i="30" l="1"/>
  <c r="I157"/>
  <c r="AN159" i="29"/>
  <c r="H166" i="28"/>
  <c r="I148"/>
  <c r="AE161"/>
  <c r="AF143"/>
  <c r="AF142"/>
  <c r="AE160"/>
  <c r="H164"/>
  <c r="I146"/>
  <c r="I163"/>
  <c r="J145"/>
  <c r="AJ140" i="29"/>
  <c r="AI158"/>
  <c r="I178" i="30" l="1"/>
  <c r="J157"/>
  <c r="AJ158" i="29"/>
  <c r="AL158" s="1"/>
  <c r="AM158" s="1"/>
  <c r="AN158" s="1"/>
  <c r="E135" i="30"/>
  <c r="AF160" i="28"/>
  <c r="AG142"/>
  <c r="K145"/>
  <c r="J163"/>
  <c r="I166"/>
  <c r="J148"/>
  <c r="J146"/>
  <c r="I164"/>
  <c r="AF161"/>
  <c r="AG143"/>
  <c r="F156" i="30" l="1"/>
  <c r="G156" s="1"/>
  <c r="E156"/>
  <c r="J178"/>
  <c r="K157"/>
  <c r="K148" i="28"/>
  <c r="J166"/>
  <c r="AG161"/>
  <c r="AH143"/>
  <c r="K163"/>
  <c r="L145"/>
  <c r="AH142"/>
  <c r="AG160"/>
  <c r="J164"/>
  <c r="K146"/>
  <c r="F177" i="30" l="1"/>
  <c r="L157"/>
  <c r="K178"/>
  <c r="H156"/>
  <c r="G177"/>
  <c r="L148" i="28"/>
  <c r="K166"/>
  <c r="M145"/>
  <c r="L163"/>
  <c r="K164"/>
  <c r="L146"/>
  <c r="AH160"/>
  <c r="AI142"/>
  <c r="AI143"/>
  <c r="AH161"/>
  <c r="L178" i="30" l="1"/>
  <c r="M157"/>
  <c r="H177"/>
  <c r="I156"/>
  <c r="L166" i="28"/>
  <c r="M148"/>
  <c r="M163"/>
  <c r="N145"/>
  <c r="AI161"/>
  <c r="AJ143"/>
  <c r="L164"/>
  <c r="M146"/>
  <c r="AI160"/>
  <c r="AJ142"/>
  <c r="G157" i="32" l="1"/>
  <c r="G158"/>
  <c r="N157" i="30"/>
  <c r="M178"/>
  <c r="J156"/>
  <c r="I177"/>
  <c r="E157" i="31"/>
  <c r="F157" s="1"/>
  <c r="E158"/>
  <c r="F158" s="1"/>
  <c r="G158" i="30"/>
  <c r="AJ160" i="28"/>
  <c r="AL160" s="1"/>
  <c r="AM160" s="1"/>
  <c r="E124" i="29"/>
  <c r="E142" s="1"/>
  <c r="F142" s="1"/>
  <c r="AJ161" i="28"/>
  <c r="AL161" s="1"/>
  <c r="AM161" s="1"/>
  <c r="E125" i="29"/>
  <c r="E143" s="1"/>
  <c r="F143" s="1"/>
  <c r="M166" i="28"/>
  <c r="N148"/>
  <c r="N146"/>
  <c r="M164"/>
  <c r="O145"/>
  <c r="N163"/>
  <c r="H157" i="32" l="1"/>
  <c r="H158"/>
  <c r="O157" i="30"/>
  <c r="N178"/>
  <c r="J177"/>
  <c r="K156"/>
  <c r="G157" i="31"/>
  <c r="F178"/>
  <c r="F179"/>
  <c r="G158"/>
  <c r="H158" i="30"/>
  <c r="H159"/>
  <c r="N166" i="28"/>
  <c r="O148"/>
  <c r="P145"/>
  <c r="O163"/>
  <c r="G142" i="29"/>
  <c r="F160"/>
  <c r="O146" i="28"/>
  <c r="N164"/>
  <c r="G143" i="29"/>
  <c r="F161"/>
  <c r="H179" i="32" l="1"/>
  <c r="I158"/>
  <c r="I157"/>
  <c r="H178"/>
  <c r="O178" i="30"/>
  <c r="P157"/>
  <c r="L156"/>
  <c r="K177"/>
  <c r="H157" i="31"/>
  <c r="G178"/>
  <c r="H158"/>
  <c r="G179"/>
  <c r="I158" i="30"/>
  <c r="H179"/>
  <c r="I159"/>
  <c r="H142" i="29"/>
  <c r="G160"/>
  <c r="P163" i="28"/>
  <c r="Q145"/>
  <c r="H143" i="29"/>
  <c r="G161"/>
  <c r="P148" i="28"/>
  <c r="O166"/>
  <c r="P146"/>
  <c r="O164"/>
  <c r="J157" i="32" l="1"/>
  <c r="I178"/>
  <c r="J158"/>
  <c r="I179"/>
  <c r="Q157" i="30"/>
  <c r="P178"/>
  <c r="M156"/>
  <c r="L177"/>
  <c r="I157" i="31"/>
  <c r="H178"/>
  <c r="I158"/>
  <c r="H179"/>
  <c r="I179" i="30"/>
  <c r="J158"/>
  <c r="J159"/>
  <c r="I180"/>
  <c r="H160" i="29"/>
  <c r="I142"/>
  <c r="P164" i="28"/>
  <c r="Q146"/>
  <c r="I143" i="29"/>
  <c r="H161"/>
  <c r="Q148" i="28"/>
  <c r="P166"/>
  <c r="Q163"/>
  <c r="R145"/>
  <c r="J178" i="32" l="1"/>
  <c r="K157"/>
  <c r="J179"/>
  <c r="K158"/>
  <c r="Q178" i="30"/>
  <c r="R157"/>
  <c r="M177"/>
  <c r="N156"/>
  <c r="J157" i="31"/>
  <c r="I178"/>
  <c r="J158"/>
  <c r="I179"/>
  <c r="J179" i="30"/>
  <c r="K158"/>
  <c r="J180"/>
  <c r="K159"/>
  <c r="R146" i="28"/>
  <c r="Q164"/>
  <c r="S145"/>
  <c r="R163"/>
  <c r="J142" i="29"/>
  <c r="I160"/>
  <c r="I161"/>
  <c r="J143"/>
  <c r="Q166" i="28"/>
  <c r="R148"/>
  <c r="L157" i="32" l="1"/>
  <c r="K178"/>
  <c r="L158"/>
  <c r="K179"/>
  <c r="R178" i="30"/>
  <c r="S157"/>
  <c r="O156"/>
  <c r="N177"/>
  <c r="J178" i="31"/>
  <c r="K157"/>
  <c r="J179"/>
  <c r="K158"/>
  <c r="L158" i="30"/>
  <c r="K179"/>
  <c r="K180"/>
  <c r="L159"/>
  <c r="J161" i="29"/>
  <c r="K143"/>
  <c r="K142"/>
  <c r="J160"/>
  <c r="R164" i="28"/>
  <c r="S146"/>
  <c r="R166"/>
  <c r="S148"/>
  <c r="T145"/>
  <c r="S163"/>
  <c r="M157" i="32" l="1"/>
  <c r="L178"/>
  <c r="L179"/>
  <c r="M158"/>
  <c r="O177" i="30"/>
  <c r="P156"/>
  <c r="S178"/>
  <c r="T157"/>
  <c r="L157" i="31"/>
  <c r="K178"/>
  <c r="L158"/>
  <c r="K179"/>
  <c r="L179" i="30"/>
  <c r="M158"/>
  <c r="M159"/>
  <c r="L180"/>
  <c r="T163" i="28"/>
  <c r="AK163" s="1"/>
  <c r="U145"/>
  <c r="T146"/>
  <c r="S164"/>
  <c r="L143" i="29"/>
  <c r="K161"/>
  <c r="K160"/>
  <c r="L142"/>
  <c r="T148" i="28"/>
  <c r="S166"/>
  <c r="N158" i="32" l="1"/>
  <c r="M179"/>
  <c r="N157"/>
  <c r="M178"/>
  <c r="P177" i="30"/>
  <c r="Q156"/>
  <c r="U157"/>
  <c r="T178"/>
  <c r="AK178" s="1"/>
  <c r="L178" i="31"/>
  <c r="M157"/>
  <c r="L179"/>
  <c r="M158"/>
  <c r="N158" i="30"/>
  <c r="M179"/>
  <c r="N159"/>
  <c r="M180"/>
  <c r="U148" i="28"/>
  <c r="T166"/>
  <c r="AK166" s="1"/>
  <c r="T164"/>
  <c r="AK164" s="1"/>
  <c r="U146"/>
  <c r="L161" i="29"/>
  <c r="M143"/>
  <c r="V145" i="28"/>
  <c r="U163"/>
  <c r="M142" i="29"/>
  <c r="L160"/>
  <c r="O158" i="32" l="1"/>
  <c r="N179"/>
  <c r="N178"/>
  <c r="O157"/>
  <c r="R156" i="30"/>
  <c r="Q177"/>
  <c r="U178"/>
  <c r="V157"/>
  <c r="N157" i="31"/>
  <c r="M178"/>
  <c r="N158"/>
  <c r="M179"/>
  <c r="O158" i="30"/>
  <c r="N179"/>
  <c r="N180"/>
  <c r="O159"/>
  <c r="N142" i="29"/>
  <c r="M160"/>
  <c r="U164" i="28"/>
  <c r="V146"/>
  <c r="N143" i="29"/>
  <c r="M161"/>
  <c r="U166" i="28"/>
  <c r="V148"/>
  <c r="W145"/>
  <c r="V163"/>
  <c r="P157" i="32" l="1"/>
  <c r="O178"/>
  <c r="P158"/>
  <c r="O179"/>
  <c r="S156" i="30"/>
  <c r="R177"/>
  <c r="W157"/>
  <c r="V178"/>
  <c r="N178" i="31"/>
  <c r="O157"/>
  <c r="N179"/>
  <c r="O158"/>
  <c r="O179" i="30"/>
  <c r="P158"/>
  <c r="P159"/>
  <c r="O180"/>
  <c r="N160" i="29"/>
  <c r="O142"/>
  <c r="W148" i="28"/>
  <c r="V166"/>
  <c r="N161" i="29"/>
  <c r="O143"/>
  <c r="W163" i="28"/>
  <c r="X145"/>
  <c r="W146"/>
  <c r="V164"/>
  <c r="Q157" i="32" l="1"/>
  <c r="P178"/>
  <c r="Q158"/>
  <c r="P179"/>
  <c r="S177" i="30"/>
  <c r="T156"/>
  <c r="W178"/>
  <c r="X157"/>
  <c r="P157" i="31"/>
  <c r="O178"/>
  <c r="O179"/>
  <c r="P158"/>
  <c r="P179" i="30"/>
  <c r="Q158"/>
  <c r="Q159"/>
  <c r="P180"/>
  <c r="W164" i="28"/>
  <c r="X146"/>
  <c r="W166"/>
  <c r="X148"/>
  <c r="P143" i="29"/>
  <c r="O161"/>
  <c r="P142"/>
  <c r="O160"/>
  <c r="X163" i="28"/>
  <c r="Y145"/>
  <c r="R157" i="32" l="1"/>
  <c r="Q178"/>
  <c r="R158"/>
  <c r="Q179"/>
  <c r="T177" i="30"/>
  <c r="AK177" s="1"/>
  <c r="U156"/>
  <c r="Y157"/>
  <c r="X178"/>
  <c r="P178" i="31"/>
  <c r="Q157"/>
  <c r="P179"/>
  <c r="Q158"/>
  <c r="R158" i="30"/>
  <c r="Q179"/>
  <c r="R159"/>
  <c r="Q180"/>
  <c r="Q143" i="29"/>
  <c r="P161"/>
  <c r="Z145" i="28"/>
  <c r="Y163"/>
  <c r="X164"/>
  <c r="Y146"/>
  <c r="P160" i="29"/>
  <c r="Q142"/>
  <c r="Y148" i="28"/>
  <c r="X166"/>
  <c r="R178" i="32" l="1"/>
  <c r="S157"/>
  <c r="S158"/>
  <c r="R179"/>
  <c r="V156" i="30"/>
  <c r="U177"/>
  <c r="Y178"/>
  <c r="Z157"/>
  <c r="Q178" i="31"/>
  <c r="R157"/>
  <c r="R158"/>
  <c r="Q179"/>
  <c r="R179" i="30"/>
  <c r="S158"/>
  <c r="R180"/>
  <c r="S159"/>
  <c r="R143" i="29"/>
  <c r="Q161"/>
  <c r="Z146" i="28"/>
  <c r="Y164"/>
  <c r="Z163"/>
  <c r="AA145"/>
  <c r="Y166"/>
  <c r="Z148"/>
  <c r="R142" i="29"/>
  <c r="Q160"/>
  <c r="T158" i="32" l="1"/>
  <c r="S179"/>
  <c r="T157"/>
  <c r="S178"/>
  <c r="W156" i="30"/>
  <c r="V177"/>
  <c r="AA157"/>
  <c r="Z178"/>
  <c r="R179" i="31"/>
  <c r="S158"/>
  <c r="R178"/>
  <c r="S157"/>
  <c r="S180" i="30"/>
  <c r="T159"/>
  <c r="T158"/>
  <c r="S179"/>
  <c r="R161" i="29"/>
  <c r="S143"/>
  <c r="Z164" i="28"/>
  <c r="AA146"/>
  <c r="S142" i="29"/>
  <c r="R160"/>
  <c r="AA163" i="28"/>
  <c r="AB145"/>
  <c r="Z166"/>
  <c r="AA148"/>
  <c r="U157" i="32" l="1"/>
  <c r="T178"/>
  <c r="T179"/>
  <c r="U158"/>
  <c r="X156" i="30"/>
  <c r="W177"/>
  <c r="AA178"/>
  <c r="AB157"/>
  <c r="S179" i="31"/>
  <c r="T158"/>
  <c r="T157"/>
  <c r="S178"/>
  <c r="U159" i="30"/>
  <c r="T180"/>
  <c r="U158"/>
  <c r="T179"/>
  <c r="AB148" i="28"/>
  <c r="AA166"/>
  <c r="S160" i="29"/>
  <c r="T142"/>
  <c r="S161"/>
  <c r="T143"/>
  <c r="AB163" i="28"/>
  <c r="AC145"/>
  <c r="AA164"/>
  <c r="AB146"/>
  <c r="U179" i="32" l="1"/>
  <c r="V158"/>
  <c r="V157"/>
  <c r="U178"/>
  <c r="AB178" i="30"/>
  <c r="AC157"/>
  <c r="Y156"/>
  <c r="X177"/>
  <c r="U157" i="31"/>
  <c r="T178"/>
  <c r="AK178" s="1"/>
  <c r="U158"/>
  <c r="T179"/>
  <c r="AK179" s="1"/>
  <c r="V159" i="30"/>
  <c r="U180"/>
  <c r="V158"/>
  <c r="U179"/>
  <c r="AB166" i="28"/>
  <c r="AC148"/>
  <c r="AB164"/>
  <c r="AC146"/>
  <c r="T161" i="29"/>
  <c r="AK161" s="1"/>
  <c r="U143"/>
  <c r="AC163" i="28"/>
  <c r="AD145"/>
  <c r="U142" i="29"/>
  <c r="T160"/>
  <c r="AK160" s="1"/>
  <c r="W157" i="32" l="1"/>
  <c r="V178"/>
  <c r="W158"/>
  <c r="V179"/>
  <c r="AC178" i="30"/>
  <c r="AD157"/>
  <c r="Z156"/>
  <c r="Y177"/>
  <c r="V157" i="31"/>
  <c r="U178"/>
  <c r="V158"/>
  <c r="U179"/>
  <c r="V180" i="30"/>
  <c r="W159"/>
  <c r="V179"/>
  <c r="W158"/>
  <c r="U160" i="29"/>
  <c r="V142"/>
  <c r="U161"/>
  <c r="V143"/>
  <c r="AC166" i="28"/>
  <c r="AD148"/>
  <c r="AD163"/>
  <c r="AE145"/>
  <c r="AD146"/>
  <c r="AC164"/>
  <c r="W179" i="32" l="1"/>
  <c r="X158"/>
  <c r="X157"/>
  <c r="W178"/>
  <c r="AE157" i="30"/>
  <c r="AD178"/>
  <c r="AA156"/>
  <c r="Z177"/>
  <c r="V178" i="31"/>
  <c r="W157"/>
  <c r="V179"/>
  <c r="W158"/>
  <c r="X158" i="30"/>
  <c r="W179"/>
  <c r="W180"/>
  <c r="X159"/>
  <c r="W143" i="29"/>
  <c r="V161"/>
  <c r="AD166" i="28"/>
  <c r="AE148"/>
  <c r="V160" i="29"/>
  <c r="W142"/>
  <c r="AF145" i="28"/>
  <c r="AE163"/>
  <c r="AD164"/>
  <c r="AE146"/>
  <c r="Y157" i="32" l="1"/>
  <c r="X178"/>
  <c r="Y158"/>
  <c r="X179"/>
  <c r="AE178" i="30"/>
  <c r="AF157"/>
  <c r="AA177"/>
  <c r="AB156"/>
  <c r="X157" i="31"/>
  <c r="W178"/>
  <c r="W179"/>
  <c r="X158"/>
  <c r="Y158" i="30"/>
  <c r="X179"/>
  <c r="Y159"/>
  <c r="X180"/>
  <c r="AE164" i="28"/>
  <c r="AF146"/>
  <c r="X143" i="29"/>
  <c r="W161"/>
  <c r="W160"/>
  <c r="X142"/>
  <c r="AF163" i="28"/>
  <c r="AG145"/>
  <c r="AE166"/>
  <c r="AF148"/>
  <c r="Z158" i="32" l="1"/>
  <c r="Y179"/>
  <c r="Z157"/>
  <c r="Y178"/>
  <c r="AG157" i="30"/>
  <c r="AF178"/>
  <c r="AB177"/>
  <c r="AC156"/>
  <c r="Y157" i="31"/>
  <c r="X178"/>
  <c r="Y158"/>
  <c r="X179"/>
  <c r="Z158" i="30"/>
  <c r="Y179"/>
  <c r="Z159"/>
  <c r="Y180"/>
  <c r="AF166" i="28"/>
  <c r="AG148"/>
  <c r="Y143" i="29"/>
  <c r="X161"/>
  <c r="Y142"/>
  <c r="X160"/>
  <c r="AF164" i="28"/>
  <c r="AG146"/>
  <c r="AG163"/>
  <c r="AH145"/>
  <c r="AA158" i="32" l="1"/>
  <c r="Z179"/>
  <c r="AA157"/>
  <c r="Z178"/>
  <c r="AH157" i="30"/>
  <c r="AG178"/>
  <c r="AC177"/>
  <c r="AD156"/>
  <c r="Z157" i="31"/>
  <c r="Y178"/>
  <c r="Z158"/>
  <c r="Y179"/>
  <c r="Z179" i="30"/>
  <c r="AA158"/>
  <c r="Z180"/>
  <c r="AA159"/>
  <c r="Y160" i="29"/>
  <c r="Z142"/>
  <c r="Z143"/>
  <c r="Y161"/>
  <c r="AI145" i="28"/>
  <c r="AH163"/>
  <c r="AG166"/>
  <c r="AH148"/>
  <c r="AH146"/>
  <c r="AG164"/>
  <c r="AB158" i="32" l="1"/>
  <c r="AA179"/>
  <c r="AB157"/>
  <c r="AA178"/>
  <c r="AH178" i="30"/>
  <c r="AI157"/>
  <c r="AE156"/>
  <c r="AD177"/>
  <c r="Z178" i="31"/>
  <c r="AA157"/>
  <c r="Z179"/>
  <c r="AA158"/>
  <c r="AA180" i="30"/>
  <c r="AB159"/>
  <c r="AB158"/>
  <c r="AA179"/>
  <c r="AH164" i="28"/>
  <c r="AI146"/>
  <c r="AA143" i="29"/>
  <c r="Z161"/>
  <c r="AI163" i="28"/>
  <c r="AJ145"/>
  <c r="AA142" i="29"/>
  <c r="Z160"/>
  <c r="AH166" i="28"/>
  <c r="AI148"/>
  <c r="AC157" i="32" l="1"/>
  <c r="AB178"/>
  <c r="AC158"/>
  <c r="AB179"/>
  <c r="AI178" i="30"/>
  <c r="AJ157"/>
  <c r="AJ178" s="1"/>
  <c r="AF156"/>
  <c r="AE177"/>
  <c r="E160" i="31"/>
  <c r="F160" s="1"/>
  <c r="AB157"/>
  <c r="AA178"/>
  <c r="AA179"/>
  <c r="AB158"/>
  <c r="AC159" i="30"/>
  <c r="AB180"/>
  <c r="AC158"/>
  <c r="AB179"/>
  <c r="AJ163" i="28"/>
  <c r="AL163" s="1"/>
  <c r="AM163" s="1"/>
  <c r="E127" i="29"/>
  <c r="E145" s="1"/>
  <c r="F145" s="1"/>
  <c r="AB143"/>
  <c r="AA161"/>
  <c r="AI166" i="28"/>
  <c r="AJ148"/>
  <c r="AI164"/>
  <c r="AJ146"/>
  <c r="AA160" i="29"/>
  <c r="AB142"/>
  <c r="AD158" i="32" l="1"/>
  <c r="AC179"/>
  <c r="AD157"/>
  <c r="AC178"/>
  <c r="AL178" i="30"/>
  <c r="AM178" s="1"/>
  <c r="AG156"/>
  <c r="AF177"/>
  <c r="AC158" i="31"/>
  <c r="AB179"/>
  <c r="AC157"/>
  <c r="AB178"/>
  <c r="E163"/>
  <c r="F163" s="1"/>
  <c r="F181"/>
  <c r="G160"/>
  <c r="E161"/>
  <c r="F161" s="1"/>
  <c r="AD158" i="30"/>
  <c r="AC179"/>
  <c r="AD159"/>
  <c r="AC180"/>
  <c r="AJ166" i="28"/>
  <c r="AL166" s="1"/>
  <c r="AM166" s="1"/>
  <c r="E130" i="29"/>
  <c r="E148" s="1"/>
  <c r="F148" s="1"/>
  <c r="AB161"/>
  <c r="AC143"/>
  <c r="AC142"/>
  <c r="AB160"/>
  <c r="F163"/>
  <c r="G145"/>
  <c r="AJ164" i="28"/>
  <c r="AL164" s="1"/>
  <c r="AM164" s="1"/>
  <c r="E128" i="29"/>
  <c r="E146" s="1"/>
  <c r="F146" s="1"/>
  <c r="AE157" i="32" l="1"/>
  <c r="AF157" s="1"/>
  <c r="AG157" s="1"/>
  <c r="AD178"/>
  <c r="AE158"/>
  <c r="AF158" s="1"/>
  <c r="AG158" s="1"/>
  <c r="AD179"/>
  <c r="AG177" i="30"/>
  <c r="AH156"/>
  <c r="AD158" i="31"/>
  <c r="AC179"/>
  <c r="F184"/>
  <c r="G163"/>
  <c r="AD157"/>
  <c r="AC178"/>
  <c r="F182"/>
  <c r="G161"/>
  <c r="G181"/>
  <c r="H160"/>
  <c r="AD179" i="30"/>
  <c r="AE158"/>
  <c r="AD180"/>
  <c r="AE159"/>
  <c r="G146" i="29"/>
  <c r="F164"/>
  <c r="AC160"/>
  <c r="AD142"/>
  <c r="F166"/>
  <c r="G148"/>
  <c r="G163"/>
  <c r="H145"/>
  <c r="AD143"/>
  <c r="AC161"/>
  <c r="AH157" i="32" l="1"/>
  <c r="AG178"/>
  <c r="AG179"/>
  <c r="AH158"/>
  <c r="AF179"/>
  <c r="AE179"/>
  <c r="AF178"/>
  <c r="AE178"/>
  <c r="AH177" i="30"/>
  <c r="AI156"/>
  <c r="G182" i="31"/>
  <c r="H161"/>
  <c r="AD178"/>
  <c r="AE157"/>
  <c r="AD179"/>
  <c r="AE158"/>
  <c r="I160"/>
  <c r="H181"/>
  <c r="G184"/>
  <c r="H163"/>
  <c r="AE180" i="30"/>
  <c r="AF159"/>
  <c r="AF158"/>
  <c r="AE179"/>
  <c r="H146" i="29"/>
  <c r="G164"/>
  <c r="AD161"/>
  <c r="AE143"/>
  <c r="G166"/>
  <c r="H148"/>
  <c r="H163"/>
  <c r="I145"/>
  <c r="AD160"/>
  <c r="AE142"/>
  <c r="AH178" i="32" l="1"/>
  <c r="AI157"/>
  <c r="AH179"/>
  <c r="AI158"/>
  <c r="AJ156" i="30"/>
  <c r="AJ177" s="1"/>
  <c r="AI177"/>
  <c r="AE179" i="31"/>
  <c r="AF158"/>
  <c r="J160"/>
  <c r="I181"/>
  <c r="H184"/>
  <c r="I163"/>
  <c r="I161"/>
  <c r="H182"/>
  <c r="AF157"/>
  <c r="AE178"/>
  <c r="AG158" i="30"/>
  <c r="AF179"/>
  <c r="AG159"/>
  <c r="AF180"/>
  <c r="I148" i="29"/>
  <c r="H166"/>
  <c r="I146"/>
  <c r="H164"/>
  <c r="AE160"/>
  <c r="AF142"/>
  <c r="I163"/>
  <c r="J145"/>
  <c r="AF143"/>
  <c r="AE161"/>
  <c r="AI178" i="32" l="1"/>
  <c r="AJ157"/>
  <c r="AJ178" s="1"/>
  <c r="AI179"/>
  <c r="AJ158"/>
  <c r="AJ179" s="1"/>
  <c r="AL177" i="30"/>
  <c r="AM177" s="1"/>
  <c r="AF178" i="31"/>
  <c r="AG157"/>
  <c r="I184"/>
  <c r="J163"/>
  <c r="J161"/>
  <c r="I182"/>
  <c r="K160"/>
  <c r="J181"/>
  <c r="AF179"/>
  <c r="AG158"/>
  <c r="AH158" i="30"/>
  <c r="AG179"/>
  <c r="AH159"/>
  <c r="AG180"/>
  <c r="I164" i="29"/>
  <c r="J146"/>
  <c r="AF161"/>
  <c r="AG143"/>
  <c r="I166"/>
  <c r="J148"/>
  <c r="AF160"/>
  <c r="AG142"/>
  <c r="J163"/>
  <c r="K145"/>
  <c r="AN177" i="32" l="1"/>
  <c r="AL178"/>
  <c r="AL179"/>
  <c r="K161" i="31"/>
  <c r="J182"/>
  <c r="K181"/>
  <c r="L160"/>
  <c r="AH158"/>
  <c r="AG179"/>
  <c r="AG178"/>
  <c r="AH157"/>
  <c r="K163"/>
  <c r="J184"/>
  <c r="AH179" i="30"/>
  <c r="AI158"/>
  <c r="AH180"/>
  <c r="AI159"/>
  <c r="K163" i="29"/>
  <c r="L145"/>
  <c r="J166"/>
  <c r="K148"/>
  <c r="J164"/>
  <c r="K146"/>
  <c r="AG160"/>
  <c r="AH142"/>
  <c r="AG161"/>
  <c r="AH143"/>
  <c r="L163" i="31" l="1"/>
  <c r="K184"/>
  <c r="AH179"/>
  <c r="AI158"/>
  <c r="L161"/>
  <c r="K182"/>
  <c r="AH178"/>
  <c r="AI157"/>
  <c r="M160"/>
  <c r="L181"/>
  <c r="AJ158" i="30"/>
  <c r="AJ179" s="1"/>
  <c r="AI179"/>
  <c r="AI180"/>
  <c r="AJ159"/>
  <c r="AJ180" s="1"/>
  <c r="L146" i="29"/>
  <c r="K164"/>
  <c r="AI143"/>
  <c r="AH161"/>
  <c r="M145"/>
  <c r="L163"/>
  <c r="AH160"/>
  <c r="AI142"/>
  <c r="L148"/>
  <c r="K166"/>
  <c r="AL179" i="30" l="1"/>
  <c r="N160" i="31"/>
  <c r="M181"/>
  <c r="M161"/>
  <c r="L182"/>
  <c r="M163"/>
  <c r="L184"/>
  <c r="AJ157"/>
  <c r="AI178"/>
  <c r="AI179"/>
  <c r="AJ158"/>
  <c r="AL180" i="30"/>
  <c r="M163" i="29"/>
  <c r="N145"/>
  <c r="L164"/>
  <c r="M146"/>
  <c r="AI161"/>
  <c r="AJ143"/>
  <c r="L166"/>
  <c r="M148"/>
  <c r="AJ142"/>
  <c r="AI160"/>
  <c r="AJ179" i="31" l="1"/>
  <c r="E137" i="32"/>
  <c r="E158" s="1"/>
  <c r="F158" s="1"/>
  <c r="AJ178" i="31"/>
  <c r="AL178" s="1"/>
  <c r="AM178" s="1"/>
  <c r="E136" i="32"/>
  <c r="E157" s="1"/>
  <c r="F157" s="1"/>
  <c r="AJ160" i="29"/>
  <c r="AL160" s="1"/>
  <c r="AM160" s="1"/>
  <c r="AN160" s="1"/>
  <c r="E137" i="30"/>
  <c r="AJ161" i="29"/>
  <c r="AL161" s="1"/>
  <c r="AM161" s="1"/>
  <c r="AN161" s="1"/>
  <c r="E138" i="30"/>
  <c r="AL179" i="31"/>
  <c r="AM179" s="1"/>
  <c r="M184"/>
  <c r="N163"/>
  <c r="O160"/>
  <c r="N181"/>
  <c r="N161"/>
  <c r="M182"/>
  <c r="N163" i="29"/>
  <c r="O145"/>
  <c r="N148"/>
  <c r="M166"/>
  <c r="N146"/>
  <c r="M164"/>
  <c r="F158" i="30" l="1"/>
  <c r="G179" s="1"/>
  <c r="E158"/>
  <c r="F159"/>
  <c r="E159"/>
  <c r="F179" i="32"/>
  <c r="G179"/>
  <c r="F178"/>
  <c r="AK178" s="1"/>
  <c r="AM178" s="1"/>
  <c r="AN178" s="1"/>
  <c r="G178"/>
  <c r="G159" i="30"/>
  <c r="F180"/>
  <c r="O161" i="31"/>
  <c r="N182"/>
  <c r="P160"/>
  <c r="O181"/>
  <c r="O163"/>
  <c r="N184"/>
  <c r="O146" i="29"/>
  <c r="N164"/>
  <c r="P145"/>
  <c r="O163"/>
  <c r="O148"/>
  <c r="N166"/>
  <c r="F179" i="30" l="1"/>
  <c r="AK179" s="1"/>
  <c r="AM179" s="1"/>
  <c r="AK179" i="32"/>
  <c r="AM179" s="1"/>
  <c r="G180" i="30"/>
  <c r="H180"/>
  <c r="P163" i="31"/>
  <c r="O184"/>
  <c r="O182"/>
  <c r="P161"/>
  <c r="P181"/>
  <c r="Q160"/>
  <c r="O164" i="29"/>
  <c r="P146"/>
  <c r="Q145"/>
  <c r="P163"/>
  <c r="O166"/>
  <c r="P148"/>
  <c r="AN179" i="32" l="1"/>
  <c r="AK180" i="30"/>
  <c r="AM180" s="1"/>
  <c r="Q163" i="31"/>
  <c r="P184"/>
  <c r="Q181"/>
  <c r="R160"/>
  <c r="P182"/>
  <c r="Q161"/>
  <c r="R145" i="29"/>
  <c r="Q163"/>
  <c r="P166"/>
  <c r="Q148"/>
  <c r="P164"/>
  <c r="Q146"/>
  <c r="AN180" i="32" l="1"/>
  <c r="Q184" i="31"/>
  <c r="R163"/>
  <c r="Q182"/>
  <c r="R161"/>
  <c r="S160"/>
  <c r="R181"/>
  <c r="S145" i="29"/>
  <c r="R163"/>
  <c r="Q164"/>
  <c r="R146"/>
  <c r="R148"/>
  <c r="Q166"/>
  <c r="T160" i="31" l="1"/>
  <c r="S181"/>
  <c r="S163"/>
  <c r="R184"/>
  <c r="S161"/>
  <c r="R182"/>
  <c r="T145" i="29"/>
  <c r="S163"/>
  <c r="R166"/>
  <c r="S148"/>
  <c r="S146"/>
  <c r="R164"/>
  <c r="T161" i="31" l="1"/>
  <c r="S182"/>
  <c r="U160"/>
  <c r="T181"/>
  <c r="AK181" s="1"/>
  <c r="S184"/>
  <c r="T163"/>
  <c r="S164" i="29"/>
  <c r="T146"/>
  <c r="T163"/>
  <c r="AK163" s="1"/>
  <c r="U145"/>
  <c r="T148"/>
  <c r="S166"/>
  <c r="U161" i="31" l="1"/>
  <c r="T182"/>
  <c r="AK182" s="1"/>
  <c r="U163"/>
  <c r="T184"/>
  <c r="AK184" s="1"/>
  <c r="V160"/>
  <c r="U181"/>
  <c r="T166" i="29"/>
  <c r="AK166" s="1"/>
  <c r="U148"/>
  <c r="T164"/>
  <c r="AK164" s="1"/>
  <c r="U146"/>
  <c r="V145"/>
  <c r="U163"/>
  <c r="W160" i="31" l="1"/>
  <c r="V181"/>
  <c r="V161"/>
  <c r="U182"/>
  <c r="V163"/>
  <c r="U184"/>
  <c r="V146" i="29"/>
  <c r="U164"/>
  <c r="W145"/>
  <c r="V163"/>
  <c r="U166"/>
  <c r="V148"/>
  <c r="W163" i="31" l="1"/>
  <c r="V184"/>
  <c r="X160"/>
  <c r="W181"/>
  <c r="W161"/>
  <c r="V182"/>
  <c r="W146" i="29"/>
  <c r="V164"/>
  <c r="V166"/>
  <c r="W148"/>
  <c r="W163"/>
  <c r="X145"/>
  <c r="X161" i="31" l="1"/>
  <c r="W182"/>
  <c r="X163"/>
  <c r="W184"/>
  <c r="Y160"/>
  <c r="X181"/>
  <c r="W164" i="29"/>
  <c r="X146"/>
  <c r="X163"/>
  <c r="Y145"/>
  <c r="X148"/>
  <c r="W166"/>
  <c r="Z160" i="31" l="1"/>
  <c r="Y181"/>
  <c r="Y161"/>
  <c r="X182"/>
  <c r="Y163"/>
  <c r="X184"/>
  <c r="X166" i="29"/>
  <c r="Y148"/>
  <c r="X164"/>
  <c r="Y146"/>
  <c r="Y163"/>
  <c r="Z145"/>
  <c r="Z163" i="31" l="1"/>
  <c r="Y184"/>
  <c r="AA160"/>
  <c r="Z181"/>
  <c r="Z161"/>
  <c r="Y182"/>
  <c r="Z163" i="29"/>
  <c r="AA145"/>
  <c r="Y166"/>
  <c r="Z148"/>
  <c r="Y164"/>
  <c r="Z146"/>
  <c r="AA161" i="31" l="1"/>
  <c r="Z182"/>
  <c r="Z184"/>
  <c r="AA163"/>
  <c r="AB160"/>
  <c r="AA181"/>
  <c r="AA146" i="29"/>
  <c r="Z164"/>
  <c r="AA163"/>
  <c r="AB145"/>
  <c r="AA148"/>
  <c r="Z166"/>
  <c r="AC160" i="31" l="1"/>
  <c r="AB181"/>
  <c r="AB161"/>
  <c r="AA182"/>
  <c r="AB163"/>
  <c r="AA184"/>
  <c r="AB146" i="29"/>
  <c r="AA164"/>
  <c r="AA166"/>
  <c r="AB148"/>
  <c r="AB163"/>
  <c r="AC145"/>
  <c r="AC163" i="31" l="1"/>
  <c r="AB184"/>
  <c r="AD160"/>
  <c r="AC181"/>
  <c r="AC161"/>
  <c r="AB182"/>
  <c r="AC146" i="29"/>
  <c r="AB164"/>
  <c r="AD145"/>
  <c r="AC163"/>
  <c r="AB166"/>
  <c r="AC148"/>
  <c r="AD161" i="31" l="1"/>
  <c r="AC182"/>
  <c r="AD163"/>
  <c r="AC184"/>
  <c r="AE160"/>
  <c r="AD181"/>
  <c r="AC164" i="29"/>
  <c r="AD146"/>
  <c r="AD148"/>
  <c r="AC166"/>
  <c r="AE145"/>
  <c r="AD163"/>
  <c r="AF160" i="31" l="1"/>
  <c r="AE181"/>
  <c r="AE161"/>
  <c r="AD182"/>
  <c r="AE163"/>
  <c r="AD184"/>
  <c r="AE163" i="29"/>
  <c r="AF145"/>
  <c r="AD164"/>
  <c r="AE146"/>
  <c r="AD166"/>
  <c r="AE148"/>
  <c r="AF163" i="31" l="1"/>
  <c r="AE184"/>
  <c r="AF181"/>
  <c r="AG160"/>
  <c r="AF161"/>
  <c r="AE182"/>
  <c r="AF148" i="29"/>
  <c r="AE166"/>
  <c r="AF163"/>
  <c r="AG145"/>
  <c r="AE164"/>
  <c r="AF146"/>
  <c r="AF182" i="31" l="1"/>
  <c r="AG161"/>
  <c r="AG163"/>
  <c r="AF184"/>
  <c r="AG181"/>
  <c r="AH160"/>
  <c r="AF166" i="29"/>
  <c r="AG148"/>
  <c r="AG146"/>
  <c r="AF164"/>
  <c r="AH145"/>
  <c r="AG163"/>
  <c r="AH163" i="31" l="1"/>
  <c r="AG184"/>
  <c r="AI160"/>
  <c r="AH181"/>
  <c r="AH161"/>
  <c r="AG182"/>
  <c r="AH163" i="29"/>
  <c r="AI145"/>
  <c r="AH148"/>
  <c r="AG166"/>
  <c r="AG164"/>
  <c r="AH146"/>
  <c r="AI161" i="31" l="1"/>
  <c r="AH182"/>
  <c r="AH184"/>
  <c r="AI163"/>
  <c r="AJ160"/>
  <c r="AI181"/>
  <c r="AI146" i="29"/>
  <c r="AH164"/>
  <c r="AI163"/>
  <c r="AJ145"/>
  <c r="AH166"/>
  <c r="AI148"/>
  <c r="AJ181" i="31" l="1"/>
  <c r="AL181" s="1"/>
  <c r="AM181" s="1"/>
  <c r="E139" i="32"/>
  <c r="E160" s="1"/>
  <c r="F160" s="1"/>
  <c r="AJ163" i="29"/>
  <c r="AL163" s="1"/>
  <c r="AM163" s="1"/>
  <c r="AN163" s="1"/>
  <c r="E140" i="30"/>
  <c r="AJ161" i="31"/>
  <c r="AI182"/>
  <c r="AI184"/>
  <c r="AJ163"/>
  <c r="AI166" i="29"/>
  <c r="AJ148"/>
  <c r="AI164"/>
  <c r="AJ146"/>
  <c r="F161" i="30" l="1"/>
  <c r="F182" s="1"/>
  <c r="E161"/>
  <c r="AJ184" i="31"/>
  <c r="AL184" s="1"/>
  <c r="AM184" s="1"/>
  <c r="E142" i="32"/>
  <c r="E163" s="1"/>
  <c r="F163" s="1"/>
  <c r="AJ182" i="31"/>
  <c r="E140" i="32"/>
  <c r="E161" s="1"/>
  <c r="F161" s="1"/>
  <c r="F181"/>
  <c r="G160"/>
  <c r="AJ164" i="29"/>
  <c r="E141" i="30"/>
  <c r="AJ166" i="29"/>
  <c r="AL166" s="1"/>
  <c r="AM166" s="1"/>
  <c r="AN166" s="1"/>
  <c r="E143" i="30"/>
  <c r="AL182" i="31"/>
  <c r="AM182" s="1"/>
  <c r="AL164" i="29"/>
  <c r="AM164" s="1"/>
  <c r="AN164" s="1"/>
  <c r="F164" i="30" l="1"/>
  <c r="F185" s="1"/>
  <c r="E164"/>
  <c r="F162"/>
  <c r="E162"/>
  <c r="G161"/>
  <c r="H161" s="1"/>
  <c r="H160" i="32"/>
  <c r="G181"/>
  <c r="G163"/>
  <c r="F184"/>
  <c r="G161"/>
  <c r="F182"/>
  <c r="G162" i="30"/>
  <c r="F183"/>
  <c r="G182"/>
  <c r="G164" l="1"/>
  <c r="G185" s="1"/>
  <c r="H181" i="32"/>
  <c r="I160"/>
  <c r="H161"/>
  <c r="G182"/>
  <c r="H163"/>
  <c r="G184"/>
  <c r="I161" i="30"/>
  <c r="H182"/>
  <c r="H162"/>
  <c r="G183"/>
  <c r="H164" l="1"/>
  <c r="I164" s="1"/>
  <c r="H184" i="32"/>
  <c r="I163"/>
  <c r="I181"/>
  <c r="J160"/>
  <c r="I161"/>
  <c r="H182"/>
  <c r="J161" i="30"/>
  <c r="I182"/>
  <c r="I162"/>
  <c r="H183"/>
  <c r="H185"/>
  <c r="I182" i="32" l="1"/>
  <c r="J161"/>
  <c r="J163"/>
  <c r="I184"/>
  <c r="J181"/>
  <c r="K160"/>
  <c r="J164" i="30"/>
  <c r="I185"/>
  <c r="K161"/>
  <c r="J182"/>
  <c r="J162"/>
  <c r="I183"/>
  <c r="K181" i="32" l="1"/>
  <c r="L160"/>
  <c r="K161"/>
  <c r="J182"/>
  <c r="J184"/>
  <c r="K163"/>
  <c r="K162" i="30"/>
  <c r="J183"/>
  <c r="J185"/>
  <c r="K164"/>
  <c r="K182"/>
  <c r="L161"/>
  <c r="L161" i="32" l="1"/>
  <c r="K182"/>
  <c r="L163"/>
  <c r="K184"/>
  <c r="L181"/>
  <c r="M160"/>
  <c r="K183" i="30"/>
  <c r="L162"/>
  <c r="L182"/>
  <c r="M161"/>
  <c r="K185"/>
  <c r="L164"/>
  <c r="M161" i="32" l="1"/>
  <c r="L182"/>
  <c r="N160"/>
  <c r="M181"/>
  <c r="M163"/>
  <c r="L184"/>
  <c r="M164" i="30"/>
  <c r="L185"/>
  <c r="M162"/>
  <c r="L183"/>
  <c r="M182"/>
  <c r="N161"/>
  <c r="M182" i="32" l="1"/>
  <c r="N161"/>
  <c r="M184"/>
  <c r="N163"/>
  <c r="N181"/>
  <c r="O160"/>
  <c r="N164" i="30"/>
  <c r="M185"/>
  <c r="N182"/>
  <c r="O161"/>
  <c r="N162"/>
  <c r="M183"/>
  <c r="O181" i="32" l="1"/>
  <c r="P160"/>
  <c r="N182"/>
  <c r="O161"/>
  <c r="N184"/>
  <c r="O163"/>
  <c r="N183" i="30"/>
  <c r="O162"/>
  <c r="O164"/>
  <c r="N185"/>
  <c r="O182"/>
  <c r="P161"/>
  <c r="O184" i="32" l="1"/>
  <c r="P163"/>
  <c r="P181"/>
  <c r="Q160"/>
  <c r="O182"/>
  <c r="P161"/>
  <c r="Q161" i="30"/>
  <c r="P182"/>
  <c r="P162"/>
  <c r="O183"/>
  <c r="O185"/>
  <c r="P164"/>
  <c r="P182" i="32" l="1"/>
  <c r="Q161"/>
  <c r="P184"/>
  <c r="Q163"/>
  <c r="R160"/>
  <c r="Q181"/>
  <c r="Q182" i="30"/>
  <c r="R161"/>
  <c r="Q164"/>
  <c r="P185"/>
  <c r="Q162"/>
  <c r="P183"/>
  <c r="S160" i="32" l="1"/>
  <c r="R181"/>
  <c r="R161"/>
  <c r="Q182"/>
  <c r="Q184"/>
  <c r="R163"/>
  <c r="Q183" i="30"/>
  <c r="R162"/>
  <c r="S161"/>
  <c r="R182"/>
  <c r="Q185"/>
  <c r="R164"/>
  <c r="S181" i="32" l="1"/>
  <c r="T160"/>
  <c r="R184"/>
  <c r="S163"/>
  <c r="S161"/>
  <c r="R182"/>
  <c r="S164" i="30"/>
  <c r="R185"/>
  <c r="S162"/>
  <c r="R183"/>
  <c r="T161"/>
  <c r="S182"/>
  <c r="S182" i="32" l="1"/>
  <c r="T161"/>
  <c r="U160"/>
  <c r="T181"/>
  <c r="AK181" s="1"/>
  <c r="S184"/>
  <c r="T163"/>
  <c r="T182" i="30"/>
  <c r="AK182" s="1"/>
  <c r="U161"/>
  <c r="S185"/>
  <c r="T164"/>
  <c r="S183"/>
  <c r="T162"/>
  <c r="T184" i="32" l="1"/>
  <c r="AK184" s="1"/>
  <c r="U163"/>
  <c r="U181"/>
  <c r="V160"/>
  <c r="T182"/>
  <c r="AK182" s="1"/>
  <c r="U161"/>
  <c r="U162" i="30"/>
  <c r="T183"/>
  <c r="AK183" s="1"/>
  <c r="U182"/>
  <c r="V161"/>
  <c r="T185"/>
  <c r="AK185" s="1"/>
  <c r="U164"/>
  <c r="U182" i="32" l="1"/>
  <c r="V161"/>
  <c r="V163"/>
  <c r="U184"/>
  <c r="V181"/>
  <c r="W160"/>
  <c r="U183" i="30"/>
  <c r="V162"/>
  <c r="U185"/>
  <c r="V164"/>
  <c r="V182"/>
  <c r="W161"/>
  <c r="W181" i="32" l="1"/>
  <c r="X160"/>
  <c r="V182"/>
  <c r="W161"/>
  <c r="W163"/>
  <c r="V184"/>
  <c r="V183" i="30"/>
  <c r="W162"/>
  <c r="W182"/>
  <c r="X161"/>
  <c r="V185"/>
  <c r="W164"/>
  <c r="W182" i="32" l="1"/>
  <c r="X161"/>
  <c r="Y160"/>
  <c r="X181"/>
  <c r="W184"/>
  <c r="X163"/>
  <c r="X182" i="30"/>
  <c r="Y161"/>
  <c r="W183"/>
  <c r="X162"/>
  <c r="W185"/>
  <c r="X164"/>
  <c r="X184" i="32" l="1"/>
  <c r="Y163"/>
  <c r="X182"/>
  <c r="Y161"/>
  <c r="Y181"/>
  <c r="Z160"/>
  <c r="X183" i="30"/>
  <c r="Y162"/>
  <c r="X185"/>
  <c r="Y164"/>
  <c r="Y182"/>
  <c r="Z161"/>
  <c r="Z181" i="32" l="1"/>
  <c r="AA160"/>
  <c r="Y184"/>
  <c r="Z163"/>
  <c r="Y182"/>
  <c r="Z161"/>
  <c r="Y185" i="30"/>
  <c r="Z164"/>
  <c r="Y183"/>
  <c r="Z162"/>
  <c r="Z182"/>
  <c r="AA161"/>
  <c r="Z182" i="32" l="1"/>
  <c r="AA161"/>
  <c r="AA181"/>
  <c r="AB160"/>
  <c r="Z184"/>
  <c r="AA163"/>
  <c r="Z183" i="30"/>
  <c r="AA162"/>
  <c r="Z185"/>
  <c r="AA164"/>
  <c r="AA182"/>
  <c r="AB161"/>
  <c r="AA182" i="32" l="1"/>
  <c r="AB161"/>
  <c r="AA184"/>
  <c r="AB163"/>
  <c r="AB181"/>
  <c r="AC160"/>
  <c r="AB182" i="30"/>
  <c r="AC161"/>
  <c r="AA183"/>
  <c r="AB162"/>
  <c r="AA185"/>
  <c r="AB164"/>
  <c r="AC181" i="32" l="1"/>
  <c r="AD160"/>
  <c r="AB182"/>
  <c r="AC161"/>
  <c r="AB184"/>
  <c r="AC163"/>
  <c r="AB185" i="30"/>
  <c r="AC164"/>
  <c r="AC182"/>
  <c r="AD161"/>
  <c r="AB183"/>
  <c r="AC162"/>
  <c r="AC184" i="32" l="1"/>
  <c r="AD163"/>
  <c r="AD181"/>
  <c r="AE160"/>
  <c r="AC182"/>
  <c r="AD161"/>
  <c r="AC183" i="30"/>
  <c r="AD162"/>
  <c r="AC185"/>
  <c r="AD164"/>
  <c r="AD182"/>
  <c r="AE161"/>
  <c r="AD182" i="32" l="1"/>
  <c r="AE161"/>
  <c r="AD184"/>
  <c r="AE163"/>
  <c r="AE181"/>
  <c r="AF160"/>
  <c r="AE182" i="30"/>
  <c r="AF161"/>
  <c r="AD183"/>
  <c r="AE162"/>
  <c r="AD185"/>
  <c r="AE164"/>
  <c r="AF181" i="32" l="1"/>
  <c r="AG160"/>
  <c r="AE182"/>
  <c r="AF161"/>
  <c r="AE184"/>
  <c r="AF163"/>
  <c r="AE185" i="30"/>
  <c r="AF164"/>
  <c r="AF182"/>
  <c r="AG161"/>
  <c r="AE183"/>
  <c r="AF162"/>
  <c r="AG163" i="32" l="1"/>
  <c r="AF184"/>
  <c r="AG181"/>
  <c r="AH160"/>
  <c r="AF182"/>
  <c r="AG161"/>
  <c r="AF183" i="30"/>
  <c r="AG162"/>
  <c r="AF185"/>
  <c r="AG164"/>
  <c r="AG182"/>
  <c r="AH161"/>
  <c r="AG184" i="32" l="1"/>
  <c r="AH163"/>
  <c r="AH161"/>
  <c r="AG182"/>
  <c r="AH181"/>
  <c r="AI160"/>
  <c r="AI161" i="30"/>
  <c r="AH182"/>
  <c r="AG183"/>
  <c r="AH162"/>
  <c r="AG185"/>
  <c r="AH164"/>
  <c r="AI181" i="32" l="1"/>
  <c r="AJ160"/>
  <c r="AJ181" s="1"/>
  <c r="AH184"/>
  <c r="AI163"/>
  <c r="AH182"/>
  <c r="AI161"/>
  <c r="AI182" i="30"/>
  <c r="AJ161"/>
  <c r="AJ182" s="1"/>
  <c r="AH185"/>
  <c r="AI164"/>
  <c r="AH183"/>
  <c r="AI162"/>
  <c r="AI182" i="32" l="1"/>
  <c r="AJ161"/>
  <c r="AJ182" s="1"/>
  <c r="AI184"/>
  <c r="AJ163"/>
  <c r="AJ184" s="1"/>
  <c r="AL181"/>
  <c r="AM181" s="1"/>
  <c r="AN181" s="1"/>
  <c r="AL182" i="30"/>
  <c r="AM182" s="1"/>
  <c r="AI183"/>
  <c r="AJ162"/>
  <c r="AJ183" s="1"/>
  <c r="AI185"/>
  <c r="AJ164"/>
  <c r="AJ185" s="1"/>
  <c r="AL182" i="32" l="1"/>
  <c r="AM182" s="1"/>
  <c r="AN182" s="1"/>
  <c r="AL184"/>
  <c r="AM184" s="1"/>
  <c r="AN184" s="1"/>
  <c r="AL185" i="30"/>
  <c r="AM185" s="1"/>
  <c r="AL183"/>
  <c r="AM183" s="1"/>
  <c r="AN183" i="32" l="1"/>
</calcChain>
</file>

<file path=xl/comments1.xml><?xml version="1.0" encoding="utf-8"?>
<comments xmlns="http://schemas.openxmlformats.org/spreadsheetml/2006/main">
  <authors>
    <author>prathama.sindhu</author>
  </authors>
  <commentList>
    <comment ref="K7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R7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S7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</commentList>
</comments>
</file>

<file path=xl/comments2.xml><?xml version="1.0" encoding="utf-8"?>
<comments xmlns="http://schemas.openxmlformats.org/spreadsheetml/2006/main">
  <authors>
    <author>prathama.sindhu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</commentList>
</comments>
</file>

<file path=xl/comments3.xml><?xml version="1.0" encoding="utf-8"?>
<comments xmlns="http://schemas.openxmlformats.org/spreadsheetml/2006/main">
  <authors>
    <author>prathama.sindhu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</commentList>
</comments>
</file>

<file path=xl/comments4.xml><?xml version="1.0" encoding="utf-8"?>
<comments xmlns="http://schemas.openxmlformats.org/spreadsheetml/2006/main">
  <authors>
    <author>prathama.sindhu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</commentList>
</comments>
</file>

<file path=xl/comments5.xml><?xml version="1.0" encoding="utf-8"?>
<comments xmlns="http://schemas.openxmlformats.org/spreadsheetml/2006/main">
  <authors>
    <author>prathama.sindhu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</commentList>
</comments>
</file>

<file path=xl/comments6.xml><?xml version="1.0" encoding="utf-8"?>
<comments xmlns="http://schemas.openxmlformats.org/spreadsheetml/2006/main">
  <authors>
    <author>prathama.sindhu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prathama.sindhu:</t>
        </r>
        <r>
          <rPr>
            <sz val="9"/>
            <color indexed="81"/>
            <rFont val="Tahoma"/>
            <family val="2"/>
          </rPr>
          <t xml:space="preserve">
FM MATI
</t>
        </r>
      </text>
    </comment>
  </commentList>
</comments>
</file>

<file path=xl/sharedStrings.xml><?xml version="1.0" encoding="utf-8"?>
<sst xmlns="http://schemas.openxmlformats.org/spreadsheetml/2006/main" count="1434" uniqueCount="107">
  <si>
    <t>KONVERSI</t>
  </si>
  <si>
    <t>AREA</t>
  </si>
  <si>
    <t>PLANT STEAM BOILER 10 TON</t>
  </si>
  <si>
    <t>PLANT STEAM BOILER 5 TON</t>
  </si>
  <si>
    <t xml:space="preserve">PLANT STEAM HEADER </t>
  </si>
  <si>
    <t>HNI STEAM PRODUKSI (RUBY)</t>
  </si>
  <si>
    <t>HNI STEAM PRODUKSI (RETORT)</t>
  </si>
  <si>
    <t>HNI STEAM PRODUKSI (GREEK)</t>
  </si>
  <si>
    <t>PGN GAS</t>
  </si>
  <si>
    <t>PLANT GAS BOILER 10 T</t>
  </si>
  <si>
    <t xml:space="preserve">PLANT GAS BOILER 5 T </t>
  </si>
  <si>
    <t>PLANT CONDENSATE HEADER</t>
  </si>
  <si>
    <t>HNI CONDENSATE HEADER (RETORT &amp; GREEK)</t>
  </si>
  <si>
    <t>PLANT LOSSES (PERCENTAGE)</t>
  </si>
  <si>
    <t>P1</t>
  </si>
  <si>
    <t>P2</t>
  </si>
  <si>
    <t>T1</t>
  </si>
  <si>
    <t>T2</t>
  </si>
  <si>
    <t>UOM</t>
  </si>
  <si>
    <t>BAR</t>
  </si>
  <si>
    <t>C</t>
  </si>
  <si>
    <t>NM3</t>
  </si>
  <si>
    <t>CONVERTION M3 TO NM3</t>
  </si>
  <si>
    <t>PLANT STEAM CONSUMPTION (REALIZATION)</t>
  </si>
  <si>
    <t>NFI STEAM CONSUMPTION (REALIZATION)</t>
  </si>
  <si>
    <t>HNI STEAM CONSUMPTION (REALIZATION)</t>
  </si>
  <si>
    <t>PLANT CONDENSATE CONSUMPTION (REALIZATION)</t>
  </si>
  <si>
    <t>PLANT LOSSES CONSUMPTION (REALIZATION)</t>
  </si>
  <si>
    <t>HNI CONDENSATE CONSUMPTION (REALIZATION)</t>
  </si>
  <si>
    <t>PLANT GAS CONSUMPTION (REALIZATION)</t>
  </si>
  <si>
    <t>NFI GAS CONSUMPTION (REALIZATION)</t>
  </si>
  <si>
    <t>HNI GAS CONSUMPTION (REALIZATION)</t>
  </si>
  <si>
    <t>CONSUMPTION</t>
  </si>
  <si>
    <t>KG</t>
  </si>
  <si>
    <t>COMPARISON</t>
  </si>
  <si>
    <t>STEAM READING</t>
  </si>
  <si>
    <t>GAS READING</t>
  </si>
  <si>
    <t>EFFICIENCY OF CONSUMPTION &amp; COST</t>
  </si>
  <si>
    <t>COMPARISON OF CONSUMPTION</t>
  </si>
  <si>
    <t>MONITORING STEAM &amp; GAS</t>
  </si>
  <si>
    <t>GAS</t>
  </si>
  <si>
    <t>STEAM</t>
  </si>
  <si>
    <t>Note:</t>
  </si>
  <si>
    <t>Telah Terinstall FM</t>
  </si>
  <si>
    <t>RUBY</t>
  </si>
  <si>
    <t>GREEK</t>
  </si>
  <si>
    <t>RETORT</t>
  </si>
  <si>
    <t>NFI</t>
  </si>
  <si>
    <t>HNI</t>
  </si>
  <si>
    <t>Ruby</t>
  </si>
  <si>
    <t>Greek</t>
  </si>
  <si>
    <t>Retort</t>
  </si>
  <si>
    <t>MMBTU</t>
  </si>
  <si>
    <t>PGN GAS (MMBTU)</t>
  </si>
  <si>
    <t xml:space="preserve">    </t>
  </si>
  <si>
    <t>Tue</t>
  </si>
  <si>
    <t>Wed</t>
  </si>
  <si>
    <t>Thu</t>
  </si>
  <si>
    <t>Fri</t>
  </si>
  <si>
    <t>Sat</t>
  </si>
  <si>
    <t>Sun</t>
  </si>
  <si>
    <t>Mon</t>
  </si>
  <si>
    <t>WORK DAYS</t>
  </si>
  <si>
    <t>FRC</t>
  </si>
  <si>
    <t>Summary</t>
  </si>
  <si>
    <t>OFF</t>
  </si>
  <si>
    <t>NFI &amp; HNI</t>
  </si>
  <si>
    <t>Maintenance</t>
  </si>
  <si>
    <t xml:space="preserve">     </t>
  </si>
  <si>
    <t>Boiler A</t>
  </si>
  <si>
    <t>hour</t>
  </si>
  <si>
    <t>Boiler B</t>
  </si>
  <si>
    <t>Compressor 1  (Ingersoll Rand)</t>
  </si>
  <si>
    <t>Compressor 2 (Hitachi)</t>
  </si>
  <si>
    <t>Compressor 3 (Hitachi)</t>
  </si>
  <si>
    <t>Chiller A Compressor #1</t>
  </si>
  <si>
    <t>Chiller A Compressor #2</t>
  </si>
  <si>
    <t>Chiller B Compressor #1</t>
  </si>
  <si>
    <t>Chiller B Compressor #2</t>
  </si>
  <si>
    <t>Chiller Circulation Pump #1</t>
  </si>
  <si>
    <t>Chiller Circulation Pump #2</t>
  </si>
  <si>
    <t>Chiller Circulation Pump #3</t>
  </si>
  <si>
    <t>Cooling Tower Transfer Pump #1</t>
  </si>
  <si>
    <t>Cooling Tower Transfer Pump #2</t>
  </si>
  <si>
    <r>
      <t xml:space="preserve">RUN HOUR </t>
    </r>
    <r>
      <rPr>
        <b/>
        <sz val="11"/>
        <color theme="1"/>
        <rFont val="Browallia New"/>
        <family val="2"/>
      </rPr>
      <t>(MONITORING)</t>
    </r>
  </si>
  <si>
    <r>
      <t xml:space="preserve">RUN HOUR </t>
    </r>
    <r>
      <rPr>
        <b/>
        <sz val="11"/>
        <color theme="1"/>
        <rFont val="Browallia New"/>
        <family val="2"/>
      </rPr>
      <t>(CONSUMPTION)</t>
    </r>
  </si>
  <si>
    <t>16-31</t>
  </si>
  <si>
    <t>01-15</t>
  </si>
  <si>
    <t>TAHUN 2020</t>
  </si>
  <si>
    <t>26-31</t>
  </si>
  <si>
    <t>1-20</t>
  </si>
  <si>
    <t>YTD</t>
  </si>
  <si>
    <t>YTD Q1</t>
  </si>
  <si>
    <t>NFI&amp;HNI</t>
  </si>
  <si>
    <t>=IF(AND(E105="OFF",AND(E101=0,OR(E4="Mon",E4="Tue",E4="Wed",E4="Thu",E4="Fri"))),E83,0)</t>
  </si>
  <si>
    <t xml:space="preserve">  </t>
  </si>
  <si>
    <t>Total Konsumsi GAS (NFI + Greek)</t>
  </si>
  <si>
    <t>Total Konsumsi GAS - (Ruby + NFI + Greek)</t>
  </si>
  <si>
    <t>Total Konsumsi GAS - Ruby + Greek</t>
  </si>
  <si>
    <t>Total Konsumsi GAS - NFI Only </t>
  </si>
  <si>
    <t>Total Konsumsi GAS -  GREEK Only</t>
  </si>
  <si>
    <t>TFTC</t>
  </si>
  <si>
    <t>Total Konsumsi GAS (NFI + Ruby)</t>
  </si>
  <si>
    <t>YTD Q2</t>
  </si>
  <si>
    <t>Forklift</t>
  </si>
  <si>
    <t>Panel Deepsea Genset</t>
  </si>
  <si>
    <t>Engine Genset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</si>
</sst>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1A2C46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1A2C4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8F311"/>
      <name val="Calibri"/>
      <family val="2"/>
      <scheme val="minor"/>
    </font>
    <font>
      <b/>
      <sz val="11"/>
      <color theme="1"/>
      <name val="Browallia New"/>
      <family val="2"/>
    </font>
    <font>
      <sz val="8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FB5A3F"/>
        <bgColor indexed="64"/>
      </patternFill>
    </fill>
    <fill>
      <patternFill patternType="solid">
        <fgColor rgb="FF5B050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A2C4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5">
    <xf numFmtId="0" fontId="0" fillId="0" borderId="0" xfId="0"/>
    <xf numFmtId="0" fontId="4" fillId="0" borderId="0" xfId="1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1" applyFill="1"/>
    <xf numFmtId="0" fontId="6" fillId="0" borderId="0" xfId="1" applyFont="1" applyFill="1"/>
    <xf numFmtId="0" fontId="3" fillId="2" borderId="3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0" xfId="1" applyFont="1"/>
    <xf numFmtId="164" fontId="7" fillId="0" borderId="0" xfId="4" applyNumberFormat="1" applyFont="1"/>
    <xf numFmtId="0" fontId="2" fillId="0" borderId="0" xfId="1" applyFont="1"/>
    <xf numFmtId="0" fontId="2" fillId="0" borderId="0" xfId="1" applyFont="1" applyBorder="1"/>
    <xf numFmtId="164" fontId="2" fillId="0" borderId="0" xfId="4" applyNumberFormat="1" applyFont="1" applyBorder="1"/>
    <xf numFmtId="0" fontId="8" fillId="0" borderId="0" xfId="1" applyFont="1"/>
    <xf numFmtId="164" fontId="2" fillId="0" borderId="0" xfId="4" applyNumberFormat="1" applyFont="1"/>
    <xf numFmtId="0" fontId="9" fillId="0" borderId="0" xfId="1" applyFont="1"/>
    <xf numFmtId="0" fontId="10" fillId="3" borderId="0" xfId="1" applyFont="1" applyFill="1" applyAlignment="1">
      <alignment wrapText="1"/>
    </xf>
    <xf numFmtId="0" fontId="10" fillId="0" borderId="0" xfId="1" applyFont="1" applyFill="1" applyAlignment="1">
      <alignment wrapText="1"/>
    </xf>
    <xf numFmtId="0" fontId="10" fillId="3" borderId="3" xfId="1" applyFont="1" applyFill="1" applyBorder="1"/>
    <xf numFmtId="164" fontId="10" fillId="3" borderId="0" xfId="4" applyNumberFormat="1" applyFont="1" applyFill="1" applyAlignment="1">
      <alignment wrapText="1"/>
    </xf>
    <xf numFmtId="0" fontId="11" fillId="0" borderId="1" xfId="1" applyFont="1" applyFill="1" applyBorder="1" applyAlignment="1">
      <alignment wrapText="1"/>
    </xf>
    <xf numFmtId="0" fontId="6" fillId="0" borderId="1" xfId="1" applyFont="1" applyFill="1" applyBorder="1"/>
    <xf numFmtId="43" fontId="6" fillId="0" borderId="1" xfId="4" applyFont="1" applyFill="1" applyBorder="1" applyAlignment="1">
      <alignment wrapText="1"/>
    </xf>
    <xf numFmtId="0" fontId="6" fillId="5" borderId="1" xfId="1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43" fontId="6" fillId="4" borderId="1" xfId="4" applyFont="1" applyFill="1" applyBorder="1"/>
    <xf numFmtId="43" fontId="6" fillId="0" borderId="1" xfId="4" applyFont="1" applyBorder="1"/>
    <xf numFmtId="0" fontId="2" fillId="6" borderId="1" xfId="1" applyFont="1" applyFill="1" applyBorder="1"/>
    <xf numFmtId="0" fontId="2" fillId="0" borderId="1" xfId="1" applyFont="1" applyBorder="1"/>
    <xf numFmtId="43" fontId="2" fillId="0" borderId="1" xfId="4" applyFont="1" applyBorder="1"/>
    <xf numFmtId="0" fontId="2" fillId="5" borderId="1" xfId="1" applyFont="1" applyFill="1" applyBorder="1"/>
    <xf numFmtId="43" fontId="2" fillId="0" borderId="1" xfId="4" applyFont="1" applyFill="1" applyBorder="1"/>
    <xf numFmtId="0" fontId="2" fillId="0" borderId="1" xfId="1" applyFont="1" applyFill="1" applyBorder="1" applyAlignment="1">
      <alignment horizontal="left" indent="1"/>
    </xf>
    <xf numFmtId="0" fontId="8" fillId="0" borderId="1" xfId="1" applyFont="1" applyFill="1" applyBorder="1" applyAlignment="1">
      <alignment horizontal="left"/>
    </xf>
    <xf numFmtId="0" fontId="2" fillId="5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9" fontId="2" fillId="0" borderId="1" xfId="9" applyFont="1" applyBorder="1"/>
    <xf numFmtId="0" fontId="10" fillId="3" borderId="0" xfId="1" applyFont="1" applyFill="1"/>
    <xf numFmtId="0" fontId="10" fillId="3" borderId="1" xfId="1" applyFont="1" applyFill="1" applyBorder="1"/>
    <xf numFmtId="164" fontId="10" fillId="3" borderId="1" xfId="4" applyNumberFormat="1" applyFont="1" applyFill="1" applyBorder="1"/>
    <xf numFmtId="164" fontId="2" fillId="0" borderId="1" xfId="4" applyNumberFormat="1" applyFont="1" applyBorder="1"/>
    <xf numFmtId="164" fontId="2" fillId="4" borderId="1" xfId="4" applyNumberFormat="1" applyFont="1" applyFill="1" applyBorder="1"/>
    <xf numFmtId="164" fontId="0" fillId="0" borderId="0" xfId="4" applyNumberFormat="1" applyFont="1"/>
    <xf numFmtId="164" fontId="4" fillId="0" borderId="0" xfId="1" applyNumberFormat="1"/>
    <xf numFmtId="0" fontId="0" fillId="0" borderId="0" xfId="1" applyFont="1"/>
    <xf numFmtId="0" fontId="0" fillId="0" borderId="1" xfId="1" applyFont="1" applyBorder="1"/>
    <xf numFmtId="0" fontId="0" fillId="5" borderId="1" xfId="1" applyFont="1" applyFill="1" applyBorder="1" applyAlignment="1">
      <alignment horizontal="left" indent="3"/>
    </xf>
    <xf numFmtId="0" fontId="2" fillId="5" borderId="1" xfId="1" applyFont="1" applyFill="1" applyBorder="1" applyAlignment="1">
      <alignment horizontal="left" indent="3"/>
    </xf>
    <xf numFmtId="164" fontId="0" fillId="4" borderId="1" xfId="4" applyNumberFormat="1" applyFont="1" applyFill="1" applyBorder="1"/>
    <xf numFmtId="0" fontId="2" fillId="8" borderId="1" xfId="1" applyFont="1" applyFill="1" applyBorder="1" applyAlignment="1">
      <alignment horizontal="left"/>
    </xf>
    <xf numFmtId="0" fontId="2" fillId="8" borderId="1" xfId="1" applyFont="1" applyFill="1" applyBorder="1"/>
    <xf numFmtId="0" fontId="0" fillId="8" borderId="1" xfId="1" applyFont="1" applyFill="1" applyBorder="1" applyAlignment="1">
      <alignment horizontal="left" indent="3"/>
    </xf>
    <xf numFmtId="0" fontId="1" fillId="0" borderId="0" xfId="1" applyFont="1"/>
    <xf numFmtId="0" fontId="1" fillId="0" borderId="0" xfId="5"/>
    <xf numFmtId="0" fontId="2" fillId="0" borderId="0" xfId="5" applyFont="1"/>
    <xf numFmtId="0" fontId="15" fillId="11" borderId="0" xfId="5" applyFont="1" applyFill="1"/>
    <xf numFmtId="0" fontId="7" fillId="0" borderId="0" xfId="5" applyFont="1"/>
    <xf numFmtId="0" fontId="12" fillId="0" borderId="0" xfId="5" applyFont="1" applyFill="1" applyBorder="1"/>
    <xf numFmtId="41" fontId="12" fillId="0" borderId="0" xfId="7" applyFont="1" applyFill="1" applyBorder="1"/>
    <xf numFmtId="0" fontId="0" fillId="9" borderId="4" xfId="0" applyFill="1" applyBorder="1"/>
    <xf numFmtId="0" fontId="0" fillId="9" borderId="1" xfId="0" applyFill="1" applyBorder="1"/>
    <xf numFmtId="0" fontId="0" fillId="12" borderId="5" xfId="0" applyFill="1" applyBorder="1"/>
    <xf numFmtId="0" fontId="0" fillId="12" borderId="1" xfId="0" applyFill="1" applyBorder="1"/>
    <xf numFmtId="0" fontId="0" fillId="7" borderId="5" xfId="0" applyFill="1" applyBorder="1"/>
    <xf numFmtId="0" fontId="0" fillId="7" borderId="1" xfId="0" applyFill="1" applyBorder="1"/>
    <xf numFmtId="0" fontId="0" fillId="13" borderId="5" xfId="0" applyFill="1" applyBorder="1"/>
    <xf numFmtId="0" fontId="0" fillId="14" borderId="3" xfId="0" applyFill="1" applyBorder="1"/>
    <xf numFmtId="0" fontId="0" fillId="0" borderId="6" xfId="0" applyBorder="1"/>
    <xf numFmtId="0" fontId="0" fillId="15" borderId="7" xfId="0" applyFill="1" applyBorder="1" applyAlignment="1">
      <alignment horizontal="center"/>
    </xf>
    <xf numFmtId="0" fontId="0" fillId="16" borderId="8" xfId="0" applyFill="1" applyBorder="1" applyAlignment="1"/>
    <xf numFmtId="0" fontId="0" fillId="17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12" fillId="0" borderId="0" xfId="5" applyFont="1"/>
    <xf numFmtId="41" fontId="12" fillId="0" borderId="1" xfId="5" applyNumberFormat="1" applyFont="1" applyBorder="1"/>
    <xf numFmtId="0" fontId="0" fillId="0" borderId="0" xfId="5" applyFont="1"/>
    <xf numFmtId="0" fontId="0" fillId="16" borderId="8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 wrapText="1"/>
    </xf>
    <xf numFmtId="0" fontId="0" fillId="20" borderId="1" xfId="5" applyFont="1" applyFill="1" applyBorder="1" applyAlignment="1">
      <alignment horizontal="left"/>
    </xf>
    <xf numFmtId="0" fontId="0" fillId="19" borderId="1" xfId="5" applyFont="1" applyFill="1" applyBorder="1" applyAlignment="1">
      <alignment horizontal="left"/>
    </xf>
    <xf numFmtId="0" fontId="2" fillId="0" borderId="0" xfId="1" quotePrefix="1" applyFont="1"/>
    <xf numFmtId="0" fontId="0" fillId="15" borderId="7" xfId="0" quotePrefix="1" applyFill="1" applyBorder="1" applyAlignment="1">
      <alignment horizontal="center"/>
    </xf>
    <xf numFmtId="164" fontId="0" fillId="0" borderId="0" xfId="4" quotePrefix="1" applyNumberFormat="1" applyFont="1"/>
    <xf numFmtId="43" fontId="2" fillId="21" borderId="1" xfId="4" applyFont="1" applyFill="1" applyBorder="1"/>
    <xf numFmtId="43" fontId="18" fillId="0" borderId="1" xfId="4" applyFont="1" applyBorder="1"/>
    <xf numFmtId="41" fontId="12" fillId="0" borderId="0" xfId="5" applyNumberFormat="1" applyFont="1" applyBorder="1"/>
    <xf numFmtId="0" fontId="19" fillId="0" borderId="0" xfId="0" applyFont="1" applyAlignment="1">
      <alignment wrapText="1"/>
    </xf>
    <xf numFmtId="0" fontId="1" fillId="0" borderId="0" xfId="5" applyAlignment="1">
      <alignment wrapText="1"/>
    </xf>
    <xf numFmtId="0" fontId="12" fillId="0" borderId="0" xfId="5" applyFont="1" applyAlignment="1">
      <alignment wrapText="1"/>
    </xf>
    <xf numFmtId="41" fontId="12" fillId="0" borderId="0" xfId="5" applyNumberFormat="1" applyFont="1" applyBorder="1" applyAlignment="1">
      <alignment wrapText="1"/>
    </xf>
    <xf numFmtId="1" fontId="19" fillId="0" borderId="0" xfId="0" applyNumberFormat="1" applyFont="1" applyAlignment="1">
      <alignment wrapText="1"/>
    </xf>
    <xf numFmtId="1" fontId="12" fillId="0" borderId="0" xfId="5" applyNumberFormat="1" applyFont="1" applyBorder="1" applyAlignment="1">
      <alignment wrapText="1"/>
    </xf>
    <xf numFmtId="0" fontId="8" fillId="19" borderId="3" xfId="0" quotePrefix="1" applyFont="1" applyFill="1" applyBorder="1" applyAlignment="1">
      <alignment horizontal="center" vertical="center" wrapText="1"/>
    </xf>
    <xf numFmtId="0" fontId="8" fillId="19" borderId="11" xfId="0" applyFont="1" applyFill="1" applyBorder="1" applyAlignment="1">
      <alignment horizontal="center" vertical="center" wrapText="1"/>
    </xf>
    <xf numFmtId="0" fontId="8" fillId="19" borderId="3" xfId="0" applyFont="1" applyFill="1" applyBorder="1" applyAlignment="1">
      <alignment horizontal="center" vertical="center" wrapText="1"/>
    </xf>
    <xf numFmtId="16" fontId="8" fillId="19" borderId="3" xfId="0" quotePrefix="1" applyNumberFormat="1" applyFont="1" applyFill="1" applyBorder="1" applyAlignment="1">
      <alignment horizontal="center" vertical="center" wrapText="1"/>
    </xf>
    <xf numFmtId="0" fontId="8" fillId="19" borderId="9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 wrapText="1"/>
    </xf>
    <xf numFmtId="16" fontId="8" fillId="19" borderId="3" xfId="0" applyNumberFormat="1" applyFont="1" applyFill="1" applyBorder="1" applyAlignment="1">
      <alignment horizontal="center" vertical="center" wrapText="1"/>
    </xf>
  </cellXfs>
  <cellStyles count="10">
    <cellStyle name="Comma" xfId="4" builtinId="3"/>
    <cellStyle name="Comma [0] 2" xfId="2"/>
    <cellStyle name="Comma [0] 2 2" xfId="7"/>
    <cellStyle name="Comma [0] 3" xfId="6"/>
    <cellStyle name="Normal" xfId="0" builtinId="0"/>
    <cellStyle name="Normal 2" xfId="1"/>
    <cellStyle name="Normal 2 2" xfId="5"/>
    <cellStyle name="Percent" xfId="9" builtinId="5"/>
    <cellStyle name="Percent 2" xfId="3"/>
    <cellStyle name="Percent 2 2" xfId="8"/>
  </cellStyles>
  <dxfs count="190"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theme="6" tint="-0.24994659260841701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FB5A3F"/>
      <color rgb="FF5B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COMPARATION OF CONSUMPTION</a:t>
            </a:r>
          </a:p>
        </c:rich>
      </c:tx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2.8657705079682752E-2"/>
          <c:y val="0.12094047695811529"/>
          <c:w val="0.89209388528351463"/>
          <c:h val="0.82676902227094162"/>
        </c:manualLayout>
      </c:layout>
      <c:barChart>
        <c:barDir val="col"/>
        <c:grouping val="stacked"/>
        <c:ser>
          <c:idx val="0"/>
          <c:order val="0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'JANUARI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64B-42AC-ADEF-2CF47FE51F09}"/>
            </c:ext>
          </c:extLst>
        </c:ser>
        <c:gapWidth val="76"/>
        <c:overlap val="100"/>
        <c:axId val="99632256"/>
        <c:axId val="99633792"/>
      </c:barChart>
      <c:barChart>
        <c:barDir val="col"/>
        <c:grouping val="stacked"/>
        <c:ser>
          <c:idx val="1"/>
          <c:order val="1"/>
          <c:tx>
            <c:strRef>
              <c:f>'JANUARI 2020'!$B$41</c:f>
              <c:strCache>
                <c:ptCount val="1"/>
                <c:pt idx="0">
                  <c:v>PLANT GAS BOILER 10 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'JANUARI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2020'!$F$41:$AJ$41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64B-42AC-ADEF-2CF47FE51F09}"/>
            </c:ext>
          </c:extLst>
        </c:ser>
        <c:ser>
          <c:idx val="2"/>
          <c:order val="2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'JANUARI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64B-42AC-ADEF-2CF47FE51F09}"/>
            </c:ext>
          </c:extLst>
        </c:ser>
        <c:gapWidth val="286"/>
        <c:overlap val="100"/>
        <c:axId val="99653504"/>
        <c:axId val="99651968"/>
      </c:barChart>
      <c:catAx>
        <c:axId val="99632256"/>
        <c:scaling>
          <c:orientation val="minMax"/>
        </c:scaling>
        <c:axPos val="b"/>
        <c:numFmt formatCode="_(* #,##0_);_(* \(#,##0\);_(* &quot;-&quot;??_);_(@_)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33792"/>
        <c:crosses val="autoZero"/>
        <c:auto val="1"/>
        <c:lblAlgn val="ctr"/>
        <c:lblOffset val="100"/>
      </c:catAx>
      <c:valAx>
        <c:axId val="996337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32256"/>
        <c:crosses val="autoZero"/>
        <c:crossBetween val="between"/>
      </c:valAx>
      <c:valAx>
        <c:axId val="99651968"/>
        <c:scaling>
          <c:orientation val="minMax"/>
          <c:min val="0"/>
        </c:scaling>
        <c:axPos val="r"/>
        <c:numFmt formatCode="_(* #,##0.00_);_(* \(#,##0.00\);_(* &quot;-&quot;??_);_(@_)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53504"/>
        <c:crosses val="max"/>
        <c:crossBetween val="between"/>
      </c:valAx>
      <c:catAx>
        <c:axId val="99653504"/>
        <c:scaling>
          <c:orientation val="minMax"/>
        </c:scaling>
        <c:delete val="1"/>
        <c:axPos val="b"/>
        <c:numFmt formatCode="_(* #,##0_);_(* \(#,##0\);_(* &quot;-&quot;??_);_(@_)" sourceLinked="1"/>
        <c:tickLblPos val="none"/>
        <c:crossAx val="99651968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r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COMPARATION OF CONSUMPTION</a:t>
            </a:r>
          </a:p>
        </c:rich>
      </c:tx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2.8657705079682752E-2"/>
          <c:y val="0.12094047695811533"/>
          <c:w val="0.89209388528351463"/>
          <c:h val="0.82676902227094162"/>
        </c:manualLayout>
      </c:layout>
      <c:barChart>
        <c:barDir val="col"/>
        <c:grouping val="stacked"/>
        <c:ser>
          <c:idx val="0"/>
          <c:order val="0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'FEBRUARI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64B-42AC-ADEF-2CF47FE51F09}"/>
            </c:ext>
          </c:extLst>
        </c:ser>
        <c:gapWidth val="76"/>
        <c:overlap val="100"/>
        <c:axId val="99392512"/>
        <c:axId val="99394304"/>
      </c:barChart>
      <c:barChart>
        <c:barDir val="col"/>
        <c:grouping val="stacked"/>
        <c:ser>
          <c:idx val="1"/>
          <c:order val="1"/>
          <c:tx>
            <c:strRef>
              <c:f>'FEBRUARI 2020'!$B$41</c:f>
              <c:strCache>
                <c:ptCount val="1"/>
                <c:pt idx="0">
                  <c:v>PLANT GAS BOILER 10 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'FEBRUARI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'FEBRUARI 2020'!$F$41:$AJ$41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2589.3548275109852</c:v>
                </c:pt>
                <c:pt idx="3">
                  <c:v>3703.2357606153564</c:v>
                </c:pt>
                <c:pt idx="4">
                  <c:v>18077.829187011801</c:v>
                </c:pt>
                <c:pt idx="5">
                  <c:v>-10865.977619801639</c:v>
                </c:pt>
                <c:pt idx="6">
                  <c:v>2890.9248123387533</c:v>
                </c:pt>
                <c:pt idx="7">
                  <c:v>461.26747980962637</c:v>
                </c:pt>
                <c:pt idx="8">
                  <c:v>856.32779769051183</c:v>
                </c:pt>
                <c:pt idx="9">
                  <c:v>3476.603552475367</c:v>
                </c:pt>
                <c:pt idx="10">
                  <c:v>3180.8539774873811</c:v>
                </c:pt>
                <c:pt idx="11">
                  <c:v>3025.1580142707699</c:v>
                </c:pt>
                <c:pt idx="12">
                  <c:v>3107.7350788741369</c:v>
                </c:pt>
                <c:pt idx="13">
                  <c:v>2782.1559034561551</c:v>
                </c:pt>
                <c:pt idx="14">
                  <c:v>228.81486182985475</c:v>
                </c:pt>
                <c:pt idx="15">
                  <c:v>0</c:v>
                </c:pt>
                <c:pt idx="16">
                  <c:v>0</c:v>
                </c:pt>
                <c:pt idx="17">
                  <c:v>4408.2329024694118</c:v>
                </c:pt>
                <c:pt idx="18">
                  <c:v>3688.3209604007816</c:v>
                </c:pt>
                <c:pt idx="19">
                  <c:v>3716.331682754972</c:v>
                </c:pt>
                <c:pt idx="20">
                  <c:v>2116.4465280213713</c:v>
                </c:pt>
                <c:pt idx="21">
                  <c:v>2582.0793152111514</c:v>
                </c:pt>
                <c:pt idx="22">
                  <c:v>0</c:v>
                </c:pt>
                <c:pt idx="23">
                  <c:v>4740.3600389565663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64B-42AC-ADEF-2CF47FE51F09}"/>
            </c:ext>
          </c:extLst>
        </c:ser>
        <c:ser>
          <c:idx val="2"/>
          <c:order val="2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'FEBRUARI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64B-42AC-ADEF-2CF47FE51F09}"/>
            </c:ext>
          </c:extLst>
        </c:ser>
        <c:gapWidth val="286"/>
        <c:overlap val="100"/>
        <c:axId val="99401728"/>
        <c:axId val="99395840"/>
      </c:barChart>
      <c:catAx>
        <c:axId val="99392512"/>
        <c:scaling>
          <c:orientation val="minMax"/>
        </c:scaling>
        <c:axPos val="b"/>
        <c:numFmt formatCode="_(* #,##0_);_(* \(#,##0\);_(* &quot;-&quot;??_);_(@_)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94304"/>
        <c:crosses val="autoZero"/>
        <c:auto val="1"/>
        <c:lblAlgn val="ctr"/>
        <c:lblOffset val="100"/>
      </c:catAx>
      <c:valAx>
        <c:axId val="993943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92512"/>
        <c:crosses val="autoZero"/>
        <c:crossBetween val="between"/>
      </c:valAx>
      <c:valAx>
        <c:axId val="99395840"/>
        <c:scaling>
          <c:orientation val="minMax"/>
          <c:min val="0"/>
        </c:scaling>
        <c:axPos val="r"/>
        <c:numFmt formatCode="_(* #,##0.00_);_(* \(#,##0.00\);_(* &quot;-&quot;??_);_(@_)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01728"/>
        <c:crosses val="max"/>
        <c:crossBetween val="between"/>
      </c:valAx>
      <c:catAx>
        <c:axId val="99401728"/>
        <c:scaling>
          <c:orientation val="minMax"/>
        </c:scaling>
        <c:delete val="1"/>
        <c:axPos val="b"/>
        <c:numFmt formatCode="_(* #,##0_);_(* \(#,##0\);_(* &quot;-&quot;??_);_(@_)" sourceLinked="1"/>
        <c:tickLblPos val="none"/>
        <c:crossAx val="99395840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r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COMPARATION OF CONSUMPTION</a:t>
            </a:r>
          </a:p>
        </c:rich>
      </c:tx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2.8657705079682752E-2"/>
          <c:y val="0.12094047695811538"/>
          <c:w val="0.89209388528351463"/>
          <c:h val="0.82676902227094162"/>
        </c:manualLayout>
      </c:layout>
      <c:barChart>
        <c:barDir val="col"/>
        <c:grouping val="stacked"/>
        <c:ser>
          <c:idx val="0"/>
          <c:order val="0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'MARET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64B-42AC-ADEF-2CF47FE51F09}"/>
            </c:ext>
          </c:extLst>
        </c:ser>
        <c:gapWidth val="76"/>
        <c:overlap val="100"/>
        <c:axId val="100194560"/>
        <c:axId val="99483648"/>
      </c:barChart>
      <c:barChart>
        <c:barDir val="col"/>
        <c:grouping val="stacked"/>
        <c:ser>
          <c:idx val="1"/>
          <c:order val="1"/>
          <c:tx>
            <c:strRef>
              <c:f>'MARET 2020'!$B$41</c:f>
              <c:strCache>
                <c:ptCount val="1"/>
                <c:pt idx="0">
                  <c:v>PLANT GAS BOILER 10 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'MARET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'MARET 2020'!$F$41:$AJ$41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97.491864817941064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88.033698827818441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2954.2217693473913</c:v>
                </c:pt>
                <c:pt idx="26">
                  <c:v>4191.7864115493594</c:v>
                </c:pt>
                <c:pt idx="27">
                  <c:v>4009.1710528232793</c:v>
                </c:pt>
                <c:pt idx="28">
                  <c:v>0</c:v>
                </c:pt>
                <c:pt idx="29">
                  <c:v>870.87882229017919</c:v>
                </c:pt>
                <c:pt idx="3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64B-42AC-ADEF-2CF47FE51F09}"/>
            </c:ext>
          </c:extLst>
        </c:ser>
        <c:ser>
          <c:idx val="2"/>
          <c:order val="2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'MARET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64B-42AC-ADEF-2CF47FE51F09}"/>
            </c:ext>
          </c:extLst>
        </c:ser>
        <c:gapWidth val="286"/>
        <c:overlap val="100"/>
        <c:axId val="99486720"/>
        <c:axId val="99485184"/>
      </c:barChart>
      <c:catAx>
        <c:axId val="100194560"/>
        <c:scaling>
          <c:orientation val="minMax"/>
        </c:scaling>
        <c:axPos val="b"/>
        <c:numFmt formatCode="_(* #,##0_);_(* \(#,##0\);_(* &quot;-&quot;??_);_(@_)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3648"/>
        <c:crosses val="autoZero"/>
        <c:auto val="1"/>
        <c:lblAlgn val="ctr"/>
        <c:lblOffset val="100"/>
      </c:catAx>
      <c:valAx>
        <c:axId val="994836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4560"/>
        <c:crosses val="autoZero"/>
        <c:crossBetween val="between"/>
      </c:valAx>
      <c:valAx>
        <c:axId val="99485184"/>
        <c:scaling>
          <c:orientation val="minMax"/>
          <c:min val="0"/>
        </c:scaling>
        <c:axPos val="r"/>
        <c:numFmt formatCode="_(* #,##0.00_);_(* \(#,##0.00\);_(* &quot;-&quot;??_);_(@_)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6720"/>
        <c:crosses val="max"/>
        <c:crossBetween val="between"/>
      </c:valAx>
      <c:catAx>
        <c:axId val="99486720"/>
        <c:scaling>
          <c:orientation val="minMax"/>
        </c:scaling>
        <c:delete val="1"/>
        <c:axPos val="b"/>
        <c:numFmt formatCode="_(* #,##0_);_(* \(#,##0\);_(* &quot;-&quot;??_);_(@_)" sourceLinked="1"/>
        <c:tickLblPos val="none"/>
        <c:crossAx val="99485184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r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COMPARATION OF CONSUMPTION</a:t>
            </a:r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2.8657705079682752E-2"/>
          <c:y val="0.12094047695811544"/>
          <c:w val="0.89209388528351463"/>
          <c:h val="0.82676902227094162"/>
        </c:manualLayout>
      </c:layout>
      <c:barChart>
        <c:barDir val="col"/>
        <c:grouping val="stacked"/>
        <c:ser>
          <c:idx val="0"/>
          <c:order val="0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'APRIL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64B-42AC-ADEF-2CF47FE51F09}"/>
            </c:ext>
          </c:extLst>
        </c:ser>
        <c:gapWidth val="76"/>
        <c:overlap val="100"/>
        <c:axId val="102571392"/>
        <c:axId val="102585472"/>
      </c:barChart>
      <c:barChart>
        <c:barDir val="col"/>
        <c:grouping val="stacked"/>
        <c:ser>
          <c:idx val="1"/>
          <c:order val="1"/>
          <c:tx>
            <c:strRef>
              <c:f>'APRIL 2020'!$B$41</c:f>
              <c:strCache>
                <c:ptCount val="1"/>
                <c:pt idx="0">
                  <c:v>PLANT GAS BOILER 10 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'APRIL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'APRIL 2020'!$F$41:$AJ$41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156.78729006133167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109.13268449750556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2406.3756931699982</c:v>
                </c:pt>
                <c:pt idx="27">
                  <c:v>1827.9724653332187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64B-42AC-ADEF-2CF47FE51F09}"/>
            </c:ext>
          </c:extLst>
        </c:ser>
        <c:ser>
          <c:idx val="2"/>
          <c:order val="2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'APRIL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64B-42AC-ADEF-2CF47FE51F09}"/>
            </c:ext>
          </c:extLst>
        </c:ser>
        <c:gapWidth val="286"/>
        <c:overlap val="100"/>
        <c:axId val="102592896"/>
        <c:axId val="102587008"/>
      </c:barChart>
      <c:catAx>
        <c:axId val="102571392"/>
        <c:scaling>
          <c:orientation val="minMax"/>
        </c:scaling>
        <c:axPos val="b"/>
        <c:numFmt formatCode="_(* #,##0_);_(* \(#,##0\);_(* &quot;-&quot;??_);_(@_)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5472"/>
        <c:crosses val="autoZero"/>
        <c:auto val="1"/>
        <c:lblAlgn val="ctr"/>
        <c:lblOffset val="100"/>
      </c:catAx>
      <c:valAx>
        <c:axId val="1025854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1392"/>
        <c:crosses val="autoZero"/>
        <c:crossBetween val="between"/>
      </c:valAx>
      <c:valAx>
        <c:axId val="102587008"/>
        <c:scaling>
          <c:orientation val="minMax"/>
          <c:min val="0"/>
        </c:scaling>
        <c:axPos val="r"/>
        <c:numFmt formatCode="_(* #,##0.00_);_(* \(#,##0.00\);_(* &quot;-&quot;??_);_(@_)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2896"/>
        <c:crosses val="max"/>
        <c:crossBetween val="between"/>
      </c:valAx>
      <c:catAx>
        <c:axId val="102592896"/>
        <c:scaling>
          <c:orientation val="minMax"/>
        </c:scaling>
        <c:delete val="1"/>
        <c:axPos val="b"/>
        <c:numFmt formatCode="_(* #,##0_);_(* \(#,##0\);_(* &quot;-&quot;??_);_(@_)" sourceLinked="1"/>
        <c:tickLblPos val="none"/>
        <c:crossAx val="102587008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r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COMPARATION OF CONSUMPTION</a:t>
            </a:r>
          </a:p>
        </c:rich>
      </c:tx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2.8657705079682752E-2"/>
          <c:y val="0.12094047695811549"/>
          <c:w val="0.89209388528351463"/>
          <c:h val="0.82676902227094162"/>
        </c:manualLayout>
      </c:layout>
      <c:barChart>
        <c:barDir val="col"/>
        <c:grouping val="stacked"/>
        <c:ser>
          <c:idx val="0"/>
          <c:order val="0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'MEI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64B-42AC-ADEF-2CF47FE51F09}"/>
            </c:ext>
          </c:extLst>
        </c:ser>
        <c:gapWidth val="76"/>
        <c:overlap val="100"/>
        <c:axId val="102839040"/>
        <c:axId val="102840576"/>
      </c:barChart>
      <c:barChart>
        <c:barDir val="col"/>
        <c:grouping val="stacked"/>
        <c:ser>
          <c:idx val="1"/>
          <c:order val="1"/>
          <c:tx>
            <c:strRef>
              <c:f>'MEI 2020'!$B$41</c:f>
              <c:strCache>
                <c:ptCount val="1"/>
                <c:pt idx="0">
                  <c:v>PLANT GAS BOILER 10 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'MEI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'MEI 2020'!$F$41:$AJ$41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-16614.359887900082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88.033698827818441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2954.2217693473913</c:v>
                </c:pt>
                <c:pt idx="26">
                  <c:v>4191.7864115493594</c:v>
                </c:pt>
                <c:pt idx="27">
                  <c:v>4009.1710528232793</c:v>
                </c:pt>
                <c:pt idx="28">
                  <c:v>0</c:v>
                </c:pt>
                <c:pt idx="29">
                  <c:v>870.87882229017919</c:v>
                </c:pt>
                <c:pt idx="3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64B-42AC-ADEF-2CF47FE51F09}"/>
            </c:ext>
          </c:extLst>
        </c:ser>
        <c:ser>
          <c:idx val="2"/>
          <c:order val="2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'MEI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64B-42AC-ADEF-2CF47FE51F09}"/>
            </c:ext>
          </c:extLst>
        </c:ser>
        <c:gapWidth val="286"/>
        <c:overlap val="100"/>
        <c:axId val="102868480"/>
        <c:axId val="102866944"/>
      </c:barChart>
      <c:catAx>
        <c:axId val="102839040"/>
        <c:scaling>
          <c:orientation val="minMax"/>
        </c:scaling>
        <c:axPos val="b"/>
        <c:numFmt formatCode="_(* #,##0_);_(* \(#,##0\);_(* &quot;-&quot;??_);_(@_)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0576"/>
        <c:crosses val="autoZero"/>
        <c:auto val="1"/>
        <c:lblAlgn val="ctr"/>
        <c:lblOffset val="100"/>
      </c:catAx>
      <c:valAx>
        <c:axId val="1028405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9040"/>
        <c:crosses val="autoZero"/>
        <c:crossBetween val="between"/>
      </c:valAx>
      <c:valAx>
        <c:axId val="102866944"/>
        <c:scaling>
          <c:orientation val="minMax"/>
          <c:min val="0"/>
        </c:scaling>
        <c:axPos val="r"/>
        <c:numFmt formatCode="_(* #,##0.00_);_(* \(#,##0.00\);_(* &quot;-&quot;??_);_(@_)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68480"/>
        <c:crosses val="max"/>
        <c:crossBetween val="between"/>
      </c:valAx>
      <c:catAx>
        <c:axId val="102868480"/>
        <c:scaling>
          <c:orientation val="minMax"/>
        </c:scaling>
        <c:delete val="1"/>
        <c:axPos val="b"/>
        <c:numFmt formatCode="_(* #,##0_);_(* \(#,##0\);_(* &quot;-&quot;??_);_(@_)" sourceLinked="1"/>
        <c:tickLblPos val="none"/>
        <c:crossAx val="102866944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r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COMPARATION OF CONSUMPTION</a:t>
            </a:r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2.8657705079682752E-2"/>
          <c:y val="0.12094047695811554"/>
          <c:w val="0.89209388528351463"/>
          <c:h val="0.82676902227094162"/>
        </c:manualLayout>
      </c:layout>
      <c:barChart>
        <c:barDir val="col"/>
        <c:grouping val="stacked"/>
        <c:ser>
          <c:idx val="0"/>
          <c:order val="0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'JUNI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64B-42AC-ADEF-2CF47FE51F09}"/>
            </c:ext>
          </c:extLst>
        </c:ser>
        <c:gapWidth val="76"/>
        <c:overlap val="100"/>
        <c:axId val="100042624"/>
        <c:axId val="100044160"/>
      </c:barChart>
      <c:barChart>
        <c:barDir val="col"/>
        <c:grouping val="stacked"/>
        <c:ser>
          <c:idx val="1"/>
          <c:order val="1"/>
          <c:tx>
            <c:strRef>
              <c:f>'JUNI 2020'!$B$41</c:f>
              <c:strCache>
                <c:ptCount val="1"/>
                <c:pt idx="0">
                  <c:v>PLANT GAS BOILER 10 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'JUNI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'JUNI 2020'!$F$41:$AJ$41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10201.723346826906</c:v>
                </c:pt>
                <c:pt idx="2">
                  <c:v>0</c:v>
                </c:pt>
                <c:pt idx="3">
                  <c:v>122.59238225202856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3406.3948587822256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202.62301755019931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64B-42AC-ADEF-2CF47FE51F09}"/>
            </c:ext>
          </c:extLst>
        </c:ser>
        <c:ser>
          <c:idx val="2"/>
          <c:order val="2"/>
          <c:tx>
            <c:strRef>
              <c:f>'JANUARI 2020'!#REF!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'JUNI 2020'!$F$34:$AJ$34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'JANUARI 2020'!#REF!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64B-42AC-ADEF-2CF47FE51F09}"/>
            </c:ext>
          </c:extLst>
        </c:ser>
        <c:gapWidth val="286"/>
        <c:overlap val="100"/>
        <c:axId val="100047488"/>
        <c:axId val="100045952"/>
      </c:barChart>
      <c:catAx>
        <c:axId val="100042624"/>
        <c:scaling>
          <c:orientation val="minMax"/>
        </c:scaling>
        <c:axPos val="b"/>
        <c:numFmt formatCode="_(* #,##0_);_(* \(#,##0\);_(* &quot;-&quot;??_);_(@_)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44160"/>
        <c:crosses val="autoZero"/>
        <c:auto val="1"/>
        <c:lblAlgn val="ctr"/>
        <c:lblOffset val="100"/>
      </c:catAx>
      <c:valAx>
        <c:axId val="1000441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42624"/>
        <c:crosses val="autoZero"/>
        <c:crossBetween val="between"/>
      </c:valAx>
      <c:valAx>
        <c:axId val="100045952"/>
        <c:scaling>
          <c:orientation val="minMax"/>
          <c:min val="0"/>
        </c:scaling>
        <c:axPos val="r"/>
        <c:numFmt formatCode="_(* #,##0.00_);_(* \(#,##0.00\);_(* &quot;-&quot;??_);_(@_)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47488"/>
        <c:crosses val="max"/>
        <c:crossBetween val="between"/>
      </c:valAx>
      <c:catAx>
        <c:axId val="100047488"/>
        <c:scaling>
          <c:orientation val="minMax"/>
        </c:scaling>
        <c:delete val="1"/>
        <c:axPos val="b"/>
        <c:numFmt formatCode="_(* #,##0_);_(* \(#,##0\);_(* &quot;-&quot;??_);_(@_)" sourceLinked="1"/>
        <c:tickLblPos val="none"/>
        <c:crossAx val="100045952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r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152115</xdr:rowOff>
    </xdr:from>
    <xdr:to>
      <xdr:col>20</xdr:col>
      <xdr:colOff>326571</xdr:colOff>
      <xdr:row>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152115</xdr:rowOff>
    </xdr:from>
    <xdr:to>
      <xdr:col>20</xdr:col>
      <xdr:colOff>326571</xdr:colOff>
      <xdr:row>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152115</xdr:rowOff>
    </xdr:from>
    <xdr:to>
      <xdr:col>20</xdr:col>
      <xdr:colOff>326571</xdr:colOff>
      <xdr:row>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152115</xdr:rowOff>
    </xdr:from>
    <xdr:to>
      <xdr:col>20</xdr:col>
      <xdr:colOff>326571</xdr:colOff>
      <xdr:row>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152115</xdr:rowOff>
    </xdr:from>
    <xdr:to>
      <xdr:col>20</xdr:col>
      <xdr:colOff>326571</xdr:colOff>
      <xdr:row>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152115</xdr:rowOff>
    </xdr:from>
    <xdr:to>
      <xdr:col>20</xdr:col>
      <xdr:colOff>326571</xdr:colOff>
      <xdr:row>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3.%20Utility/Boiler%20Daily%20Monitoring%20shift%203%202019(TERUPDATE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06%20-%20FEC%20Dept\00.%20Energy\2020\Energy-Tonage-Workday\200129%20Electricity%20Consumption%20Energy%20Report%2020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anuari 2017 (arsip)"/>
      <sheetName val="Februari 2017 (arsip)"/>
      <sheetName val="Maret 2017 (arsip)"/>
      <sheetName val="April 2017 (arsip)"/>
      <sheetName val="Revolution (old)"/>
      <sheetName val="NEW 2017"/>
      <sheetName val="2018-2019-2020"/>
      <sheetName val="DATA GAS PER JAM 2018"/>
      <sheetName val="DATA GAS PER JAM 2019"/>
      <sheetName val="DATA GAS PER 2020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AHM4">
            <v>11952949</v>
          </cell>
          <cell r="AHN4">
            <v>11959414</v>
          </cell>
          <cell r="AHO4">
            <v>11966160</v>
          </cell>
          <cell r="AHR4">
            <v>11979788</v>
          </cell>
          <cell r="AHS4">
            <v>11997495</v>
          </cell>
          <cell r="AHT4">
            <v>12009223</v>
          </cell>
          <cell r="AHU4">
            <v>12018282</v>
          </cell>
          <cell r="AHX4">
            <v>12033573</v>
          </cell>
          <cell r="AHY4">
            <v>12045595</v>
          </cell>
          <cell r="AHZ4">
            <v>12066850</v>
          </cell>
          <cell r="AIA4">
            <v>12079600</v>
          </cell>
          <cell r="AIB4">
            <v>12091955</v>
          </cell>
          <cell r="AIC4">
            <v>12101379</v>
          </cell>
          <cell r="AIF4">
            <v>12122843</v>
          </cell>
          <cell r="AIG4">
            <v>12138359</v>
          </cell>
          <cell r="AIH4">
            <v>12147728</v>
          </cell>
          <cell r="AII4">
            <v>12150879</v>
          </cell>
          <cell r="AIM4">
            <v>12169095</v>
          </cell>
          <cell r="AIN4">
            <v>12182156</v>
          </cell>
          <cell r="AIO4">
            <v>12193883</v>
          </cell>
          <cell r="AIP4">
            <v>12194435</v>
          </cell>
          <cell r="AJY4">
            <v>12298715</v>
          </cell>
          <cell r="AJZ4">
            <v>12310619</v>
          </cell>
          <cell r="AKA4">
            <v>12326139</v>
          </cell>
          <cell r="AKB4">
            <v>12337046</v>
          </cell>
          <cell r="AKC4">
            <v>12345388</v>
          </cell>
          <cell r="AKF4">
            <v>12367481</v>
          </cell>
          <cell r="AKG4">
            <v>12378056</v>
          </cell>
          <cell r="AKH4">
            <v>12392978</v>
          </cell>
          <cell r="AKI4">
            <v>12402410</v>
          </cell>
          <cell r="AKJ4">
            <v>12407419</v>
          </cell>
          <cell r="AKM4">
            <v>12425801</v>
          </cell>
          <cell r="AKN4">
            <v>12440919</v>
          </cell>
          <cell r="AKO4">
            <v>12452644</v>
          </cell>
          <cell r="AKP4">
            <v>12459014</v>
          </cell>
          <cell r="AKT4">
            <v>12482985</v>
          </cell>
          <cell r="AKU4">
            <v>12493970</v>
          </cell>
          <cell r="AKV4">
            <v>12502855</v>
          </cell>
          <cell r="AKW4">
            <v>12508148</v>
          </cell>
          <cell r="AKX4">
            <v>12510035</v>
          </cell>
          <cell r="ALA4">
            <v>12526430</v>
          </cell>
          <cell r="ALB4">
            <v>12544584</v>
          </cell>
        </row>
        <row r="5">
          <cell r="AHM5">
            <v>2172259</v>
          </cell>
          <cell r="AHN5">
            <v>2177161</v>
          </cell>
          <cell r="AHO5">
            <v>2185456</v>
          </cell>
          <cell r="AHR5">
            <v>2191003</v>
          </cell>
          <cell r="AHS5">
            <v>2197141</v>
          </cell>
          <cell r="AHT5">
            <v>2204286</v>
          </cell>
          <cell r="AHU5">
            <v>2204286</v>
          </cell>
          <cell r="AHX5">
            <v>2218054</v>
          </cell>
          <cell r="AHY5">
            <v>2226050</v>
          </cell>
          <cell r="AHZ5">
            <v>2233676</v>
          </cell>
          <cell r="AIA5">
            <v>2240509</v>
          </cell>
          <cell r="AIB5">
            <v>2246576</v>
          </cell>
          <cell r="AIC5">
            <v>2246576</v>
          </cell>
          <cell r="AIF5">
            <v>2260758</v>
          </cell>
          <cell r="AIG5">
            <v>2267844</v>
          </cell>
          <cell r="AIH5">
            <v>2275192</v>
          </cell>
          <cell r="AII5">
            <v>2278648</v>
          </cell>
          <cell r="AIM5">
            <v>2285940</v>
          </cell>
          <cell r="AIN5">
            <v>2294391</v>
          </cell>
          <cell r="AIO5">
            <v>2301661</v>
          </cell>
          <cell r="AIP5">
            <v>2305001</v>
          </cell>
          <cell r="AJY5">
            <v>2366086</v>
          </cell>
          <cell r="AJZ5">
            <v>2374552</v>
          </cell>
          <cell r="AKA5">
            <v>2383587</v>
          </cell>
          <cell r="AKB5">
            <v>2394179</v>
          </cell>
          <cell r="AKC5">
            <v>2411822</v>
          </cell>
          <cell r="AKF5">
            <v>2444211</v>
          </cell>
          <cell r="AKG5">
            <v>2480601</v>
          </cell>
          <cell r="AKH5">
            <v>2491587</v>
          </cell>
          <cell r="AKI5">
            <v>2504907</v>
          </cell>
          <cell r="AKJ5">
            <v>2504907</v>
          </cell>
          <cell r="AKM5">
            <v>2606764</v>
          </cell>
          <cell r="AKN5">
            <v>2622074</v>
          </cell>
          <cell r="AKO5">
            <v>2648489</v>
          </cell>
          <cell r="AKP5">
            <v>2675973</v>
          </cell>
          <cell r="AKT5">
            <v>2714307</v>
          </cell>
          <cell r="AKU5">
            <v>2726699</v>
          </cell>
          <cell r="AKV5">
            <v>2773849</v>
          </cell>
          <cell r="AKW5">
            <v>2793126</v>
          </cell>
          <cell r="ALA5">
            <v>2834475</v>
          </cell>
          <cell r="ALB5">
            <v>2884659</v>
          </cell>
        </row>
        <row r="6">
          <cell r="AHM6">
            <v>435712</v>
          </cell>
          <cell r="AHN6">
            <v>436413</v>
          </cell>
          <cell r="AHO6">
            <v>437236</v>
          </cell>
          <cell r="AHR6">
            <v>437976</v>
          </cell>
          <cell r="AHS6">
            <v>438746</v>
          </cell>
          <cell r="AHT6">
            <v>439476</v>
          </cell>
          <cell r="AHU6">
            <v>440331</v>
          </cell>
          <cell r="AHX6">
            <v>440333</v>
          </cell>
          <cell r="AHY6">
            <v>441047</v>
          </cell>
          <cell r="AHZ6">
            <v>441916</v>
          </cell>
          <cell r="AIA6">
            <v>442672</v>
          </cell>
          <cell r="AIB6">
            <v>443485</v>
          </cell>
          <cell r="AIC6">
            <v>444051</v>
          </cell>
          <cell r="AIF6">
            <v>444672</v>
          </cell>
          <cell r="AIG6">
            <v>445560</v>
          </cell>
          <cell r="AIH6">
            <v>446361</v>
          </cell>
          <cell r="AII6">
            <v>447107</v>
          </cell>
          <cell r="AIM6">
            <v>447798</v>
          </cell>
          <cell r="AIN6">
            <v>448608</v>
          </cell>
          <cell r="AIO6">
            <v>449370</v>
          </cell>
          <cell r="AIP6">
            <v>449896</v>
          </cell>
          <cell r="AJY6">
            <v>458796</v>
          </cell>
          <cell r="AJZ6">
            <v>459519</v>
          </cell>
          <cell r="AKA6">
            <v>460298</v>
          </cell>
          <cell r="AKB6">
            <v>461093</v>
          </cell>
          <cell r="AKC6">
            <v>461908</v>
          </cell>
          <cell r="AKF6">
            <v>462054</v>
          </cell>
          <cell r="AKG6">
            <v>462678</v>
          </cell>
          <cell r="AKH6">
            <v>464897</v>
          </cell>
          <cell r="AKI6">
            <v>465932</v>
          </cell>
          <cell r="AKJ6">
            <v>465932</v>
          </cell>
          <cell r="AKM6">
            <v>466748</v>
          </cell>
          <cell r="AKN6">
            <v>467496</v>
          </cell>
          <cell r="AKO6">
            <v>468358</v>
          </cell>
          <cell r="AKP6">
            <v>469163</v>
          </cell>
          <cell r="AKT6">
            <v>470362</v>
          </cell>
          <cell r="AKU6">
            <v>471164</v>
          </cell>
          <cell r="AKV6">
            <v>471958</v>
          </cell>
          <cell r="AKW6">
            <v>472844</v>
          </cell>
          <cell r="AKX6">
            <v>473491</v>
          </cell>
          <cell r="ALA6">
            <v>474207</v>
          </cell>
          <cell r="ALB6">
            <v>475017</v>
          </cell>
        </row>
        <row r="7">
          <cell r="AHM7">
            <v>249165</v>
          </cell>
          <cell r="AHN7">
            <v>249279</v>
          </cell>
          <cell r="AHO7">
            <v>249389</v>
          </cell>
          <cell r="AHR7">
            <v>249518</v>
          </cell>
          <cell r="AHS7">
            <v>249652</v>
          </cell>
          <cell r="AHT7">
            <v>249741</v>
          </cell>
          <cell r="AHU7">
            <v>249846</v>
          </cell>
          <cell r="AHX7">
            <v>249847</v>
          </cell>
          <cell r="AHY7">
            <v>249951</v>
          </cell>
          <cell r="AHZ7">
            <v>250079</v>
          </cell>
          <cell r="AIA7">
            <v>250198</v>
          </cell>
          <cell r="AIB7">
            <v>250349</v>
          </cell>
          <cell r="AIC7">
            <v>250458</v>
          </cell>
          <cell r="AIF7">
            <v>250756</v>
          </cell>
          <cell r="AIG7">
            <v>250899</v>
          </cell>
          <cell r="AIH7">
            <v>251238</v>
          </cell>
          <cell r="AII7">
            <v>251411</v>
          </cell>
          <cell r="AIM7">
            <v>251535</v>
          </cell>
          <cell r="AIN7">
            <v>251669</v>
          </cell>
          <cell r="AIO7">
            <v>251826</v>
          </cell>
          <cell r="AIP7">
            <v>251893</v>
          </cell>
          <cell r="AJY7">
            <v>253013</v>
          </cell>
          <cell r="AJZ7">
            <v>253111</v>
          </cell>
          <cell r="AKA7">
            <v>253273</v>
          </cell>
          <cell r="AKB7">
            <v>253444</v>
          </cell>
          <cell r="AKC7">
            <v>253629</v>
          </cell>
          <cell r="AKF7">
            <v>254470</v>
          </cell>
          <cell r="AKG7">
            <v>254808</v>
          </cell>
          <cell r="AKH7">
            <v>255324</v>
          </cell>
          <cell r="AKI7">
            <v>255571</v>
          </cell>
          <cell r="AKJ7">
            <v>255571</v>
          </cell>
          <cell r="AKM7">
            <v>255767</v>
          </cell>
          <cell r="AKN7">
            <v>255967</v>
          </cell>
          <cell r="AKO7">
            <v>256199</v>
          </cell>
          <cell r="AKP7">
            <v>256428</v>
          </cell>
          <cell r="AKT7">
            <v>256662</v>
          </cell>
          <cell r="AKU7">
            <v>256817</v>
          </cell>
          <cell r="AKV7">
            <v>256967</v>
          </cell>
          <cell r="AKW7">
            <v>257107</v>
          </cell>
          <cell r="AKX7">
            <v>257235</v>
          </cell>
          <cell r="ALA7">
            <v>257329</v>
          </cell>
          <cell r="ALB7">
            <v>257435</v>
          </cell>
        </row>
        <row r="8">
          <cell r="AHM8">
            <v>7580</v>
          </cell>
          <cell r="AHN8">
            <v>7591</v>
          </cell>
          <cell r="AHO8">
            <v>7602</v>
          </cell>
          <cell r="AHR8">
            <v>7619</v>
          </cell>
          <cell r="AHS8">
            <v>7635</v>
          </cell>
          <cell r="AHU8">
            <v>7637</v>
          </cell>
          <cell r="AHX8">
            <v>7637</v>
          </cell>
          <cell r="AHY8">
            <v>7637</v>
          </cell>
          <cell r="AHZ8">
            <v>7637</v>
          </cell>
          <cell r="AIA8">
            <v>7637</v>
          </cell>
          <cell r="AIB8">
            <v>7637</v>
          </cell>
          <cell r="AIC8">
            <v>7637</v>
          </cell>
          <cell r="AIF8">
            <v>7638</v>
          </cell>
          <cell r="AIG8">
            <v>7638</v>
          </cell>
          <cell r="AIH8">
            <v>7638</v>
          </cell>
          <cell r="AII8">
            <v>7638</v>
          </cell>
          <cell r="AIM8">
            <v>7638</v>
          </cell>
          <cell r="AIN8">
            <v>7638</v>
          </cell>
          <cell r="AIO8">
            <v>7638</v>
          </cell>
          <cell r="AIP8">
            <v>7638</v>
          </cell>
          <cell r="AJY8">
            <v>7673</v>
          </cell>
          <cell r="AJZ8">
            <v>7684</v>
          </cell>
          <cell r="AKA8">
            <v>7699</v>
          </cell>
          <cell r="AKB8">
            <v>7711</v>
          </cell>
          <cell r="AKC8">
            <v>7724</v>
          </cell>
          <cell r="AKF8">
            <v>7741</v>
          </cell>
          <cell r="AKG8">
            <v>7755</v>
          </cell>
          <cell r="AKH8">
            <v>7767</v>
          </cell>
          <cell r="AKI8">
            <v>7779</v>
          </cell>
          <cell r="AKM8">
            <v>7801</v>
          </cell>
          <cell r="AKN8">
            <v>7815</v>
          </cell>
          <cell r="AKO8">
            <v>7829</v>
          </cell>
          <cell r="AKP8">
            <v>7842</v>
          </cell>
          <cell r="AKT8">
            <v>7856</v>
          </cell>
          <cell r="AKU8">
            <v>7896</v>
          </cell>
          <cell r="AKV8">
            <v>7881</v>
          </cell>
          <cell r="AKW8">
            <v>7890</v>
          </cell>
          <cell r="AKX8">
            <v>7896</v>
          </cell>
          <cell r="ALA8">
            <v>7907</v>
          </cell>
          <cell r="ALB8">
            <v>7920</v>
          </cell>
        </row>
        <row r="9">
          <cell r="AGR9">
            <v>720455.4</v>
          </cell>
          <cell r="AGY9">
            <v>720479.6</v>
          </cell>
          <cell r="AHE9">
            <v>721291.7</v>
          </cell>
          <cell r="AHF9">
            <v>722444</v>
          </cell>
          <cell r="AHG9">
            <v>723546.1</v>
          </cell>
          <cell r="AHI9">
            <v>723785.5</v>
          </cell>
          <cell r="AHJ9">
            <v>723785.5</v>
          </cell>
          <cell r="AHM9">
            <v>723785.5</v>
          </cell>
          <cell r="AHN9">
            <v>723785.5</v>
          </cell>
          <cell r="AHO9">
            <v>723785.5</v>
          </cell>
          <cell r="AIC9">
            <v>723828.6</v>
          </cell>
          <cell r="AIG9">
            <v>723828.6</v>
          </cell>
          <cell r="AII9">
            <v>723858.6</v>
          </cell>
          <cell r="AIM9">
            <v>724520.1</v>
          </cell>
          <cell r="AIN9">
            <v>725022.6</v>
          </cell>
          <cell r="AJZ9">
            <v>726589.9</v>
          </cell>
          <cell r="AKA9">
            <v>726589.9</v>
          </cell>
          <cell r="AKB9">
            <v>726623.6</v>
          </cell>
          <cell r="AKC9">
            <v>726623.6</v>
          </cell>
          <cell r="AKF9">
            <v>726623.6</v>
          </cell>
          <cell r="AKG9">
            <v>726623.6</v>
          </cell>
          <cell r="AKH9">
            <v>727560</v>
          </cell>
          <cell r="AKI9">
            <v>727560</v>
          </cell>
          <cell r="AKJ9">
            <v>727560</v>
          </cell>
          <cell r="AKL9" t="str">
            <v xml:space="preserve">  </v>
          </cell>
          <cell r="AKM9">
            <v>727560</v>
          </cell>
          <cell r="AKN9">
            <v>727560</v>
          </cell>
          <cell r="AKO9">
            <v>727560</v>
          </cell>
          <cell r="AKP9">
            <v>727560</v>
          </cell>
          <cell r="AKT9">
            <v>727560</v>
          </cell>
          <cell r="AKU9">
            <v>727560</v>
          </cell>
          <cell r="AKV9">
            <v>727560</v>
          </cell>
          <cell r="AKW9">
            <v>727560</v>
          </cell>
          <cell r="AKX9">
            <v>727615.7</v>
          </cell>
        </row>
        <row r="15">
          <cell r="AEE15">
            <v>15729.37</v>
          </cell>
          <cell r="AEF15">
            <v>15729.37</v>
          </cell>
          <cell r="AEG15">
            <v>15729.37</v>
          </cell>
          <cell r="AEH15">
            <v>15729.37</v>
          </cell>
          <cell r="AEI15">
            <v>15729.37</v>
          </cell>
          <cell r="AEJ15">
            <v>15729.37</v>
          </cell>
          <cell r="AEK15">
            <v>15729.37</v>
          </cell>
          <cell r="AEL15">
            <v>15729.37</v>
          </cell>
          <cell r="AEM15">
            <v>15729.37</v>
          </cell>
          <cell r="AEN15">
            <v>15730.5</v>
          </cell>
          <cell r="AGY15">
            <v>16100.88</v>
          </cell>
          <cell r="AHE15">
            <v>16118.93</v>
          </cell>
          <cell r="AHF15">
            <v>16143.27</v>
          </cell>
          <cell r="AHG15">
            <v>16155.61</v>
          </cell>
          <cell r="AHI15">
            <v>16171.15</v>
          </cell>
          <cell r="AIC15">
            <v>16173.06</v>
          </cell>
          <cell r="AII15">
            <v>16174.05</v>
          </cell>
          <cell r="AIM15">
            <v>16188.99</v>
          </cell>
          <cell r="AIN15">
            <v>16200.26</v>
          </cell>
          <cell r="AIW15">
            <v>16215.26</v>
          </cell>
          <cell r="AIX15">
            <v>16221.48</v>
          </cell>
          <cell r="AJF15">
            <v>16223.07</v>
          </cell>
          <cell r="AJS15">
            <v>16236.74</v>
          </cell>
          <cell r="AJY15">
            <v>16236.74</v>
          </cell>
          <cell r="AJZ15">
            <v>16236.74</v>
          </cell>
          <cell r="AKA15">
            <v>16236.74</v>
          </cell>
          <cell r="AKB15">
            <v>16237.84</v>
          </cell>
          <cell r="AKC15">
            <v>16237.84</v>
          </cell>
          <cell r="AKF15">
            <v>16237.84</v>
          </cell>
          <cell r="AKH15">
            <v>16254.7</v>
          </cell>
          <cell r="AKI15">
            <v>16254.7</v>
          </cell>
          <cell r="AKJ15">
            <v>16254.7</v>
          </cell>
        </row>
        <row r="20">
          <cell r="ADU20">
            <v>24099.67</v>
          </cell>
          <cell r="ADV20">
            <v>24123.05</v>
          </cell>
          <cell r="ADW20">
            <v>24146.720000000001</v>
          </cell>
          <cell r="ADX20">
            <v>24170.66</v>
          </cell>
          <cell r="ADY20">
            <v>24194.639999999999</v>
          </cell>
          <cell r="ADZ20">
            <v>24219.08</v>
          </cell>
          <cell r="AEA20">
            <v>24243</v>
          </cell>
          <cell r="AED20">
            <v>24266.21</v>
          </cell>
          <cell r="AEE20">
            <v>24290.44</v>
          </cell>
          <cell r="AEF20">
            <v>24314.54</v>
          </cell>
          <cell r="AEG20">
            <v>24338.41</v>
          </cell>
          <cell r="AEH20">
            <v>24362.18</v>
          </cell>
          <cell r="AEI20">
            <v>24383.62</v>
          </cell>
          <cell r="AEJ20">
            <v>24407.29</v>
          </cell>
          <cell r="AEK20">
            <v>24430.32</v>
          </cell>
          <cell r="AEL20">
            <v>24454.9</v>
          </cell>
          <cell r="AEM20">
            <v>24478.16</v>
          </cell>
          <cell r="AEN20">
            <v>24502.94</v>
          </cell>
          <cell r="AEO20">
            <v>24527.040000000001</v>
          </cell>
          <cell r="AGG20">
            <v>24649.02</v>
          </cell>
          <cell r="AGH20">
            <v>24673.22</v>
          </cell>
          <cell r="AGI20">
            <v>24697.16</v>
          </cell>
          <cell r="AGJ20">
            <v>24721.52</v>
          </cell>
          <cell r="AGK20">
            <v>24744.720000000001</v>
          </cell>
          <cell r="AGM20">
            <v>24752.46</v>
          </cell>
          <cell r="AGN20">
            <v>24774.959999999999</v>
          </cell>
          <cell r="AGO20">
            <v>24799.119999999999</v>
          </cell>
          <cell r="AGP20">
            <v>24823.26</v>
          </cell>
          <cell r="AGQ20">
            <v>24847.39</v>
          </cell>
          <cell r="AGR20">
            <v>24866.959999999999</v>
          </cell>
          <cell r="AGU20">
            <v>24890.13</v>
          </cell>
          <cell r="AGV20">
            <v>24914.19</v>
          </cell>
          <cell r="AGW20">
            <v>24937.74</v>
          </cell>
          <cell r="AGX20">
            <v>24962.03</v>
          </cell>
          <cell r="AGY20">
            <v>24979.65</v>
          </cell>
          <cell r="AHI20">
            <v>25008.9</v>
          </cell>
          <cell r="AHJ20">
            <v>25033.25</v>
          </cell>
          <cell r="AHM20">
            <v>25057.29</v>
          </cell>
          <cell r="AHN20">
            <v>25080.43</v>
          </cell>
          <cell r="AHO20">
            <v>25105.25</v>
          </cell>
          <cell r="AHR20">
            <v>25130.07</v>
          </cell>
          <cell r="AHS20">
            <v>25154.32</v>
          </cell>
          <cell r="AHT20">
            <v>25177.97</v>
          </cell>
          <cell r="AHU20">
            <v>25203.25</v>
          </cell>
          <cell r="AHX20">
            <v>25226.01</v>
          </cell>
          <cell r="AHY20">
            <v>25250.54</v>
          </cell>
          <cell r="AHZ20">
            <v>25275.01</v>
          </cell>
          <cell r="AIA20">
            <v>25297.83</v>
          </cell>
          <cell r="AIB20">
            <v>25321.759999999998</v>
          </cell>
          <cell r="AIC20">
            <v>25346.46</v>
          </cell>
          <cell r="AIF20">
            <v>25369.9</v>
          </cell>
          <cell r="AIG20">
            <v>25393.91</v>
          </cell>
          <cell r="AIH20">
            <v>25417.71</v>
          </cell>
          <cell r="AII20">
            <v>25434.16</v>
          </cell>
          <cell r="AIM20">
            <v>25444.94</v>
          </cell>
          <cell r="AIN20">
            <v>25459.71</v>
          </cell>
          <cell r="AIO20">
            <v>25483.66</v>
          </cell>
          <cell r="AIP20">
            <v>25493.91</v>
          </cell>
          <cell r="AIV20">
            <v>25517.55</v>
          </cell>
          <cell r="AIW20">
            <v>25528.12</v>
          </cell>
          <cell r="AIX20">
            <v>25538.39</v>
          </cell>
          <cell r="AJC20">
            <v>25561.85</v>
          </cell>
          <cell r="AJD20">
            <v>25585.91</v>
          </cell>
          <cell r="AJE20">
            <v>25610.03</v>
          </cell>
          <cell r="AJF20">
            <v>25633.9</v>
          </cell>
          <cell r="AJG20">
            <v>25642.58</v>
          </cell>
          <cell r="AJH20">
            <v>25655.14</v>
          </cell>
          <cell r="AJS20">
            <v>25668.76</v>
          </cell>
          <cell r="AJT20">
            <v>25692.17</v>
          </cell>
          <cell r="AJU20">
            <v>25716.3</v>
          </cell>
          <cell r="AJY20">
            <v>25716.3</v>
          </cell>
          <cell r="AJZ20">
            <v>25739.61</v>
          </cell>
          <cell r="AKA20">
            <v>25764.3</v>
          </cell>
          <cell r="AKB20">
            <v>25787.95</v>
          </cell>
          <cell r="AKC20">
            <v>25811.54</v>
          </cell>
          <cell r="AKD20">
            <v>25819.29</v>
          </cell>
          <cell r="AKF20">
            <v>25844.38</v>
          </cell>
          <cell r="AKG20">
            <v>25868.22</v>
          </cell>
          <cell r="AKH20">
            <v>25880.89</v>
          </cell>
          <cell r="AKI20">
            <v>25906.62</v>
          </cell>
          <cell r="AKJ20">
            <v>25922.52</v>
          </cell>
          <cell r="AKM20">
            <v>25946.69</v>
          </cell>
          <cell r="AKN20">
            <v>25969.41</v>
          </cell>
          <cell r="AKO20">
            <v>25993.47</v>
          </cell>
          <cell r="AKP20">
            <v>26018.54</v>
          </cell>
          <cell r="AKQ20">
            <v>26033.53</v>
          </cell>
          <cell r="AKT20">
            <v>26056.86</v>
          </cell>
          <cell r="AKU20">
            <v>26081.23</v>
          </cell>
          <cell r="AKV20">
            <v>26105.18</v>
          </cell>
          <cell r="AKW20">
            <v>26129.17</v>
          </cell>
          <cell r="AKX20">
            <v>26148.560000000001</v>
          </cell>
          <cell r="ALA20">
            <v>26172</v>
          </cell>
          <cell r="ALB20">
            <v>26195.75</v>
          </cell>
        </row>
        <row r="24">
          <cell r="ADU24">
            <v>21645</v>
          </cell>
          <cell r="ADV24">
            <v>21668</v>
          </cell>
          <cell r="ADW24">
            <v>21691</v>
          </cell>
          <cell r="ADX24">
            <v>21715</v>
          </cell>
          <cell r="ADY24">
            <v>21738</v>
          </cell>
          <cell r="ADZ24">
            <v>21762</v>
          </cell>
          <cell r="AEA24">
            <v>21787</v>
          </cell>
          <cell r="AED24">
            <v>21807</v>
          </cell>
          <cell r="AEE24">
            <v>21827</v>
          </cell>
          <cell r="AEF24">
            <v>21851</v>
          </cell>
          <cell r="AEG24">
            <v>21874</v>
          </cell>
          <cell r="AEH24">
            <v>21898</v>
          </cell>
          <cell r="AEI24">
            <v>21917</v>
          </cell>
          <cell r="AEJ24">
            <v>21939</v>
          </cell>
          <cell r="AEK24">
            <v>21962</v>
          </cell>
          <cell r="AEL24">
            <v>21986</v>
          </cell>
          <cell r="AEM24">
            <v>22009</v>
          </cell>
          <cell r="AEN24">
            <v>22033</v>
          </cell>
          <cell r="AEO24">
            <v>22058</v>
          </cell>
          <cell r="AGG24">
            <v>22571</v>
          </cell>
          <cell r="AGH24">
            <v>22595</v>
          </cell>
          <cell r="AGI24">
            <v>22618</v>
          </cell>
          <cell r="AGJ24">
            <v>22642</v>
          </cell>
          <cell r="AGK24">
            <v>22666</v>
          </cell>
          <cell r="AGM24">
            <v>22673</v>
          </cell>
          <cell r="AGN24">
            <v>22696</v>
          </cell>
          <cell r="AGO24">
            <v>22719</v>
          </cell>
          <cell r="AGP24">
            <v>22743</v>
          </cell>
          <cell r="AGQ24">
            <v>22767</v>
          </cell>
          <cell r="AGR24">
            <v>22789</v>
          </cell>
          <cell r="AGU24">
            <v>22812</v>
          </cell>
          <cell r="AGV24">
            <v>22835</v>
          </cell>
          <cell r="AGW24">
            <v>22859</v>
          </cell>
          <cell r="AGX24">
            <v>22882</v>
          </cell>
          <cell r="AGY24">
            <v>22900</v>
          </cell>
          <cell r="AHE24">
            <v>22926</v>
          </cell>
          <cell r="AHF24">
            <v>22953</v>
          </cell>
          <cell r="AHG24">
            <v>22971</v>
          </cell>
          <cell r="AHI24">
            <v>22994</v>
          </cell>
          <cell r="AHJ24">
            <v>23018</v>
          </cell>
          <cell r="AHM24">
            <v>23042</v>
          </cell>
          <cell r="AHN24">
            <v>23064</v>
          </cell>
          <cell r="AHO24">
            <v>23089</v>
          </cell>
          <cell r="AHR24">
            <v>23113</v>
          </cell>
          <cell r="AHS24">
            <v>23136</v>
          </cell>
          <cell r="AHT24">
            <v>23160</v>
          </cell>
          <cell r="AHU24">
            <v>23184</v>
          </cell>
          <cell r="AHX24">
            <v>23206</v>
          </cell>
          <cell r="AHY24">
            <v>23230</v>
          </cell>
          <cell r="AHZ24">
            <v>23254</v>
          </cell>
          <cell r="AIA24">
            <v>23276</v>
          </cell>
          <cell r="AIB24">
            <v>23300</v>
          </cell>
          <cell r="AIC24">
            <v>23325</v>
          </cell>
          <cell r="AIF24">
            <v>23349</v>
          </cell>
          <cell r="AIG24">
            <v>23372</v>
          </cell>
          <cell r="AIH24">
            <v>23396</v>
          </cell>
          <cell r="AII24">
            <v>23418</v>
          </cell>
          <cell r="AIM24">
            <v>23440</v>
          </cell>
          <cell r="AIN24">
            <v>23464</v>
          </cell>
          <cell r="AIO24">
            <v>23488</v>
          </cell>
          <cell r="AIP24">
            <v>23500</v>
          </cell>
          <cell r="AIV24">
            <v>23524</v>
          </cell>
          <cell r="AIW24">
            <v>23547</v>
          </cell>
          <cell r="AIX24">
            <v>23564</v>
          </cell>
          <cell r="AJC24">
            <v>23587</v>
          </cell>
          <cell r="AJD24">
            <v>23611</v>
          </cell>
          <cell r="AJE24">
            <v>23634</v>
          </cell>
          <cell r="AJF24">
            <v>23658</v>
          </cell>
          <cell r="AJG24">
            <v>23681</v>
          </cell>
          <cell r="AJH24">
            <v>23705</v>
          </cell>
          <cell r="AJS24">
            <v>23729</v>
          </cell>
          <cell r="AJT24">
            <v>23752</v>
          </cell>
          <cell r="AJU24">
            <v>23777</v>
          </cell>
          <cell r="AJY24">
            <v>23777</v>
          </cell>
          <cell r="AJZ24">
            <v>23800</v>
          </cell>
          <cell r="AKA24">
            <v>23825</v>
          </cell>
          <cell r="AKB24">
            <v>23848</v>
          </cell>
          <cell r="AKC24">
            <v>23871</v>
          </cell>
          <cell r="AKD24">
            <v>23881</v>
          </cell>
          <cell r="AKF24">
            <v>23903</v>
          </cell>
          <cell r="AKG24">
            <v>23927</v>
          </cell>
          <cell r="AKH24">
            <v>23953</v>
          </cell>
          <cell r="AKI24">
            <v>23973</v>
          </cell>
          <cell r="AKM24">
            <v>24017</v>
          </cell>
          <cell r="AKN24">
            <v>24040</v>
          </cell>
          <cell r="AKO24">
            <v>24063</v>
          </cell>
          <cell r="AKP24">
            <v>24088</v>
          </cell>
          <cell r="AKQ24">
            <v>24103</v>
          </cell>
          <cell r="AKT24">
            <v>24126</v>
          </cell>
          <cell r="AKU24">
            <v>24150</v>
          </cell>
          <cell r="AKV24">
            <v>24173</v>
          </cell>
          <cell r="AKW24">
            <v>24197</v>
          </cell>
          <cell r="AKX24">
            <v>24217</v>
          </cell>
          <cell r="ALA24">
            <v>24240</v>
          </cell>
          <cell r="ALB24">
            <v>24263</v>
          </cell>
        </row>
        <row r="25">
          <cell r="ADU25">
            <v>27454</v>
          </cell>
          <cell r="ADV25">
            <v>27457</v>
          </cell>
          <cell r="ADW25">
            <v>27463</v>
          </cell>
          <cell r="ADX25">
            <v>27470</v>
          </cell>
          <cell r="ADY25">
            <v>27476</v>
          </cell>
          <cell r="ADZ25">
            <v>27488</v>
          </cell>
          <cell r="AEA25">
            <v>27492</v>
          </cell>
          <cell r="AED25">
            <v>27496</v>
          </cell>
          <cell r="AEE25">
            <v>27503</v>
          </cell>
          <cell r="AEF25">
            <v>27510</v>
          </cell>
          <cell r="AEG25">
            <v>27521</v>
          </cell>
          <cell r="AEH25">
            <v>27521</v>
          </cell>
          <cell r="AEI25">
            <v>27524</v>
          </cell>
          <cell r="AEJ25">
            <v>27526</v>
          </cell>
          <cell r="AEK25">
            <v>27536</v>
          </cell>
          <cell r="AEL25">
            <v>27550</v>
          </cell>
          <cell r="AEM25">
            <v>27560</v>
          </cell>
          <cell r="AEN25">
            <v>27573</v>
          </cell>
          <cell r="AEO25">
            <v>27573</v>
          </cell>
          <cell r="AGG25">
            <v>27836</v>
          </cell>
          <cell r="AGH25">
            <v>27840</v>
          </cell>
          <cell r="AGI25">
            <v>27851</v>
          </cell>
          <cell r="AGJ25">
            <v>27866</v>
          </cell>
          <cell r="AGK25">
            <v>27876</v>
          </cell>
          <cell r="AGM25">
            <v>27876</v>
          </cell>
          <cell r="AGN25">
            <v>27884</v>
          </cell>
          <cell r="AGO25">
            <v>27897</v>
          </cell>
          <cell r="AGP25">
            <v>27919</v>
          </cell>
          <cell r="AGQ25">
            <v>27934</v>
          </cell>
          <cell r="AGR25">
            <v>27940</v>
          </cell>
          <cell r="AGU25">
            <v>27955</v>
          </cell>
          <cell r="AGV25">
            <v>27973</v>
          </cell>
          <cell r="AGW25">
            <v>27992</v>
          </cell>
          <cell r="AGX25">
            <v>28002</v>
          </cell>
          <cell r="AGY25">
            <v>28002</v>
          </cell>
          <cell r="AHE25">
            <v>28007</v>
          </cell>
          <cell r="AHF25">
            <v>28028</v>
          </cell>
          <cell r="AHG25">
            <v>28037</v>
          </cell>
          <cell r="AHI25">
            <v>28050</v>
          </cell>
          <cell r="AHJ25">
            <v>28070</v>
          </cell>
          <cell r="AHM25">
            <v>28084</v>
          </cell>
          <cell r="AHN25">
            <v>28103</v>
          </cell>
          <cell r="AHO25">
            <v>28122</v>
          </cell>
          <cell r="AHR25">
            <v>28131</v>
          </cell>
          <cell r="AHS25">
            <v>28147</v>
          </cell>
          <cell r="AHT25">
            <v>28159</v>
          </cell>
          <cell r="AHU25">
            <v>28175</v>
          </cell>
          <cell r="AHX25">
            <v>28185</v>
          </cell>
          <cell r="AHY25">
            <v>28198</v>
          </cell>
          <cell r="AHZ25">
            <v>28214</v>
          </cell>
          <cell r="AIA25">
            <v>28227</v>
          </cell>
          <cell r="AIB25">
            <v>28241</v>
          </cell>
          <cell r="AIC25">
            <v>28254</v>
          </cell>
          <cell r="AIF25">
            <v>28266</v>
          </cell>
          <cell r="AIG25">
            <v>28286</v>
          </cell>
          <cell r="AIH25">
            <v>28303</v>
          </cell>
          <cell r="AII25">
            <v>28305</v>
          </cell>
          <cell r="AIM25">
            <v>28314</v>
          </cell>
          <cell r="AIN25">
            <v>28324</v>
          </cell>
          <cell r="AIO25">
            <v>28343</v>
          </cell>
          <cell r="AIP25">
            <v>28347</v>
          </cell>
          <cell r="AIV25">
            <v>28356</v>
          </cell>
          <cell r="AIW25">
            <v>28370</v>
          </cell>
          <cell r="AIX25">
            <v>28370</v>
          </cell>
          <cell r="AJC25">
            <v>28371</v>
          </cell>
          <cell r="AJD25">
            <v>28382</v>
          </cell>
          <cell r="AJE25">
            <v>28397</v>
          </cell>
          <cell r="AJF25">
            <v>28406</v>
          </cell>
          <cell r="AJG25">
            <v>28406</v>
          </cell>
          <cell r="AJH25">
            <v>28406</v>
          </cell>
          <cell r="AJS25">
            <v>28443</v>
          </cell>
          <cell r="AJT25">
            <v>28454</v>
          </cell>
          <cell r="AJU25">
            <v>28461</v>
          </cell>
          <cell r="AJY25">
            <v>28461</v>
          </cell>
          <cell r="AJZ25">
            <v>28471</v>
          </cell>
          <cell r="AKA25">
            <v>28485</v>
          </cell>
          <cell r="AKB25">
            <v>28503</v>
          </cell>
          <cell r="AKC25">
            <v>28517</v>
          </cell>
          <cell r="AKD25">
            <v>28517</v>
          </cell>
          <cell r="AKF25">
            <v>28528</v>
          </cell>
          <cell r="AKG25">
            <v>28542</v>
          </cell>
          <cell r="AKH25">
            <v>28557</v>
          </cell>
          <cell r="AKI25">
            <v>28566</v>
          </cell>
          <cell r="AKM25">
            <v>28573</v>
          </cell>
          <cell r="AKN25">
            <v>28589</v>
          </cell>
          <cell r="AKO25">
            <v>28605</v>
          </cell>
          <cell r="AKP25">
            <v>28614</v>
          </cell>
          <cell r="AKQ25">
            <v>28614</v>
          </cell>
          <cell r="AKT25">
            <v>28625</v>
          </cell>
          <cell r="AKU25">
            <v>28643</v>
          </cell>
          <cell r="AKV25">
            <v>28661</v>
          </cell>
          <cell r="AKW25">
            <v>28679</v>
          </cell>
          <cell r="AKX25">
            <v>28679</v>
          </cell>
          <cell r="ALA25">
            <v>28683</v>
          </cell>
          <cell r="ALB25">
            <v>28700</v>
          </cell>
        </row>
        <row r="26">
          <cell r="ADU26">
            <v>27338</v>
          </cell>
          <cell r="ADV26">
            <v>27341</v>
          </cell>
          <cell r="ADW26">
            <v>27347</v>
          </cell>
          <cell r="ADX26">
            <v>27352</v>
          </cell>
          <cell r="ADY26">
            <v>27356</v>
          </cell>
          <cell r="ADZ26">
            <v>27367</v>
          </cell>
          <cell r="AEA26">
            <v>27371</v>
          </cell>
          <cell r="AED26">
            <v>27375</v>
          </cell>
          <cell r="AEE26">
            <v>27380</v>
          </cell>
          <cell r="AEF26">
            <v>27386</v>
          </cell>
          <cell r="AEG26">
            <v>27395</v>
          </cell>
          <cell r="AEH26">
            <v>27395</v>
          </cell>
          <cell r="AEI26">
            <v>27398</v>
          </cell>
          <cell r="AEJ26">
            <v>27399</v>
          </cell>
          <cell r="AEK26">
            <v>27407</v>
          </cell>
          <cell r="AEL26">
            <v>27419</v>
          </cell>
          <cell r="AEM26">
            <v>27428</v>
          </cell>
          <cell r="AEN26">
            <v>27438</v>
          </cell>
          <cell r="AEO26">
            <v>27438</v>
          </cell>
          <cell r="AGG26">
            <v>27593</v>
          </cell>
          <cell r="AGH26">
            <v>27596</v>
          </cell>
          <cell r="AGI26">
            <v>27602</v>
          </cell>
          <cell r="AGJ26">
            <v>27610</v>
          </cell>
          <cell r="AGK26">
            <v>27614</v>
          </cell>
          <cell r="AGM26">
            <v>27614</v>
          </cell>
          <cell r="AGN26">
            <v>27616</v>
          </cell>
          <cell r="AGO26">
            <v>27622</v>
          </cell>
          <cell r="AGP26">
            <v>27632</v>
          </cell>
          <cell r="AGQ26">
            <v>27640</v>
          </cell>
          <cell r="AGR26">
            <v>27643</v>
          </cell>
          <cell r="AGU26">
            <v>27652</v>
          </cell>
          <cell r="AGV26">
            <v>27660</v>
          </cell>
          <cell r="AGW26">
            <v>27670</v>
          </cell>
          <cell r="AGX26">
            <v>27678</v>
          </cell>
          <cell r="AGY26">
            <v>27678</v>
          </cell>
          <cell r="AHE26">
            <v>27680</v>
          </cell>
          <cell r="AHF26">
            <v>27686</v>
          </cell>
          <cell r="AHG26">
            <v>27691</v>
          </cell>
          <cell r="AHI26">
            <v>27703</v>
          </cell>
          <cell r="AHJ26">
            <v>27722</v>
          </cell>
          <cell r="AHM26">
            <v>27734</v>
          </cell>
          <cell r="AHN26">
            <v>27753</v>
          </cell>
          <cell r="AHO26">
            <v>27767</v>
          </cell>
          <cell r="AHR26">
            <v>27772</v>
          </cell>
          <cell r="AHS26">
            <v>27787</v>
          </cell>
          <cell r="AHT26">
            <v>27798</v>
          </cell>
          <cell r="AHU26">
            <v>27813</v>
          </cell>
          <cell r="AHX26">
            <v>27821</v>
          </cell>
          <cell r="AHY26">
            <v>27827</v>
          </cell>
          <cell r="AHZ26">
            <v>27838</v>
          </cell>
          <cell r="AIA26">
            <v>27850</v>
          </cell>
          <cell r="AIB26">
            <v>27863</v>
          </cell>
          <cell r="AIC26">
            <v>27874</v>
          </cell>
          <cell r="AIF26">
            <v>27883</v>
          </cell>
          <cell r="AIG26">
            <v>27901</v>
          </cell>
          <cell r="AIH26">
            <v>27914</v>
          </cell>
          <cell r="AII26">
            <v>27916</v>
          </cell>
          <cell r="AIM26">
            <v>27922</v>
          </cell>
          <cell r="AIN26">
            <v>27928</v>
          </cell>
          <cell r="AIO26">
            <v>27943</v>
          </cell>
          <cell r="AIP26">
            <v>27946</v>
          </cell>
          <cell r="AIV26">
            <v>27954</v>
          </cell>
          <cell r="AIW26">
            <v>27965</v>
          </cell>
          <cell r="AIX26">
            <v>27965</v>
          </cell>
          <cell r="AJC26">
            <v>27965</v>
          </cell>
          <cell r="AJD26">
            <v>27976</v>
          </cell>
          <cell r="AJE26">
            <v>27991</v>
          </cell>
          <cell r="AJF26">
            <v>27999</v>
          </cell>
          <cell r="AJG26">
            <v>27999</v>
          </cell>
          <cell r="AJH26">
            <v>27999</v>
          </cell>
          <cell r="AJS26">
            <v>280112</v>
          </cell>
          <cell r="AJT26">
            <v>28021</v>
          </cell>
          <cell r="AJU26">
            <v>28028</v>
          </cell>
          <cell r="AJY26">
            <v>28028</v>
          </cell>
          <cell r="AJZ26">
            <v>28038</v>
          </cell>
          <cell r="AKA26">
            <v>28051</v>
          </cell>
          <cell r="AKB26">
            <v>28068</v>
          </cell>
          <cell r="AKC26">
            <v>28081</v>
          </cell>
          <cell r="AKD26">
            <v>28081</v>
          </cell>
          <cell r="AKF26">
            <v>28089</v>
          </cell>
          <cell r="AKG26">
            <v>28092</v>
          </cell>
          <cell r="AKH26">
            <v>28097</v>
          </cell>
          <cell r="AKI26">
            <v>28099</v>
          </cell>
          <cell r="AKM26">
            <v>28102</v>
          </cell>
          <cell r="AKN26">
            <v>28117</v>
          </cell>
          <cell r="AKO26">
            <v>28132</v>
          </cell>
          <cell r="AKP26">
            <v>28140</v>
          </cell>
          <cell r="AKQ26">
            <v>28140</v>
          </cell>
          <cell r="AKT26">
            <v>28150</v>
          </cell>
          <cell r="AKU26">
            <v>28168</v>
          </cell>
          <cell r="AKV26">
            <v>28184</v>
          </cell>
          <cell r="AKW26">
            <v>28201</v>
          </cell>
          <cell r="AKX26">
            <v>28201</v>
          </cell>
          <cell r="ALA26">
            <v>28204</v>
          </cell>
          <cell r="ALB26">
            <v>28220</v>
          </cell>
        </row>
        <row r="27">
          <cell r="AIV27">
            <v>6591</v>
          </cell>
          <cell r="AIW27">
            <v>6605</v>
          </cell>
          <cell r="AIX27">
            <v>6606</v>
          </cell>
          <cell r="AJC27">
            <v>6629</v>
          </cell>
          <cell r="AJD27">
            <v>6647</v>
          </cell>
          <cell r="AJE27">
            <v>6664</v>
          </cell>
          <cell r="AJF27">
            <v>6676</v>
          </cell>
          <cell r="AJG27">
            <v>6684</v>
          </cell>
          <cell r="AJH27">
            <v>6691</v>
          </cell>
          <cell r="AKO27">
            <v>6717</v>
          </cell>
          <cell r="AKP27">
            <v>6727</v>
          </cell>
          <cell r="AKQ27">
            <v>6729</v>
          </cell>
          <cell r="AKT27">
            <v>6746</v>
          </cell>
          <cell r="AKU27">
            <v>6763</v>
          </cell>
          <cell r="AKV27">
            <v>6773</v>
          </cell>
          <cell r="AKW27">
            <v>6793</v>
          </cell>
          <cell r="AKX27">
            <v>6795</v>
          </cell>
          <cell r="ALA27">
            <v>6813</v>
          </cell>
          <cell r="ALB27">
            <v>6830</v>
          </cell>
        </row>
        <row r="29">
          <cell r="AIV29">
            <v>6589</v>
          </cell>
          <cell r="AIW29">
            <v>6609</v>
          </cell>
          <cell r="AIX29">
            <v>6620</v>
          </cell>
          <cell r="AJC29">
            <v>6626</v>
          </cell>
          <cell r="AJD29">
            <v>6646</v>
          </cell>
          <cell r="AJE29">
            <v>6666</v>
          </cell>
          <cell r="AJF29">
            <v>6682</v>
          </cell>
          <cell r="AJG29">
            <v>6687</v>
          </cell>
          <cell r="AJH29">
            <v>6691</v>
          </cell>
          <cell r="AKQ29">
            <v>6729</v>
          </cell>
          <cell r="AKT29">
            <v>6747</v>
          </cell>
          <cell r="AKU29">
            <v>6760</v>
          </cell>
          <cell r="AKV29">
            <v>6782</v>
          </cell>
          <cell r="AKW29">
            <v>6787</v>
          </cell>
          <cell r="AKX29">
            <v>6794</v>
          </cell>
          <cell r="ALA29">
            <v>6808</v>
          </cell>
          <cell r="ALB29">
            <v>6828</v>
          </cell>
        </row>
        <row r="31">
          <cell r="ADU31">
            <v>7201</v>
          </cell>
          <cell r="ADV31">
            <v>7215</v>
          </cell>
          <cell r="ADW31">
            <v>7233</v>
          </cell>
          <cell r="ADX31">
            <v>7249</v>
          </cell>
          <cell r="ADY31">
            <v>7262</v>
          </cell>
          <cell r="ADZ31">
            <v>7280</v>
          </cell>
          <cell r="AEA31">
            <v>7292</v>
          </cell>
          <cell r="AED31">
            <v>7310</v>
          </cell>
          <cell r="AEE31">
            <v>7325</v>
          </cell>
          <cell r="AEF31">
            <v>7340</v>
          </cell>
          <cell r="AEG31">
            <v>7352</v>
          </cell>
          <cell r="AEH31">
            <v>7367</v>
          </cell>
          <cell r="AEI31">
            <v>7381</v>
          </cell>
          <cell r="AEJ31">
            <v>7392</v>
          </cell>
          <cell r="AEK31">
            <v>7408</v>
          </cell>
          <cell r="AEL31">
            <v>7428</v>
          </cell>
          <cell r="AEM31">
            <v>7447</v>
          </cell>
          <cell r="AEN31">
            <v>7460</v>
          </cell>
          <cell r="AEO31">
            <v>7474</v>
          </cell>
          <cell r="AGG31">
            <v>5947</v>
          </cell>
          <cell r="AGH31">
            <v>5964</v>
          </cell>
          <cell r="AGI31">
            <v>5977</v>
          </cell>
          <cell r="AGJ31">
            <v>5994</v>
          </cell>
          <cell r="AGK31">
            <v>6006</v>
          </cell>
          <cell r="AGM31">
            <v>6006</v>
          </cell>
          <cell r="AGN31">
            <v>6025</v>
          </cell>
          <cell r="AGO31">
            <v>6041</v>
          </cell>
          <cell r="AGP31">
            <v>6060</v>
          </cell>
          <cell r="AGQ31">
            <v>6075</v>
          </cell>
          <cell r="AGR31">
            <v>6084</v>
          </cell>
          <cell r="AGU31">
            <v>6105</v>
          </cell>
          <cell r="AGV31">
            <v>6124</v>
          </cell>
          <cell r="AGW31">
            <v>6142</v>
          </cell>
          <cell r="AGX31">
            <v>6160</v>
          </cell>
          <cell r="AGY31">
            <v>6162</v>
          </cell>
          <cell r="AHE31">
            <v>6175</v>
          </cell>
          <cell r="AHF31">
            <v>6191</v>
          </cell>
          <cell r="AHG31">
            <v>6208</v>
          </cell>
          <cell r="AHI31">
            <v>6219</v>
          </cell>
          <cell r="AHJ31">
            <v>6237</v>
          </cell>
          <cell r="AHM31">
            <v>6253</v>
          </cell>
          <cell r="AHN31">
            <v>6269</v>
          </cell>
          <cell r="AHO31">
            <v>6282</v>
          </cell>
          <cell r="AHR31">
            <v>6301</v>
          </cell>
          <cell r="AHS31">
            <v>6318</v>
          </cell>
          <cell r="AHT31">
            <v>6335</v>
          </cell>
          <cell r="AHU31">
            <v>6350</v>
          </cell>
          <cell r="AHX31">
            <v>6366</v>
          </cell>
          <cell r="AHY31">
            <v>6385</v>
          </cell>
          <cell r="AHZ31">
            <v>6407</v>
          </cell>
          <cell r="AIA31">
            <v>6423</v>
          </cell>
          <cell r="AIB31">
            <v>6441</v>
          </cell>
          <cell r="AIC31">
            <v>6458</v>
          </cell>
          <cell r="AIF31">
            <v>6477</v>
          </cell>
          <cell r="AIG31">
            <v>6494</v>
          </cell>
          <cell r="AIH31">
            <v>6508</v>
          </cell>
          <cell r="AII31">
            <v>6520</v>
          </cell>
          <cell r="AIM31">
            <v>6533</v>
          </cell>
          <cell r="AIN31">
            <v>6553</v>
          </cell>
          <cell r="AIO31">
            <v>6573</v>
          </cell>
          <cell r="AIP31">
            <v>6581</v>
          </cell>
          <cell r="AJS31">
            <v>7493</v>
          </cell>
          <cell r="AJT31">
            <v>7510</v>
          </cell>
          <cell r="AJU31">
            <v>7525</v>
          </cell>
          <cell r="AJY31">
            <v>7525</v>
          </cell>
          <cell r="AJZ31">
            <v>7536</v>
          </cell>
          <cell r="AKA31">
            <v>7555</v>
          </cell>
          <cell r="AKB31">
            <v>7574</v>
          </cell>
          <cell r="AKC31">
            <v>7589</v>
          </cell>
          <cell r="AKD31">
            <v>7592</v>
          </cell>
          <cell r="AKF31">
            <v>7609</v>
          </cell>
          <cell r="AKG31">
            <v>7625</v>
          </cell>
          <cell r="AKH31">
            <v>7642</v>
          </cell>
          <cell r="AKI31">
            <v>7658</v>
          </cell>
          <cell r="AKM31">
            <v>7688</v>
          </cell>
          <cell r="AKN31">
            <v>7696</v>
          </cell>
          <cell r="AKO31">
            <v>7696</v>
          </cell>
          <cell r="AKP31">
            <v>7696</v>
          </cell>
          <cell r="AKQ31">
            <v>7696</v>
          </cell>
        </row>
        <row r="32">
          <cell r="ADU32">
            <v>7198</v>
          </cell>
          <cell r="ADV32">
            <v>7215</v>
          </cell>
          <cell r="ADW32">
            <v>7233</v>
          </cell>
          <cell r="ADX32">
            <v>7248</v>
          </cell>
          <cell r="ADY32">
            <v>7266</v>
          </cell>
          <cell r="ADZ32">
            <v>7279</v>
          </cell>
          <cell r="AEA32">
            <v>7292</v>
          </cell>
          <cell r="AED32">
            <v>7309</v>
          </cell>
          <cell r="AEE32">
            <v>7324</v>
          </cell>
          <cell r="AEF32">
            <v>7338</v>
          </cell>
          <cell r="AEG32">
            <v>7355</v>
          </cell>
          <cell r="AEH32">
            <v>7365</v>
          </cell>
          <cell r="AEI32">
            <v>7371</v>
          </cell>
          <cell r="AEJ32">
            <v>7392</v>
          </cell>
          <cell r="AEK32">
            <v>7408</v>
          </cell>
          <cell r="AEL32">
            <v>7427</v>
          </cell>
          <cell r="AEM32">
            <v>7442</v>
          </cell>
          <cell r="AEN32">
            <v>7461</v>
          </cell>
          <cell r="AEO32">
            <v>7474</v>
          </cell>
          <cell r="AGG32">
            <v>5946</v>
          </cell>
          <cell r="AGH32">
            <v>5963</v>
          </cell>
          <cell r="AGI32">
            <v>5979</v>
          </cell>
          <cell r="AGJ32">
            <v>5993</v>
          </cell>
          <cell r="AGK32">
            <v>6004</v>
          </cell>
          <cell r="AGM32">
            <v>6004</v>
          </cell>
          <cell r="AGN32">
            <v>6022</v>
          </cell>
          <cell r="AGO32">
            <v>6040</v>
          </cell>
          <cell r="AGP32">
            <v>6059</v>
          </cell>
          <cell r="AGQ32">
            <v>6075</v>
          </cell>
          <cell r="AGR32">
            <v>6089</v>
          </cell>
          <cell r="AGU32">
            <v>6104</v>
          </cell>
          <cell r="AGV32">
            <v>6123</v>
          </cell>
          <cell r="AGW32">
            <v>6142</v>
          </cell>
          <cell r="AGX32">
            <v>6153</v>
          </cell>
          <cell r="AGY32">
            <v>6158</v>
          </cell>
          <cell r="AHE32">
            <v>6175</v>
          </cell>
          <cell r="AHF32">
            <v>6191</v>
          </cell>
          <cell r="AHG32">
            <v>6198</v>
          </cell>
          <cell r="AHI32">
            <v>6219</v>
          </cell>
          <cell r="AHJ32">
            <v>6236</v>
          </cell>
          <cell r="AHM32">
            <v>6254</v>
          </cell>
          <cell r="AHN32">
            <v>6269</v>
          </cell>
          <cell r="AHO32">
            <v>6285</v>
          </cell>
          <cell r="AHR32">
            <v>6300</v>
          </cell>
          <cell r="AHS32">
            <v>6317</v>
          </cell>
          <cell r="AHT32">
            <v>6334</v>
          </cell>
          <cell r="AHU32">
            <v>6347</v>
          </cell>
          <cell r="AHX32">
            <v>6366</v>
          </cell>
          <cell r="AHY32">
            <v>6386</v>
          </cell>
          <cell r="AHZ32">
            <v>6406</v>
          </cell>
          <cell r="AIA32">
            <v>6423</v>
          </cell>
          <cell r="AIB32">
            <v>6440</v>
          </cell>
          <cell r="AIC32">
            <v>6453</v>
          </cell>
          <cell r="AIF32">
            <v>6475</v>
          </cell>
          <cell r="AIG32">
            <v>6493</v>
          </cell>
          <cell r="AIH32">
            <v>6510</v>
          </cell>
          <cell r="AII32">
            <v>6517</v>
          </cell>
          <cell r="AIM32">
            <v>6535</v>
          </cell>
          <cell r="AIN32">
            <v>6551</v>
          </cell>
          <cell r="AIO32">
            <v>6566</v>
          </cell>
          <cell r="AIP32">
            <v>6566</v>
          </cell>
          <cell r="AJS32">
            <v>7491</v>
          </cell>
          <cell r="AJT32">
            <v>7509</v>
          </cell>
          <cell r="AJU32">
            <v>7517</v>
          </cell>
          <cell r="AJY32">
            <v>7517</v>
          </cell>
          <cell r="AJZ32">
            <v>7535</v>
          </cell>
          <cell r="AKA32">
            <v>7554</v>
          </cell>
          <cell r="AKB32">
            <v>7570</v>
          </cell>
          <cell r="AKC32">
            <v>7582</v>
          </cell>
          <cell r="AKD32">
            <v>7589</v>
          </cell>
          <cell r="AKF32">
            <v>7609</v>
          </cell>
          <cell r="AKG32">
            <v>7625</v>
          </cell>
          <cell r="AKH32">
            <v>7642</v>
          </cell>
          <cell r="AKI32">
            <v>7659</v>
          </cell>
          <cell r="AKM32">
            <v>7688</v>
          </cell>
          <cell r="AKN32">
            <v>7696</v>
          </cell>
          <cell r="AKO32">
            <v>7696</v>
          </cell>
          <cell r="AKP32">
            <v>7696</v>
          </cell>
          <cell r="AKQ32">
            <v>7696</v>
          </cell>
        </row>
        <row r="33">
          <cell r="ADU33">
            <v>16741.259999999998</v>
          </cell>
          <cell r="ADV33">
            <v>16763.28</v>
          </cell>
          <cell r="ADW33">
            <v>16787.169999999998</v>
          </cell>
          <cell r="ADX33">
            <v>16811.099999999999</v>
          </cell>
          <cell r="ADY33">
            <v>16835.28</v>
          </cell>
          <cell r="ADZ33">
            <v>16859.36</v>
          </cell>
          <cell r="AEA33">
            <v>16883.37</v>
          </cell>
          <cell r="AED33">
            <v>16908.72</v>
          </cell>
          <cell r="AEE33">
            <v>16930.599999999999</v>
          </cell>
          <cell r="AEF33">
            <v>16953.45</v>
          </cell>
          <cell r="AEG33">
            <v>16977.36</v>
          </cell>
          <cell r="AEH33">
            <v>17001.36</v>
          </cell>
          <cell r="AEI33">
            <v>17023.189999999999</v>
          </cell>
          <cell r="AEJ33">
            <v>174045.5</v>
          </cell>
          <cell r="AEK33">
            <v>174068.5</v>
          </cell>
          <cell r="AEL33">
            <v>174093.32</v>
          </cell>
          <cell r="AEM33">
            <v>174117.07</v>
          </cell>
          <cell r="AEN33">
            <v>174141.4</v>
          </cell>
          <cell r="AEO33">
            <v>17166.2</v>
          </cell>
          <cell r="AGG33">
            <v>17687.23</v>
          </cell>
          <cell r="AGH33">
            <v>17711.23</v>
          </cell>
          <cell r="AGI33">
            <v>17735.150000000001</v>
          </cell>
          <cell r="AGJ33">
            <v>17759.37</v>
          </cell>
          <cell r="AGK33">
            <v>17782.53</v>
          </cell>
          <cell r="AGM33">
            <v>17782.5</v>
          </cell>
          <cell r="AGN33">
            <v>17804.400000000001</v>
          </cell>
          <cell r="AGO33">
            <v>17828.48</v>
          </cell>
          <cell r="AGP33">
            <v>17852.580000000002</v>
          </cell>
          <cell r="AGQ33">
            <v>17876.52</v>
          </cell>
          <cell r="AGR33">
            <v>17897.03</v>
          </cell>
          <cell r="AGU33">
            <v>17919.3</v>
          </cell>
          <cell r="AGV33">
            <v>17943.25</v>
          </cell>
          <cell r="AGW33">
            <v>17967.25</v>
          </cell>
          <cell r="AGX33">
            <v>17991.25</v>
          </cell>
          <cell r="AGY33">
            <v>18001.060000000001</v>
          </cell>
          <cell r="AHE33">
            <v>18023.22</v>
          </cell>
          <cell r="AHF33">
            <v>18048.29</v>
          </cell>
          <cell r="AHG33">
            <v>18068.04</v>
          </cell>
          <cell r="AHI33">
            <v>18090.189999999999</v>
          </cell>
          <cell r="AHJ33">
            <v>18114.39</v>
          </cell>
          <cell r="AHM33">
            <v>18138.419999999998</v>
          </cell>
          <cell r="AHN33">
            <v>18161.490000000002</v>
          </cell>
          <cell r="AHO33">
            <v>18186.39</v>
          </cell>
          <cell r="AHR33">
            <v>18210.46</v>
          </cell>
          <cell r="AHS33">
            <v>18234.46</v>
          </cell>
          <cell r="AHT33">
            <v>18258.46</v>
          </cell>
          <cell r="AHU33">
            <v>18284.29</v>
          </cell>
          <cell r="AHX33">
            <v>18306.39</v>
          </cell>
          <cell r="AHY33">
            <v>18330.7</v>
          </cell>
          <cell r="AHZ33">
            <v>18354.900000000001</v>
          </cell>
          <cell r="AIA33">
            <v>18377.89</v>
          </cell>
          <cell r="AIB33">
            <v>18402.37</v>
          </cell>
          <cell r="AIC33">
            <v>18427.29</v>
          </cell>
          <cell r="AIF33">
            <v>18450.060000000001</v>
          </cell>
          <cell r="AIG33">
            <v>18474.23</v>
          </cell>
          <cell r="AIH33">
            <v>18497.59</v>
          </cell>
          <cell r="AII33">
            <v>18515.240000000002</v>
          </cell>
          <cell r="AIM33">
            <v>18536.54</v>
          </cell>
          <cell r="AIN33">
            <v>18561.14</v>
          </cell>
          <cell r="AIO33">
            <v>18585.14</v>
          </cell>
          <cell r="AIP33">
            <v>18593.14</v>
          </cell>
          <cell r="AIV33">
            <v>18616.12</v>
          </cell>
          <cell r="AIW33">
            <v>18639.560000000001</v>
          </cell>
          <cell r="AIX33">
            <v>18655.330000000002</v>
          </cell>
          <cell r="AJC33">
            <v>18678.21</v>
          </cell>
          <cell r="AJD33">
            <v>18702.240000000002</v>
          </cell>
          <cell r="AJE33">
            <v>18726.400000000001</v>
          </cell>
          <cell r="AJF33">
            <v>18750.240000000002</v>
          </cell>
          <cell r="AJG33">
            <v>18774.14</v>
          </cell>
          <cell r="AJH33">
            <v>18796.27</v>
          </cell>
          <cell r="AJS33">
            <v>18819.34</v>
          </cell>
          <cell r="AJT33">
            <v>18842.57</v>
          </cell>
          <cell r="AJU33">
            <v>18866.13</v>
          </cell>
          <cell r="AJY33">
            <v>18866.13</v>
          </cell>
          <cell r="AJZ33">
            <v>18888.45</v>
          </cell>
          <cell r="AKA33">
            <v>18913.259999999998</v>
          </cell>
          <cell r="AKB33">
            <v>18937.05</v>
          </cell>
          <cell r="AKC33">
            <v>18960.400000000001</v>
          </cell>
          <cell r="AKD33">
            <v>18970.490000000002</v>
          </cell>
          <cell r="AKF33">
            <v>18993.38</v>
          </cell>
          <cell r="AKG33">
            <v>19017.2</v>
          </cell>
          <cell r="AKH33">
            <v>19042.02</v>
          </cell>
          <cell r="AKI33">
            <v>19835.03</v>
          </cell>
          <cell r="AKJ33">
            <v>19085.37</v>
          </cell>
          <cell r="AKM33">
            <v>19108.509999999998</v>
          </cell>
          <cell r="AKN33">
            <v>19132.03</v>
          </cell>
          <cell r="AKO33">
            <v>19155.580000000002</v>
          </cell>
          <cell r="AKP33">
            <v>19180.900000000001</v>
          </cell>
          <cell r="AKQ33">
            <v>19184.259999999998</v>
          </cell>
          <cell r="AKT33">
            <v>19206.57</v>
          </cell>
          <cell r="AKU33">
            <v>19231.240000000002</v>
          </cell>
          <cell r="AKV33">
            <v>19255.18</v>
          </cell>
          <cell r="AKW33">
            <v>19279.150000000001</v>
          </cell>
          <cell r="AKX33">
            <v>19293.54</v>
          </cell>
          <cell r="ALA33">
            <v>19316.21</v>
          </cell>
          <cell r="ALB33">
            <v>19340.25</v>
          </cell>
        </row>
        <row r="38">
          <cell r="ADU38">
            <v>17487.509999999998</v>
          </cell>
          <cell r="ADV38">
            <v>17510.25</v>
          </cell>
          <cell r="ADW38">
            <v>17534.07</v>
          </cell>
          <cell r="ADX38">
            <v>17558.009999999998</v>
          </cell>
          <cell r="ADY38">
            <v>17582.18</v>
          </cell>
          <cell r="ADZ38">
            <v>17606.27</v>
          </cell>
          <cell r="AEA38">
            <v>17630.27</v>
          </cell>
          <cell r="AED38">
            <v>17653.07</v>
          </cell>
          <cell r="AEE38">
            <v>17677.05</v>
          </cell>
          <cell r="AEF38">
            <v>17701.11</v>
          </cell>
          <cell r="AEG38">
            <v>17725.060000000001</v>
          </cell>
          <cell r="AEH38">
            <v>17749.09</v>
          </cell>
          <cell r="AEI38">
            <v>17757.28</v>
          </cell>
          <cell r="AEJ38">
            <v>17780.509999999998</v>
          </cell>
          <cell r="AEK38">
            <v>17803.580000000002</v>
          </cell>
          <cell r="AEL38">
            <v>17828.400000000001</v>
          </cell>
          <cell r="AEM38">
            <v>17852.150000000001</v>
          </cell>
          <cell r="AEN38">
            <v>17876.48</v>
          </cell>
          <cell r="AEO38">
            <v>17901.259999999998</v>
          </cell>
          <cell r="AGG38">
            <v>18414.349999999999</v>
          </cell>
          <cell r="AGH38">
            <v>18433.419999999998</v>
          </cell>
          <cell r="AGI38">
            <v>18457.34</v>
          </cell>
          <cell r="AGJ38">
            <v>18481.560000000001</v>
          </cell>
          <cell r="AGK38">
            <v>18506.689999999999</v>
          </cell>
          <cell r="AGM38">
            <v>18506.689999999999</v>
          </cell>
          <cell r="AGN38">
            <v>18527.22</v>
          </cell>
          <cell r="AGO38">
            <v>18551.3</v>
          </cell>
          <cell r="AGP38">
            <v>18575.39</v>
          </cell>
          <cell r="AGQ38">
            <v>18599.34</v>
          </cell>
          <cell r="AGR38">
            <v>18613.439999999999</v>
          </cell>
          <cell r="AGU38">
            <v>18642.32</v>
          </cell>
          <cell r="AGV38">
            <v>18666.349999999999</v>
          </cell>
          <cell r="AGW38">
            <v>18690.259999999998</v>
          </cell>
          <cell r="AGX38">
            <v>18714.3</v>
          </cell>
          <cell r="AGY38">
            <v>18733.080000000002</v>
          </cell>
          <cell r="AHE38">
            <v>18755.240000000002</v>
          </cell>
          <cell r="AHF38">
            <v>18780.310000000001</v>
          </cell>
          <cell r="AHG38">
            <v>18791.52</v>
          </cell>
          <cell r="AHI38">
            <v>18814.39</v>
          </cell>
          <cell r="AHJ38">
            <v>18838.59</v>
          </cell>
          <cell r="AHM38">
            <v>18863.02</v>
          </cell>
          <cell r="AHN38">
            <v>18886.09</v>
          </cell>
          <cell r="AHO38">
            <v>18911</v>
          </cell>
          <cell r="AHR38">
            <v>18935.14</v>
          </cell>
          <cell r="AHS38">
            <v>18959.2</v>
          </cell>
          <cell r="AHT38">
            <v>18983.12</v>
          </cell>
          <cell r="AHU38">
            <v>19009</v>
          </cell>
          <cell r="AHX38">
            <v>19031.099999999999</v>
          </cell>
          <cell r="AHY38">
            <v>19055.41</v>
          </cell>
          <cell r="AHZ38">
            <v>19079.59</v>
          </cell>
          <cell r="AIA38">
            <v>19102.580000000002</v>
          </cell>
          <cell r="AIB38">
            <v>19127.060000000001</v>
          </cell>
          <cell r="AIC38">
            <v>19152.150000000001</v>
          </cell>
          <cell r="AIF38">
            <v>19175.34</v>
          </cell>
          <cell r="AIG38">
            <v>19199.45</v>
          </cell>
          <cell r="AIH38">
            <v>19223.3</v>
          </cell>
          <cell r="AII38">
            <v>19244.189999999999</v>
          </cell>
          <cell r="AIM38">
            <v>19266.560000000001</v>
          </cell>
          <cell r="AIN38">
            <v>19291.16</v>
          </cell>
          <cell r="AIO38">
            <v>19315.09</v>
          </cell>
          <cell r="AIP38">
            <v>19323.47</v>
          </cell>
          <cell r="AIV38">
            <v>19347.07</v>
          </cell>
          <cell r="AIW38">
            <v>19370.509999999998</v>
          </cell>
          <cell r="AIX38">
            <v>19388.04</v>
          </cell>
          <cell r="AJC38">
            <v>19411.080000000002</v>
          </cell>
          <cell r="AJD38">
            <v>19435.11</v>
          </cell>
          <cell r="AJE38">
            <v>19459.27</v>
          </cell>
          <cell r="AJF38">
            <v>19483.11</v>
          </cell>
          <cell r="AJG38">
            <v>19507.02</v>
          </cell>
          <cell r="AJH38">
            <v>19523.27</v>
          </cell>
          <cell r="AJS38">
            <v>19546.53</v>
          </cell>
          <cell r="AJT38">
            <v>19570.150000000001</v>
          </cell>
          <cell r="AJU38">
            <v>19594.52</v>
          </cell>
          <cell r="AJY38">
            <v>19594.52</v>
          </cell>
          <cell r="AJZ38">
            <v>19618.080000000002</v>
          </cell>
          <cell r="AKA38">
            <v>19642.5</v>
          </cell>
          <cell r="AKB38">
            <v>19666.240000000002</v>
          </cell>
          <cell r="AKC38">
            <v>19690.04</v>
          </cell>
          <cell r="AKD38">
            <v>19693.189999999999</v>
          </cell>
          <cell r="AKF38">
            <v>19716.13</v>
          </cell>
          <cell r="AKG38">
            <v>19739.55</v>
          </cell>
          <cell r="AKH38">
            <v>19764.37</v>
          </cell>
          <cell r="AKI38">
            <v>19787.29</v>
          </cell>
          <cell r="AKJ38">
            <v>19808.080000000002</v>
          </cell>
          <cell r="AKM38">
            <v>19831.22</v>
          </cell>
          <cell r="AKN38">
            <v>19854.310000000001</v>
          </cell>
          <cell r="AKO38">
            <v>19877.900000000001</v>
          </cell>
          <cell r="AKP38">
            <v>19903.25</v>
          </cell>
          <cell r="AKQ38">
            <v>19918.419999999998</v>
          </cell>
          <cell r="AKT38">
            <v>19941.419999999998</v>
          </cell>
          <cell r="AKU38">
            <v>19966.080000000002</v>
          </cell>
          <cell r="AKV38">
            <v>19990.009999999998</v>
          </cell>
          <cell r="AKW38">
            <v>20014</v>
          </cell>
          <cell r="AKX38">
            <v>20034.240000000002</v>
          </cell>
          <cell r="ALA38">
            <v>20057.2</v>
          </cell>
          <cell r="ALB38">
            <v>20081.23</v>
          </cell>
        </row>
        <row r="43">
          <cell r="AHO43">
            <v>126.89</v>
          </cell>
          <cell r="AHR43">
            <v>126.89</v>
          </cell>
          <cell r="AHS43">
            <v>126.89</v>
          </cell>
          <cell r="AHT43">
            <v>126.89</v>
          </cell>
          <cell r="AHU43">
            <v>122.97</v>
          </cell>
          <cell r="AIC43">
            <v>127.1</v>
          </cell>
          <cell r="AII43">
            <v>128.44999999999999</v>
          </cell>
          <cell r="AIM43">
            <v>128.44999999999999</v>
          </cell>
          <cell r="AIW43">
            <v>128.52000000000001</v>
          </cell>
          <cell r="AIX43">
            <v>128.66999999999999</v>
          </cell>
          <cell r="AJG43">
            <v>129.1</v>
          </cell>
          <cell r="AJH43">
            <v>129.1</v>
          </cell>
          <cell r="AJS43">
            <v>129.1</v>
          </cell>
          <cell r="AKC43">
            <v>129.28</v>
          </cell>
          <cell r="AKJ43">
            <v>129.44999999999999</v>
          </cell>
          <cell r="AKM43">
            <v>129.44999999999999</v>
          </cell>
          <cell r="AKN43">
            <v>129.44999999999999</v>
          </cell>
          <cell r="AKQ43">
            <v>129.46</v>
          </cell>
          <cell r="AKX43">
            <v>129.55000000000001</v>
          </cell>
        </row>
        <row r="45">
          <cell r="AHO45">
            <v>138.4</v>
          </cell>
          <cell r="AHR45">
            <v>138.4</v>
          </cell>
          <cell r="AHS45">
            <v>138.4</v>
          </cell>
          <cell r="AHT45">
            <v>138.4</v>
          </cell>
          <cell r="AHU45">
            <v>138.5</v>
          </cell>
          <cell r="AIC45">
            <v>138.69999999999999</v>
          </cell>
          <cell r="AII45">
            <v>140.1</v>
          </cell>
          <cell r="AIM45">
            <v>140.1</v>
          </cell>
          <cell r="AIW45">
            <v>140.1</v>
          </cell>
          <cell r="AIX45">
            <v>140.30000000000001</v>
          </cell>
          <cell r="AJG45">
            <v>140.80000000000001</v>
          </cell>
          <cell r="AJH45">
            <v>140.80000000000001</v>
          </cell>
          <cell r="AJS45">
            <v>140.80000000000001</v>
          </cell>
          <cell r="AKC45">
            <v>141</v>
          </cell>
          <cell r="AKJ45">
            <v>141.1</v>
          </cell>
          <cell r="AKM45">
            <v>141.1</v>
          </cell>
          <cell r="AKN45">
            <v>141.1</v>
          </cell>
          <cell r="AKQ45">
            <v>141.19999999999999</v>
          </cell>
          <cell r="AKX45">
            <v>141.30000000000001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sboard"/>
      <sheetName val="Konsumsi &amp; Pareto Bulanan"/>
      <sheetName val="Konsumsi &amp; Pareto 2 Mingguan"/>
      <sheetName val="HK - BDGT"/>
      <sheetName val="Tonase"/>
      <sheetName val="Summary"/>
    </sheetNames>
    <sheetDataSet>
      <sheetData sheetId="0"/>
      <sheetData sheetId="1"/>
      <sheetData sheetId="2"/>
      <sheetData sheetId="3"/>
      <sheetData sheetId="4"/>
      <sheetData sheetId="5">
        <row r="4"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1</v>
          </cell>
          <cell r="R4">
            <v>1</v>
          </cell>
          <cell r="S4">
            <v>1</v>
          </cell>
          <cell r="T4">
            <v>1</v>
          </cell>
          <cell r="U4">
            <v>1</v>
          </cell>
          <cell r="V4">
            <v>1</v>
          </cell>
          <cell r="W4">
            <v>0</v>
          </cell>
          <cell r="X4">
            <v>0</v>
          </cell>
          <cell r="Y4">
            <v>1</v>
          </cell>
          <cell r="Z4">
            <v>1</v>
          </cell>
          <cell r="AA4">
            <v>1</v>
          </cell>
          <cell r="AB4">
            <v>1</v>
          </cell>
          <cell r="AC4">
            <v>1</v>
          </cell>
          <cell r="AD4">
            <v>1</v>
          </cell>
          <cell r="AE4">
            <v>1</v>
          </cell>
          <cell r="AF4">
            <v>1</v>
          </cell>
          <cell r="AG4">
            <v>1</v>
          </cell>
          <cell r="AH4">
            <v>1</v>
          </cell>
          <cell r="AI4">
            <v>1</v>
          </cell>
          <cell r="AJ4">
            <v>1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</row>
        <row r="6">
          <cell r="M6">
            <v>0</v>
          </cell>
          <cell r="N6">
            <v>1</v>
          </cell>
          <cell r="O6">
            <v>1</v>
          </cell>
          <cell r="P6">
            <v>0</v>
          </cell>
          <cell r="Q6">
            <v>0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0</v>
          </cell>
          <cell r="X6">
            <v>0</v>
          </cell>
          <cell r="Y6">
            <v>1</v>
          </cell>
          <cell r="Z6">
            <v>1</v>
          </cell>
          <cell r="AA6">
            <v>1</v>
          </cell>
          <cell r="AB6">
            <v>1</v>
          </cell>
          <cell r="AC6">
            <v>1</v>
          </cell>
          <cell r="AD6">
            <v>0</v>
          </cell>
          <cell r="AE6">
            <v>0</v>
          </cell>
          <cell r="AF6">
            <v>1</v>
          </cell>
          <cell r="AG6">
            <v>1</v>
          </cell>
          <cell r="AH6">
            <v>1</v>
          </cell>
          <cell r="AI6">
            <v>1</v>
          </cell>
          <cell r="AJ6">
            <v>1</v>
          </cell>
          <cell r="AK6">
            <v>0</v>
          </cell>
          <cell r="AL6">
            <v>0</v>
          </cell>
          <cell r="AM6">
            <v>1</v>
          </cell>
          <cell r="AN6">
            <v>1</v>
          </cell>
          <cell r="AO6">
            <v>1</v>
          </cell>
          <cell r="AP6">
            <v>0</v>
          </cell>
          <cell r="AQ6">
            <v>1</v>
          </cell>
        </row>
        <row r="7"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  <cell r="AA7">
            <v>0</v>
          </cell>
          <cell r="AB7">
            <v>1</v>
          </cell>
          <cell r="AC7">
            <v>0</v>
          </cell>
          <cell r="AD7">
            <v>0</v>
          </cell>
          <cell r="AE7">
            <v>0</v>
          </cell>
          <cell r="AF7">
            <v>1</v>
          </cell>
          <cell r="AG7">
            <v>1</v>
          </cell>
          <cell r="AH7">
            <v>1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3"/>
  <sheetViews>
    <sheetView workbookViewId="0">
      <selection activeCell="C18" sqref="C18"/>
    </sheetView>
  </sheetViews>
  <sheetFormatPr defaultRowHeight="15"/>
  <cols>
    <col min="1" max="1" width="13.42578125" customWidth="1"/>
    <col min="2" max="2" width="21" customWidth="1"/>
    <col min="3" max="3" width="15.42578125" customWidth="1"/>
    <col min="6" max="6" width="25" customWidth="1"/>
    <col min="7" max="7" width="11.42578125" customWidth="1"/>
  </cols>
  <sheetData>
    <row r="1" spans="1:8">
      <c r="A1" t="s">
        <v>41</v>
      </c>
      <c r="E1" t="s">
        <v>40</v>
      </c>
    </row>
    <row r="3" spans="1:8" ht="45">
      <c r="A3" s="13" t="s">
        <v>2</v>
      </c>
      <c r="B3" s="6" t="s">
        <v>4</v>
      </c>
      <c r="C3" s="6" t="s">
        <v>5</v>
      </c>
      <c r="D3" s="3"/>
      <c r="E3" s="5" t="s">
        <v>8</v>
      </c>
      <c r="F3" s="6" t="s">
        <v>9</v>
      </c>
      <c r="H3" s="8"/>
    </row>
    <row r="4" spans="1:8" ht="30">
      <c r="A4" s="13" t="s">
        <v>3</v>
      </c>
      <c r="B4" s="6" t="s">
        <v>11</v>
      </c>
      <c r="D4" s="3"/>
      <c r="E4" s="3"/>
      <c r="F4" s="7" t="s">
        <v>10</v>
      </c>
      <c r="H4" s="3"/>
    </row>
    <row r="5" spans="1:8" ht="30">
      <c r="A5" s="2"/>
      <c r="B5" s="5" t="s">
        <v>6</v>
      </c>
      <c r="D5" s="3"/>
      <c r="E5" s="2"/>
      <c r="F5" s="3"/>
      <c r="G5" s="9"/>
      <c r="H5" s="3"/>
    </row>
    <row r="6" spans="1:8" ht="30">
      <c r="A6" s="2"/>
      <c r="B6" s="12" t="s">
        <v>7</v>
      </c>
      <c r="C6" s="3"/>
      <c r="D6" s="3"/>
      <c r="E6" s="3"/>
      <c r="F6" s="2"/>
    </row>
    <row r="7" spans="1:8" ht="45">
      <c r="A7" s="2"/>
      <c r="B7" s="13" t="s">
        <v>12</v>
      </c>
      <c r="C7" s="3"/>
      <c r="D7" s="3"/>
      <c r="E7" s="3"/>
      <c r="F7" s="2"/>
    </row>
    <row r="8" spans="1:8">
      <c r="A8" s="2"/>
      <c r="B8" s="3"/>
      <c r="C8" s="3"/>
      <c r="D8" s="3"/>
      <c r="E8" s="3"/>
      <c r="F8" s="2"/>
    </row>
    <row r="9" spans="1:8">
      <c r="A9" s="2"/>
      <c r="B9" s="3"/>
      <c r="C9" s="3"/>
      <c r="D9" s="3"/>
      <c r="E9" s="3"/>
      <c r="F9" s="2"/>
    </row>
    <row r="10" spans="1:8">
      <c r="A10" s="2"/>
      <c r="B10" s="3"/>
      <c r="C10" s="3"/>
      <c r="D10" s="3"/>
      <c r="E10" s="3"/>
      <c r="F10" s="2"/>
    </row>
    <row r="11" spans="1:8">
      <c r="A11" s="2" t="s">
        <v>42</v>
      </c>
      <c r="B11" s="3"/>
      <c r="C11" s="3"/>
      <c r="D11" s="3"/>
      <c r="E11" s="3"/>
      <c r="F11" s="2"/>
    </row>
    <row r="12" spans="1:8">
      <c r="A12" s="6"/>
      <c r="B12" s="3" t="s">
        <v>43</v>
      </c>
      <c r="C12" s="4"/>
      <c r="D12" s="3"/>
      <c r="E12" s="3"/>
      <c r="F12" s="2"/>
    </row>
    <row r="13" spans="1:8">
      <c r="A13" s="2"/>
      <c r="B13" s="3"/>
      <c r="C13" s="4"/>
      <c r="D13" s="3"/>
      <c r="E13" s="3"/>
      <c r="F13" s="2"/>
    </row>
    <row r="14" spans="1:8">
      <c r="A14" s="2"/>
      <c r="B14" s="3"/>
      <c r="C14" s="4"/>
      <c r="D14" s="3"/>
      <c r="E14" s="3"/>
      <c r="F14" s="2"/>
    </row>
    <row r="15" spans="1:8">
      <c r="A15" s="2"/>
      <c r="B15" s="3"/>
      <c r="C15" s="3"/>
      <c r="D15" s="3"/>
      <c r="E15" s="3"/>
      <c r="F15" s="2"/>
    </row>
    <row r="16" spans="1:8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2"/>
      <c r="B19" s="3"/>
      <c r="C19" s="3"/>
      <c r="D19" s="3"/>
      <c r="E19" s="3"/>
      <c r="F19" s="2"/>
    </row>
    <row r="20" spans="1:6">
      <c r="A20" s="2"/>
      <c r="B20" s="3"/>
      <c r="C20" s="3"/>
      <c r="D20" s="3"/>
      <c r="E20" s="3"/>
      <c r="F20" s="2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2"/>
      <c r="B24" s="3"/>
      <c r="C24" s="3"/>
      <c r="D24" s="3"/>
      <c r="E24" s="3"/>
      <c r="F24" s="2"/>
    </row>
    <row r="25" spans="1:6">
      <c r="A25" s="2"/>
      <c r="B25" s="3"/>
      <c r="C25" s="3"/>
      <c r="D25" s="3"/>
      <c r="E25" s="3"/>
      <c r="F25" s="2"/>
    </row>
    <row r="26" spans="1:6">
      <c r="A26" s="2"/>
      <c r="B26" s="3"/>
      <c r="C26" s="3"/>
      <c r="D26" s="3"/>
      <c r="E26" s="3"/>
      <c r="F26" s="2"/>
    </row>
    <row r="27" spans="1:6">
      <c r="A27" s="2"/>
      <c r="B27" s="3"/>
      <c r="C27" s="3"/>
      <c r="D27" s="3"/>
      <c r="E27" s="3"/>
      <c r="F27" s="2"/>
    </row>
    <row r="28" spans="1:6">
      <c r="A28" s="2"/>
      <c r="B28" s="3"/>
      <c r="C28" s="3"/>
      <c r="D28" s="3"/>
      <c r="E28" s="3"/>
      <c r="F28" s="2"/>
    </row>
    <row r="29" spans="1:6">
      <c r="A29" s="2"/>
      <c r="B29" s="3"/>
      <c r="C29" s="3"/>
      <c r="D29" s="3"/>
      <c r="E29" s="3"/>
      <c r="F29" s="2"/>
    </row>
    <row r="30" spans="1:6">
      <c r="A30" s="2"/>
      <c r="B30" s="3"/>
      <c r="C30" s="3"/>
      <c r="D30" s="3"/>
      <c r="E30" s="3"/>
      <c r="F30" s="2"/>
    </row>
    <row r="31" spans="1:6">
      <c r="A31" s="2"/>
      <c r="B31" s="3"/>
      <c r="C31" s="3"/>
      <c r="D31" s="3"/>
      <c r="E31" s="3"/>
      <c r="F31" s="2"/>
    </row>
    <row r="32" spans="1:6">
      <c r="A32" s="2"/>
      <c r="B32" s="3"/>
      <c r="C32" s="3"/>
      <c r="D32" s="3"/>
      <c r="E32" s="3"/>
      <c r="F32" s="2"/>
    </row>
    <row r="33" spans="1:6">
      <c r="A33" s="2"/>
      <c r="B33" s="3"/>
      <c r="C33" s="3"/>
      <c r="D33" s="3"/>
      <c r="E33" s="3"/>
      <c r="F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AM640"/>
  <sheetViews>
    <sheetView topLeftCell="A87" zoomScale="70" zoomScaleNormal="70" workbookViewId="0">
      <pane xSplit="2" topLeftCell="C1" activePane="topRight" state="frozen"/>
      <selection pane="topRight" activeCell="F107" sqref="F107:F111"/>
    </sheetView>
  </sheetViews>
  <sheetFormatPr defaultColWidth="9.140625" defaultRowHeight="15" outlineLevelRow="3"/>
  <cols>
    <col min="1" max="1" width="9.140625" style="1"/>
    <col min="2" max="2" width="61.85546875" style="14" customWidth="1"/>
    <col min="3" max="3" width="15.5703125" style="14" customWidth="1"/>
    <col min="4" max="17" width="20.7109375" style="15" customWidth="1"/>
    <col min="18" max="18" width="17.7109375" style="15" customWidth="1"/>
    <col min="19" max="21" width="17.7109375" style="14" customWidth="1"/>
    <col min="22" max="37" width="17.7109375" style="1" customWidth="1"/>
    <col min="38" max="38" width="12.5703125" style="1" bestFit="1" customWidth="1"/>
    <col min="39" max="16384" width="9.140625" style="1"/>
  </cols>
  <sheetData>
    <row r="1" spans="2:36" outlineLevel="1">
      <c r="B1" s="16"/>
      <c r="C1" s="16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2:36" outlineLevel="1">
      <c r="B2" s="43" t="s">
        <v>35</v>
      </c>
      <c r="C2" s="43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36" outlineLevel="1">
      <c r="B3" s="16"/>
      <c r="C3" s="16"/>
      <c r="D3" s="20"/>
      <c r="E3" s="20"/>
      <c r="F3" s="60" t="s">
        <v>58</v>
      </c>
      <c r="G3" s="60" t="s">
        <v>59</v>
      </c>
      <c r="H3" s="60" t="s">
        <v>60</v>
      </c>
      <c r="I3" s="60" t="s">
        <v>61</v>
      </c>
      <c r="J3" s="60" t="s">
        <v>55</v>
      </c>
      <c r="K3" s="60" t="s">
        <v>56</v>
      </c>
      <c r="L3" s="60" t="s">
        <v>57</v>
      </c>
      <c r="M3" s="60" t="s">
        <v>58</v>
      </c>
      <c r="N3" s="60" t="s">
        <v>59</v>
      </c>
      <c r="O3" s="60" t="s">
        <v>60</v>
      </c>
      <c r="P3" s="60" t="s">
        <v>61</v>
      </c>
      <c r="Q3" s="60" t="s">
        <v>55</v>
      </c>
      <c r="R3" s="60" t="s">
        <v>56</v>
      </c>
      <c r="S3" s="60" t="s">
        <v>57</v>
      </c>
      <c r="T3" s="60" t="s">
        <v>58</v>
      </c>
      <c r="U3" s="60" t="s">
        <v>59</v>
      </c>
      <c r="V3" s="60" t="s">
        <v>60</v>
      </c>
      <c r="W3" s="60" t="s">
        <v>61</v>
      </c>
      <c r="X3" s="60" t="s">
        <v>55</v>
      </c>
      <c r="Y3" s="60" t="s">
        <v>56</v>
      </c>
      <c r="Z3" s="60" t="s">
        <v>57</v>
      </c>
      <c r="AA3" s="60" t="s">
        <v>58</v>
      </c>
      <c r="AB3" s="60" t="s">
        <v>59</v>
      </c>
      <c r="AC3" s="60" t="s">
        <v>60</v>
      </c>
      <c r="AD3" s="60" t="s">
        <v>61</v>
      </c>
      <c r="AE3" s="60" t="s">
        <v>55</v>
      </c>
      <c r="AF3" s="60" t="s">
        <v>56</v>
      </c>
      <c r="AG3" s="60" t="s">
        <v>57</v>
      </c>
      <c r="AH3" s="60" t="s">
        <v>58</v>
      </c>
      <c r="AI3" s="60" t="s">
        <v>59</v>
      </c>
      <c r="AJ3" s="59"/>
    </row>
    <row r="4" spans="2:36" outlineLevel="1">
      <c r="B4" s="44" t="s">
        <v>1</v>
      </c>
      <c r="C4" s="44" t="s">
        <v>18</v>
      </c>
      <c r="D4" s="45" t="s">
        <v>0</v>
      </c>
      <c r="E4" s="45">
        <v>31</v>
      </c>
      <c r="F4" s="45">
        <v>1</v>
      </c>
      <c r="G4" s="45">
        <v>2</v>
      </c>
      <c r="H4" s="45">
        <v>3</v>
      </c>
      <c r="I4" s="45">
        <v>4</v>
      </c>
      <c r="J4" s="45">
        <v>5</v>
      </c>
      <c r="K4" s="45">
        <v>6</v>
      </c>
      <c r="L4" s="45">
        <v>7</v>
      </c>
      <c r="M4" s="45">
        <v>8</v>
      </c>
      <c r="N4" s="45">
        <v>9</v>
      </c>
      <c r="O4" s="45">
        <v>10</v>
      </c>
      <c r="P4" s="45">
        <v>11</v>
      </c>
      <c r="Q4" s="45">
        <v>12</v>
      </c>
      <c r="R4" s="45">
        <v>13</v>
      </c>
      <c r="S4" s="45">
        <v>14</v>
      </c>
      <c r="T4" s="45">
        <v>15</v>
      </c>
      <c r="U4" s="45">
        <v>16</v>
      </c>
      <c r="V4" s="45">
        <v>17</v>
      </c>
      <c r="W4" s="45">
        <v>18</v>
      </c>
      <c r="X4" s="45">
        <v>19</v>
      </c>
      <c r="Y4" s="45">
        <v>20</v>
      </c>
      <c r="Z4" s="45">
        <v>21</v>
      </c>
      <c r="AA4" s="45">
        <v>22</v>
      </c>
      <c r="AB4" s="45">
        <v>23</v>
      </c>
      <c r="AC4" s="45">
        <v>24</v>
      </c>
      <c r="AD4" s="45">
        <v>25</v>
      </c>
      <c r="AE4" s="45">
        <v>26</v>
      </c>
      <c r="AF4" s="45">
        <v>27</v>
      </c>
      <c r="AG4" s="45">
        <v>28</v>
      </c>
      <c r="AH4" s="45">
        <v>29</v>
      </c>
      <c r="AI4" s="45">
        <v>30</v>
      </c>
      <c r="AJ4" s="45">
        <v>31</v>
      </c>
    </row>
    <row r="5" spans="2:36" outlineLevel="1">
      <c r="B5" s="34" t="str">
        <f>'STEAM &amp; GAS BALANCE'!$B$3</f>
        <v xml:space="preserve">PLANT STEAM HEADER </v>
      </c>
      <c r="C5" s="34"/>
      <c r="D5" s="46"/>
      <c r="E5" s="47">
        <v>11254376</v>
      </c>
      <c r="F5" s="47">
        <v>0</v>
      </c>
      <c r="G5" s="47">
        <v>0</v>
      </c>
      <c r="H5" s="47">
        <v>0</v>
      </c>
      <c r="I5" s="47">
        <v>11254376</v>
      </c>
      <c r="J5" s="47">
        <v>11266780</v>
      </c>
      <c r="K5" s="47">
        <v>11283144</v>
      </c>
      <c r="L5" s="47">
        <v>11291800</v>
      </c>
      <c r="M5" s="47">
        <v>11300246</v>
      </c>
      <c r="N5" s="47">
        <v>11311241</v>
      </c>
      <c r="O5" s="47">
        <v>11315361</v>
      </c>
      <c r="P5" s="47">
        <v>0</v>
      </c>
      <c r="Q5" s="47">
        <v>0</v>
      </c>
      <c r="R5" s="47">
        <v>11331715</v>
      </c>
      <c r="S5" s="47">
        <v>11338289</v>
      </c>
      <c r="T5" s="47">
        <v>11348476</v>
      </c>
      <c r="U5" s="47">
        <v>11357490</v>
      </c>
      <c r="V5" s="47">
        <v>11360254</v>
      </c>
      <c r="W5" s="47">
        <v>11361109</v>
      </c>
      <c r="X5" s="47">
        <v>11372484</v>
      </c>
      <c r="Y5" s="47">
        <v>11392912</v>
      </c>
      <c r="Z5" s="47">
        <v>11407186</v>
      </c>
      <c r="AA5" s="47">
        <v>11415948</v>
      </c>
      <c r="AB5" s="47">
        <v>11433461</v>
      </c>
      <c r="AC5" s="47">
        <v>11439440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</row>
    <row r="6" spans="2:36" outlineLevel="1">
      <c r="B6" s="34" t="str">
        <f>'STEAM &amp; GAS BALANCE'!$C$3</f>
        <v>HNI STEAM PRODUKSI (RUBY)</v>
      </c>
      <c r="C6" s="34"/>
      <c r="D6" s="46"/>
      <c r="E6" s="47">
        <v>1828851</v>
      </c>
      <c r="F6" s="47">
        <v>0</v>
      </c>
      <c r="G6" s="47">
        <v>0</v>
      </c>
      <c r="H6" s="47">
        <v>0</v>
      </c>
      <c r="I6" s="47">
        <v>1828851</v>
      </c>
      <c r="J6" s="47">
        <v>1828851</v>
      </c>
      <c r="K6" s="47">
        <v>1834314</v>
      </c>
      <c r="L6" s="47">
        <v>1840517</v>
      </c>
      <c r="M6" s="47">
        <v>1845910</v>
      </c>
      <c r="N6" s="47">
        <v>1850306</v>
      </c>
      <c r="O6" s="47">
        <v>1850306</v>
      </c>
      <c r="P6" s="47">
        <v>0</v>
      </c>
      <c r="Q6" s="47">
        <v>0</v>
      </c>
      <c r="R6" s="47">
        <v>1857766</v>
      </c>
      <c r="S6" s="47">
        <v>1865242</v>
      </c>
      <c r="T6" s="47">
        <v>1871240</v>
      </c>
      <c r="U6" s="47">
        <v>1874939</v>
      </c>
      <c r="V6" s="47">
        <v>1874939</v>
      </c>
      <c r="W6" s="47">
        <v>1874939</v>
      </c>
      <c r="X6" s="47">
        <v>1877624</v>
      </c>
      <c r="Y6" s="47">
        <v>1885583</v>
      </c>
      <c r="Z6" s="47">
        <v>1891640</v>
      </c>
      <c r="AA6" s="47">
        <v>1898392</v>
      </c>
      <c r="AB6" s="47">
        <v>1903695</v>
      </c>
      <c r="AC6" s="47">
        <v>1910148</v>
      </c>
      <c r="AD6" s="47"/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</row>
    <row r="7" spans="2:36" outlineLevel="1">
      <c r="B7" s="34" t="str">
        <f>'STEAM &amp; GAS BALANCE'!$B$5</f>
        <v>HNI STEAM PRODUKSI (RETORT)</v>
      </c>
      <c r="C7" s="34"/>
      <c r="D7" s="46"/>
      <c r="E7" s="47">
        <v>393313</v>
      </c>
      <c r="F7" s="47">
        <v>0</v>
      </c>
      <c r="G7" s="47">
        <v>0</v>
      </c>
      <c r="H7" s="47">
        <v>0</v>
      </c>
      <c r="I7" s="47">
        <v>393313</v>
      </c>
      <c r="J7" s="47">
        <v>393313</v>
      </c>
      <c r="K7" s="47">
        <v>394078</v>
      </c>
      <c r="L7" s="47">
        <v>394877</v>
      </c>
      <c r="M7" s="47">
        <v>395694</v>
      </c>
      <c r="N7" s="47">
        <v>396539</v>
      </c>
      <c r="O7" s="47">
        <v>397173</v>
      </c>
      <c r="P7" s="47">
        <v>0</v>
      </c>
      <c r="Q7" s="47">
        <v>0</v>
      </c>
      <c r="R7" s="47">
        <v>397878</v>
      </c>
      <c r="S7" s="47">
        <v>398632</v>
      </c>
      <c r="T7" s="47">
        <v>399482</v>
      </c>
      <c r="U7" s="47">
        <v>400314</v>
      </c>
      <c r="V7" s="47">
        <v>400856</v>
      </c>
      <c r="W7" s="47">
        <v>400856</v>
      </c>
      <c r="X7" s="47">
        <v>400856</v>
      </c>
      <c r="Y7" s="47">
        <v>401241</v>
      </c>
      <c r="Z7" s="47">
        <v>402326</v>
      </c>
      <c r="AA7" s="47">
        <v>403418</v>
      </c>
      <c r="AB7" s="47">
        <v>403985</v>
      </c>
      <c r="AC7" s="47">
        <v>404814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</row>
    <row r="8" spans="2:36" outlineLevel="1">
      <c r="B8" s="34" t="str">
        <f>'STEAM &amp; GAS BALANCE'!$B$6</f>
        <v>HNI STEAM PRODUKSI (GREEK)</v>
      </c>
      <c r="C8" s="34"/>
      <c r="D8" s="46"/>
      <c r="E8" s="47">
        <v>240853</v>
      </c>
      <c r="F8" s="47">
        <v>0</v>
      </c>
      <c r="G8" s="47">
        <v>0</v>
      </c>
      <c r="H8" s="47">
        <v>0</v>
      </c>
      <c r="I8" s="47">
        <v>240853</v>
      </c>
      <c r="J8" s="47">
        <v>240853</v>
      </c>
      <c r="K8" s="47">
        <v>240933</v>
      </c>
      <c r="L8" s="47">
        <v>241012</v>
      </c>
      <c r="M8" s="47">
        <v>241111</v>
      </c>
      <c r="N8" s="47">
        <v>241214</v>
      </c>
      <c r="O8" s="47">
        <v>241287</v>
      </c>
      <c r="P8" s="47">
        <v>0</v>
      </c>
      <c r="Q8" s="47">
        <v>0</v>
      </c>
      <c r="R8" s="47">
        <v>241345</v>
      </c>
      <c r="S8" s="47">
        <v>241402</v>
      </c>
      <c r="T8" s="47">
        <v>241481</v>
      </c>
      <c r="U8" s="47">
        <v>241547</v>
      </c>
      <c r="V8" s="47">
        <v>241569</v>
      </c>
      <c r="W8" s="47">
        <v>241569</v>
      </c>
      <c r="X8" s="47">
        <v>241569</v>
      </c>
      <c r="Y8" s="47">
        <v>242281</v>
      </c>
      <c r="Z8" s="47">
        <v>242910</v>
      </c>
      <c r="AA8" s="47">
        <v>243577</v>
      </c>
      <c r="AB8" s="47">
        <v>244150</v>
      </c>
      <c r="AC8" s="47">
        <v>244804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</row>
    <row r="9" spans="2:36" outlineLevel="1">
      <c r="B9" s="34" t="str">
        <f>'STEAM &amp; GAS BALANCE'!$B$4</f>
        <v>PLANT CONDENSATE HEADER</v>
      </c>
      <c r="C9" s="34"/>
      <c r="D9" s="46"/>
      <c r="E9" s="47">
        <v>6792</v>
      </c>
      <c r="F9" s="47">
        <v>0</v>
      </c>
      <c r="G9" s="47">
        <v>0</v>
      </c>
      <c r="H9" s="47">
        <v>0</v>
      </c>
      <c r="I9" s="47">
        <v>6792</v>
      </c>
      <c r="J9" s="47">
        <v>6804</v>
      </c>
      <c r="K9" s="47">
        <v>6822</v>
      </c>
      <c r="L9" s="47">
        <v>6837</v>
      </c>
      <c r="M9" s="47">
        <v>6850</v>
      </c>
      <c r="N9" s="47">
        <v>6867</v>
      </c>
      <c r="O9" s="47">
        <v>6876</v>
      </c>
      <c r="P9" s="47">
        <v>0</v>
      </c>
      <c r="Q9" s="47">
        <v>0</v>
      </c>
      <c r="R9" s="47">
        <v>6889</v>
      </c>
      <c r="S9" s="47">
        <v>6906</v>
      </c>
      <c r="T9" s="47">
        <v>6921</v>
      </c>
      <c r="U9" s="47">
        <v>6936</v>
      </c>
      <c r="V9" s="47">
        <v>6944</v>
      </c>
      <c r="W9" s="47">
        <v>6949</v>
      </c>
      <c r="X9" s="47">
        <v>6957</v>
      </c>
      <c r="Y9" s="47">
        <v>6965</v>
      </c>
      <c r="Z9" s="47">
        <v>6972</v>
      </c>
      <c r="AA9" s="47">
        <v>6980</v>
      </c>
      <c r="AB9" s="47">
        <v>6987</v>
      </c>
      <c r="AC9" s="47">
        <v>6905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</row>
    <row r="10" spans="2:36" outlineLevel="1"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</row>
    <row r="11" spans="2:36" outlineLevel="1">
      <c r="B11" s="44" t="s">
        <v>1</v>
      </c>
      <c r="C11" s="44" t="s">
        <v>18</v>
      </c>
      <c r="D11" s="45" t="s">
        <v>0</v>
      </c>
      <c r="E11" s="45">
        <v>31</v>
      </c>
      <c r="F11" s="45">
        <v>1</v>
      </c>
      <c r="G11" s="45">
        <v>2</v>
      </c>
      <c r="H11" s="45">
        <v>3</v>
      </c>
      <c r="I11" s="45">
        <v>4</v>
      </c>
      <c r="J11" s="45">
        <v>5</v>
      </c>
      <c r="K11" s="45">
        <v>6</v>
      </c>
      <c r="L11" s="45">
        <v>7</v>
      </c>
      <c r="M11" s="45">
        <v>8</v>
      </c>
      <c r="N11" s="45">
        <v>9</v>
      </c>
      <c r="O11" s="45">
        <v>10</v>
      </c>
      <c r="P11" s="45">
        <v>11</v>
      </c>
      <c r="Q11" s="45">
        <v>12</v>
      </c>
      <c r="R11" s="45">
        <v>13</v>
      </c>
      <c r="S11" s="45">
        <v>14</v>
      </c>
      <c r="T11" s="45">
        <v>15</v>
      </c>
      <c r="U11" s="45">
        <v>16</v>
      </c>
      <c r="V11" s="45">
        <v>17</v>
      </c>
      <c r="W11" s="45">
        <v>18</v>
      </c>
      <c r="X11" s="45">
        <v>19</v>
      </c>
      <c r="Y11" s="45">
        <v>20</v>
      </c>
      <c r="Z11" s="45">
        <v>21</v>
      </c>
      <c r="AA11" s="45">
        <v>22</v>
      </c>
      <c r="AB11" s="45">
        <v>23</v>
      </c>
      <c r="AC11" s="45">
        <v>24</v>
      </c>
      <c r="AD11" s="45">
        <v>25</v>
      </c>
      <c r="AE11" s="45">
        <v>26</v>
      </c>
      <c r="AF11" s="45">
        <v>27</v>
      </c>
      <c r="AG11" s="45">
        <v>28</v>
      </c>
      <c r="AH11" s="45">
        <v>29</v>
      </c>
      <c r="AI11" s="45">
        <v>30</v>
      </c>
      <c r="AJ11" s="45">
        <v>31</v>
      </c>
    </row>
    <row r="12" spans="2:36" outlineLevel="1">
      <c r="B12" s="34" t="str">
        <f>'STEAM &amp; GAS BALANCE'!$B$3</f>
        <v xml:space="preserve">PLANT STEAM HEADER </v>
      </c>
      <c r="C12" s="34"/>
      <c r="D12" s="46"/>
      <c r="E12" s="46">
        <f>E5</f>
        <v>11254376</v>
      </c>
      <c r="F12" s="46">
        <f t="shared" ref="F12:AJ16" si="0">IF(F5=0,E12,F5)</f>
        <v>11254376</v>
      </c>
      <c r="G12" s="46">
        <f t="shared" si="0"/>
        <v>11254376</v>
      </c>
      <c r="H12" s="46">
        <f t="shared" si="0"/>
        <v>11254376</v>
      </c>
      <c r="I12" s="46">
        <f t="shared" si="0"/>
        <v>11254376</v>
      </c>
      <c r="J12" s="46">
        <f t="shared" si="0"/>
        <v>11266780</v>
      </c>
      <c r="K12" s="46">
        <f t="shared" si="0"/>
        <v>11283144</v>
      </c>
      <c r="L12" s="46">
        <f t="shared" si="0"/>
        <v>11291800</v>
      </c>
      <c r="M12" s="46">
        <f t="shared" si="0"/>
        <v>11300246</v>
      </c>
      <c r="N12" s="46">
        <f t="shared" si="0"/>
        <v>11311241</v>
      </c>
      <c r="O12" s="46">
        <f t="shared" si="0"/>
        <v>11315361</v>
      </c>
      <c r="P12" s="46">
        <f t="shared" si="0"/>
        <v>11315361</v>
      </c>
      <c r="Q12" s="46">
        <f t="shared" si="0"/>
        <v>11315361</v>
      </c>
      <c r="R12" s="46">
        <f t="shared" si="0"/>
        <v>11331715</v>
      </c>
      <c r="S12" s="46">
        <f t="shared" si="0"/>
        <v>11338289</v>
      </c>
      <c r="T12" s="46">
        <f t="shared" si="0"/>
        <v>11348476</v>
      </c>
      <c r="U12" s="46">
        <f t="shared" si="0"/>
        <v>11357490</v>
      </c>
      <c r="V12" s="46">
        <f t="shared" si="0"/>
        <v>11360254</v>
      </c>
      <c r="W12" s="46">
        <f t="shared" si="0"/>
        <v>11361109</v>
      </c>
      <c r="X12" s="46">
        <f t="shared" si="0"/>
        <v>11372484</v>
      </c>
      <c r="Y12" s="46">
        <f t="shared" si="0"/>
        <v>11392912</v>
      </c>
      <c r="Z12" s="46">
        <f t="shared" si="0"/>
        <v>11407186</v>
      </c>
      <c r="AA12" s="46">
        <f t="shared" si="0"/>
        <v>11415948</v>
      </c>
      <c r="AB12" s="46">
        <f t="shared" si="0"/>
        <v>11433461</v>
      </c>
      <c r="AC12" s="46">
        <f t="shared" si="0"/>
        <v>11439440</v>
      </c>
      <c r="AD12" s="46">
        <f t="shared" si="0"/>
        <v>11439440</v>
      </c>
      <c r="AE12" s="46">
        <f t="shared" si="0"/>
        <v>11439440</v>
      </c>
      <c r="AF12" s="46">
        <f t="shared" si="0"/>
        <v>11439440</v>
      </c>
      <c r="AG12" s="46">
        <f t="shared" si="0"/>
        <v>11439440</v>
      </c>
      <c r="AH12" s="46">
        <f t="shared" si="0"/>
        <v>11439440</v>
      </c>
      <c r="AI12" s="46">
        <f t="shared" si="0"/>
        <v>11439440</v>
      </c>
      <c r="AJ12" s="46">
        <f t="shared" si="0"/>
        <v>11439440</v>
      </c>
    </row>
    <row r="13" spans="2:36" outlineLevel="1">
      <c r="B13" s="34" t="str">
        <f>'STEAM &amp; GAS BALANCE'!$C$3</f>
        <v>HNI STEAM PRODUKSI (RUBY)</v>
      </c>
      <c r="C13" s="34"/>
      <c r="D13" s="46"/>
      <c r="E13" s="46">
        <f>E6</f>
        <v>1828851</v>
      </c>
      <c r="F13" s="46">
        <f t="shared" si="0"/>
        <v>1828851</v>
      </c>
      <c r="G13" s="46">
        <f t="shared" si="0"/>
        <v>1828851</v>
      </c>
      <c r="H13" s="46">
        <f t="shared" si="0"/>
        <v>1828851</v>
      </c>
      <c r="I13" s="46">
        <f t="shared" si="0"/>
        <v>1828851</v>
      </c>
      <c r="J13" s="46">
        <f t="shared" si="0"/>
        <v>1828851</v>
      </c>
      <c r="K13" s="46">
        <f t="shared" si="0"/>
        <v>1834314</v>
      </c>
      <c r="L13" s="46">
        <f t="shared" si="0"/>
        <v>1840517</v>
      </c>
      <c r="M13" s="46">
        <f t="shared" si="0"/>
        <v>1845910</v>
      </c>
      <c r="N13" s="46">
        <f t="shared" si="0"/>
        <v>1850306</v>
      </c>
      <c r="O13" s="46">
        <f t="shared" si="0"/>
        <v>1850306</v>
      </c>
      <c r="P13" s="46">
        <f t="shared" si="0"/>
        <v>1850306</v>
      </c>
      <c r="Q13" s="46">
        <f t="shared" si="0"/>
        <v>1850306</v>
      </c>
      <c r="R13" s="46">
        <f t="shared" si="0"/>
        <v>1857766</v>
      </c>
      <c r="S13" s="46">
        <f t="shared" si="0"/>
        <v>1865242</v>
      </c>
      <c r="T13" s="46">
        <f t="shared" si="0"/>
        <v>1871240</v>
      </c>
      <c r="U13" s="46">
        <f t="shared" si="0"/>
        <v>1874939</v>
      </c>
      <c r="V13" s="46">
        <f t="shared" si="0"/>
        <v>1874939</v>
      </c>
      <c r="W13" s="46">
        <f t="shared" si="0"/>
        <v>1874939</v>
      </c>
      <c r="X13" s="46">
        <f t="shared" si="0"/>
        <v>1877624</v>
      </c>
      <c r="Y13" s="46">
        <f t="shared" si="0"/>
        <v>1885583</v>
      </c>
      <c r="Z13" s="46">
        <f t="shared" si="0"/>
        <v>1891640</v>
      </c>
      <c r="AA13" s="46">
        <f t="shared" si="0"/>
        <v>1898392</v>
      </c>
      <c r="AB13" s="46">
        <f t="shared" si="0"/>
        <v>1903695</v>
      </c>
      <c r="AC13" s="46">
        <f t="shared" si="0"/>
        <v>1910148</v>
      </c>
      <c r="AD13" s="46">
        <f t="shared" si="0"/>
        <v>1910148</v>
      </c>
      <c r="AE13" s="46">
        <f t="shared" si="0"/>
        <v>1910148</v>
      </c>
      <c r="AF13" s="46">
        <f t="shared" si="0"/>
        <v>1910148</v>
      </c>
      <c r="AG13" s="46">
        <f t="shared" si="0"/>
        <v>1910148</v>
      </c>
      <c r="AH13" s="46">
        <f t="shared" si="0"/>
        <v>1910148</v>
      </c>
      <c r="AI13" s="46">
        <f t="shared" si="0"/>
        <v>1910148</v>
      </c>
      <c r="AJ13" s="46">
        <f t="shared" si="0"/>
        <v>1910148</v>
      </c>
    </row>
    <row r="14" spans="2:36" outlineLevel="1">
      <c r="B14" s="34" t="str">
        <f>'STEAM &amp; GAS BALANCE'!$B$5</f>
        <v>HNI STEAM PRODUKSI (RETORT)</v>
      </c>
      <c r="C14" s="34"/>
      <c r="D14" s="46"/>
      <c r="E14" s="46">
        <f>E7</f>
        <v>393313</v>
      </c>
      <c r="F14" s="46">
        <f t="shared" si="0"/>
        <v>393313</v>
      </c>
      <c r="G14" s="46">
        <f t="shared" si="0"/>
        <v>393313</v>
      </c>
      <c r="H14" s="46">
        <f t="shared" si="0"/>
        <v>393313</v>
      </c>
      <c r="I14" s="46">
        <f t="shared" si="0"/>
        <v>393313</v>
      </c>
      <c r="J14" s="46">
        <f t="shared" si="0"/>
        <v>393313</v>
      </c>
      <c r="K14" s="46">
        <f t="shared" si="0"/>
        <v>394078</v>
      </c>
      <c r="L14" s="46">
        <f t="shared" si="0"/>
        <v>394877</v>
      </c>
      <c r="M14" s="46">
        <f t="shared" si="0"/>
        <v>395694</v>
      </c>
      <c r="N14" s="46">
        <f t="shared" si="0"/>
        <v>396539</v>
      </c>
      <c r="O14" s="46">
        <f t="shared" si="0"/>
        <v>397173</v>
      </c>
      <c r="P14" s="46">
        <f t="shared" si="0"/>
        <v>397173</v>
      </c>
      <c r="Q14" s="46">
        <f t="shared" si="0"/>
        <v>397173</v>
      </c>
      <c r="R14" s="46">
        <f t="shared" si="0"/>
        <v>397878</v>
      </c>
      <c r="S14" s="46">
        <f t="shared" si="0"/>
        <v>398632</v>
      </c>
      <c r="T14" s="46">
        <f t="shared" si="0"/>
        <v>399482</v>
      </c>
      <c r="U14" s="46">
        <f t="shared" si="0"/>
        <v>400314</v>
      </c>
      <c r="V14" s="46">
        <f t="shared" si="0"/>
        <v>400856</v>
      </c>
      <c r="W14" s="46">
        <f t="shared" si="0"/>
        <v>400856</v>
      </c>
      <c r="X14" s="46">
        <f t="shared" si="0"/>
        <v>400856</v>
      </c>
      <c r="Y14" s="46">
        <f t="shared" si="0"/>
        <v>401241</v>
      </c>
      <c r="Z14" s="46">
        <f t="shared" si="0"/>
        <v>402326</v>
      </c>
      <c r="AA14" s="46">
        <f t="shared" si="0"/>
        <v>403418</v>
      </c>
      <c r="AB14" s="46">
        <f t="shared" si="0"/>
        <v>403985</v>
      </c>
      <c r="AC14" s="46">
        <f t="shared" si="0"/>
        <v>404814</v>
      </c>
      <c r="AD14" s="46">
        <f t="shared" si="0"/>
        <v>404814</v>
      </c>
      <c r="AE14" s="46">
        <f t="shared" si="0"/>
        <v>404814</v>
      </c>
      <c r="AF14" s="46">
        <f t="shared" si="0"/>
        <v>404814</v>
      </c>
      <c r="AG14" s="46">
        <f t="shared" si="0"/>
        <v>404814</v>
      </c>
      <c r="AH14" s="46">
        <f t="shared" si="0"/>
        <v>404814</v>
      </c>
      <c r="AI14" s="46">
        <f t="shared" si="0"/>
        <v>404814</v>
      </c>
      <c r="AJ14" s="46">
        <f t="shared" si="0"/>
        <v>404814</v>
      </c>
    </row>
    <row r="15" spans="2:36" outlineLevel="1">
      <c r="B15" s="34" t="str">
        <f>'STEAM &amp; GAS BALANCE'!$B$6</f>
        <v>HNI STEAM PRODUKSI (GREEK)</v>
      </c>
      <c r="C15" s="34"/>
      <c r="D15" s="46"/>
      <c r="E15" s="46">
        <f>E8</f>
        <v>240853</v>
      </c>
      <c r="F15" s="46">
        <f t="shared" si="0"/>
        <v>240853</v>
      </c>
      <c r="G15" s="46">
        <f t="shared" si="0"/>
        <v>240853</v>
      </c>
      <c r="H15" s="46">
        <f t="shared" si="0"/>
        <v>240853</v>
      </c>
      <c r="I15" s="46">
        <f t="shared" si="0"/>
        <v>240853</v>
      </c>
      <c r="J15" s="46">
        <f t="shared" si="0"/>
        <v>240853</v>
      </c>
      <c r="K15" s="46">
        <f t="shared" si="0"/>
        <v>240933</v>
      </c>
      <c r="L15" s="46">
        <f t="shared" si="0"/>
        <v>241012</v>
      </c>
      <c r="M15" s="46">
        <f t="shared" si="0"/>
        <v>241111</v>
      </c>
      <c r="N15" s="46">
        <f t="shared" si="0"/>
        <v>241214</v>
      </c>
      <c r="O15" s="46">
        <f t="shared" si="0"/>
        <v>241287</v>
      </c>
      <c r="P15" s="46">
        <f t="shared" si="0"/>
        <v>241287</v>
      </c>
      <c r="Q15" s="46">
        <f t="shared" si="0"/>
        <v>241287</v>
      </c>
      <c r="R15" s="46">
        <f t="shared" si="0"/>
        <v>241345</v>
      </c>
      <c r="S15" s="46">
        <f t="shared" si="0"/>
        <v>241402</v>
      </c>
      <c r="T15" s="46">
        <f t="shared" si="0"/>
        <v>241481</v>
      </c>
      <c r="U15" s="46">
        <f t="shared" si="0"/>
        <v>241547</v>
      </c>
      <c r="V15" s="46">
        <f t="shared" si="0"/>
        <v>241569</v>
      </c>
      <c r="W15" s="46">
        <f t="shared" si="0"/>
        <v>241569</v>
      </c>
      <c r="X15" s="46">
        <f t="shared" si="0"/>
        <v>241569</v>
      </c>
      <c r="Y15" s="46">
        <f t="shared" si="0"/>
        <v>242281</v>
      </c>
      <c r="Z15" s="46">
        <f t="shared" si="0"/>
        <v>242910</v>
      </c>
      <c r="AA15" s="46">
        <f t="shared" si="0"/>
        <v>243577</v>
      </c>
      <c r="AB15" s="46">
        <f t="shared" si="0"/>
        <v>244150</v>
      </c>
      <c r="AC15" s="46">
        <f t="shared" si="0"/>
        <v>244804</v>
      </c>
      <c r="AD15" s="46">
        <f t="shared" si="0"/>
        <v>244804</v>
      </c>
      <c r="AE15" s="46">
        <f t="shared" si="0"/>
        <v>244804</v>
      </c>
      <c r="AF15" s="46">
        <f t="shared" si="0"/>
        <v>244804</v>
      </c>
      <c r="AG15" s="46">
        <f t="shared" si="0"/>
        <v>244804</v>
      </c>
      <c r="AH15" s="46">
        <f t="shared" si="0"/>
        <v>244804</v>
      </c>
      <c r="AI15" s="46">
        <f t="shared" si="0"/>
        <v>244804</v>
      </c>
      <c r="AJ15" s="46">
        <f t="shared" si="0"/>
        <v>244804</v>
      </c>
    </row>
    <row r="16" spans="2:36" outlineLevel="1">
      <c r="B16" s="34" t="str">
        <f>'STEAM &amp; GAS BALANCE'!$B$4</f>
        <v>PLANT CONDENSATE HEADER</v>
      </c>
      <c r="C16" s="34"/>
      <c r="D16" s="46"/>
      <c r="E16" s="46">
        <f>E9</f>
        <v>6792</v>
      </c>
      <c r="F16" s="46">
        <f t="shared" si="0"/>
        <v>6792</v>
      </c>
      <c r="G16" s="46">
        <f t="shared" si="0"/>
        <v>6792</v>
      </c>
      <c r="H16" s="46">
        <f t="shared" si="0"/>
        <v>6792</v>
      </c>
      <c r="I16" s="46">
        <f t="shared" si="0"/>
        <v>6792</v>
      </c>
      <c r="J16" s="46">
        <f t="shared" si="0"/>
        <v>6804</v>
      </c>
      <c r="K16" s="46">
        <f t="shared" si="0"/>
        <v>6822</v>
      </c>
      <c r="L16" s="46">
        <f t="shared" si="0"/>
        <v>6837</v>
      </c>
      <c r="M16" s="46">
        <f t="shared" si="0"/>
        <v>6850</v>
      </c>
      <c r="N16" s="46">
        <f t="shared" si="0"/>
        <v>6867</v>
      </c>
      <c r="O16" s="46">
        <f t="shared" si="0"/>
        <v>6876</v>
      </c>
      <c r="P16" s="46">
        <f t="shared" si="0"/>
        <v>6876</v>
      </c>
      <c r="Q16" s="46">
        <f t="shared" si="0"/>
        <v>6876</v>
      </c>
      <c r="R16" s="46">
        <f t="shared" si="0"/>
        <v>6889</v>
      </c>
      <c r="S16" s="46">
        <f t="shared" si="0"/>
        <v>6906</v>
      </c>
      <c r="T16" s="46">
        <f t="shared" si="0"/>
        <v>6921</v>
      </c>
      <c r="U16" s="46">
        <f t="shared" si="0"/>
        <v>6936</v>
      </c>
      <c r="V16" s="46">
        <f t="shared" si="0"/>
        <v>6944</v>
      </c>
      <c r="W16" s="46">
        <f t="shared" si="0"/>
        <v>6949</v>
      </c>
      <c r="X16" s="46">
        <f t="shared" si="0"/>
        <v>6957</v>
      </c>
      <c r="Y16" s="46">
        <f t="shared" si="0"/>
        <v>6965</v>
      </c>
      <c r="Z16" s="46">
        <f t="shared" si="0"/>
        <v>6972</v>
      </c>
      <c r="AA16" s="46">
        <f t="shared" si="0"/>
        <v>6980</v>
      </c>
      <c r="AB16" s="46">
        <f t="shared" si="0"/>
        <v>6987</v>
      </c>
      <c r="AC16" s="46">
        <f t="shared" si="0"/>
        <v>6905</v>
      </c>
      <c r="AD16" s="46">
        <f t="shared" si="0"/>
        <v>6905</v>
      </c>
      <c r="AE16" s="46">
        <f t="shared" si="0"/>
        <v>6905</v>
      </c>
      <c r="AF16" s="46">
        <f t="shared" si="0"/>
        <v>6905</v>
      </c>
      <c r="AG16" s="46">
        <f t="shared" si="0"/>
        <v>6905</v>
      </c>
      <c r="AH16" s="46">
        <f t="shared" si="0"/>
        <v>6905</v>
      </c>
      <c r="AI16" s="46">
        <f t="shared" si="0"/>
        <v>6905</v>
      </c>
      <c r="AJ16" s="46">
        <f t="shared" si="0"/>
        <v>6905</v>
      </c>
    </row>
    <row r="17" spans="2:36" outlineLevel="1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6"/>
      <c r="AI17" s="58" t="s">
        <v>54</v>
      </c>
    </row>
    <row r="18" spans="2:36" outlineLevel="1">
      <c r="B18" s="43" t="s">
        <v>36</v>
      </c>
      <c r="C18" s="43"/>
      <c r="D18" s="20"/>
      <c r="F18" s="4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6"/>
      <c r="V18" s="14"/>
    </row>
    <row r="19" spans="2:36" outlineLevel="1"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6"/>
    </row>
    <row r="20" spans="2:36" outlineLevel="1">
      <c r="B20" s="44" t="s">
        <v>1</v>
      </c>
      <c r="C20" s="44" t="s">
        <v>18</v>
      </c>
      <c r="D20" s="45" t="s">
        <v>0</v>
      </c>
      <c r="E20" s="45">
        <v>31</v>
      </c>
      <c r="F20" s="45">
        <v>1</v>
      </c>
      <c r="G20" s="45">
        <v>2</v>
      </c>
      <c r="H20" s="45">
        <v>3</v>
      </c>
      <c r="I20" s="45">
        <v>4</v>
      </c>
      <c r="J20" s="45">
        <v>5</v>
      </c>
      <c r="K20" s="45">
        <v>6</v>
      </c>
      <c r="L20" s="45">
        <v>7</v>
      </c>
      <c r="M20" s="45">
        <v>8</v>
      </c>
      <c r="N20" s="45">
        <v>9</v>
      </c>
      <c r="O20" s="45">
        <v>10</v>
      </c>
      <c r="P20" s="45">
        <v>11</v>
      </c>
      <c r="Q20" s="45">
        <v>12</v>
      </c>
      <c r="R20" s="45">
        <v>13</v>
      </c>
      <c r="S20" s="45">
        <v>14</v>
      </c>
      <c r="T20" s="45">
        <v>15</v>
      </c>
      <c r="U20" s="45">
        <v>16</v>
      </c>
      <c r="V20" s="45">
        <v>17</v>
      </c>
      <c r="W20" s="45">
        <v>18</v>
      </c>
      <c r="X20" s="45">
        <v>19</v>
      </c>
      <c r="Y20" s="45">
        <v>20</v>
      </c>
      <c r="Z20" s="45">
        <v>21</v>
      </c>
      <c r="AA20" s="45">
        <v>22</v>
      </c>
      <c r="AB20" s="45">
        <v>23</v>
      </c>
      <c r="AC20" s="45">
        <v>24</v>
      </c>
      <c r="AD20" s="45">
        <v>25</v>
      </c>
      <c r="AE20" s="45">
        <v>26</v>
      </c>
      <c r="AF20" s="45">
        <v>27</v>
      </c>
      <c r="AG20" s="45">
        <v>28</v>
      </c>
      <c r="AH20" s="45">
        <v>29</v>
      </c>
      <c r="AI20" s="45">
        <v>30</v>
      </c>
      <c r="AJ20" s="45">
        <v>31</v>
      </c>
    </row>
    <row r="21" spans="2:36" outlineLevel="1">
      <c r="B21" s="34" t="str">
        <f>'STEAM &amp; GAS BALANCE'!$F$3</f>
        <v>PLANT GAS BOILER 10 T</v>
      </c>
      <c r="C21" s="34"/>
      <c r="D21" s="46"/>
      <c r="E21" s="47">
        <v>694401.7</v>
      </c>
      <c r="F21" s="47">
        <f>'[1]2018-2019-2020'!$ADR9</f>
        <v>0</v>
      </c>
      <c r="G21" s="47">
        <f>'[1]2018-2019-2020'!$ADR9</f>
        <v>0</v>
      </c>
      <c r="H21" s="47">
        <f>'[1]2018-2019-2020'!$ADR9</f>
        <v>0</v>
      </c>
      <c r="I21" s="47">
        <f>'[1]2018-2019-2020'!$ADR9</f>
        <v>0</v>
      </c>
      <c r="J21" s="47">
        <f>'[1]2018-2019-2020'!$ADR9</f>
        <v>0</v>
      </c>
      <c r="K21" s="47">
        <f>'[1]2018-2019-2020'!$ADR9</f>
        <v>0</v>
      </c>
      <c r="L21" s="47">
        <f>'[1]2018-2019-2020'!$ADR9</f>
        <v>0</v>
      </c>
      <c r="M21" s="47">
        <f>'[1]2018-2019-2020'!$ADR9</f>
        <v>0</v>
      </c>
      <c r="N21" s="47">
        <f>'[1]2018-2019-2020'!$ADR9</f>
        <v>0</v>
      </c>
      <c r="O21" s="47">
        <f>'[1]2018-2019-2020'!$ADR9</f>
        <v>0</v>
      </c>
      <c r="P21" s="47">
        <f>'[1]2018-2019-2020'!$ADR9</f>
        <v>0</v>
      </c>
      <c r="Q21" s="47">
        <f>'[1]2018-2019-2020'!$ADR9</f>
        <v>0</v>
      </c>
      <c r="R21" s="47">
        <f>'[1]2018-2019-2020'!$ADR9</f>
        <v>0</v>
      </c>
      <c r="S21" s="47">
        <f>'[1]2018-2019-2020'!$ADR9</f>
        <v>0</v>
      </c>
      <c r="T21" s="47">
        <f>'[1]2018-2019-2020'!$ADR9</f>
        <v>0</v>
      </c>
      <c r="U21" s="47">
        <f>'[1]2018-2019-2020'!$ADR9</f>
        <v>0</v>
      </c>
      <c r="V21" s="47">
        <f>'[1]2018-2019-2020'!$ADR9</f>
        <v>0</v>
      </c>
      <c r="W21" s="47">
        <f>'[1]2018-2019-2020'!$ADR9</f>
        <v>0</v>
      </c>
      <c r="X21" s="47">
        <f>'[1]2018-2019-2020'!$ADR9</f>
        <v>0</v>
      </c>
      <c r="Y21" s="47">
        <f>'[1]2018-2019-2020'!$ADR9</f>
        <v>0</v>
      </c>
      <c r="Z21" s="47">
        <f>'[1]2018-2019-2020'!$ADR9</f>
        <v>0</v>
      </c>
      <c r="AA21" s="47">
        <f>'[1]2018-2019-2020'!$ADR9</f>
        <v>0</v>
      </c>
      <c r="AB21" s="47">
        <f>'[1]2018-2019-2020'!$ADR9</f>
        <v>0</v>
      </c>
      <c r="AC21" s="47">
        <f>'[1]2018-2019-2020'!$ADR9</f>
        <v>0</v>
      </c>
      <c r="AD21" s="47">
        <f>'[1]2018-2019-2020'!$ADR9</f>
        <v>0</v>
      </c>
      <c r="AE21" s="47">
        <f>'[1]2018-2019-2020'!$ADR9</f>
        <v>0</v>
      </c>
      <c r="AF21" s="47">
        <f>'[1]2018-2019-2020'!$ADR9</f>
        <v>0</v>
      </c>
      <c r="AG21" s="47">
        <f>'[1]2018-2019-2020'!$ADR9</f>
        <v>0</v>
      </c>
      <c r="AH21" s="47">
        <f>'[1]2018-2019-2020'!$ADR9</f>
        <v>0</v>
      </c>
      <c r="AI21" s="47">
        <f>'[1]2018-2019-2020'!$ADR9</f>
        <v>0</v>
      </c>
      <c r="AJ21" s="47">
        <f>'[1]2018-2019-2020'!$ADR9</f>
        <v>0</v>
      </c>
    </row>
    <row r="22" spans="2:36" outlineLevel="1">
      <c r="B22" s="51" t="s">
        <v>53</v>
      </c>
      <c r="C22" s="34"/>
      <c r="D22" s="46"/>
      <c r="E22" s="47"/>
      <c r="F22" s="47">
        <v>0</v>
      </c>
      <c r="G22" s="47">
        <v>0</v>
      </c>
      <c r="H22" s="47">
        <v>0</v>
      </c>
      <c r="I22" s="47">
        <v>0</v>
      </c>
      <c r="J22" s="47">
        <v>85.753600000000006</v>
      </c>
      <c r="K22" s="47">
        <v>138.07210000000001</v>
      </c>
      <c r="L22" s="47">
        <v>115.9173</v>
      </c>
      <c r="M22" s="47">
        <v>104.4753</v>
      </c>
      <c r="N22" s="47">
        <v>118.0706</v>
      </c>
      <c r="O22" s="47">
        <v>91.02</v>
      </c>
      <c r="P22" s="47">
        <v>12.6334</v>
      </c>
      <c r="Q22" s="47">
        <v>0</v>
      </c>
      <c r="R22" s="47">
        <v>107.23609999999999</v>
      </c>
      <c r="S22" s="47">
        <v>100.7072</v>
      </c>
      <c r="T22" s="47">
        <v>116.21080000000001</v>
      </c>
      <c r="U22" s="47">
        <v>113.4636</v>
      </c>
      <c r="V22" s="47">
        <v>85.319599999999994</v>
      </c>
      <c r="W22" s="54">
        <v>61.309899999999999</v>
      </c>
      <c r="X22" s="47">
        <v>83.868399999999994</v>
      </c>
      <c r="Y22" s="47">
        <v>131.5384</v>
      </c>
      <c r="Z22" s="47">
        <v>127.2077</v>
      </c>
      <c r="AA22" s="47">
        <v>118.0291</v>
      </c>
      <c r="AB22" s="47">
        <v>128.2586</v>
      </c>
      <c r="AC22" s="47">
        <v>102.7028</v>
      </c>
      <c r="AD22" s="47">
        <v>17.4771</v>
      </c>
      <c r="AE22" s="47">
        <v>0</v>
      </c>
      <c r="AF22" s="47">
        <v>0</v>
      </c>
      <c r="AG22" s="47">
        <v>0</v>
      </c>
      <c r="AH22" s="47">
        <v>0</v>
      </c>
      <c r="AI22" s="47">
        <v>1.2564</v>
      </c>
      <c r="AJ22" s="47">
        <v>39.503999999999998</v>
      </c>
    </row>
    <row r="23" spans="2:36" outlineLevel="1">
      <c r="B23" s="17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6"/>
    </row>
    <row r="24" spans="2:36" outlineLevel="1">
      <c r="B24" s="44" t="s">
        <v>1</v>
      </c>
      <c r="C24" s="44" t="s">
        <v>18</v>
      </c>
      <c r="D24" s="45" t="s">
        <v>0</v>
      </c>
      <c r="E24" s="45">
        <v>31</v>
      </c>
      <c r="F24" s="45">
        <v>1</v>
      </c>
      <c r="G24" s="45">
        <v>2</v>
      </c>
      <c r="H24" s="45">
        <v>3</v>
      </c>
      <c r="I24" s="45">
        <v>4</v>
      </c>
      <c r="J24" s="45">
        <v>5</v>
      </c>
      <c r="K24" s="45">
        <v>6</v>
      </c>
      <c r="L24" s="45">
        <v>7</v>
      </c>
      <c r="M24" s="45">
        <v>8</v>
      </c>
      <c r="N24" s="45">
        <v>9</v>
      </c>
      <c r="O24" s="45">
        <v>10</v>
      </c>
      <c r="P24" s="45">
        <v>11</v>
      </c>
      <c r="Q24" s="45">
        <v>12</v>
      </c>
      <c r="R24" s="45">
        <v>13</v>
      </c>
      <c r="S24" s="45">
        <v>14</v>
      </c>
      <c r="T24" s="45">
        <v>15</v>
      </c>
      <c r="U24" s="45">
        <v>16</v>
      </c>
      <c r="V24" s="45">
        <v>17</v>
      </c>
      <c r="W24" s="45">
        <v>18</v>
      </c>
      <c r="X24" s="45">
        <v>19</v>
      </c>
      <c r="Y24" s="45">
        <v>20</v>
      </c>
      <c r="Z24" s="45">
        <v>21</v>
      </c>
      <c r="AA24" s="45">
        <v>22</v>
      </c>
      <c r="AB24" s="45">
        <v>23</v>
      </c>
      <c r="AC24" s="45">
        <v>24</v>
      </c>
      <c r="AD24" s="45">
        <v>25</v>
      </c>
      <c r="AE24" s="45">
        <v>26</v>
      </c>
      <c r="AF24" s="45">
        <v>27</v>
      </c>
      <c r="AG24" s="45">
        <v>28</v>
      </c>
      <c r="AH24" s="45">
        <v>29</v>
      </c>
      <c r="AI24" s="45">
        <v>30</v>
      </c>
      <c r="AJ24" s="45">
        <v>31</v>
      </c>
    </row>
    <row r="25" spans="2:36" outlineLevel="1">
      <c r="B25" s="34" t="str">
        <f>'STEAM &amp; GAS BALANCE'!$F$3</f>
        <v>PLANT GAS BOILER 10 T</v>
      </c>
      <c r="C25" s="34"/>
      <c r="D25" s="46"/>
      <c r="E25" s="46">
        <f>E21</f>
        <v>694401.7</v>
      </c>
      <c r="F25" s="46">
        <f t="shared" ref="F25:AJ25" si="1">IF(F21=0,E25,F21)</f>
        <v>694401.7</v>
      </c>
      <c r="G25" s="46">
        <f t="shared" si="1"/>
        <v>694401.7</v>
      </c>
      <c r="H25" s="46">
        <f t="shared" si="1"/>
        <v>694401.7</v>
      </c>
      <c r="I25" s="46">
        <f t="shared" si="1"/>
        <v>694401.7</v>
      </c>
      <c r="J25" s="46">
        <f t="shared" si="1"/>
        <v>694401.7</v>
      </c>
      <c r="K25" s="46">
        <f t="shared" si="1"/>
        <v>694401.7</v>
      </c>
      <c r="L25" s="46">
        <f t="shared" si="1"/>
        <v>694401.7</v>
      </c>
      <c r="M25" s="46">
        <f t="shared" si="1"/>
        <v>694401.7</v>
      </c>
      <c r="N25" s="46">
        <f t="shared" si="1"/>
        <v>694401.7</v>
      </c>
      <c r="O25" s="46">
        <f t="shared" si="1"/>
        <v>694401.7</v>
      </c>
      <c r="P25" s="46">
        <f t="shared" si="1"/>
        <v>694401.7</v>
      </c>
      <c r="Q25" s="46">
        <f t="shared" si="1"/>
        <v>694401.7</v>
      </c>
      <c r="R25" s="46">
        <f t="shared" si="1"/>
        <v>694401.7</v>
      </c>
      <c r="S25" s="46">
        <f t="shared" si="1"/>
        <v>694401.7</v>
      </c>
      <c r="T25" s="46">
        <f t="shared" si="1"/>
        <v>694401.7</v>
      </c>
      <c r="U25" s="46">
        <f t="shared" si="1"/>
        <v>694401.7</v>
      </c>
      <c r="V25" s="46">
        <f t="shared" si="1"/>
        <v>694401.7</v>
      </c>
      <c r="W25" s="46">
        <f t="shared" si="1"/>
        <v>694401.7</v>
      </c>
      <c r="X25" s="46">
        <f t="shared" si="1"/>
        <v>694401.7</v>
      </c>
      <c r="Y25" s="46">
        <f t="shared" si="1"/>
        <v>694401.7</v>
      </c>
      <c r="Z25" s="46">
        <f t="shared" si="1"/>
        <v>694401.7</v>
      </c>
      <c r="AA25" s="46">
        <f t="shared" si="1"/>
        <v>694401.7</v>
      </c>
      <c r="AB25" s="46">
        <f t="shared" si="1"/>
        <v>694401.7</v>
      </c>
      <c r="AC25" s="46">
        <f t="shared" si="1"/>
        <v>694401.7</v>
      </c>
      <c r="AD25" s="46">
        <f t="shared" si="1"/>
        <v>694401.7</v>
      </c>
      <c r="AE25" s="46">
        <f t="shared" si="1"/>
        <v>694401.7</v>
      </c>
      <c r="AF25" s="46">
        <f t="shared" si="1"/>
        <v>694401.7</v>
      </c>
      <c r="AG25" s="46">
        <f t="shared" si="1"/>
        <v>694401.7</v>
      </c>
      <c r="AH25" s="46">
        <f t="shared" si="1"/>
        <v>694401.7</v>
      </c>
      <c r="AI25" s="46">
        <f t="shared" si="1"/>
        <v>694401.7</v>
      </c>
      <c r="AJ25" s="46">
        <f t="shared" si="1"/>
        <v>694401.7</v>
      </c>
    </row>
    <row r="26" spans="2:36" outlineLevel="1">
      <c r="B26" s="1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2:36">
      <c r="B27" s="17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2:36">
      <c r="B28" s="19" t="s">
        <v>39</v>
      </c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2:36" ht="15.75" customHeight="1"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2:36" ht="15.75" customHeight="1">
      <c r="B30" s="21" t="s">
        <v>88</v>
      </c>
      <c r="C30" s="21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2:36" ht="15.75" customHeight="1">
      <c r="B31" s="21"/>
      <c r="C31" s="2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2:36" ht="15.75" customHeight="1">
      <c r="B32" s="22" t="s">
        <v>38</v>
      </c>
      <c r="C32" s="2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2:37" ht="15.75" customHeight="1">
      <c r="B33" s="21"/>
      <c r="C33" s="2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2:37">
      <c r="B34" s="22"/>
      <c r="C34" s="24" t="s">
        <v>18</v>
      </c>
      <c r="D34" s="25" t="s">
        <v>0</v>
      </c>
      <c r="E34" s="45">
        <v>31</v>
      </c>
      <c r="F34" s="45">
        <v>1</v>
      </c>
      <c r="G34" s="45">
        <v>2</v>
      </c>
      <c r="H34" s="45">
        <v>3</v>
      </c>
      <c r="I34" s="45">
        <v>4</v>
      </c>
      <c r="J34" s="45">
        <v>5</v>
      </c>
      <c r="K34" s="45">
        <v>6</v>
      </c>
      <c r="L34" s="45">
        <v>7</v>
      </c>
      <c r="M34" s="45">
        <v>8</v>
      </c>
      <c r="N34" s="45">
        <v>9</v>
      </c>
      <c r="O34" s="45">
        <v>10</v>
      </c>
      <c r="P34" s="45">
        <v>11</v>
      </c>
      <c r="Q34" s="45">
        <v>12</v>
      </c>
      <c r="R34" s="45">
        <v>13</v>
      </c>
      <c r="S34" s="45">
        <v>14</v>
      </c>
      <c r="T34" s="45">
        <v>15</v>
      </c>
      <c r="U34" s="45">
        <v>16</v>
      </c>
      <c r="V34" s="45">
        <v>17</v>
      </c>
      <c r="W34" s="45">
        <v>18</v>
      </c>
      <c r="X34" s="45">
        <v>19</v>
      </c>
      <c r="Y34" s="45">
        <v>20</v>
      </c>
      <c r="Z34" s="45">
        <v>21</v>
      </c>
      <c r="AA34" s="45">
        <v>22</v>
      </c>
      <c r="AB34" s="45">
        <v>23</v>
      </c>
      <c r="AC34" s="45">
        <v>24</v>
      </c>
      <c r="AD34" s="45">
        <v>25</v>
      </c>
      <c r="AE34" s="45">
        <v>26</v>
      </c>
      <c r="AF34" s="45">
        <v>27</v>
      </c>
      <c r="AG34" s="45">
        <v>28</v>
      </c>
      <c r="AH34" s="45">
        <v>29</v>
      </c>
      <c r="AI34" s="45">
        <v>30</v>
      </c>
      <c r="AJ34" s="45">
        <v>31</v>
      </c>
    </row>
    <row r="35" spans="2:37" s="11" customFormat="1">
      <c r="B35" s="26" t="s">
        <v>22</v>
      </c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</row>
    <row r="36" spans="2:37" s="11" customFormat="1" outlineLevel="1">
      <c r="B36" s="29" t="s">
        <v>14</v>
      </c>
      <c r="C36" s="30" t="s">
        <v>19</v>
      </c>
      <c r="D36" s="31">
        <f>2.8+1.013</f>
        <v>3.8129999999999997</v>
      </c>
      <c r="E36" s="28"/>
      <c r="F36" s="28">
        <f>$D36</f>
        <v>3.8129999999999997</v>
      </c>
      <c r="G36" s="28">
        <f t="shared" ref="G36:AC39" si="2">$D36</f>
        <v>3.8129999999999997</v>
      </c>
      <c r="H36" s="28">
        <f t="shared" si="2"/>
        <v>3.8129999999999997</v>
      </c>
      <c r="I36" s="28">
        <f t="shared" si="2"/>
        <v>3.8129999999999997</v>
      </c>
      <c r="J36" s="28">
        <f t="shared" si="2"/>
        <v>3.8129999999999997</v>
      </c>
      <c r="K36" s="28">
        <f t="shared" si="2"/>
        <v>3.8129999999999997</v>
      </c>
      <c r="L36" s="28">
        <f t="shared" si="2"/>
        <v>3.8129999999999997</v>
      </c>
      <c r="M36" s="28">
        <f t="shared" si="2"/>
        <v>3.8129999999999997</v>
      </c>
      <c r="N36" s="28">
        <f t="shared" si="2"/>
        <v>3.8129999999999997</v>
      </c>
      <c r="O36" s="28">
        <f t="shared" si="2"/>
        <v>3.8129999999999997</v>
      </c>
      <c r="P36" s="28">
        <f t="shared" si="2"/>
        <v>3.8129999999999997</v>
      </c>
      <c r="Q36" s="28">
        <f t="shared" si="2"/>
        <v>3.8129999999999997</v>
      </c>
      <c r="R36" s="28">
        <f>$D36</f>
        <v>3.8129999999999997</v>
      </c>
      <c r="S36" s="28">
        <f t="shared" si="2"/>
        <v>3.8129999999999997</v>
      </c>
      <c r="T36" s="28">
        <f t="shared" si="2"/>
        <v>3.8129999999999997</v>
      </c>
      <c r="U36" s="28">
        <f t="shared" si="2"/>
        <v>3.8129999999999997</v>
      </c>
      <c r="V36" s="28">
        <f t="shared" si="2"/>
        <v>3.8129999999999997</v>
      </c>
      <c r="W36" s="28">
        <f t="shared" si="2"/>
        <v>3.8129999999999997</v>
      </c>
      <c r="X36" s="28">
        <f t="shared" si="2"/>
        <v>3.8129999999999997</v>
      </c>
      <c r="Y36" s="28">
        <f t="shared" si="2"/>
        <v>3.8129999999999997</v>
      </c>
      <c r="Z36" s="28">
        <f t="shared" si="2"/>
        <v>3.8129999999999997</v>
      </c>
      <c r="AA36" s="28">
        <f t="shared" si="2"/>
        <v>3.8129999999999997</v>
      </c>
      <c r="AB36" s="28">
        <f t="shared" si="2"/>
        <v>3.8129999999999997</v>
      </c>
      <c r="AC36" s="28">
        <f t="shared" si="2"/>
        <v>3.8129999999999997</v>
      </c>
      <c r="AD36" s="28">
        <f t="shared" ref="AD36:AJ39" si="3">$D36</f>
        <v>3.8129999999999997</v>
      </c>
      <c r="AE36" s="28">
        <f t="shared" si="3"/>
        <v>3.8129999999999997</v>
      </c>
      <c r="AF36" s="28">
        <f t="shared" si="3"/>
        <v>3.8129999999999997</v>
      </c>
      <c r="AG36" s="28">
        <f t="shared" si="3"/>
        <v>3.8129999999999997</v>
      </c>
      <c r="AH36" s="28">
        <f t="shared" si="3"/>
        <v>3.8129999999999997</v>
      </c>
      <c r="AI36" s="28">
        <f t="shared" si="3"/>
        <v>3.8129999999999997</v>
      </c>
      <c r="AJ36" s="28">
        <f t="shared" si="3"/>
        <v>3.8129999999999997</v>
      </c>
      <c r="AK36" s="28"/>
    </row>
    <row r="37" spans="2:37" s="11" customFormat="1" outlineLevel="1">
      <c r="B37" s="29" t="s">
        <v>15</v>
      </c>
      <c r="C37" s="30" t="s">
        <v>19</v>
      </c>
      <c r="D37" s="31">
        <v>1.0129999999999999</v>
      </c>
      <c r="E37" s="28"/>
      <c r="F37" s="28">
        <f t="shared" ref="F37:U39" si="4">$D37</f>
        <v>1.0129999999999999</v>
      </c>
      <c r="G37" s="28">
        <f t="shared" si="4"/>
        <v>1.0129999999999999</v>
      </c>
      <c r="H37" s="28">
        <f t="shared" si="4"/>
        <v>1.0129999999999999</v>
      </c>
      <c r="I37" s="28">
        <f t="shared" si="4"/>
        <v>1.0129999999999999</v>
      </c>
      <c r="J37" s="28">
        <f t="shared" si="4"/>
        <v>1.0129999999999999</v>
      </c>
      <c r="K37" s="28">
        <f t="shared" si="4"/>
        <v>1.0129999999999999</v>
      </c>
      <c r="L37" s="28">
        <f t="shared" si="4"/>
        <v>1.0129999999999999</v>
      </c>
      <c r="M37" s="28">
        <f t="shared" si="4"/>
        <v>1.0129999999999999</v>
      </c>
      <c r="N37" s="28">
        <f t="shared" si="4"/>
        <v>1.0129999999999999</v>
      </c>
      <c r="O37" s="28">
        <f t="shared" si="4"/>
        <v>1.0129999999999999</v>
      </c>
      <c r="P37" s="28">
        <f t="shared" si="4"/>
        <v>1.0129999999999999</v>
      </c>
      <c r="Q37" s="28">
        <f t="shared" si="4"/>
        <v>1.0129999999999999</v>
      </c>
      <c r="R37" s="28">
        <f t="shared" si="4"/>
        <v>1.0129999999999999</v>
      </c>
      <c r="S37" s="28">
        <f t="shared" si="4"/>
        <v>1.0129999999999999</v>
      </c>
      <c r="T37" s="28">
        <f t="shared" si="4"/>
        <v>1.0129999999999999</v>
      </c>
      <c r="U37" s="28">
        <f t="shared" si="4"/>
        <v>1.0129999999999999</v>
      </c>
      <c r="V37" s="28">
        <f t="shared" si="2"/>
        <v>1.0129999999999999</v>
      </c>
      <c r="W37" s="28">
        <f t="shared" si="2"/>
        <v>1.0129999999999999</v>
      </c>
      <c r="X37" s="28">
        <f t="shared" si="2"/>
        <v>1.0129999999999999</v>
      </c>
      <c r="Y37" s="28">
        <f t="shared" si="2"/>
        <v>1.0129999999999999</v>
      </c>
      <c r="Z37" s="28">
        <f t="shared" si="2"/>
        <v>1.0129999999999999</v>
      </c>
      <c r="AA37" s="28">
        <f t="shared" si="2"/>
        <v>1.0129999999999999</v>
      </c>
      <c r="AB37" s="28">
        <f t="shared" si="2"/>
        <v>1.0129999999999999</v>
      </c>
      <c r="AC37" s="28">
        <f t="shared" si="2"/>
        <v>1.0129999999999999</v>
      </c>
      <c r="AD37" s="28">
        <f t="shared" si="3"/>
        <v>1.0129999999999999</v>
      </c>
      <c r="AE37" s="28">
        <f t="shared" si="3"/>
        <v>1.0129999999999999</v>
      </c>
      <c r="AF37" s="28">
        <f t="shared" si="3"/>
        <v>1.0129999999999999</v>
      </c>
      <c r="AG37" s="28">
        <f t="shared" si="3"/>
        <v>1.0129999999999999</v>
      </c>
      <c r="AH37" s="28">
        <f t="shared" si="3"/>
        <v>1.0129999999999999</v>
      </c>
      <c r="AI37" s="28">
        <f t="shared" si="3"/>
        <v>1.0129999999999999</v>
      </c>
      <c r="AJ37" s="28">
        <f t="shared" si="3"/>
        <v>1.0129999999999999</v>
      </c>
      <c r="AK37" s="28"/>
    </row>
    <row r="38" spans="2:37" s="11" customFormat="1" outlineLevel="1">
      <c r="B38" s="29" t="s">
        <v>16</v>
      </c>
      <c r="C38" s="30" t="s">
        <v>20</v>
      </c>
      <c r="D38" s="31">
        <v>25</v>
      </c>
      <c r="E38" s="28"/>
      <c r="F38" s="28">
        <f t="shared" si="4"/>
        <v>25</v>
      </c>
      <c r="G38" s="28">
        <f t="shared" si="4"/>
        <v>25</v>
      </c>
      <c r="H38" s="28">
        <f t="shared" si="4"/>
        <v>25</v>
      </c>
      <c r="I38" s="28">
        <f t="shared" si="4"/>
        <v>25</v>
      </c>
      <c r="J38" s="28">
        <f t="shared" si="4"/>
        <v>25</v>
      </c>
      <c r="K38" s="28">
        <f t="shared" si="4"/>
        <v>25</v>
      </c>
      <c r="L38" s="28">
        <f t="shared" si="4"/>
        <v>25</v>
      </c>
      <c r="M38" s="28">
        <f t="shared" si="4"/>
        <v>25</v>
      </c>
      <c r="N38" s="28">
        <f t="shared" si="4"/>
        <v>25</v>
      </c>
      <c r="O38" s="28">
        <f t="shared" si="4"/>
        <v>25</v>
      </c>
      <c r="P38" s="28">
        <f t="shared" si="4"/>
        <v>25</v>
      </c>
      <c r="Q38" s="28">
        <f t="shared" si="4"/>
        <v>25</v>
      </c>
      <c r="R38" s="28">
        <f t="shared" si="2"/>
        <v>25</v>
      </c>
      <c r="S38" s="28">
        <f t="shared" si="2"/>
        <v>25</v>
      </c>
      <c r="T38" s="28">
        <f t="shared" si="2"/>
        <v>25</v>
      </c>
      <c r="U38" s="28">
        <f t="shared" si="2"/>
        <v>25</v>
      </c>
      <c r="V38" s="28">
        <f t="shared" si="2"/>
        <v>25</v>
      </c>
      <c r="W38" s="28">
        <f t="shared" si="2"/>
        <v>25</v>
      </c>
      <c r="X38" s="28">
        <f t="shared" si="2"/>
        <v>25</v>
      </c>
      <c r="Y38" s="28">
        <f t="shared" si="2"/>
        <v>25</v>
      </c>
      <c r="Z38" s="28">
        <f t="shared" si="2"/>
        <v>25</v>
      </c>
      <c r="AA38" s="28">
        <f t="shared" si="2"/>
        <v>25</v>
      </c>
      <c r="AB38" s="28">
        <f t="shared" si="2"/>
        <v>25</v>
      </c>
      <c r="AC38" s="28">
        <f t="shared" si="2"/>
        <v>25</v>
      </c>
      <c r="AD38" s="28">
        <f t="shared" si="3"/>
        <v>25</v>
      </c>
      <c r="AE38" s="28">
        <f t="shared" si="3"/>
        <v>25</v>
      </c>
      <c r="AF38" s="28">
        <f t="shared" si="3"/>
        <v>25</v>
      </c>
      <c r="AG38" s="28">
        <f t="shared" si="3"/>
        <v>25</v>
      </c>
      <c r="AH38" s="28">
        <f t="shared" si="3"/>
        <v>25</v>
      </c>
      <c r="AI38" s="28">
        <f t="shared" si="3"/>
        <v>25</v>
      </c>
      <c r="AJ38" s="28">
        <f t="shared" si="3"/>
        <v>25</v>
      </c>
      <c r="AK38" s="28"/>
    </row>
    <row r="39" spans="2:37" s="11" customFormat="1" outlineLevel="1">
      <c r="B39" s="29" t="s">
        <v>17</v>
      </c>
      <c r="C39" s="30" t="s">
        <v>20</v>
      </c>
      <c r="D39" s="31">
        <v>15</v>
      </c>
      <c r="E39" s="28"/>
      <c r="F39" s="28">
        <f t="shared" si="4"/>
        <v>15</v>
      </c>
      <c r="G39" s="28">
        <f t="shared" si="4"/>
        <v>15</v>
      </c>
      <c r="H39" s="28">
        <f t="shared" si="4"/>
        <v>15</v>
      </c>
      <c r="I39" s="28">
        <f t="shared" si="4"/>
        <v>15</v>
      </c>
      <c r="J39" s="28">
        <f t="shared" si="4"/>
        <v>15</v>
      </c>
      <c r="K39" s="28">
        <f t="shared" si="4"/>
        <v>15</v>
      </c>
      <c r="L39" s="28">
        <f t="shared" si="4"/>
        <v>15</v>
      </c>
      <c r="M39" s="28">
        <f t="shared" si="4"/>
        <v>15</v>
      </c>
      <c r="N39" s="28">
        <f t="shared" si="4"/>
        <v>15</v>
      </c>
      <c r="O39" s="28">
        <f t="shared" si="4"/>
        <v>15</v>
      </c>
      <c r="P39" s="28">
        <f t="shared" si="4"/>
        <v>15</v>
      </c>
      <c r="Q39" s="28">
        <f t="shared" si="4"/>
        <v>15</v>
      </c>
      <c r="R39" s="28">
        <f t="shared" si="2"/>
        <v>15</v>
      </c>
      <c r="S39" s="28">
        <f t="shared" si="2"/>
        <v>15</v>
      </c>
      <c r="T39" s="28">
        <f t="shared" si="2"/>
        <v>15</v>
      </c>
      <c r="U39" s="28">
        <f t="shared" si="2"/>
        <v>15</v>
      </c>
      <c r="V39" s="28">
        <f t="shared" si="2"/>
        <v>15</v>
      </c>
      <c r="W39" s="28">
        <f t="shared" si="2"/>
        <v>15</v>
      </c>
      <c r="X39" s="28">
        <f t="shared" si="2"/>
        <v>15</v>
      </c>
      <c r="Y39" s="28">
        <f t="shared" si="2"/>
        <v>15</v>
      </c>
      <c r="Z39" s="28">
        <f t="shared" si="2"/>
        <v>15</v>
      </c>
      <c r="AA39" s="28">
        <f t="shared" si="2"/>
        <v>15</v>
      </c>
      <c r="AB39" s="28">
        <f t="shared" si="2"/>
        <v>15</v>
      </c>
      <c r="AC39" s="28">
        <f t="shared" si="2"/>
        <v>15</v>
      </c>
      <c r="AD39" s="28">
        <f t="shared" si="3"/>
        <v>15</v>
      </c>
      <c r="AE39" s="28">
        <f t="shared" si="3"/>
        <v>15</v>
      </c>
      <c r="AF39" s="28">
        <f t="shared" si="3"/>
        <v>15</v>
      </c>
      <c r="AG39" s="28">
        <f t="shared" si="3"/>
        <v>15</v>
      </c>
      <c r="AH39" s="28">
        <f t="shared" si="3"/>
        <v>15</v>
      </c>
      <c r="AI39" s="28">
        <f t="shared" si="3"/>
        <v>15</v>
      </c>
      <c r="AJ39" s="28">
        <f t="shared" si="3"/>
        <v>15</v>
      </c>
      <c r="AK39" s="28"/>
    </row>
    <row r="40" spans="2:37" s="11" customFormat="1">
      <c r="B40" s="26" t="s">
        <v>34</v>
      </c>
      <c r="C40" s="30"/>
      <c r="D40" s="32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</row>
    <row r="41" spans="2:37" outlineLevel="1">
      <c r="B41" s="33" t="str">
        <f>'STEAM &amp; GAS BALANCE'!$F$3</f>
        <v>PLANT GAS BOILER 10 T</v>
      </c>
      <c r="C41" s="34" t="s">
        <v>21</v>
      </c>
      <c r="D41" s="35"/>
      <c r="E41" s="35"/>
      <c r="F41" s="35">
        <f>(F$36*(F25-E25)*(F$39+273))/(F$37*(F$38+273))</f>
        <v>0</v>
      </c>
      <c r="G41" s="35">
        <f>(G$36*(G25-F25)*(G$39+273))/(G$37*(G$38+273))</f>
        <v>0</v>
      </c>
      <c r="H41" s="35">
        <f t="shared" ref="H41:Q41" si="5">(H$36*(H25-G25)*(H$39+273))/(H$37*(H$38+273))</f>
        <v>0</v>
      </c>
      <c r="I41" s="35">
        <f t="shared" si="5"/>
        <v>0</v>
      </c>
      <c r="J41" s="35">
        <f t="shared" si="5"/>
        <v>0</v>
      </c>
      <c r="K41" s="35">
        <f t="shared" si="5"/>
        <v>0</v>
      </c>
      <c r="L41" s="35">
        <f t="shared" si="5"/>
        <v>0</v>
      </c>
      <c r="M41" s="35">
        <f t="shared" si="5"/>
        <v>0</v>
      </c>
      <c r="N41" s="35">
        <f t="shared" si="5"/>
        <v>0</v>
      </c>
      <c r="O41" s="35">
        <f t="shared" si="5"/>
        <v>0</v>
      </c>
      <c r="P41" s="35">
        <f t="shared" si="5"/>
        <v>0</v>
      </c>
      <c r="Q41" s="35">
        <f t="shared" si="5"/>
        <v>0</v>
      </c>
      <c r="R41" s="35">
        <f t="shared" ref="R41:AJ41" si="6">(R$36*(R25-Q25)*(R$39+273))/(R$37*(R$38+273))</f>
        <v>0</v>
      </c>
      <c r="S41" s="35">
        <f t="shared" si="6"/>
        <v>0</v>
      </c>
      <c r="T41" s="35">
        <f t="shared" si="6"/>
        <v>0</v>
      </c>
      <c r="U41" s="35">
        <f t="shared" si="6"/>
        <v>0</v>
      </c>
      <c r="V41" s="35">
        <f t="shared" si="6"/>
        <v>0</v>
      </c>
      <c r="W41" s="35">
        <f t="shared" si="6"/>
        <v>0</v>
      </c>
      <c r="X41" s="35">
        <f t="shared" si="6"/>
        <v>0</v>
      </c>
      <c r="Y41" s="35">
        <f t="shared" si="6"/>
        <v>0</v>
      </c>
      <c r="Z41" s="35">
        <f t="shared" si="6"/>
        <v>0</v>
      </c>
      <c r="AA41" s="35">
        <f t="shared" si="6"/>
        <v>0</v>
      </c>
      <c r="AB41" s="35">
        <f t="shared" si="6"/>
        <v>0</v>
      </c>
      <c r="AC41" s="35">
        <f t="shared" si="6"/>
        <v>0</v>
      </c>
      <c r="AD41" s="35">
        <f t="shared" si="6"/>
        <v>0</v>
      </c>
      <c r="AE41" s="35">
        <f t="shared" si="6"/>
        <v>0</v>
      </c>
      <c r="AF41" s="35">
        <f t="shared" si="6"/>
        <v>0</v>
      </c>
      <c r="AG41" s="35">
        <f t="shared" si="6"/>
        <v>0</v>
      </c>
      <c r="AH41" s="35">
        <f t="shared" si="6"/>
        <v>0</v>
      </c>
      <c r="AI41" s="35">
        <f t="shared" si="6"/>
        <v>0</v>
      </c>
      <c r="AJ41" s="35">
        <f t="shared" si="6"/>
        <v>0</v>
      </c>
      <c r="AK41" s="35">
        <f>SUM(F41:Q41)</f>
        <v>0</v>
      </c>
    </row>
    <row r="42" spans="2:37"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2:37"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2:37"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2:37"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2:37"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2:37"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2:37"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2:28"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2:28"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2:28"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2:28"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2:28"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2:28">
      <c r="B54" s="19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2:28"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2:28"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2:28"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2:28">
      <c r="B58" s="19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2:28">
      <c r="B59" s="19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2:28">
      <c r="B60" s="19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2:28">
      <c r="B61" s="19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2:28">
      <c r="B62" s="19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2:28">
      <c r="B63" s="19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2:28">
      <c r="B64" s="19"/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2:37">
      <c r="B65" s="19"/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2:37">
      <c r="B66" s="19"/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2:37"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2:37">
      <c r="B68" s="22" t="s">
        <v>37</v>
      </c>
      <c r="C68" s="23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2:37">
      <c r="B69" s="19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2:37">
      <c r="B70" s="22"/>
      <c r="C70" s="24" t="s">
        <v>18</v>
      </c>
      <c r="D70" s="25" t="s">
        <v>0</v>
      </c>
      <c r="E70" s="45">
        <v>31</v>
      </c>
      <c r="F70" s="45">
        <v>1</v>
      </c>
      <c r="G70" s="45">
        <v>2</v>
      </c>
      <c r="H70" s="45">
        <v>3</v>
      </c>
      <c r="I70" s="45">
        <v>4</v>
      </c>
      <c r="J70" s="45">
        <v>5</v>
      </c>
      <c r="K70" s="45">
        <v>6</v>
      </c>
      <c r="L70" s="45">
        <v>7</v>
      </c>
      <c r="M70" s="45">
        <v>8</v>
      </c>
      <c r="N70" s="45">
        <v>9</v>
      </c>
      <c r="O70" s="45">
        <v>10</v>
      </c>
      <c r="P70" s="45">
        <v>11</v>
      </c>
      <c r="Q70" s="45">
        <v>12</v>
      </c>
      <c r="R70" s="45">
        <v>13</v>
      </c>
      <c r="S70" s="45">
        <v>14</v>
      </c>
      <c r="T70" s="45">
        <v>15</v>
      </c>
      <c r="U70" s="45">
        <v>16</v>
      </c>
      <c r="V70" s="45">
        <v>17</v>
      </c>
      <c r="W70" s="45">
        <v>18</v>
      </c>
      <c r="X70" s="45">
        <v>19</v>
      </c>
      <c r="Y70" s="45">
        <v>20</v>
      </c>
      <c r="Z70" s="45">
        <v>21</v>
      </c>
      <c r="AA70" s="45">
        <v>22</v>
      </c>
      <c r="AB70" s="45">
        <v>23</v>
      </c>
      <c r="AC70" s="45">
        <v>24</v>
      </c>
      <c r="AD70" s="45">
        <v>25</v>
      </c>
      <c r="AE70" s="45">
        <v>26</v>
      </c>
      <c r="AF70" s="45">
        <v>27</v>
      </c>
      <c r="AG70" s="45">
        <v>28</v>
      </c>
      <c r="AH70" s="45">
        <v>29</v>
      </c>
      <c r="AI70" s="45">
        <v>30</v>
      </c>
      <c r="AJ70" s="45">
        <v>31</v>
      </c>
    </row>
    <row r="71" spans="2:37" s="10" customFormat="1" outlineLevel="1">
      <c r="B71" s="39" t="s">
        <v>32</v>
      </c>
      <c r="C71" s="38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</row>
    <row r="72" spans="2:37" ht="14.25" customHeight="1" outlineLevel="2">
      <c r="B72" s="40" t="s">
        <v>23</v>
      </c>
      <c r="C72" s="41" t="s">
        <v>33</v>
      </c>
      <c r="D72" s="35"/>
      <c r="E72" s="35"/>
      <c r="F72" s="35">
        <f t="shared" ref="F72:AJ72" si="7">F73+F74</f>
        <v>0</v>
      </c>
      <c r="G72" s="35">
        <f t="shared" si="7"/>
        <v>0</v>
      </c>
      <c r="H72" s="35">
        <f t="shared" si="7"/>
        <v>0</v>
      </c>
      <c r="I72" s="35">
        <f t="shared" si="7"/>
        <v>0</v>
      </c>
      <c r="J72" s="35">
        <f t="shared" si="7"/>
        <v>12404</v>
      </c>
      <c r="K72" s="35">
        <f t="shared" si="7"/>
        <v>17209</v>
      </c>
      <c r="L72" s="35">
        <f t="shared" si="7"/>
        <v>9534</v>
      </c>
      <c r="M72" s="35">
        <f t="shared" si="7"/>
        <v>9362</v>
      </c>
      <c r="N72" s="35">
        <f t="shared" si="7"/>
        <v>11943</v>
      </c>
      <c r="O72" s="35">
        <f t="shared" si="7"/>
        <v>4827</v>
      </c>
      <c r="P72" s="35">
        <f t="shared" si="7"/>
        <v>0</v>
      </c>
      <c r="Q72" s="35">
        <f t="shared" si="7"/>
        <v>0</v>
      </c>
      <c r="R72" s="35">
        <f t="shared" si="7"/>
        <v>17117</v>
      </c>
      <c r="S72" s="35">
        <f t="shared" si="7"/>
        <v>7385</v>
      </c>
      <c r="T72" s="35">
        <f t="shared" si="7"/>
        <v>11116</v>
      </c>
      <c r="U72" s="35">
        <f t="shared" si="7"/>
        <v>9912</v>
      </c>
      <c r="V72" s="35">
        <f t="shared" si="7"/>
        <v>3328</v>
      </c>
      <c r="W72" s="35">
        <f t="shared" si="7"/>
        <v>855</v>
      </c>
      <c r="X72" s="35">
        <f t="shared" si="7"/>
        <v>11375</v>
      </c>
      <c r="Y72" s="35">
        <f t="shared" si="7"/>
        <v>21525</v>
      </c>
      <c r="Z72" s="35">
        <f t="shared" si="7"/>
        <v>15988</v>
      </c>
      <c r="AA72" s="35">
        <f t="shared" si="7"/>
        <v>10521</v>
      </c>
      <c r="AB72" s="35">
        <f t="shared" si="7"/>
        <v>18653</v>
      </c>
      <c r="AC72" s="35">
        <f t="shared" si="7"/>
        <v>7462</v>
      </c>
      <c r="AD72" s="35">
        <f t="shared" si="7"/>
        <v>0</v>
      </c>
      <c r="AE72" s="35">
        <f t="shared" si="7"/>
        <v>0</v>
      </c>
      <c r="AF72" s="35">
        <f t="shared" si="7"/>
        <v>0</v>
      </c>
      <c r="AG72" s="35">
        <f t="shared" si="7"/>
        <v>0</v>
      </c>
      <c r="AH72" s="35">
        <f t="shared" si="7"/>
        <v>0</v>
      </c>
      <c r="AI72" s="35">
        <f t="shared" si="7"/>
        <v>0</v>
      </c>
      <c r="AJ72" s="35">
        <f t="shared" si="7"/>
        <v>0</v>
      </c>
      <c r="AK72" s="35">
        <f t="shared" ref="AK72:AK80" si="8">SUM(F72:Q72)</f>
        <v>65279</v>
      </c>
    </row>
    <row r="73" spans="2:37" outlineLevel="2">
      <c r="B73" s="36" t="s">
        <v>24</v>
      </c>
      <c r="C73" s="41" t="s">
        <v>33</v>
      </c>
      <c r="D73" s="35"/>
      <c r="E73" s="35"/>
      <c r="F73" s="35">
        <f t="shared" ref="F73:AJ73" si="9">(F12-E12)-(F13-E13)</f>
        <v>0</v>
      </c>
      <c r="G73" s="35">
        <f t="shared" si="9"/>
        <v>0</v>
      </c>
      <c r="H73" s="35">
        <f t="shared" si="9"/>
        <v>0</v>
      </c>
      <c r="I73" s="35">
        <f t="shared" si="9"/>
        <v>0</v>
      </c>
      <c r="J73" s="35">
        <f t="shared" si="9"/>
        <v>12404</v>
      </c>
      <c r="K73" s="35">
        <f t="shared" si="9"/>
        <v>10901</v>
      </c>
      <c r="L73" s="35">
        <f t="shared" si="9"/>
        <v>2453</v>
      </c>
      <c r="M73" s="35">
        <f t="shared" si="9"/>
        <v>3053</v>
      </c>
      <c r="N73" s="35">
        <f t="shared" si="9"/>
        <v>6599</v>
      </c>
      <c r="O73" s="35">
        <f t="shared" si="9"/>
        <v>4120</v>
      </c>
      <c r="P73" s="35">
        <f t="shared" si="9"/>
        <v>0</v>
      </c>
      <c r="Q73" s="35">
        <f t="shared" si="9"/>
        <v>0</v>
      </c>
      <c r="R73" s="35">
        <f t="shared" si="9"/>
        <v>8894</v>
      </c>
      <c r="S73" s="35">
        <f t="shared" si="9"/>
        <v>-902</v>
      </c>
      <c r="T73" s="35">
        <f t="shared" si="9"/>
        <v>4189</v>
      </c>
      <c r="U73" s="35">
        <f t="shared" si="9"/>
        <v>5315</v>
      </c>
      <c r="V73" s="35">
        <f t="shared" si="9"/>
        <v>2764</v>
      </c>
      <c r="W73" s="35">
        <f t="shared" si="9"/>
        <v>855</v>
      </c>
      <c r="X73" s="35">
        <f t="shared" si="9"/>
        <v>8690</v>
      </c>
      <c r="Y73" s="35">
        <f t="shared" si="9"/>
        <v>12469</v>
      </c>
      <c r="Z73" s="35">
        <f t="shared" si="9"/>
        <v>8217</v>
      </c>
      <c r="AA73" s="35">
        <f t="shared" si="9"/>
        <v>2010</v>
      </c>
      <c r="AB73" s="35">
        <f t="shared" si="9"/>
        <v>12210</v>
      </c>
      <c r="AC73" s="35">
        <f t="shared" si="9"/>
        <v>-474</v>
      </c>
      <c r="AD73" s="35">
        <f t="shared" si="9"/>
        <v>0</v>
      </c>
      <c r="AE73" s="35">
        <f t="shared" si="9"/>
        <v>0</v>
      </c>
      <c r="AF73" s="35">
        <f t="shared" si="9"/>
        <v>0</v>
      </c>
      <c r="AG73" s="35">
        <f t="shared" si="9"/>
        <v>0</v>
      </c>
      <c r="AH73" s="35">
        <f t="shared" si="9"/>
        <v>0</v>
      </c>
      <c r="AI73" s="35">
        <f t="shared" si="9"/>
        <v>0</v>
      </c>
      <c r="AJ73" s="35">
        <f t="shared" si="9"/>
        <v>0</v>
      </c>
      <c r="AK73" s="35">
        <f t="shared" si="8"/>
        <v>39530</v>
      </c>
    </row>
    <row r="74" spans="2:37" outlineLevel="2">
      <c r="B74" s="36" t="s">
        <v>25</v>
      </c>
      <c r="C74" s="41" t="s">
        <v>33</v>
      </c>
      <c r="D74" s="35"/>
      <c r="E74" s="35"/>
      <c r="F74" s="35">
        <f>SUM(F75:F77)</f>
        <v>0</v>
      </c>
      <c r="G74" s="35">
        <f t="shared" ref="G74:AJ74" si="10">SUM(G75:G77)</f>
        <v>0</v>
      </c>
      <c r="H74" s="35">
        <f t="shared" si="10"/>
        <v>0</v>
      </c>
      <c r="I74" s="35">
        <f t="shared" si="10"/>
        <v>0</v>
      </c>
      <c r="J74" s="35">
        <f t="shared" si="10"/>
        <v>0</v>
      </c>
      <c r="K74" s="35">
        <f t="shared" si="10"/>
        <v>6308</v>
      </c>
      <c r="L74" s="35">
        <f t="shared" si="10"/>
        <v>7081</v>
      </c>
      <c r="M74" s="35">
        <f t="shared" si="10"/>
        <v>6309</v>
      </c>
      <c r="N74" s="35">
        <f t="shared" si="10"/>
        <v>5344</v>
      </c>
      <c r="O74" s="35">
        <f t="shared" si="10"/>
        <v>707</v>
      </c>
      <c r="P74" s="35">
        <f t="shared" si="10"/>
        <v>0</v>
      </c>
      <c r="Q74" s="35">
        <f t="shared" si="10"/>
        <v>0</v>
      </c>
      <c r="R74" s="35">
        <f t="shared" si="10"/>
        <v>8223</v>
      </c>
      <c r="S74" s="35">
        <f t="shared" si="10"/>
        <v>8287</v>
      </c>
      <c r="T74" s="35">
        <f t="shared" si="10"/>
        <v>6927</v>
      </c>
      <c r="U74" s="35">
        <f t="shared" si="10"/>
        <v>4597</v>
      </c>
      <c r="V74" s="35">
        <f t="shared" si="10"/>
        <v>564</v>
      </c>
      <c r="W74" s="35">
        <f t="shared" si="10"/>
        <v>0</v>
      </c>
      <c r="X74" s="35">
        <f t="shared" si="10"/>
        <v>2685</v>
      </c>
      <c r="Y74" s="35">
        <f t="shared" si="10"/>
        <v>9056</v>
      </c>
      <c r="Z74" s="35">
        <f t="shared" si="10"/>
        <v>7771</v>
      </c>
      <c r="AA74" s="35">
        <f t="shared" si="10"/>
        <v>8511</v>
      </c>
      <c r="AB74" s="35">
        <f t="shared" si="10"/>
        <v>6443</v>
      </c>
      <c r="AC74" s="35">
        <f t="shared" si="10"/>
        <v>7936</v>
      </c>
      <c r="AD74" s="35">
        <f t="shared" si="10"/>
        <v>0</v>
      </c>
      <c r="AE74" s="35">
        <f t="shared" si="10"/>
        <v>0</v>
      </c>
      <c r="AF74" s="35">
        <f t="shared" si="10"/>
        <v>0</v>
      </c>
      <c r="AG74" s="35">
        <f t="shared" si="10"/>
        <v>0</v>
      </c>
      <c r="AH74" s="35">
        <f t="shared" si="10"/>
        <v>0</v>
      </c>
      <c r="AI74" s="35">
        <f t="shared" si="10"/>
        <v>0</v>
      </c>
      <c r="AJ74" s="35">
        <f t="shared" si="10"/>
        <v>0</v>
      </c>
      <c r="AK74" s="35">
        <f t="shared" si="8"/>
        <v>25749</v>
      </c>
    </row>
    <row r="75" spans="2:37" outlineLevel="3">
      <c r="B75" s="52" t="s">
        <v>44</v>
      </c>
      <c r="C75" s="41" t="s">
        <v>33</v>
      </c>
      <c r="D75" s="35"/>
      <c r="E75" s="35"/>
      <c r="F75" s="35">
        <f t="shared" ref="F75:AJ75" si="11">F13-E13</f>
        <v>0</v>
      </c>
      <c r="G75" s="35">
        <f t="shared" si="11"/>
        <v>0</v>
      </c>
      <c r="H75" s="35">
        <f t="shared" si="11"/>
        <v>0</v>
      </c>
      <c r="I75" s="35">
        <f t="shared" si="11"/>
        <v>0</v>
      </c>
      <c r="J75" s="35">
        <f t="shared" si="11"/>
        <v>0</v>
      </c>
      <c r="K75" s="35">
        <f t="shared" si="11"/>
        <v>5463</v>
      </c>
      <c r="L75" s="35">
        <f t="shared" si="11"/>
        <v>6203</v>
      </c>
      <c r="M75" s="35">
        <f t="shared" si="11"/>
        <v>5393</v>
      </c>
      <c r="N75" s="35">
        <f t="shared" si="11"/>
        <v>4396</v>
      </c>
      <c r="O75" s="35">
        <f t="shared" si="11"/>
        <v>0</v>
      </c>
      <c r="P75" s="35">
        <f t="shared" si="11"/>
        <v>0</v>
      </c>
      <c r="Q75" s="35">
        <f t="shared" si="11"/>
        <v>0</v>
      </c>
      <c r="R75" s="35">
        <f t="shared" si="11"/>
        <v>7460</v>
      </c>
      <c r="S75" s="35">
        <f t="shared" si="11"/>
        <v>7476</v>
      </c>
      <c r="T75" s="35">
        <f t="shared" si="11"/>
        <v>5998</v>
      </c>
      <c r="U75" s="35">
        <f t="shared" si="11"/>
        <v>3699</v>
      </c>
      <c r="V75" s="35">
        <f t="shared" si="11"/>
        <v>0</v>
      </c>
      <c r="W75" s="35">
        <f t="shared" si="11"/>
        <v>0</v>
      </c>
      <c r="X75" s="35">
        <f t="shared" si="11"/>
        <v>2685</v>
      </c>
      <c r="Y75" s="35">
        <f t="shared" si="11"/>
        <v>7959</v>
      </c>
      <c r="Z75" s="35">
        <f t="shared" si="11"/>
        <v>6057</v>
      </c>
      <c r="AA75" s="35">
        <f t="shared" si="11"/>
        <v>6752</v>
      </c>
      <c r="AB75" s="35">
        <f t="shared" si="11"/>
        <v>5303</v>
      </c>
      <c r="AC75" s="35">
        <f t="shared" si="11"/>
        <v>6453</v>
      </c>
      <c r="AD75" s="35">
        <f t="shared" si="11"/>
        <v>0</v>
      </c>
      <c r="AE75" s="35">
        <f t="shared" si="11"/>
        <v>0</v>
      </c>
      <c r="AF75" s="35">
        <f t="shared" si="11"/>
        <v>0</v>
      </c>
      <c r="AG75" s="35">
        <f t="shared" si="11"/>
        <v>0</v>
      </c>
      <c r="AH75" s="35">
        <f t="shared" si="11"/>
        <v>0</v>
      </c>
      <c r="AI75" s="35">
        <f t="shared" si="11"/>
        <v>0</v>
      </c>
      <c r="AJ75" s="35">
        <f t="shared" si="11"/>
        <v>0</v>
      </c>
      <c r="AK75" s="35">
        <f t="shared" si="8"/>
        <v>21455</v>
      </c>
    </row>
    <row r="76" spans="2:37" outlineLevel="3">
      <c r="B76" s="53" t="s">
        <v>46</v>
      </c>
      <c r="C76" s="41" t="s">
        <v>33</v>
      </c>
      <c r="D76" s="35"/>
      <c r="E76" s="35"/>
      <c r="F76" s="35">
        <f>F14-E14</f>
        <v>0</v>
      </c>
      <c r="G76" s="35">
        <f t="shared" ref="G76:AJ76" si="12">G15-F15</f>
        <v>0</v>
      </c>
      <c r="H76" s="35">
        <f t="shared" si="12"/>
        <v>0</v>
      </c>
      <c r="I76" s="35">
        <f t="shared" si="12"/>
        <v>0</v>
      </c>
      <c r="J76" s="35">
        <f t="shared" si="12"/>
        <v>0</v>
      </c>
      <c r="K76" s="35">
        <f t="shared" si="12"/>
        <v>80</v>
      </c>
      <c r="L76" s="35">
        <f t="shared" si="12"/>
        <v>79</v>
      </c>
      <c r="M76" s="35">
        <f t="shared" si="12"/>
        <v>99</v>
      </c>
      <c r="N76" s="35">
        <f t="shared" si="12"/>
        <v>103</v>
      </c>
      <c r="O76" s="35">
        <f t="shared" si="12"/>
        <v>73</v>
      </c>
      <c r="P76" s="35">
        <f t="shared" si="12"/>
        <v>0</v>
      </c>
      <c r="Q76" s="35">
        <f t="shared" si="12"/>
        <v>0</v>
      </c>
      <c r="R76" s="35">
        <f t="shared" si="12"/>
        <v>58</v>
      </c>
      <c r="S76" s="35">
        <f t="shared" si="12"/>
        <v>57</v>
      </c>
      <c r="T76" s="35">
        <f t="shared" si="12"/>
        <v>79</v>
      </c>
      <c r="U76" s="35">
        <f t="shared" si="12"/>
        <v>66</v>
      </c>
      <c r="V76" s="35">
        <f t="shared" si="12"/>
        <v>22</v>
      </c>
      <c r="W76" s="35">
        <f t="shared" si="12"/>
        <v>0</v>
      </c>
      <c r="X76" s="35">
        <f t="shared" si="12"/>
        <v>0</v>
      </c>
      <c r="Y76" s="35">
        <f t="shared" si="12"/>
        <v>712</v>
      </c>
      <c r="Z76" s="35">
        <f t="shared" si="12"/>
        <v>629</v>
      </c>
      <c r="AA76" s="35">
        <f t="shared" si="12"/>
        <v>667</v>
      </c>
      <c r="AB76" s="35">
        <f t="shared" si="12"/>
        <v>573</v>
      </c>
      <c r="AC76" s="35">
        <f t="shared" si="12"/>
        <v>654</v>
      </c>
      <c r="AD76" s="35">
        <f t="shared" si="12"/>
        <v>0</v>
      </c>
      <c r="AE76" s="35">
        <f t="shared" si="12"/>
        <v>0</v>
      </c>
      <c r="AF76" s="35">
        <f t="shared" si="12"/>
        <v>0</v>
      </c>
      <c r="AG76" s="35">
        <f t="shared" si="12"/>
        <v>0</v>
      </c>
      <c r="AH76" s="35">
        <f t="shared" si="12"/>
        <v>0</v>
      </c>
      <c r="AI76" s="35">
        <f t="shared" si="12"/>
        <v>0</v>
      </c>
      <c r="AJ76" s="35">
        <f t="shared" si="12"/>
        <v>0</v>
      </c>
      <c r="AK76" s="35">
        <f t="shared" si="8"/>
        <v>434</v>
      </c>
    </row>
    <row r="77" spans="2:37" outlineLevel="3">
      <c r="B77" s="53" t="s">
        <v>45</v>
      </c>
      <c r="C77" s="41" t="s">
        <v>33</v>
      </c>
      <c r="D77" s="35"/>
      <c r="E77" s="35"/>
      <c r="F77" s="35">
        <f>F15-E15</f>
        <v>0</v>
      </c>
      <c r="G77" s="35">
        <f t="shared" ref="G77:AJ77" si="13">G14-F14</f>
        <v>0</v>
      </c>
      <c r="H77" s="35">
        <f t="shared" si="13"/>
        <v>0</v>
      </c>
      <c r="I77" s="35">
        <f t="shared" si="13"/>
        <v>0</v>
      </c>
      <c r="J77" s="35">
        <f t="shared" si="13"/>
        <v>0</v>
      </c>
      <c r="K77" s="35">
        <f t="shared" si="13"/>
        <v>765</v>
      </c>
      <c r="L77" s="35">
        <f t="shared" si="13"/>
        <v>799</v>
      </c>
      <c r="M77" s="35">
        <f t="shared" si="13"/>
        <v>817</v>
      </c>
      <c r="N77" s="35">
        <f t="shared" si="13"/>
        <v>845</v>
      </c>
      <c r="O77" s="35">
        <f t="shared" si="13"/>
        <v>634</v>
      </c>
      <c r="P77" s="35">
        <f t="shared" si="13"/>
        <v>0</v>
      </c>
      <c r="Q77" s="35">
        <f t="shared" si="13"/>
        <v>0</v>
      </c>
      <c r="R77" s="35">
        <f t="shared" si="13"/>
        <v>705</v>
      </c>
      <c r="S77" s="35">
        <f t="shared" si="13"/>
        <v>754</v>
      </c>
      <c r="T77" s="35">
        <f t="shared" si="13"/>
        <v>850</v>
      </c>
      <c r="U77" s="35">
        <f t="shared" si="13"/>
        <v>832</v>
      </c>
      <c r="V77" s="35">
        <f t="shared" si="13"/>
        <v>542</v>
      </c>
      <c r="W77" s="35">
        <f t="shared" si="13"/>
        <v>0</v>
      </c>
      <c r="X77" s="35">
        <f t="shared" si="13"/>
        <v>0</v>
      </c>
      <c r="Y77" s="35">
        <f t="shared" si="13"/>
        <v>385</v>
      </c>
      <c r="Z77" s="35">
        <f t="shared" si="13"/>
        <v>1085</v>
      </c>
      <c r="AA77" s="35">
        <f t="shared" si="13"/>
        <v>1092</v>
      </c>
      <c r="AB77" s="35">
        <f t="shared" si="13"/>
        <v>567</v>
      </c>
      <c r="AC77" s="35">
        <f t="shared" si="13"/>
        <v>829</v>
      </c>
      <c r="AD77" s="35">
        <f t="shared" si="13"/>
        <v>0</v>
      </c>
      <c r="AE77" s="35">
        <f t="shared" si="13"/>
        <v>0</v>
      </c>
      <c r="AF77" s="35">
        <f t="shared" si="13"/>
        <v>0</v>
      </c>
      <c r="AG77" s="35">
        <f t="shared" si="13"/>
        <v>0</v>
      </c>
      <c r="AH77" s="35">
        <f t="shared" si="13"/>
        <v>0</v>
      </c>
      <c r="AI77" s="35">
        <f t="shared" si="13"/>
        <v>0</v>
      </c>
      <c r="AJ77" s="35">
        <f t="shared" si="13"/>
        <v>0</v>
      </c>
      <c r="AK77" s="35">
        <f t="shared" si="8"/>
        <v>3860</v>
      </c>
    </row>
    <row r="78" spans="2:37" outlineLevel="2">
      <c r="B78" s="40" t="s">
        <v>26</v>
      </c>
      <c r="C78" s="41" t="s">
        <v>33</v>
      </c>
      <c r="D78" s="35">
        <v>1000</v>
      </c>
      <c r="E78" s="35"/>
      <c r="F78" s="35">
        <f t="shared" ref="F78:AJ78" si="14">(F16-E16)*$D$78</f>
        <v>0</v>
      </c>
      <c r="G78" s="35">
        <f t="shared" si="14"/>
        <v>0</v>
      </c>
      <c r="H78" s="35">
        <f t="shared" si="14"/>
        <v>0</v>
      </c>
      <c r="I78" s="35">
        <f t="shared" si="14"/>
        <v>0</v>
      </c>
      <c r="J78" s="35">
        <f t="shared" si="14"/>
        <v>12000</v>
      </c>
      <c r="K78" s="35">
        <f t="shared" si="14"/>
        <v>18000</v>
      </c>
      <c r="L78" s="35">
        <f t="shared" si="14"/>
        <v>15000</v>
      </c>
      <c r="M78" s="35">
        <f t="shared" si="14"/>
        <v>13000</v>
      </c>
      <c r="N78" s="35">
        <f t="shared" si="14"/>
        <v>17000</v>
      </c>
      <c r="O78" s="35">
        <f t="shared" si="14"/>
        <v>9000</v>
      </c>
      <c r="P78" s="35">
        <f t="shared" si="14"/>
        <v>0</v>
      </c>
      <c r="Q78" s="35">
        <f t="shared" si="14"/>
        <v>0</v>
      </c>
      <c r="R78" s="35">
        <f t="shared" si="14"/>
        <v>13000</v>
      </c>
      <c r="S78" s="35">
        <f t="shared" si="14"/>
        <v>17000</v>
      </c>
      <c r="T78" s="35">
        <f t="shared" si="14"/>
        <v>15000</v>
      </c>
      <c r="U78" s="35">
        <f t="shared" si="14"/>
        <v>15000</v>
      </c>
      <c r="V78" s="35">
        <f t="shared" si="14"/>
        <v>8000</v>
      </c>
      <c r="W78" s="35">
        <f t="shared" si="14"/>
        <v>5000</v>
      </c>
      <c r="X78" s="35">
        <f t="shared" si="14"/>
        <v>8000</v>
      </c>
      <c r="Y78" s="35">
        <f t="shared" si="14"/>
        <v>8000</v>
      </c>
      <c r="Z78" s="35">
        <f t="shared" si="14"/>
        <v>7000</v>
      </c>
      <c r="AA78" s="35">
        <f t="shared" si="14"/>
        <v>8000</v>
      </c>
      <c r="AB78" s="35">
        <f t="shared" si="14"/>
        <v>7000</v>
      </c>
      <c r="AC78" s="35">
        <f t="shared" si="14"/>
        <v>-82000</v>
      </c>
      <c r="AD78" s="35">
        <f t="shared" si="14"/>
        <v>0</v>
      </c>
      <c r="AE78" s="35">
        <f t="shared" si="14"/>
        <v>0</v>
      </c>
      <c r="AF78" s="35">
        <f t="shared" si="14"/>
        <v>0</v>
      </c>
      <c r="AG78" s="35">
        <f t="shared" si="14"/>
        <v>0</v>
      </c>
      <c r="AH78" s="35">
        <f t="shared" si="14"/>
        <v>0</v>
      </c>
      <c r="AI78" s="35">
        <f t="shared" si="14"/>
        <v>0</v>
      </c>
      <c r="AJ78" s="35">
        <f t="shared" si="14"/>
        <v>0</v>
      </c>
      <c r="AK78" s="35">
        <f t="shared" si="8"/>
        <v>84000</v>
      </c>
    </row>
    <row r="79" spans="2:37" outlineLevel="2">
      <c r="B79" s="40" t="s">
        <v>27</v>
      </c>
      <c r="C79" s="41" t="s">
        <v>33</v>
      </c>
      <c r="D79" s="35"/>
      <c r="E79" s="35"/>
      <c r="F79" s="35">
        <f>(F73+F75)-F78</f>
        <v>0</v>
      </c>
      <c r="G79" s="35">
        <f t="shared" ref="G79:AJ79" si="15">(G73+G75)-G78</f>
        <v>0</v>
      </c>
      <c r="H79" s="35">
        <f t="shared" si="15"/>
        <v>0</v>
      </c>
      <c r="I79" s="35">
        <f t="shared" si="15"/>
        <v>0</v>
      </c>
      <c r="J79" s="35">
        <f t="shared" si="15"/>
        <v>404</v>
      </c>
      <c r="K79" s="35">
        <f t="shared" si="15"/>
        <v>-1636</v>
      </c>
      <c r="L79" s="35">
        <f t="shared" si="15"/>
        <v>-6344</v>
      </c>
      <c r="M79" s="35">
        <f t="shared" si="15"/>
        <v>-4554</v>
      </c>
      <c r="N79" s="35">
        <f t="shared" si="15"/>
        <v>-6005</v>
      </c>
      <c r="O79" s="35">
        <f t="shared" si="15"/>
        <v>-4880</v>
      </c>
      <c r="P79" s="35">
        <f t="shared" si="15"/>
        <v>0</v>
      </c>
      <c r="Q79" s="35">
        <f t="shared" si="15"/>
        <v>0</v>
      </c>
      <c r="R79" s="35">
        <f t="shared" si="15"/>
        <v>3354</v>
      </c>
      <c r="S79" s="35">
        <f t="shared" si="15"/>
        <v>-10426</v>
      </c>
      <c r="T79" s="35">
        <f t="shared" si="15"/>
        <v>-4813</v>
      </c>
      <c r="U79" s="35">
        <f t="shared" si="15"/>
        <v>-5986</v>
      </c>
      <c r="V79" s="35">
        <f t="shared" si="15"/>
        <v>-5236</v>
      </c>
      <c r="W79" s="35">
        <f t="shared" si="15"/>
        <v>-4145</v>
      </c>
      <c r="X79" s="35">
        <f t="shared" si="15"/>
        <v>3375</v>
      </c>
      <c r="Y79" s="35">
        <f t="shared" si="15"/>
        <v>12428</v>
      </c>
      <c r="Z79" s="35">
        <f t="shared" si="15"/>
        <v>7274</v>
      </c>
      <c r="AA79" s="35">
        <f t="shared" si="15"/>
        <v>762</v>
      </c>
      <c r="AB79" s="35">
        <f t="shared" si="15"/>
        <v>10513</v>
      </c>
      <c r="AC79" s="35">
        <f t="shared" si="15"/>
        <v>87979</v>
      </c>
      <c r="AD79" s="35">
        <f t="shared" si="15"/>
        <v>0</v>
      </c>
      <c r="AE79" s="35">
        <f t="shared" si="15"/>
        <v>0</v>
      </c>
      <c r="AF79" s="35">
        <f t="shared" si="15"/>
        <v>0</v>
      </c>
      <c r="AG79" s="35">
        <f t="shared" si="15"/>
        <v>0</v>
      </c>
      <c r="AH79" s="35">
        <f t="shared" si="15"/>
        <v>0</v>
      </c>
      <c r="AI79" s="35">
        <f t="shared" si="15"/>
        <v>0</v>
      </c>
      <c r="AJ79" s="35">
        <f t="shared" si="15"/>
        <v>0</v>
      </c>
      <c r="AK79" s="35">
        <f t="shared" si="8"/>
        <v>-23015</v>
      </c>
    </row>
    <row r="80" spans="2:37" outlineLevel="2">
      <c r="B80" s="40" t="s">
        <v>28</v>
      </c>
      <c r="C80" s="41" t="s">
        <v>33</v>
      </c>
      <c r="D80" s="35"/>
      <c r="E80" s="35"/>
      <c r="F80" s="35">
        <f>F72-(F78+F79)</f>
        <v>0</v>
      </c>
      <c r="G80" s="35">
        <f t="shared" ref="G80:AJ80" si="16">G72-(G78+G79)</f>
        <v>0</v>
      </c>
      <c r="H80" s="35">
        <f t="shared" si="16"/>
        <v>0</v>
      </c>
      <c r="I80" s="35">
        <f t="shared" si="16"/>
        <v>0</v>
      </c>
      <c r="J80" s="35">
        <f t="shared" si="16"/>
        <v>0</v>
      </c>
      <c r="K80" s="35">
        <f t="shared" si="16"/>
        <v>845</v>
      </c>
      <c r="L80" s="35">
        <f t="shared" si="16"/>
        <v>878</v>
      </c>
      <c r="M80" s="35">
        <f t="shared" si="16"/>
        <v>916</v>
      </c>
      <c r="N80" s="35">
        <f t="shared" si="16"/>
        <v>948</v>
      </c>
      <c r="O80" s="35">
        <f t="shared" si="16"/>
        <v>707</v>
      </c>
      <c r="P80" s="35">
        <f t="shared" si="16"/>
        <v>0</v>
      </c>
      <c r="Q80" s="35">
        <f t="shared" si="16"/>
        <v>0</v>
      </c>
      <c r="R80" s="35">
        <f t="shared" si="16"/>
        <v>763</v>
      </c>
      <c r="S80" s="35">
        <f t="shared" si="16"/>
        <v>811</v>
      </c>
      <c r="T80" s="35">
        <f t="shared" si="16"/>
        <v>929</v>
      </c>
      <c r="U80" s="35">
        <f t="shared" si="16"/>
        <v>898</v>
      </c>
      <c r="V80" s="35">
        <f t="shared" si="16"/>
        <v>564</v>
      </c>
      <c r="W80" s="35">
        <f t="shared" si="16"/>
        <v>0</v>
      </c>
      <c r="X80" s="35">
        <f t="shared" si="16"/>
        <v>0</v>
      </c>
      <c r="Y80" s="35">
        <f t="shared" si="16"/>
        <v>1097</v>
      </c>
      <c r="Z80" s="35">
        <f t="shared" si="16"/>
        <v>1714</v>
      </c>
      <c r="AA80" s="35">
        <f t="shared" si="16"/>
        <v>1759</v>
      </c>
      <c r="AB80" s="35">
        <f t="shared" si="16"/>
        <v>1140</v>
      </c>
      <c r="AC80" s="35">
        <f t="shared" si="16"/>
        <v>1483</v>
      </c>
      <c r="AD80" s="35">
        <f t="shared" si="16"/>
        <v>0</v>
      </c>
      <c r="AE80" s="35">
        <f t="shared" si="16"/>
        <v>0</v>
      </c>
      <c r="AF80" s="35">
        <f t="shared" si="16"/>
        <v>0</v>
      </c>
      <c r="AG80" s="35">
        <f t="shared" si="16"/>
        <v>0</v>
      </c>
      <c r="AH80" s="35">
        <f t="shared" si="16"/>
        <v>0</v>
      </c>
      <c r="AI80" s="35">
        <f t="shared" si="16"/>
        <v>0</v>
      </c>
      <c r="AJ80" s="35">
        <f t="shared" si="16"/>
        <v>0</v>
      </c>
      <c r="AK80" s="35">
        <f t="shared" si="8"/>
        <v>4294</v>
      </c>
    </row>
    <row r="81" spans="2:37" outlineLevel="2">
      <c r="B81" s="36" t="s">
        <v>13</v>
      </c>
      <c r="C81" s="41" t="s">
        <v>33</v>
      </c>
      <c r="D81" s="35"/>
      <c r="E81" s="35"/>
      <c r="F81" s="42">
        <f>IFERROR((F79/(F73+F75)),0)</f>
        <v>0</v>
      </c>
      <c r="G81" s="42">
        <f t="shared" ref="G81:AJ81" si="17">IFERROR((G79/(G73+G75)),0)</f>
        <v>0</v>
      </c>
      <c r="H81" s="42">
        <f t="shared" si="17"/>
        <v>0</v>
      </c>
      <c r="I81" s="42">
        <f t="shared" si="17"/>
        <v>0</v>
      </c>
      <c r="J81" s="42">
        <f t="shared" si="17"/>
        <v>3.2570138664946791E-2</v>
      </c>
      <c r="K81" s="42">
        <f t="shared" si="17"/>
        <v>-9.997555609875336E-2</v>
      </c>
      <c r="L81" s="42">
        <f t="shared" si="17"/>
        <v>-0.73290203327171899</v>
      </c>
      <c r="M81" s="42">
        <f t="shared" si="17"/>
        <v>-0.5391901491830452</v>
      </c>
      <c r="N81" s="42">
        <f t="shared" si="17"/>
        <v>-0.54615734424738516</v>
      </c>
      <c r="O81" s="42">
        <f t="shared" si="17"/>
        <v>-1.1844660194174756</v>
      </c>
      <c r="P81" s="42">
        <f t="shared" si="17"/>
        <v>0</v>
      </c>
      <c r="Q81" s="42">
        <f t="shared" si="17"/>
        <v>0</v>
      </c>
      <c r="R81" s="42">
        <f t="shared" si="17"/>
        <v>0.20508744038155802</v>
      </c>
      <c r="S81" s="42">
        <f t="shared" si="17"/>
        <v>-1.5859446303620321</v>
      </c>
      <c r="T81" s="42">
        <f t="shared" si="17"/>
        <v>-0.47246490625306764</v>
      </c>
      <c r="U81" s="42">
        <f t="shared" si="17"/>
        <v>-0.66407810073219431</v>
      </c>
      <c r="V81" s="42">
        <f t="shared" si="17"/>
        <v>-1.8943560057887121</v>
      </c>
      <c r="W81" s="42">
        <f t="shared" si="17"/>
        <v>-4.8479532163742691</v>
      </c>
      <c r="X81" s="42">
        <f t="shared" si="17"/>
        <v>0.2967032967032967</v>
      </c>
      <c r="Y81" s="42">
        <f t="shared" si="17"/>
        <v>0.60838065400430785</v>
      </c>
      <c r="Z81" s="42">
        <f t="shared" si="17"/>
        <v>0.50959787025360792</v>
      </c>
      <c r="AA81" s="42">
        <f t="shared" si="17"/>
        <v>8.6966446016891116E-2</v>
      </c>
      <c r="AB81" s="42">
        <f t="shared" si="17"/>
        <v>0.6002969222863016</v>
      </c>
      <c r="AC81" s="42">
        <f t="shared" si="17"/>
        <v>14.714668004683057</v>
      </c>
      <c r="AD81" s="42">
        <f t="shared" si="17"/>
        <v>0</v>
      </c>
      <c r="AE81" s="42">
        <f t="shared" si="17"/>
        <v>0</v>
      </c>
      <c r="AF81" s="42">
        <f t="shared" si="17"/>
        <v>0</v>
      </c>
      <c r="AG81" s="42">
        <f t="shared" si="17"/>
        <v>0</v>
      </c>
      <c r="AH81" s="42">
        <f t="shared" si="17"/>
        <v>0</v>
      </c>
      <c r="AI81" s="42">
        <f t="shared" si="17"/>
        <v>0</v>
      </c>
      <c r="AJ81" s="42">
        <f t="shared" si="17"/>
        <v>0</v>
      </c>
      <c r="AK81" s="42">
        <f>IFERROR((AK79/(AK73+AK75)),0)</f>
        <v>-0.37738788226613101</v>
      </c>
    </row>
    <row r="82" spans="2:37" ht="13.5" customHeight="1" outlineLevel="2">
      <c r="B82" s="55" t="s">
        <v>29</v>
      </c>
      <c r="C82" s="51" t="s">
        <v>52</v>
      </c>
      <c r="D82" s="35"/>
      <c r="E82" s="35"/>
      <c r="F82" s="35">
        <f>F22</f>
        <v>0</v>
      </c>
      <c r="G82" s="35">
        <f t="shared" ref="G82:AJ82" si="18">G22</f>
        <v>0</v>
      </c>
      <c r="H82" s="35">
        <f t="shared" si="18"/>
        <v>0</v>
      </c>
      <c r="I82" s="35">
        <f t="shared" si="18"/>
        <v>0</v>
      </c>
      <c r="J82" s="35">
        <f t="shared" si="18"/>
        <v>85.753600000000006</v>
      </c>
      <c r="K82" s="35">
        <f t="shared" si="18"/>
        <v>138.07210000000001</v>
      </c>
      <c r="L82" s="35">
        <f t="shared" si="18"/>
        <v>115.9173</v>
      </c>
      <c r="M82" s="35">
        <f t="shared" si="18"/>
        <v>104.4753</v>
      </c>
      <c r="N82" s="35">
        <f>N22</f>
        <v>118.0706</v>
      </c>
      <c r="O82" s="35">
        <f t="shared" si="18"/>
        <v>91.02</v>
      </c>
      <c r="P82" s="35">
        <f t="shared" si="18"/>
        <v>12.6334</v>
      </c>
      <c r="Q82" s="35">
        <f t="shared" si="18"/>
        <v>0</v>
      </c>
      <c r="R82" s="35">
        <f t="shared" si="18"/>
        <v>107.23609999999999</v>
      </c>
      <c r="S82" s="35">
        <f t="shared" si="18"/>
        <v>100.7072</v>
      </c>
      <c r="T82" s="35">
        <f t="shared" si="18"/>
        <v>116.21080000000001</v>
      </c>
      <c r="U82" s="35">
        <f t="shared" si="18"/>
        <v>113.4636</v>
      </c>
      <c r="V82" s="35">
        <f t="shared" si="18"/>
        <v>85.319599999999994</v>
      </c>
      <c r="W82" s="35">
        <f t="shared" si="18"/>
        <v>61.309899999999999</v>
      </c>
      <c r="X82" s="35">
        <f t="shared" si="18"/>
        <v>83.868399999999994</v>
      </c>
      <c r="Y82" s="35">
        <f t="shared" si="18"/>
        <v>131.5384</v>
      </c>
      <c r="Z82" s="35">
        <f t="shared" si="18"/>
        <v>127.2077</v>
      </c>
      <c r="AA82" s="35">
        <f t="shared" si="18"/>
        <v>118.0291</v>
      </c>
      <c r="AB82" s="35">
        <f t="shared" si="18"/>
        <v>128.2586</v>
      </c>
      <c r="AC82" s="35">
        <f t="shared" si="18"/>
        <v>102.7028</v>
      </c>
      <c r="AD82" s="35">
        <f t="shared" si="18"/>
        <v>17.4771</v>
      </c>
      <c r="AE82" s="35">
        <f t="shared" si="18"/>
        <v>0</v>
      </c>
      <c r="AF82" s="35">
        <f t="shared" si="18"/>
        <v>0</v>
      </c>
      <c r="AG82" s="35">
        <f t="shared" si="18"/>
        <v>0</v>
      </c>
      <c r="AH82" s="35">
        <f t="shared" si="18"/>
        <v>0</v>
      </c>
      <c r="AI82" s="35">
        <f t="shared" si="18"/>
        <v>1.2564</v>
      </c>
      <c r="AJ82" s="35">
        <f t="shared" si="18"/>
        <v>39.503999999999998</v>
      </c>
      <c r="AK82" s="35">
        <f t="shared" ref="AK82:AK87" si="19">SUM(F82:Q82)</f>
        <v>665.94230000000005</v>
      </c>
    </row>
    <row r="83" spans="2:37" outlineLevel="2">
      <c r="B83" s="56" t="s">
        <v>30</v>
      </c>
      <c r="C83" s="51" t="s">
        <v>52</v>
      </c>
      <c r="D83" s="35"/>
      <c r="E83" s="35"/>
      <c r="F83" s="35">
        <f t="shared" ref="F83:AJ83" si="20">IF(F$75=0,F82-F86-F87,(0.7*((F$72-F$76-F$77)/F$72)*F$82))</f>
        <v>0</v>
      </c>
      <c r="G83" s="35">
        <f t="shared" si="20"/>
        <v>0</v>
      </c>
      <c r="H83" s="35">
        <f t="shared" si="20"/>
        <v>0</v>
      </c>
      <c r="I83" s="35">
        <f t="shared" si="20"/>
        <v>0</v>
      </c>
      <c r="J83" s="35">
        <f t="shared" si="20"/>
        <v>85.753600000000006</v>
      </c>
      <c r="K83" s="35">
        <f t="shared" si="20"/>
        <v>91.904717942936827</v>
      </c>
      <c r="L83" s="35">
        <f t="shared" si="20"/>
        <v>73.669614449339207</v>
      </c>
      <c r="M83" s="35">
        <f t="shared" si="20"/>
        <v>65.977234422132028</v>
      </c>
      <c r="N83" s="35">
        <f t="shared" si="20"/>
        <v>76.088953604621963</v>
      </c>
      <c r="O83" s="35">
        <f t="shared" si="20"/>
        <v>77.688502175264134</v>
      </c>
      <c r="P83" s="35">
        <f t="shared" si="20"/>
        <v>12.6334</v>
      </c>
      <c r="Q83" s="35">
        <f t="shared" si="20"/>
        <v>0</v>
      </c>
      <c r="R83" s="35">
        <f t="shared" si="20"/>
        <v>71.71919294152012</v>
      </c>
      <c r="S83" s="35">
        <f t="shared" si="20"/>
        <v>62.753472303317537</v>
      </c>
      <c r="T83" s="35">
        <f t="shared" si="20"/>
        <v>74.549081838790926</v>
      </c>
      <c r="U83" s="35">
        <f t="shared" si="20"/>
        <v>72.228876440677951</v>
      </c>
      <c r="V83" s="35">
        <f t="shared" si="20"/>
        <v>70.860388942307694</v>
      </c>
      <c r="W83" s="35">
        <f t="shared" si="20"/>
        <v>61.309899999999999</v>
      </c>
      <c r="X83" s="35">
        <f t="shared" si="20"/>
        <v>58.707879999999989</v>
      </c>
      <c r="Y83" s="35">
        <f t="shared" si="20"/>
        <v>87.384274315447144</v>
      </c>
      <c r="Z83" s="35">
        <f t="shared" si="20"/>
        <v>79.499242985989483</v>
      </c>
      <c r="AA83" s="35">
        <f t="shared" si="20"/>
        <v>68.80711737857618</v>
      </c>
      <c r="AB83" s="35">
        <f t="shared" si="20"/>
        <v>84.293947529083781</v>
      </c>
      <c r="AC83" s="35">
        <f t="shared" si="20"/>
        <v>57.6041314446529</v>
      </c>
      <c r="AD83" s="35">
        <f t="shared" si="20"/>
        <v>17.4771</v>
      </c>
      <c r="AE83" s="35">
        <f t="shared" si="20"/>
        <v>0</v>
      </c>
      <c r="AF83" s="35">
        <f t="shared" si="20"/>
        <v>0</v>
      </c>
      <c r="AG83" s="35">
        <f t="shared" si="20"/>
        <v>0</v>
      </c>
      <c r="AH83" s="35">
        <f t="shared" si="20"/>
        <v>0</v>
      </c>
      <c r="AI83" s="35">
        <f t="shared" si="20"/>
        <v>1.2564</v>
      </c>
      <c r="AJ83" s="35">
        <f t="shared" si="20"/>
        <v>39.503999999999998</v>
      </c>
      <c r="AK83" s="35">
        <f t="shared" si="19"/>
        <v>483.71602259429415</v>
      </c>
    </row>
    <row r="84" spans="2:37" outlineLevel="2">
      <c r="B84" s="56" t="s">
        <v>31</v>
      </c>
      <c r="C84" s="51" t="s">
        <v>52</v>
      </c>
      <c r="D84" s="35"/>
      <c r="E84" s="35"/>
      <c r="F84" s="35">
        <f>SUM(F85:F87)</f>
        <v>0</v>
      </c>
      <c r="G84" s="35">
        <f t="shared" ref="G84:AJ84" si="21">SUM(G85:G87)</f>
        <v>0</v>
      </c>
      <c r="H84" s="35">
        <f t="shared" si="21"/>
        <v>0</v>
      </c>
      <c r="I84" s="35">
        <f t="shared" si="21"/>
        <v>0</v>
      </c>
      <c r="J84" s="35">
        <f t="shared" si="21"/>
        <v>0</v>
      </c>
      <c r="K84" s="35">
        <f t="shared" si="21"/>
        <v>46.167382057063172</v>
      </c>
      <c r="L84" s="35">
        <f t="shared" si="21"/>
        <v>42.24768555066079</v>
      </c>
      <c r="M84" s="35">
        <f t="shared" si="21"/>
        <v>38.498065577867976</v>
      </c>
      <c r="N84" s="35">
        <f t="shared" si="21"/>
        <v>41.98164639537805</v>
      </c>
      <c r="O84" s="35">
        <f t="shared" si="21"/>
        <v>13.331497824735861</v>
      </c>
      <c r="P84" s="35">
        <f t="shared" si="21"/>
        <v>0</v>
      </c>
      <c r="Q84" s="35">
        <f t="shared" si="21"/>
        <v>0</v>
      </c>
      <c r="R84" s="35">
        <f t="shared" si="21"/>
        <v>35.516907058479873</v>
      </c>
      <c r="S84" s="35">
        <f t="shared" si="21"/>
        <v>37.953727696682463</v>
      </c>
      <c r="T84" s="35">
        <f t="shared" si="21"/>
        <v>41.661718161209066</v>
      </c>
      <c r="U84" s="35">
        <f t="shared" si="21"/>
        <v>41.234723559322035</v>
      </c>
      <c r="V84" s="35">
        <f t="shared" si="21"/>
        <v>14.459211057692308</v>
      </c>
      <c r="W84" s="35">
        <f t="shared" si="21"/>
        <v>0</v>
      </c>
      <c r="X84" s="35">
        <f t="shared" si="21"/>
        <v>25.160519999999998</v>
      </c>
      <c r="Y84" s="35">
        <f t="shared" si="21"/>
        <v>44.154125684552852</v>
      </c>
      <c r="Z84" s="35">
        <f t="shared" si="21"/>
        <v>47.708457014010506</v>
      </c>
      <c r="AA84" s="35">
        <f t="shared" si="21"/>
        <v>49.22198262142382</v>
      </c>
      <c r="AB84" s="35">
        <f t="shared" si="21"/>
        <v>43.964652470916207</v>
      </c>
      <c r="AC84" s="35">
        <f t="shared" si="21"/>
        <v>45.098668555347089</v>
      </c>
      <c r="AD84" s="35">
        <f t="shared" si="21"/>
        <v>0</v>
      </c>
      <c r="AE84" s="35">
        <f t="shared" si="21"/>
        <v>0</v>
      </c>
      <c r="AF84" s="35">
        <f t="shared" si="21"/>
        <v>0</v>
      </c>
      <c r="AG84" s="35">
        <f t="shared" si="21"/>
        <v>0</v>
      </c>
      <c r="AH84" s="35">
        <f t="shared" si="21"/>
        <v>0</v>
      </c>
      <c r="AI84" s="35">
        <f t="shared" si="21"/>
        <v>0</v>
      </c>
      <c r="AJ84" s="35">
        <f t="shared" si="21"/>
        <v>0</v>
      </c>
      <c r="AK84" s="35">
        <f t="shared" si="19"/>
        <v>182.22627740570584</v>
      </c>
    </row>
    <row r="85" spans="2:37" outlineLevel="3">
      <c r="B85" s="57" t="s">
        <v>44</v>
      </c>
      <c r="C85" s="51" t="s">
        <v>52</v>
      </c>
      <c r="D85" s="35"/>
      <c r="E85" s="35"/>
      <c r="F85" s="35">
        <f>IF(F$75=0,0,(0.3*((F$72-F$76-F$77)/F$72)*F$82))</f>
        <v>0</v>
      </c>
      <c r="G85" s="35">
        <f>IF(G$75=0,0,(0.3*((G$72-G$76-G$77)/G$72)*G$82))</f>
        <v>0</v>
      </c>
      <c r="H85" s="35">
        <f>IF(H$75=0,0,(0.3*((H$72-H$76-H$77)/H$72)*H$82))</f>
        <v>0</v>
      </c>
      <c r="I85" s="35">
        <f>IF(I$75=0,0,(0.3*((I$75)/I$72)*I$82))</f>
        <v>0</v>
      </c>
      <c r="J85" s="35">
        <f t="shared" ref="J85:AJ85" si="22">IF(J$75=0,0,(0.3*((J$72-J$76-J$77)/J$72)*J$82))</f>
        <v>0</v>
      </c>
      <c r="K85" s="35">
        <f t="shared" si="22"/>
        <v>39.387736261258645</v>
      </c>
      <c r="L85" s="35">
        <f t="shared" si="22"/>
        <v>31.57269190685966</v>
      </c>
      <c r="M85" s="35">
        <f t="shared" si="22"/>
        <v>28.27595760948515</v>
      </c>
      <c r="N85" s="35">
        <f t="shared" si="22"/>
        <v>32.609551544837984</v>
      </c>
      <c r="O85" s="35">
        <f t="shared" si="22"/>
        <v>0</v>
      </c>
      <c r="P85" s="35">
        <f t="shared" si="22"/>
        <v>0</v>
      </c>
      <c r="Q85" s="35">
        <f t="shared" si="22"/>
        <v>0</v>
      </c>
      <c r="R85" s="35">
        <f t="shared" si="22"/>
        <v>30.736796974937196</v>
      </c>
      <c r="S85" s="35">
        <f t="shared" si="22"/>
        <v>26.894345272850373</v>
      </c>
      <c r="T85" s="35">
        <f t="shared" si="22"/>
        <v>31.949606502338966</v>
      </c>
      <c r="U85" s="35">
        <f t="shared" si="22"/>
        <v>30.955232760290553</v>
      </c>
      <c r="V85" s="35">
        <f t="shared" si="22"/>
        <v>0</v>
      </c>
      <c r="W85" s="35">
        <f t="shared" si="22"/>
        <v>0</v>
      </c>
      <c r="X85" s="35">
        <f t="shared" si="22"/>
        <v>25.160519999999998</v>
      </c>
      <c r="Y85" s="35">
        <f t="shared" si="22"/>
        <v>37.450403278048782</v>
      </c>
      <c r="Z85" s="35">
        <f t="shared" si="22"/>
        <v>34.071104136852639</v>
      </c>
      <c r="AA85" s="35">
        <f t="shared" si="22"/>
        <v>29.488764590818363</v>
      </c>
      <c r="AB85" s="35">
        <f t="shared" si="22"/>
        <v>36.12597751246448</v>
      </c>
      <c r="AC85" s="35">
        <f t="shared" si="22"/>
        <v>24.687484904851246</v>
      </c>
      <c r="AD85" s="35">
        <f t="shared" si="22"/>
        <v>0</v>
      </c>
      <c r="AE85" s="35">
        <f t="shared" si="22"/>
        <v>0</v>
      </c>
      <c r="AF85" s="35">
        <f t="shared" si="22"/>
        <v>0</v>
      </c>
      <c r="AG85" s="35">
        <f t="shared" si="22"/>
        <v>0</v>
      </c>
      <c r="AH85" s="35">
        <f t="shared" si="22"/>
        <v>0</v>
      </c>
      <c r="AI85" s="35">
        <f t="shared" si="22"/>
        <v>0</v>
      </c>
      <c r="AJ85" s="35">
        <f t="shared" si="22"/>
        <v>0</v>
      </c>
      <c r="AK85" s="35">
        <f t="shared" si="19"/>
        <v>131.84593732244144</v>
      </c>
    </row>
    <row r="86" spans="2:37" outlineLevel="3">
      <c r="B86" s="57" t="s">
        <v>46</v>
      </c>
      <c r="C86" s="51" t="s">
        <v>52</v>
      </c>
      <c r="D86" s="35"/>
      <c r="E86" s="35"/>
      <c r="F86" s="35">
        <f t="shared" ref="F86:AJ86" si="23">IFERROR((F$76/F$72)*F$82,0)</f>
        <v>0</v>
      </c>
      <c r="G86" s="35">
        <f t="shared" si="23"/>
        <v>0</v>
      </c>
      <c r="H86" s="35">
        <f t="shared" si="23"/>
        <v>0</v>
      </c>
      <c r="I86" s="35">
        <f t="shared" si="23"/>
        <v>0</v>
      </c>
      <c r="J86" s="35">
        <f t="shared" si="23"/>
        <v>0</v>
      </c>
      <c r="K86" s="35">
        <f t="shared" si="23"/>
        <v>0.64185995699924459</v>
      </c>
      <c r="L86" s="35">
        <f t="shared" si="23"/>
        <v>0.96050626179987408</v>
      </c>
      <c r="M86" s="35">
        <f t="shared" si="23"/>
        <v>1.1047911450544756</v>
      </c>
      <c r="N86" s="35">
        <f t="shared" si="23"/>
        <v>1.0182761282759776</v>
      </c>
      <c r="O86" s="35">
        <f t="shared" si="23"/>
        <v>1.3765195773772529</v>
      </c>
      <c r="P86" s="35">
        <f t="shared" si="23"/>
        <v>0</v>
      </c>
      <c r="Q86" s="35">
        <f t="shared" si="23"/>
        <v>0</v>
      </c>
      <c r="R86" s="35">
        <f t="shared" si="23"/>
        <v>0.36336354501372903</v>
      </c>
      <c r="S86" s="35">
        <f t="shared" si="23"/>
        <v>0.77729321597833445</v>
      </c>
      <c r="T86" s="35">
        <f t="shared" si="23"/>
        <v>0.82589539402662837</v>
      </c>
      <c r="U86" s="35">
        <f t="shared" si="23"/>
        <v>0.75550823244552057</v>
      </c>
      <c r="V86" s="35">
        <f t="shared" si="23"/>
        <v>0.56401177884615383</v>
      </c>
      <c r="W86" s="35">
        <f t="shared" si="23"/>
        <v>0</v>
      </c>
      <c r="X86" s="35">
        <f t="shared" si="23"/>
        <v>0</v>
      </c>
      <c r="Y86" s="35">
        <f t="shared" si="23"/>
        <v>4.3510030569105691</v>
      </c>
      <c r="Z86" s="35">
        <f t="shared" si="23"/>
        <v>5.0046061608706527</v>
      </c>
      <c r="AA86" s="35">
        <f t="shared" si="23"/>
        <v>7.4826926813040586</v>
      </c>
      <c r="AB86" s="35">
        <f t="shared" si="23"/>
        <v>3.9399655712217876</v>
      </c>
      <c r="AC86" s="35">
        <f t="shared" si="23"/>
        <v>9.0012906995443576</v>
      </c>
      <c r="AD86" s="35">
        <f t="shared" si="23"/>
        <v>0</v>
      </c>
      <c r="AE86" s="35">
        <f t="shared" si="23"/>
        <v>0</v>
      </c>
      <c r="AF86" s="35">
        <f t="shared" si="23"/>
        <v>0</v>
      </c>
      <c r="AG86" s="35">
        <f t="shared" si="23"/>
        <v>0</v>
      </c>
      <c r="AH86" s="35">
        <f t="shared" si="23"/>
        <v>0</v>
      </c>
      <c r="AI86" s="35">
        <f t="shared" si="23"/>
        <v>0</v>
      </c>
      <c r="AJ86" s="35">
        <f t="shared" si="23"/>
        <v>0</v>
      </c>
      <c r="AK86" s="35">
        <f t="shared" si="19"/>
        <v>5.1019530695068251</v>
      </c>
    </row>
    <row r="87" spans="2:37" outlineLevel="3">
      <c r="B87" s="57" t="s">
        <v>45</v>
      </c>
      <c r="C87" s="51" t="s">
        <v>52</v>
      </c>
      <c r="D87" s="35"/>
      <c r="E87" s="35"/>
      <c r="F87" s="35">
        <f t="shared" ref="F87:AJ87" si="24">IFERROR((F$77/F$72)*F$82,0)</f>
        <v>0</v>
      </c>
      <c r="G87" s="35">
        <f t="shared" si="24"/>
        <v>0</v>
      </c>
      <c r="H87" s="35">
        <f t="shared" si="24"/>
        <v>0</v>
      </c>
      <c r="I87" s="35">
        <f t="shared" si="24"/>
        <v>0</v>
      </c>
      <c r="J87" s="35">
        <f t="shared" si="24"/>
        <v>0</v>
      </c>
      <c r="K87" s="35">
        <f t="shared" si="24"/>
        <v>6.1377858388052768</v>
      </c>
      <c r="L87" s="35">
        <f t="shared" si="24"/>
        <v>9.7144873820012574</v>
      </c>
      <c r="M87" s="35">
        <f t="shared" si="24"/>
        <v>9.1173168233283501</v>
      </c>
      <c r="N87" s="35">
        <f t="shared" si="24"/>
        <v>8.3538187222640872</v>
      </c>
      <c r="O87" s="35">
        <f t="shared" si="24"/>
        <v>11.954978247358607</v>
      </c>
      <c r="P87" s="35">
        <f t="shared" si="24"/>
        <v>0</v>
      </c>
      <c r="Q87" s="35">
        <f t="shared" si="24"/>
        <v>0</v>
      </c>
      <c r="R87" s="35">
        <f t="shared" si="24"/>
        <v>4.4167465385289475</v>
      </c>
      <c r="S87" s="35">
        <f t="shared" si="24"/>
        <v>10.282089207853758</v>
      </c>
      <c r="T87" s="35">
        <f t="shared" si="24"/>
        <v>8.886216264843469</v>
      </c>
      <c r="U87" s="35">
        <f t="shared" si="24"/>
        <v>9.523982566585957</v>
      </c>
      <c r="V87" s="35">
        <f t="shared" si="24"/>
        <v>13.895199278846153</v>
      </c>
      <c r="W87" s="35">
        <f t="shared" si="24"/>
        <v>0</v>
      </c>
      <c r="X87" s="35">
        <f t="shared" si="24"/>
        <v>0</v>
      </c>
      <c r="Y87" s="35">
        <f t="shared" si="24"/>
        <v>2.3527193495934959</v>
      </c>
      <c r="Z87" s="35">
        <f t="shared" si="24"/>
        <v>8.6327467162872153</v>
      </c>
      <c r="AA87" s="35">
        <f t="shared" si="24"/>
        <v>12.250525349301396</v>
      </c>
      <c r="AB87" s="35">
        <f t="shared" si="24"/>
        <v>3.8987093872299363</v>
      </c>
      <c r="AC87" s="35">
        <f t="shared" si="24"/>
        <v>11.409892950951487</v>
      </c>
      <c r="AD87" s="35">
        <f t="shared" si="24"/>
        <v>0</v>
      </c>
      <c r="AE87" s="35">
        <f t="shared" si="24"/>
        <v>0</v>
      </c>
      <c r="AF87" s="35">
        <f t="shared" si="24"/>
        <v>0</v>
      </c>
      <c r="AG87" s="35">
        <f t="shared" si="24"/>
        <v>0</v>
      </c>
      <c r="AH87" s="35">
        <f t="shared" si="24"/>
        <v>0</v>
      </c>
      <c r="AI87" s="35">
        <f t="shared" si="24"/>
        <v>0</v>
      </c>
      <c r="AJ87" s="35">
        <f t="shared" si="24"/>
        <v>0</v>
      </c>
      <c r="AK87" s="35">
        <f t="shared" si="19"/>
        <v>45.27838701375758</v>
      </c>
    </row>
    <row r="88" spans="2:37" outlineLevel="2">
      <c r="B88" s="50" t="s">
        <v>44</v>
      </c>
      <c r="C88" s="16"/>
      <c r="D88" s="20"/>
      <c r="E88" s="20"/>
      <c r="F88" s="20">
        <f>IF(F85=0,0,1)</f>
        <v>0</v>
      </c>
      <c r="G88" s="20">
        <f t="shared" ref="G88:AJ88" si="25">IF(G85=0,0,1)</f>
        <v>0</v>
      </c>
      <c r="H88" s="20">
        <f t="shared" si="25"/>
        <v>0</v>
      </c>
      <c r="I88" s="20">
        <f t="shared" si="25"/>
        <v>0</v>
      </c>
      <c r="J88" s="20">
        <f t="shared" si="25"/>
        <v>0</v>
      </c>
      <c r="K88" s="20">
        <f t="shared" si="25"/>
        <v>1</v>
      </c>
      <c r="L88" s="20">
        <f t="shared" si="25"/>
        <v>1</v>
      </c>
      <c r="M88" s="20">
        <f t="shared" si="25"/>
        <v>1</v>
      </c>
      <c r="N88" s="20">
        <f t="shared" si="25"/>
        <v>1</v>
      </c>
      <c r="O88" s="20">
        <f t="shared" si="25"/>
        <v>0</v>
      </c>
      <c r="P88" s="20">
        <f t="shared" si="25"/>
        <v>0</v>
      </c>
      <c r="Q88" s="20">
        <f t="shared" si="25"/>
        <v>0</v>
      </c>
      <c r="R88" s="20">
        <f t="shared" si="25"/>
        <v>1</v>
      </c>
      <c r="S88" s="20">
        <f t="shared" si="25"/>
        <v>1</v>
      </c>
      <c r="T88" s="20">
        <f t="shared" si="25"/>
        <v>1</v>
      </c>
      <c r="U88" s="20">
        <f t="shared" si="25"/>
        <v>1</v>
      </c>
      <c r="V88" s="20">
        <f t="shared" si="25"/>
        <v>0</v>
      </c>
      <c r="W88" s="20">
        <f t="shared" si="25"/>
        <v>0</v>
      </c>
      <c r="X88" s="20">
        <f t="shared" si="25"/>
        <v>1</v>
      </c>
      <c r="Y88" s="20">
        <f t="shared" si="25"/>
        <v>1</v>
      </c>
      <c r="Z88" s="20">
        <f t="shared" si="25"/>
        <v>1</v>
      </c>
      <c r="AA88" s="20">
        <f t="shared" si="25"/>
        <v>1</v>
      </c>
      <c r="AB88" s="20">
        <f t="shared" si="25"/>
        <v>1</v>
      </c>
      <c r="AC88" s="20">
        <f t="shared" si="25"/>
        <v>1</v>
      </c>
      <c r="AD88" s="20">
        <f t="shared" si="25"/>
        <v>0</v>
      </c>
      <c r="AE88" s="20">
        <f t="shared" si="25"/>
        <v>0</v>
      </c>
      <c r="AF88" s="20">
        <f t="shared" si="25"/>
        <v>0</v>
      </c>
      <c r="AG88" s="20">
        <f t="shared" si="25"/>
        <v>0</v>
      </c>
      <c r="AH88" s="20">
        <f t="shared" si="25"/>
        <v>0</v>
      </c>
      <c r="AI88" s="20">
        <f t="shared" si="25"/>
        <v>0</v>
      </c>
      <c r="AJ88" s="20">
        <f t="shared" si="25"/>
        <v>0</v>
      </c>
      <c r="AK88" s="49">
        <f>SUM(F88:AJ88)</f>
        <v>14</v>
      </c>
    </row>
    <row r="89" spans="2:37" outlineLevel="2">
      <c r="B89" s="50" t="s">
        <v>45</v>
      </c>
      <c r="C89" s="16"/>
      <c r="D89" s="20"/>
      <c r="E89" s="20"/>
      <c r="F89" s="20">
        <f>IF(F87=0,0,1)</f>
        <v>0</v>
      </c>
      <c r="G89" s="20">
        <f t="shared" ref="G89:AJ89" si="26">IF(G87=0,0,1)</f>
        <v>0</v>
      </c>
      <c r="H89" s="20">
        <f t="shared" si="26"/>
        <v>0</v>
      </c>
      <c r="I89" s="20">
        <f t="shared" si="26"/>
        <v>0</v>
      </c>
      <c r="J89" s="20">
        <f t="shared" si="26"/>
        <v>0</v>
      </c>
      <c r="K89" s="20">
        <f t="shared" si="26"/>
        <v>1</v>
      </c>
      <c r="L89" s="20">
        <f t="shared" si="26"/>
        <v>1</v>
      </c>
      <c r="M89" s="20">
        <f t="shared" si="26"/>
        <v>1</v>
      </c>
      <c r="N89" s="20">
        <f t="shared" si="26"/>
        <v>1</v>
      </c>
      <c r="O89" s="20">
        <f t="shared" si="26"/>
        <v>1</v>
      </c>
      <c r="P89" s="20">
        <f t="shared" si="26"/>
        <v>0</v>
      </c>
      <c r="Q89" s="20">
        <f t="shared" si="26"/>
        <v>0</v>
      </c>
      <c r="R89" s="20">
        <f t="shared" si="26"/>
        <v>1</v>
      </c>
      <c r="S89" s="20">
        <f t="shared" si="26"/>
        <v>1</v>
      </c>
      <c r="T89" s="20">
        <f t="shared" si="26"/>
        <v>1</v>
      </c>
      <c r="U89" s="20">
        <f t="shared" si="26"/>
        <v>1</v>
      </c>
      <c r="V89" s="20">
        <f t="shared" si="26"/>
        <v>1</v>
      </c>
      <c r="W89" s="20">
        <f t="shared" si="26"/>
        <v>0</v>
      </c>
      <c r="X89" s="20">
        <f t="shared" si="26"/>
        <v>0</v>
      </c>
      <c r="Y89" s="20">
        <f t="shared" si="26"/>
        <v>1</v>
      </c>
      <c r="Z89" s="20">
        <f t="shared" si="26"/>
        <v>1</v>
      </c>
      <c r="AA89" s="20">
        <f t="shared" si="26"/>
        <v>1</v>
      </c>
      <c r="AB89" s="20">
        <f t="shared" si="26"/>
        <v>1</v>
      </c>
      <c r="AC89" s="20">
        <f t="shared" si="26"/>
        <v>1</v>
      </c>
      <c r="AD89" s="20">
        <f t="shared" si="26"/>
        <v>0</v>
      </c>
      <c r="AE89" s="20">
        <f t="shared" si="26"/>
        <v>0</v>
      </c>
      <c r="AF89" s="20">
        <f t="shared" si="26"/>
        <v>0</v>
      </c>
      <c r="AG89" s="20">
        <f t="shared" si="26"/>
        <v>0</v>
      </c>
      <c r="AH89" s="20">
        <f t="shared" si="26"/>
        <v>0</v>
      </c>
      <c r="AI89" s="20">
        <f t="shared" si="26"/>
        <v>0</v>
      </c>
      <c r="AJ89" s="20">
        <f t="shared" si="26"/>
        <v>0</v>
      </c>
      <c r="AK89" s="49">
        <f>SUM(F89:AJ89)</f>
        <v>15</v>
      </c>
    </row>
    <row r="90" spans="2:37" outlineLevel="2"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2:37" outlineLevel="2"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2:37" outlineLevel="2"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2:37" outlineLevel="2"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2:37" outlineLevel="2"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2:37" outlineLevel="2"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2:37" outlineLevel="2"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36" outlineLevel="2"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36" outlineLevel="2">
      <c r="B98" s="16"/>
      <c r="C98" s="16"/>
      <c r="D98" s="20"/>
      <c r="E98" s="87" t="s">
        <v>94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36" s="59" customFormat="1" outlineLevel="1">
      <c r="A99" s="60"/>
      <c r="B99" s="61" t="s">
        <v>62</v>
      </c>
      <c r="C99" s="61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2"/>
      <c r="T99" s="62"/>
      <c r="U99" s="62"/>
      <c r="V99" s="62"/>
      <c r="W99" s="62"/>
    </row>
    <row r="100" spans="1:36" s="59" customFormat="1" ht="15.75" thickBot="1">
      <c r="B100" s="63"/>
      <c r="C100" s="63"/>
      <c r="D100" s="63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</row>
    <row r="101" spans="1:36" s="59" customFormat="1">
      <c r="B101" s="65" t="s">
        <v>63</v>
      </c>
      <c r="C101" s="63"/>
      <c r="E101" s="63"/>
      <c r="F101" s="66">
        <f>[2]Summary!M4</f>
        <v>0</v>
      </c>
      <c r="G101" s="66">
        <f>[2]Summary!N4</f>
        <v>0</v>
      </c>
      <c r="H101" s="66">
        <f>[2]Summary!O4</f>
        <v>0</v>
      </c>
      <c r="I101" s="66">
        <f>[2]Summary!P4</f>
        <v>0</v>
      </c>
      <c r="J101" s="66">
        <f>[2]Summary!Q4</f>
        <v>1</v>
      </c>
      <c r="K101" s="66">
        <f>[2]Summary!R4</f>
        <v>1</v>
      </c>
      <c r="L101" s="66">
        <f>[2]Summary!S4</f>
        <v>1</v>
      </c>
      <c r="M101" s="66">
        <f>[2]Summary!T4</f>
        <v>1</v>
      </c>
      <c r="N101" s="66">
        <f>[2]Summary!U4</f>
        <v>1</v>
      </c>
      <c r="O101" s="66">
        <f>[2]Summary!V4</f>
        <v>1</v>
      </c>
      <c r="P101" s="66">
        <f>[2]Summary!W4</f>
        <v>0</v>
      </c>
      <c r="Q101" s="66">
        <f>[2]Summary!X4</f>
        <v>0</v>
      </c>
      <c r="R101" s="66">
        <f>[2]Summary!Y4</f>
        <v>1</v>
      </c>
      <c r="S101" s="66">
        <f>[2]Summary!Z4</f>
        <v>1</v>
      </c>
      <c r="T101" s="66">
        <f>[2]Summary!AA4</f>
        <v>1</v>
      </c>
      <c r="U101" s="66">
        <f>[2]Summary!AB4</f>
        <v>1</v>
      </c>
      <c r="V101" s="66">
        <f>[2]Summary!AC4</f>
        <v>1</v>
      </c>
      <c r="W101" s="66">
        <f>[2]Summary!AD4</f>
        <v>1</v>
      </c>
      <c r="X101" s="66">
        <f>[2]Summary!AE4</f>
        <v>1</v>
      </c>
      <c r="Y101" s="66">
        <f>[2]Summary!AF4</f>
        <v>1</v>
      </c>
      <c r="Z101" s="66">
        <f>[2]Summary!AG4</f>
        <v>1</v>
      </c>
      <c r="AA101" s="66">
        <f>[2]Summary!AH4</f>
        <v>1</v>
      </c>
      <c r="AB101" s="66">
        <f>[2]Summary!AI4</f>
        <v>1</v>
      </c>
      <c r="AC101" s="66">
        <f>[2]Summary!AJ4</f>
        <v>1</v>
      </c>
      <c r="AD101" s="66">
        <f>[2]Summary!AK4</f>
        <v>0</v>
      </c>
      <c r="AE101" s="66">
        <f>[2]Summary!AL4</f>
        <v>0</v>
      </c>
      <c r="AF101" s="66">
        <f>[2]Summary!AM4</f>
        <v>0</v>
      </c>
      <c r="AG101" s="66">
        <f>[2]Summary!AN4</f>
        <v>0</v>
      </c>
      <c r="AH101" s="66">
        <f>[2]Summary!AO4</f>
        <v>0</v>
      </c>
      <c r="AI101" s="66">
        <f>[2]Summary!AP4</f>
        <v>0</v>
      </c>
      <c r="AJ101" s="66">
        <f>[2]Summary!AQ4</f>
        <v>0</v>
      </c>
    </row>
    <row r="102" spans="1:36" s="59" customFormat="1">
      <c r="B102" s="67" t="s">
        <v>49</v>
      </c>
      <c r="C102" s="63"/>
      <c r="E102" s="63"/>
      <c r="F102" s="68">
        <f>[2]Summary!M5</f>
        <v>0</v>
      </c>
      <c r="G102" s="68">
        <f>[2]Summary!N5</f>
        <v>0</v>
      </c>
      <c r="H102" s="68">
        <f>[2]Summary!O5</f>
        <v>0</v>
      </c>
      <c r="I102" s="68">
        <f>[2]Summary!P5</f>
        <v>0</v>
      </c>
      <c r="J102" s="68">
        <f>[2]Summary!Q5</f>
        <v>0</v>
      </c>
      <c r="K102" s="68">
        <f>[2]Summary!R5</f>
        <v>0</v>
      </c>
      <c r="L102" s="68">
        <f>[2]Summary!S5</f>
        <v>0</v>
      </c>
      <c r="M102" s="68">
        <f>[2]Summary!T5</f>
        <v>0</v>
      </c>
      <c r="N102" s="68">
        <f>[2]Summary!U5</f>
        <v>0</v>
      </c>
      <c r="O102" s="68">
        <f>[2]Summary!V5</f>
        <v>0</v>
      </c>
      <c r="P102" s="68">
        <f>[2]Summary!W5</f>
        <v>0</v>
      </c>
      <c r="Q102" s="68">
        <f>[2]Summary!X5</f>
        <v>0</v>
      </c>
      <c r="R102" s="68">
        <f>[2]Summary!Y5</f>
        <v>0</v>
      </c>
      <c r="S102" s="68">
        <f>[2]Summary!Z5</f>
        <v>0</v>
      </c>
      <c r="T102" s="68">
        <f>[2]Summary!AA5</f>
        <v>0</v>
      </c>
      <c r="U102" s="68">
        <f>[2]Summary!AB5</f>
        <v>0</v>
      </c>
      <c r="V102" s="68">
        <f>[2]Summary!AC5</f>
        <v>0</v>
      </c>
      <c r="W102" s="68">
        <f>[2]Summary!AD5</f>
        <v>0</v>
      </c>
      <c r="X102" s="68">
        <f>[2]Summary!AE5</f>
        <v>0</v>
      </c>
      <c r="Y102" s="68">
        <f>[2]Summary!AF5</f>
        <v>0</v>
      </c>
      <c r="Z102" s="68">
        <f>[2]Summary!AG5</f>
        <v>0</v>
      </c>
      <c r="AA102" s="68">
        <f>[2]Summary!AH5</f>
        <v>0</v>
      </c>
      <c r="AB102" s="68">
        <f>[2]Summary!AI5</f>
        <v>0</v>
      </c>
      <c r="AC102" s="68">
        <f>[2]Summary!AJ5</f>
        <v>0</v>
      </c>
      <c r="AD102" s="68">
        <f>[2]Summary!AK5</f>
        <v>0</v>
      </c>
      <c r="AE102" s="68">
        <f>[2]Summary!AL5</f>
        <v>0</v>
      </c>
      <c r="AF102" s="68">
        <f>[2]Summary!AM5</f>
        <v>0</v>
      </c>
      <c r="AG102" s="68">
        <f>[2]Summary!AN5</f>
        <v>0</v>
      </c>
      <c r="AH102" s="68">
        <f>[2]Summary!AO5</f>
        <v>0</v>
      </c>
      <c r="AI102" s="68">
        <f>[2]Summary!AP5</f>
        <v>0</v>
      </c>
      <c r="AJ102" s="68">
        <f>[2]Summary!AQ5</f>
        <v>0</v>
      </c>
    </row>
    <row r="103" spans="1:36" s="59" customFormat="1">
      <c r="B103" s="69" t="s">
        <v>50</v>
      </c>
      <c r="C103" s="63"/>
      <c r="E103" s="63"/>
      <c r="F103" s="70">
        <f>[2]Summary!M6</f>
        <v>0</v>
      </c>
      <c r="G103" s="70">
        <f>[2]Summary!N6</f>
        <v>1</v>
      </c>
      <c r="H103" s="70">
        <f>[2]Summary!O6</f>
        <v>1</v>
      </c>
      <c r="I103" s="70">
        <f>[2]Summary!P6</f>
        <v>0</v>
      </c>
      <c r="J103" s="70">
        <f>[2]Summary!Q6</f>
        <v>0</v>
      </c>
      <c r="K103" s="70">
        <f>[2]Summary!R6</f>
        <v>1</v>
      </c>
      <c r="L103" s="70">
        <f>[2]Summary!S6</f>
        <v>1</v>
      </c>
      <c r="M103" s="70">
        <f>[2]Summary!T6</f>
        <v>1</v>
      </c>
      <c r="N103" s="70">
        <f>[2]Summary!U6</f>
        <v>1</v>
      </c>
      <c r="O103" s="70">
        <f>[2]Summary!V6</f>
        <v>1</v>
      </c>
      <c r="P103" s="70">
        <f>[2]Summary!W6</f>
        <v>0</v>
      </c>
      <c r="Q103" s="70">
        <f>[2]Summary!X6</f>
        <v>0</v>
      </c>
      <c r="R103" s="70">
        <f>[2]Summary!Y6</f>
        <v>1</v>
      </c>
      <c r="S103" s="70">
        <f>[2]Summary!Z6</f>
        <v>1</v>
      </c>
      <c r="T103" s="70">
        <f>[2]Summary!AA6</f>
        <v>1</v>
      </c>
      <c r="U103" s="70">
        <f>[2]Summary!AB6</f>
        <v>1</v>
      </c>
      <c r="V103" s="70">
        <f>[2]Summary!AC6</f>
        <v>1</v>
      </c>
      <c r="W103" s="70">
        <f>[2]Summary!AD6</f>
        <v>0</v>
      </c>
      <c r="X103" s="70">
        <f>[2]Summary!AE6</f>
        <v>0</v>
      </c>
      <c r="Y103" s="70">
        <f>[2]Summary!AF6</f>
        <v>1</v>
      </c>
      <c r="Z103" s="70">
        <f>[2]Summary!AG6</f>
        <v>1</v>
      </c>
      <c r="AA103" s="70">
        <f>[2]Summary!AH6</f>
        <v>1</v>
      </c>
      <c r="AB103" s="70">
        <f>[2]Summary!AI6</f>
        <v>1</v>
      </c>
      <c r="AC103" s="70">
        <f>[2]Summary!AJ6</f>
        <v>1</v>
      </c>
      <c r="AD103" s="70">
        <f>[2]Summary!AK6</f>
        <v>0</v>
      </c>
      <c r="AE103" s="70">
        <f>[2]Summary!AL6</f>
        <v>0</v>
      </c>
      <c r="AF103" s="70">
        <f>[2]Summary!AM6</f>
        <v>1</v>
      </c>
      <c r="AG103" s="70">
        <f>[2]Summary!AN6</f>
        <v>1</v>
      </c>
      <c r="AH103" s="70">
        <f>[2]Summary!AO6</f>
        <v>1</v>
      </c>
      <c r="AI103" s="70">
        <f>[2]Summary!AP6</f>
        <v>0</v>
      </c>
      <c r="AJ103" s="70">
        <f>[2]Summary!AQ6</f>
        <v>1</v>
      </c>
    </row>
    <row r="104" spans="1:36" s="59" customFormat="1" ht="15.75" thickBot="1">
      <c r="B104" s="71" t="s">
        <v>51</v>
      </c>
      <c r="C104" s="63"/>
      <c r="E104" s="63"/>
      <c r="F104" s="72">
        <f>[2]Summary!M7</f>
        <v>0</v>
      </c>
      <c r="G104" s="72">
        <f>[2]Summary!N7</f>
        <v>0</v>
      </c>
      <c r="H104" s="72">
        <f>[2]Summary!O7</f>
        <v>0</v>
      </c>
      <c r="I104" s="72">
        <f>[2]Summary!P7</f>
        <v>0</v>
      </c>
      <c r="J104" s="72">
        <f>[2]Summary!Q7</f>
        <v>0</v>
      </c>
      <c r="K104" s="72">
        <f>[2]Summary!R7</f>
        <v>1</v>
      </c>
      <c r="L104" s="72">
        <f>[2]Summary!S7</f>
        <v>0</v>
      </c>
      <c r="M104" s="72">
        <f>[2]Summary!T7</f>
        <v>0</v>
      </c>
      <c r="N104" s="72">
        <f>[2]Summary!U7</f>
        <v>0</v>
      </c>
      <c r="O104" s="72">
        <f>[2]Summary!V7</f>
        <v>0</v>
      </c>
      <c r="P104" s="72">
        <f>[2]Summary!W7</f>
        <v>0</v>
      </c>
      <c r="Q104" s="72">
        <f>[2]Summary!X7</f>
        <v>0</v>
      </c>
      <c r="R104" s="72">
        <f>[2]Summary!Y7</f>
        <v>0</v>
      </c>
      <c r="S104" s="72">
        <f>[2]Summary!Z7</f>
        <v>1</v>
      </c>
      <c r="T104" s="72">
        <f>[2]Summary!AA7</f>
        <v>0</v>
      </c>
      <c r="U104" s="72">
        <f>[2]Summary!AB7</f>
        <v>1</v>
      </c>
      <c r="V104" s="72">
        <f>[2]Summary!AC7</f>
        <v>0</v>
      </c>
      <c r="W104" s="72">
        <f>[2]Summary!AD7</f>
        <v>0</v>
      </c>
      <c r="X104" s="72">
        <f>[2]Summary!AE7</f>
        <v>0</v>
      </c>
      <c r="Y104" s="72">
        <f>[2]Summary!AF7</f>
        <v>1</v>
      </c>
      <c r="Z104" s="72">
        <f>[2]Summary!AG7</f>
        <v>1</v>
      </c>
      <c r="AA104" s="72">
        <f>[2]Summary!AH7</f>
        <v>1</v>
      </c>
      <c r="AB104" s="72">
        <f>[2]Summary!AI7</f>
        <v>0</v>
      </c>
      <c r="AC104" s="72">
        <f>[2]Summary!AJ7</f>
        <v>0</v>
      </c>
      <c r="AD104" s="72">
        <f>[2]Summary!AK7</f>
        <v>0</v>
      </c>
      <c r="AE104" s="72">
        <f>[2]Summary!AL7</f>
        <v>0</v>
      </c>
      <c r="AF104" s="72">
        <f>[2]Summary!AM7</f>
        <v>0</v>
      </c>
      <c r="AG104" s="72">
        <f>[2]Summary!AN7</f>
        <v>0</v>
      </c>
      <c r="AH104" s="72">
        <f>[2]Summary!AO7</f>
        <v>0</v>
      </c>
      <c r="AI104" s="72">
        <f>[2]Summary!AP7</f>
        <v>0</v>
      </c>
      <c r="AJ104" s="72">
        <f>[2]Summary!AQ7</f>
        <v>0</v>
      </c>
    </row>
    <row r="105" spans="1:36" s="59" customFormat="1" ht="15.75" thickBot="1">
      <c r="B105" s="73" t="s">
        <v>64</v>
      </c>
      <c r="C105" s="63"/>
      <c r="E105" s="63"/>
      <c r="F105" s="86" t="s">
        <v>65</v>
      </c>
      <c r="G105" s="86" t="s">
        <v>48</v>
      </c>
      <c r="H105" s="86" t="s">
        <v>48</v>
      </c>
      <c r="I105" s="86" t="s">
        <v>65</v>
      </c>
      <c r="J105" s="86" t="s">
        <v>47</v>
      </c>
      <c r="K105" s="86" t="s">
        <v>93</v>
      </c>
      <c r="L105" s="74" t="s">
        <v>93</v>
      </c>
      <c r="M105" s="74" t="s">
        <v>93</v>
      </c>
      <c r="N105" s="74" t="s">
        <v>93</v>
      </c>
      <c r="O105" s="74" t="s">
        <v>93</v>
      </c>
      <c r="P105" s="86" t="s">
        <v>65</v>
      </c>
      <c r="Q105" s="86" t="s">
        <v>65</v>
      </c>
      <c r="R105" s="74" t="s">
        <v>93</v>
      </c>
      <c r="S105" s="74" t="s">
        <v>93</v>
      </c>
      <c r="T105" s="74" t="s">
        <v>93</v>
      </c>
      <c r="U105" s="74" t="s">
        <v>93</v>
      </c>
      <c r="V105" s="74" t="s">
        <v>93</v>
      </c>
      <c r="W105" s="86" t="s">
        <v>47</v>
      </c>
      <c r="X105" s="86" t="s">
        <v>47</v>
      </c>
      <c r="Y105" s="74" t="s">
        <v>93</v>
      </c>
      <c r="Z105" s="74" t="s">
        <v>93</v>
      </c>
      <c r="AA105" s="74" t="s">
        <v>93</v>
      </c>
      <c r="AB105" s="74" t="s">
        <v>93</v>
      </c>
      <c r="AC105" s="74" t="s">
        <v>93</v>
      </c>
      <c r="AD105" s="86" t="s">
        <v>65</v>
      </c>
      <c r="AE105" s="86" t="s">
        <v>65</v>
      </c>
      <c r="AF105" s="86" t="s">
        <v>48</v>
      </c>
      <c r="AG105" s="86" t="s">
        <v>48</v>
      </c>
      <c r="AH105" s="86" t="s">
        <v>48</v>
      </c>
      <c r="AI105" s="86" t="s">
        <v>65</v>
      </c>
      <c r="AJ105" s="86" t="s">
        <v>48</v>
      </c>
    </row>
    <row r="106" spans="1:36" s="59" customFormat="1" ht="15.75" thickBot="1">
      <c r="B106" s="78"/>
      <c r="C106" s="63"/>
      <c r="E106" s="63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</row>
    <row r="107" spans="1:36" s="59" customFormat="1" ht="15.75" thickBot="1">
      <c r="B107" s="78"/>
      <c r="C107" s="78"/>
      <c r="E107" s="86" t="s">
        <v>65</v>
      </c>
      <c r="F107" s="79">
        <f t="shared" ref="F107:AJ107" si="27">IF(F$105=$E$107,E83,0)</f>
        <v>0</v>
      </c>
      <c r="G107" s="79">
        <f t="shared" si="27"/>
        <v>0</v>
      </c>
      <c r="H107" s="79">
        <f t="shared" si="27"/>
        <v>0</v>
      </c>
      <c r="I107" s="79">
        <f t="shared" si="27"/>
        <v>0</v>
      </c>
      <c r="J107" s="79">
        <f t="shared" si="27"/>
        <v>0</v>
      </c>
      <c r="K107" s="79">
        <f t="shared" si="27"/>
        <v>0</v>
      </c>
      <c r="L107" s="79">
        <f t="shared" si="27"/>
        <v>0</v>
      </c>
      <c r="M107" s="79">
        <f t="shared" si="27"/>
        <v>0</v>
      </c>
      <c r="N107" s="79">
        <f t="shared" si="27"/>
        <v>0</v>
      </c>
      <c r="O107" s="79">
        <f t="shared" si="27"/>
        <v>0</v>
      </c>
      <c r="P107" s="79">
        <f t="shared" si="27"/>
        <v>77.688502175264134</v>
      </c>
      <c r="Q107" s="79">
        <f t="shared" si="27"/>
        <v>12.6334</v>
      </c>
      <c r="R107" s="79">
        <f t="shared" si="27"/>
        <v>0</v>
      </c>
      <c r="S107" s="79">
        <f t="shared" si="27"/>
        <v>0</v>
      </c>
      <c r="T107" s="79">
        <f t="shared" si="27"/>
        <v>0</v>
      </c>
      <c r="U107" s="79">
        <f t="shared" si="27"/>
        <v>0</v>
      </c>
      <c r="V107" s="79">
        <f t="shared" si="27"/>
        <v>0</v>
      </c>
      <c r="W107" s="79">
        <f t="shared" si="27"/>
        <v>0</v>
      </c>
      <c r="X107" s="79">
        <f t="shared" si="27"/>
        <v>0</v>
      </c>
      <c r="Y107" s="79">
        <f t="shared" si="27"/>
        <v>0</v>
      </c>
      <c r="Z107" s="79">
        <f t="shared" si="27"/>
        <v>0</v>
      </c>
      <c r="AA107" s="79">
        <f t="shared" si="27"/>
        <v>0</v>
      </c>
      <c r="AB107" s="79">
        <f t="shared" si="27"/>
        <v>0</v>
      </c>
      <c r="AC107" s="79">
        <f t="shared" si="27"/>
        <v>0</v>
      </c>
      <c r="AD107" s="79">
        <f t="shared" si="27"/>
        <v>57.6041314446529</v>
      </c>
      <c r="AE107" s="79">
        <f t="shared" si="27"/>
        <v>17.4771</v>
      </c>
      <c r="AF107" s="79">
        <f t="shared" si="27"/>
        <v>0</v>
      </c>
      <c r="AG107" s="79">
        <f t="shared" si="27"/>
        <v>0</v>
      </c>
      <c r="AH107" s="79">
        <f t="shared" si="27"/>
        <v>0</v>
      </c>
      <c r="AI107" s="79">
        <f t="shared" si="27"/>
        <v>0</v>
      </c>
      <c r="AJ107" s="79">
        <f t="shared" si="27"/>
        <v>0</v>
      </c>
    </row>
    <row r="108" spans="1:36" s="59" customFormat="1" ht="15.75" thickBot="1">
      <c r="B108" s="78"/>
      <c r="C108" s="78"/>
      <c r="E108" s="86" t="s">
        <v>47</v>
      </c>
      <c r="F108" s="79">
        <f t="shared" ref="F108:AJ108" si="28">IF(F$105=$E$108,E84,0)</f>
        <v>0</v>
      </c>
      <c r="G108" s="79">
        <f t="shared" si="28"/>
        <v>0</v>
      </c>
      <c r="H108" s="79">
        <f t="shared" si="28"/>
        <v>0</v>
      </c>
      <c r="I108" s="79">
        <f t="shared" si="28"/>
        <v>0</v>
      </c>
      <c r="J108" s="79">
        <f t="shared" si="28"/>
        <v>0</v>
      </c>
      <c r="K108" s="79">
        <f t="shared" si="28"/>
        <v>0</v>
      </c>
      <c r="L108" s="79">
        <f t="shared" si="28"/>
        <v>0</v>
      </c>
      <c r="M108" s="79">
        <f t="shared" si="28"/>
        <v>0</v>
      </c>
      <c r="N108" s="79">
        <f t="shared" si="28"/>
        <v>0</v>
      </c>
      <c r="O108" s="79">
        <f t="shared" si="28"/>
        <v>0</v>
      </c>
      <c r="P108" s="79">
        <f t="shared" si="28"/>
        <v>0</v>
      </c>
      <c r="Q108" s="79">
        <f t="shared" si="28"/>
        <v>0</v>
      </c>
      <c r="R108" s="79">
        <f t="shared" si="28"/>
        <v>0</v>
      </c>
      <c r="S108" s="79">
        <f t="shared" si="28"/>
        <v>0</v>
      </c>
      <c r="T108" s="79">
        <f t="shared" si="28"/>
        <v>0</v>
      </c>
      <c r="U108" s="79">
        <f t="shared" si="28"/>
        <v>0</v>
      </c>
      <c r="V108" s="79">
        <f t="shared" si="28"/>
        <v>0</v>
      </c>
      <c r="W108" s="79">
        <f t="shared" si="28"/>
        <v>14.459211057692308</v>
      </c>
      <c r="X108" s="79">
        <f t="shared" si="28"/>
        <v>0</v>
      </c>
      <c r="Y108" s="79">
        <f t="shared" si="28"/>
        <v>0</v>
      </c>
      <c r="Z108" s="79">
        <f t="shared" si="28"/>
        <v>0</v>
      </c>
      <c r="AA108" s="79">
        <f t="shared" si="28"/>
        <v>0</v>
      </c>
      <c r="AB108" s="79">
        <f t="shared" si="28"/>
        <v>0</v>
      </c>
      <c r="AC108" s="79">
        <f t="shared" si="28"/>
        <v>0</v>
      </c>
      <c r="AD108" s="79">
        <f t="shared" si="28"/>
        <v>0</v>
      </c>
      <c r="AE108" s="79">
        <f t="shared" si="28"/>
        <v>0</v>
      </c>
      <c r="AF108" s="79">
        <f t="shared" si="28"/>
        <v>0</v>
      </c>
      <c r="AG108" s="79">
        <f t="shared" si="28"/>
        <v>0</v>
      </c>
      <c r="AH108" s="79">
        <f t="shared" si="28"/>
        <v>0</v>
      </c>
      <c r="AI108" s="79">
        <f t="shared" si="28"/>
        <v>0</v>
      </c>
      <c r="AJ108" s="79">
        <f t="shared" si="28"/>
        <v>0</v>
      </c>
    </row>
    <row r="109" spans="1:36" s="59" customFormat="1" ht="15.75" thickBot="1">
      <c r="B109" s="78"/>
      <c r="C109" s="78"/>
      <c r="E109" s="86" t="s">
        <v>48</v>
      </c>
      <c r="F109" s="79">
        <f t="shared" ref="F109:AJ109" si="29">IF(F$105=$E$109,E85,0)</f>
        <v>0</v>
      </c>
      <c r="G109" s="79">
        <f t="shared" si="29"/>
        <v>0</v>
      </c>
      <c r="H109" s="79">
        <f t="shared" si="29"/>
        <v>0</v>
      </c>
      <c r="I109" s="79">
        <f t="shared" si="29"/>
        <v>0</v>
      </c>
      <c r="J109" s="79">
        <f t="shared" si="29"/>
        <v>0</v>
      </c>
      <c r="K109" s="79">
        <f t="shared" si="29"/>
        <v>0</v>
      </c>
      <c r="L109" s="79">
        <f t="shared" si="29"/>
        <v>0</v>
      </c>
      <c r="M109" s="79">
        <f t="shared" si="29"/>
        <v>0</v>
      </c>
      <c r="N109" s="79">
        <f t="shared" si="29"/>
        <v>0</v>
      </c>
      <c r="O109" s="79">
        <f t="shared" si="29"/>
        <v>0</v>
      </c>
      <c r="P109" s="79">
        <f t="shared" si="29"/>
        <v>0</v>
      </c>
      <c r="Q109" s="79">
        <f t="shared" si="29"/>
        <v>0</v>
      </c>
      <c r="R109" s="79">
        <f t="shared" si="29"/>
        <v>0</v>
      </c>
      <c r="S109" s="79">
        <f t="shared" si="29"/>
        <v>0</v>
      </c>
      <c r="T109" s="79">
        <f t="shared" si="29"/>
        <v>0</v>
      </c>
      <c r="U109" s="79">
        <f t="shared" si="29"/>
        <v>0</v>
      </c>
      <c r="V109" s="79">
        <f t="shared" si="29"/>
        <v>0</v>
      </c>
      <c r="W109" s="79">
        <f t="shared" si="29"/>
        <v>0</v>
      </c>
      <c r="X109" s="79">
        <f t="shared" si="29"/>
        <v>0</v>
      </c>
      <c r="Y109" s="79">
        <f t="shared" si="29"/>
        <v>0</v>
      </c>
      <c r="Z109" s="79">
        <f t="shared" si="29"/>
        <v>0</v>
      </c>
      <c r="AA109" s="79">
        <f t="shared" si="29"/>
        <v>0</v>
      </c>
      <c r="AB109" s="79">
        <f t="shared" si="29"/>
        <v>0</v>
      </c>
      <c r="AC109" s="79">
        <f t="shared" si="29"/>
        <v>0</v>
      </c>
      <c r="AD109" s="79">
        <f t="shared" si="29"/>
        <v>0</v>
      </c>
      <c r="AE109" s="79">
        <f t="shared" si="29"/>
        <v>0</v>
      </c>
      <c r="AF109" s="79">
        <f t="shared" si="29"/>
        <v>0</v>
      </c>
      <c r="AG109" s="79">
        <f t="shared" si="29"/>
        <v>0</v>
      </c>
      <c r="AH109" s="79">
        <f t="shared" si="29"/>
        <v>0</v>
      </c>
      <c r="AI109" s="79">
        <f t="shared" si="29"/>
        <v>0</v>
      </c>
      <c r="AJ109" s="79">
        <f t="shared" si="29"/>
        <v>0</v>
      </c>
    </row>
    <row r="110" spans="1:36" s="59" customFormat="1" ht="15.75" thickBot="1">
      <c r="A110" s="80"/>
      <c r="B110" s="78"/>
      <c r="C110" s="78"/>
      <c r="E110" s="86" t="s">
        <v>93</v>
      </c>
      <c r="F110" s="79">
        <f t="shared" ref="F110:AJ110" si="30">IF(F$105=$E$110,E86,0)</f>
        <v>0</v>
      </c>
      <c r="G110" s="79">
        <f t="shared" si="30"/>
        <v>0</v>
      </c>
      <c r="H110" s="79">
        <f t="shared" si="30"/>
        <v>0</v>
      </c>
      <c r="I110" s="79">
        <f t="shared" si="30"/>
        <v>0</v>
      </c>
      <c r="J110" s="79">
        <f t="shared" si="30"/>
        <v>0</v>
      </c>
      <c r="K110" s="79">
        <f t="shared" si="30"/>
        <v>0</v>
      </c>
      <c r="L110" s="79">
        <f t="shared" si="30"/>
        <v>0.64185995699924459</v>
      </c>
      <c r="M110" s="79">
        <f t="shared" si="30"/>
        <v>0.96050626179987408</v>
      </c>
      <c r="N110" s="79">
        <f t="shared" si="30"/>
        <v>1.1047911450544756</v>
      </c>
      <c r="O110" s="79">
        <f t="shared" si="30"/>
        <v>1.0182761282759776</v>
      </c>
      <c r="P110" s="79">
        <f t="shared" si="30"/>
        <v>0</v>
      </c>
      <c r="Q110" s="79">
        <f t="shared" si="30"/>
        <v>0</v>
      </c>
      <c r="R110" s="79">
        <f t="shared" si="30"/>
        <v>0</v>
      </c>
      <c r="S110" s="79">
        <f t="shared" si="30"/>
        <v>0.36336354501372903</v>
      </c>
      <c r="T110" s="79">
        <f t="shared" si="30"/>
        <v>0.77729321597833445</v>
      </c>
      <c r="U110" s="79">
        <f t="shared" si="30"/>
        <v>0.82589539402662837</v>
      </c>
      <c r="V110" s="79">
        <f t="shared" si="30"/>
        <v>0.75550823244552057</v>
      </c>
      <c r="W110" s="79">
        <f t="shared" si="30"/>
        <v>0</v>
      </c>
      <c r="X110" s="79">
        <f t="shared" si="30"/>
        <v>0</v>
      </c>
      <c r="Y110" s="79">
        <f t="shared" si="30"/>
        <v>0</v>
      </c>
      <c r="Z110" s="79">
        <f t="shared" si="30"/>
        <v>4.3510030569105691</v>
      </c>
      <c r="AA110" s="79">
        <f t="shared" si="30"/>
        <v>5.0046061608706527</v>
      </c>
      <c r="AB110" s="79">
        <f t="shared" si="30"/>
        <v>7.4826926813040586</v>
      </c>
      <c r="AC110" s="79">
        <f t="shared" si="30"/>
        <v>3.9399655712217876</v>
      </c>
      <c r="AD110" s="79">
        <f t="shared" si="30"/>
        <v>0</v>
      </c>
      <c r="AE110" s="79">
        <f t="shared" si="30"/>
        <v>0</v>
      </c>
      <c r="AF110" s="79">
        <f t="shared" si="30"/>
        <v>0</v>
      </c>
      <c r="AG110" s="79">
        <f t="shared" si="30"/>
        <v>0</v>
      </c>
      <c r="AH110" s="79">
        <f t="shared" si="30"/>
        <v>0</v>
      </c>
      <c r="AI110" s="79">
        <f t="shared" si="30"/>
        <v>0</v>
      </c>
      <c r="AJ110" s="79">
        <f t="shared" si="30"/>
        <v>0</v>
      </c>
    </row>
    <row r="111" spans="1:36" s="59" customFormat="1">
      <c r="B111" s="78"/>
      <c r="C111" s="78"/>
      <c r="E111" s="82" t="s">
        <v>67</v>
      </c>
      <c r="F111" s="79">
        <f>IF(AND(F105="OFF",AND(F101=0,OR(E4="Mon",E4="Tue",E4="Wed",E4="Thu",E4="Fri"))),E83,0)</f>
        <v>0</v>
      </c>
      <c r="G111" s="79">
        <f>IF(AND(G105="OFF",AND(G101=0,OR(E4="Mon",E4="Tue",E4="Wed",E4="Thu",E4="Fri"))),F76,0)</f>
        <v>0</v>
      </c>
      <c r="H111" s="79">
        <f>IF(AND(H105="OFF",AND(H101=0,OR(E4="Mon",E4="Tue",E4="Wed",E4="Thu",E4="Fri"))),G76,0)</f>
        <v>0</v>
      </c>
      <c r="I111" s="79">
        <f>IF(AND(I105="OFF",AND(I101=0,OR(E4="Mon",E4="Tue",E4="Wed",E4="Thu",E4="Fri"))),H76,0)</f>
        <v>0</v>
      </c>
      <c r="J111" s="79">
        <f>IF(AND(J105="OFF",AND(J101=0,OR(E4="Mon",E4="Tue",E4="Wed",E4="Thu",E4="Fri"))),I76,0)</f>
        <v>0</v>
      </c>
      <c r="K111" s="79">
        <f>IF(AND(K105="OFF",AND(K101=0,OR(E4="Mon",E4="Tue",E4="Wed",E4="Thu",E4="Fri"))),J76,0)</f>
        <v>0</v>
      </c>
      <c r="L111" s="79">
        <f>IF(AND(L105="OFF",AND(L101=0,OR(E4="Mon",E4="Tue",E4="Wed",E4="Thu",E4="Fri"))),K76,0)</f>
        <v>0</v>
      </c>
      <c r="M111" s="79">
        <f>IF(AND(M105="OFF",AND(M101=0,OR(E4="Mon",E4="Tue",E4="Wed",E4="Thu",E4="Fri"))),L76,0)</f>
        <v>0</v>
      </c>
      <c r="N111" s="79">
        <f>IF(AND(N105="OFF",AND(N101=0,OR(E4="Mon",E4="Tue",E4="Wed",E4="Thu",E4="Fri"))),M76,0)</f>
        <v>0</v>
      </c>
      <c r="O111" s="79">
        <f>IF(AND(O105="OFF",AND(O101=0,OR(E4="Mon",E4="Tue",E4="Wed",E4="Thu",E4="Fri"))),N76,0)</f>
        <v>0</v>
      </c>
      <c r="P111" s="79">
        <f>IF(AND(P105="OFF",AND(P101=0,OR(E4="Mon",E4="Tue",E4="Wed",E4="Thu",E4="Fri"))),O76,0)</f>
        <v>0</v>
      </c>
      <c r="Q111" s="79">
        <f>IF(AND(Q105="OFF",AND(Q101=0,OR(E4="Mon",E4="Tue",E4="Wed",E4="Thu",E4="Fri"))),P76,0)</f>
        <v>0</v>
      </c>
      <c r="R111" s="79">
        <f>IF(AND(R105="OFF",AND(R101=0,OR(E4="Mon",E4="Tue",E4="Wed",E4="Thu",E4="Fri"))),Q76,0)</f>
        <v>0</v>
      </c>
      <c r="S111" s="79">
        <f>IF(AND(S105="OFF",AND(S101=0,OR(E4="Mon",E4="Tue",E4="Wed",E4="Thu",E4="Fri"))),R76,0)</f>
        <v>0</v>
      </c>
      <c r="T111" s="79">
        <f>IF(AND(T105="OFF",AND(T101=0,OR(E4="Mon",E4="Tue",E4="Wed",E4="Thu",E4="Fri"))),S76,0)</f>
        <v>0</v>
      </c>
      <c r="U111" s="79">
        <f>IF(AND(U105="OFF",AND(U101=0,OR(E4="Mon",E4="Tue",E4="Wed",E4="Thu",E4="Fri"))),T76,0)</f>
        <v>0</v>
      </c>
      <c r="V111" s="79">
        <f>IF(AND(V105="OFF",AND(V101=0,OR(E4="Mon",E4="Tue",E4="Wed",E4="Thu",E4="Fri"))),U76,0)</f>
        <v>0</v>
      </c>
      <c r="W111" s="79">
        <f>IF(AND(W105="OFF",AND(W101=0,OR(E4="Mon",E4="Tue",E4="Wed",E4="Thu",E4="Fri"))),V76,0)</f>
        <v>0</v>
      </c>
      <c r="X111" s="79">
        <f>IF(AND(X105="OFF",AND(X101=0,OR(E4="Mon",E4="Tue",E4="Wed",E4="Thu",E4="Fri"))),W76,0)</f>
        <v>0</v>
      </c>
      <c r="Y111" s="79">
        <f>IF(AND(Y105="OFF",AND(Y101=0,OR(E4="Mon",E4="Tue",E4="Wed",E4="Thu",E4="Fri"))),X76,0)</f>
        <v>0</v>
      </c>
      <c r="Z111" s="79">
        <f>IF(AND(Z105="OFF",AND(Z101=0,OR(E4="Mon",E4="Tue",E4="Wed",E4="Thu",E4="Fri"))),Y76,0)</f>
        <v>0</v>
      </c>
      <c r="AA111" s="79">
        <f>IF(AND(AA105="OFF",AND(AA101=0,OR(E4="Mon",E4="Tue",E4="Wed",E4="Thu",E4="Fri"))),Z76,0)</f>
        <v>0</v>
      </c>
      <c r="AB111" s="79">
        <f>IF(AND(AB105="OFF",AND(AB101=0,OR(E4="Mon",E4="Tue",E4="Wed",E4="Thu",E4="Fri"))),AA76,0)</f>
        <v>0</v>
      </c>
      <c r="AC111" s="79">
        <f>IF(AND(AC105="OFF",AND(AC101=0,OR(E4="Mon",E4="Tue",E4="Wed",E4="Thu",E4="Fri"))),AB76,0)</f>
        <v>0</v>
      </c>
      <c r="AD111" s="79">
        <f>IF(AND(AD105="OFF",AND(AD101=0,OR(E4="Mon",E4="Tue",E4="Wed",E4="Thu",E4="Fri"))),AC76,0)</f>
        <v>0</v>
      </c>
      <c r="AE111" s="79">
        <f>IF(AND(AE105="OFF",AND(AE101=0,OR(E4="Mon",E4="Tue",E4="Wed",E4="Thu",E4="Fri"))),AD76,0)</f>
        <v>0</v>
      </c>
      <c r="AF111" s="79">
        <f>IF(AND(AF105="OFF",AND(AF101=0,OR(E4="Mon",E4="Tue",E4="Wed",E4="Thu",E4="Fri"))),AE76,0)</f>
        <v>0</v>
      </c>
      <c r="AG111" s="79">
        <f>IF(AND(AG105="OFF",AND(AG101=0,OR(E4="Mon",E4="Tue",E4="Wed",E4="Thu",E4="Fri"))),AF76,0)</f>
        <v>0</v>
      </c>
      <c r="AH111" s="79">
        <f>IF(AND(AH105="OFF",AND(AH101=0,OR(E4="Mon",E4="Tue",E4="Wed",E4="Thu",E4="Fri"))),AG76,0)</f>
        <v>0</v>
      </c>
      <c r="AI111" s="79">
        <f>IF(AND(AI105="OFF",AND(AI101=0,OR(E4="Mon",E4="Tue",E4="Wed",E4="Thu",E4="Fri"))),AH76,0)</f>
        <v>0</v>
      </c>
      <c r="AJ111" s="79">
        <f>IF(AND(AJ105="OFF",AND(AJ101=0,OR(E4="Mon",E4="Tue",E4="Wed",E4="Thu",E4="Fri"))),AI76,0)</f>
        <v>0</v>
      </c>
    </row>
    <row r="112" spans="1:36" outlineLevel="2"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2:36" outlineLevel="2"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2:36" outlineLevel="2"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2:36">
      <c r="B115" s="101" t="s">
        <v>84</v>
      </c>
      <c r="C115" s="99"/>
      <c r="D115" s="103"/>
      <c r="E115" s="99">
        <v>31</v>
      </c>
      <c r="F115" s="99">
        <v>1</v>
      </c>
      <c r="G115" s="99">
        <v>2</v>
      </c>
      <c r="H115" s="99">
        <v>3</v>
      </c>
      <c r="I115" s="99">
        <v>4</v>
      </c>
      <c r="J115" s="99">
        <v>5</v>
      </c>
      <c r="K115" s="99">
        <v>6</v>
      </c>
      <c r="L115" s="99">
        <v>7</v>
      </c>
      <c r="M115" s="99">
        <v>8</v>
      </c>
      <c r="N115" s="99">
        <v>9</v>
      </c>
      <c r="O115" s="99">
        <v>10</v>
      </c>
      <c r="P115" s="99">
        <v>11</v>
      </c>
      <c r="Q115" s="99">
        <v>12</v>
      </c>
      <c r="R115" s="99">
        <v>13</v>
      </c>
      <c r="S115" s="99">
        <v>14</v>
      </c>
      <c r="T115" s="99">
        <v>15</v>
      </c>
      <c r="U115" s="99">
        <v>16</v>
      </c>
      <c r="V115" s="99">
        <v>17</v>
      </c>
      <c r="W115" s="99">
        <v>18</v>
      </c>
      <c r="X115" s="99">
        <v>19</v>
      </c>
      <c r="Y115" s="99">
        <v>20</v>
      </c>
      <c r="Z115" s="99">
        <v>21</v>
      </c>
      <c r="AA115" s="99">
        <v>22</v>
      </c>
      <c r="AB115" s="99">
        <v>23</v>
      </c>
      <c r="AC115" s="99">
        <v>24</v>
      </c>
      <c r="AD115" s="99">
        <v>25</v>
      </c>
      <c r="AE115" s="99">
        <v>26</v>
      </c>
      <c r="AF115" s="99">
        <v>27</v>
      </c>
      <c r="AG115" s="99">
        <v>28</v>
      </c>
      <c r="AH115" s="99">
        <v>29</v>
      </c>
      <c r="AI115" s="99">
        <v>30</v>
      </c>
      <c r="AJ115" s="99">
        <v>31</v>
      </c>
    </row>
    <row r="116" spans="2:36">
      <c r="B116" s="102"/>
      <c r="C116" s="98"/>
      <c r="D116" s="103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</row>
    <row r="117" spans="2:36">
      <c r="B117" s="83" t="s">
        <v>69</v>
      </c>
      <c r="C117" s="83"/>
      <c r="D117" s="84" t="s">
        <v>70</v>
      </c>
      <c r="E117" s="46">
        <v>15726.73</v>
      </c>
      <c r="F117" s="46">
        <f>'[1]2018-2019-2020'!ADR$15</f>
        <v>0</v>
      </c>
      <c r="G117" s="46">
        <f>'[1]2018-2019-2020'!ADS$15</f>
        <v>0</v>
      </c>
      <c r="H117" s="46">
        <f>'[1]2018-2019-2020'!ADT$15</f>
        <v>0</v>
      </c>
      <c r="I117" s="46">
        <f>'[1]2018-2019-2020'!ADU$15</f>
        <v>0</v>
      </c>
      <c r="J117" s="46">
        <f>'[1]2018-2019-2020'!ADV$15</f>
        <v>0</v>
      </c>
      <c r="K117" s="46">
        <f>'[1]2018-2019-2020'!ADW$15</f>
        <v>0</v>
      </c>
      <c r="L117" s="46">
        <f>'[1]2018-2019-2020'!ADX$15</f>
        <v>0</v>
      </c>
      <c r="M117" s="46">
        <f>'[1]2018-2019-2020'!ADY$15</f>
        <v>0</v>
      </c>
      <c r="N117" s="46">
        <f>'[1]2018-2019-2020'!ADZ$15</f>
        <v>0</v>
      </c>
      <c r="O117" s="46">
        <f>'[1]2018-2019-2020'!AEA$15</f>
        <v>0</v>
      </c>
      <c r="P117" s="46">
        <f>'[1]2018-2019-2020'!AEB$15</f>
        <v>0</v>
      </c>
      <c r="Q117" s="46">
        <f>'[1]2018-2019-2020'!AEC$15</f>
        <v>0</v>
      </c>
      <c r="R117" s="46">
        <f>'[1]2018-2019-2020'!AED$15</f>
        <v>0</v>
      </c>
      <c r="S117" s="46">
        <f>'[1]2018-2019-2020'!AEE$15</f>
        <v>15729.37</v>
      </c>
      <c r="T117" s="46">
        <f>'[1]2018-2019-2020'!AEF$15</f>
        <v>15729.37</v>
      </c>
      <c r="U117" s="46">
        <f>'[1]2018-2019-2020'!AEG$15</f>
        <v>15729.37</v>
      </c>
      <c r="V117" s="46">
        <f>'[1]2018-2019-2020'!AEH$15</f>
        <v>15729.37</v>
      </c>
      <c r="W117" s="46">
        <f>'[1]2018-2019-2020'!AEI$15</f>
        <v>15729.37</v>
      </c>
      <c r="X117" s="46">
        <f>'[1]2018-2019-2020'!AEJ$15</f>
        <v>15729.37</v>
      </c>
      <c r="Y117" s="46">
        <f>'[1]2018-2019-2020'!AEK$15</f>
        <v>15729.37</v>
      </c>
      <c r="Z117" s="46">
        <f>'[1]2018-2019-2020'!AEL$15</f>
        <v>15729.37</v>
      </c>
      <c r="AA117" s="46">
        <f>'[1]2018-2019-2020'!AEM$15</f>
        <v>15729.37</v>
      </c>
      <c r="AB117" s="46">
        <f>'[1]2018-2019-2020'!AEN$15</f>
        <v>15730.5</v>
      </c>
      <c r="AC117" s="46">
        <f>'[1]2018-2019-2020'!AEO$15</f>
        <v>0</v>
      </c>
      <c r="AD117" s="46">
        <f>'[1]2018-2019-2020'!AEP$15</f>
        <v>0</v>
      </c>
      <c r="AE117" s="46">
        <f>'[1]2018-2019-2020'!AEQ$15</f>
        <v>0</v>
      </c>
      <c r="AF117" s="46">
        <f>'[1]2018-2019-2020'!AER$15</f>
        <v>0</v>
      </c>
      <c r="AG117" s="46">
        <f>'[1]2018-2019-2020'!AES$15</f>
        <v>0</v>
      </c>
      <c r="AH117" s="46">
        <f>'[1]2018-2019-2020'!AET$15</f>
        <v>0</v>
      </c>
      <c r="AI117" s="46">
        <f>'[1]2018-2019-2020'!AEU$15</f>
        <v>0</v>
      </c>
      <c r="AJ117" s="46">
        <f>'[1]2018-2019-2020'!AEV$15</f>
        <v>0</v>
      </c>
    </row>
    <row r="118" spans="2:36">
      <c r="B118" s="83" t="s">
        <v>71</v>
      </c>
      <c r="C118" s="83"/>
      <c r="D118" s="84" t="s">
        <v>70</v>
      </c>
      <c r="E118" s="46">
        <v>24099.67</v>
      </c>
      <c r="F118" s="46">
        <f>'[1]2018-2019-2020'!ADR$20</f>
        <v>0</v>
      </c>
      <c r="G118" s="46">
        <f>'[1]2018-2019-2020'!ADS$20</f>
        <v>0</v>
      </c>
      <c r="H118" s="46">
        <f>'[1]2018-2019-2020'!ADT$20</f>
        <v>0</v>
      </c>
      <c r="I118" s="46">
        <f>'[1]2018-2019-2020'!ADU$20</f>
        <v>24099.67</v>
      </c>
      <c r="J118" s="46">
        <f>'[1]2018-2019-2020'!ADV$20</f>
        <v>24123.05</v>
      </c>
      <c r="K118" s="46">
        <f>'[1]2018-2019-2020'!ADW$20</f>
        <v>24146.720000000001</v>
      </c>
      <c r="L118" s="46">
        <f>'[1]2018-2019-2020'!ADX$20</f>
        <v>24170.66</v>
      </c>
      <c r="M118" s="46">
        <f>'[1]2018-2019-2020'!ADY$20</f>
        <v>24194.639999999999</v>
      </c>
      <c r="N118" s="46">
        <f>'[1]2018-2019-2020'!ADZ$20</f>
        <v>24219.08</v>
      </c>
      <c r="O118" s="46">
        <f>'[1]2018-2019-2020'!AEA$20</f>
        <v>24243</v>
      </c>
      <c r="P118" s="46">
        <f>'[1]2018-2019-2020'!AEB$20</f>
        <v>0</v>
      </c>
      <c r="Q118" s="46">
        <f>'[1]2018-2019-2020'!AEC$20</f>
        <v>0</v>
      </c>
      <c r="R118" s="46">
        <f>'[1]2018-2019-2020'!AED$20</f>
        <v>24266.21</v>
      </c>
      <c r="S118" s="46">
        <f>'[1]2018-2019-2020'!AEE$20</f>
        <v>24290.44</v>
      </c>
      <c r="T118" s="46">
        <f>'[1]2018-2019-2020'!AEF$20</f>
        <v>24314.54</v>
      </c>
      <c r="U118" s="46">
        <f>'[1]2018-2019-2020'!AEG$20</f>
        <v>24338.41</v>
      </c>
      <c r="V118" s="46">
        <f>'[1]2018-2019-2020'!AEH$20</f>
        <v>24362.18</v>
      </c>
      <c r="W118" s="46">
        <f>'[1]2018-2019-2020'!AEI$20</f>
        <v>24383.62</v>
      </c>
      <c r="X118" s="46">
        <f>'[1]2018-2019-2020'!AEJ$20</f>
        <v>24407.29</v>
      </c>
      <c r="Y118" s="46">
        <f>'[1]2018-2019-2020'!AEK$20</f>
        <v>24430.32</v>
      </c>
      <c r="Z118" s="46">
        <f>'[1]2018-2019-2020'!AEL$20</f>
        <v>24454.9</v>
      </c>
      <c r="AA118" s="46">
        <f>'[1]2018-2019-2020'!AEM$20</f>
        <v>24478.16</v>
      </c>
      <c r="AB118" s="46">
        <f>'[1]2018-2019-2020'!AEN$20</f>
        <v>24502.94</v>
      </c>
      <c r="AC118" s="46">
        <f>'[1]2018-2019-2020'!AEO$20</f>
        <v>24527.040000000001</v>
      </c>
      <c r="AD118" s="46">
        <f>'[1]2018-2019-2020'!AEP$20</f>
        <v>0</v>
      </c>
      <c r="AE118" s="46">
        <f>'[1]2018-2019-2020'!AEQ$20</f>
        <v>0</v>
      </c>
      <c r="AF118" s="46">
        <f>'[1]2018-2019-2020'!AER$20</f>
        <v>0</v>
      </c>
      <c r="AG118" s="46">
        <f>'[1]2018-2019-2020'!AES$20</f>
        <v>0</v>
      </c>
      <c r="AH118" s="46">
        <f>'[1]2018-2019-2020'!AET$20</f>
        <v>0</v>
      </c>
      <c r="AI118" s="46">
        <f>'[1]2018-2019-2020'!AEU$20</f>
        <v>0</v>
      </c>
      <c r="AJ118" s="46">
        <f>'[1]2018-2019-2020'!AEV$20</f>
        <v>0</v>
      </c>
    </row>
    <row r="119" spans="2:36">
      <c r="B119" s="83" t="s">
        <v>72</v>
      </c>
      <c r="C119" s="83"/>
      <c r="D119" s="84" t="s">
        <v>70</v>
      </c>
      <c r="E119" s="46">
        <v>21645</v>
      </c>
      <c r="F119" s="46">
        <f>'[1]2018-2019-2020'!ADR$24</f>
        <v>0</v>
      </c>
      <c r="G119" s="46">
        <f>'[1]2018-2019-2020'!ADS$24</f>
        <v>0</v>
      </c>
      <c r="H119" s="46">
        <f>'[1]2018-2019-2020'!ADT$24</f>
        <v>0</v>
      </c>
      <c r="I119" s="46">
        <f>'[1]2018-2019-2020'!ADU$24</f>
        <v>21645</v>
      </c>
      <c r="J119" s="46">
        <f>'[1]2018-2019-2020'!ADV$24</f>
        <v>21668</v>
      </c>
      <c r="K119" s="46">
        <f>'[1]2018-2019-2020'!ADW$24</f>
        <v>21691</v>
      </c>
      <c r="L119" s="46">
        <f>'[1]2018-2019-2020'!ADX$24</f>
        <v>21715</v>
      </c>
      <c r="M119" s="46">
        <f>'[1]2018-2019-2020'!ADY$24</f>
        <v>21738</v>
      </c>
      <c r="N119" s="46">
        <f>'[1]2018-2019-2020'!ADZ$24</f>
        <v>21762</v>
      </c>
      <c r="O119" s="46">
        <f>'[1]2018-2019-2020'!AEA$24</f>
        <v>21787</v>
      </c>
      <c r="P119" s="46">
        <f>'[1]2018-2019-2020'!AEB$24</f>
        <v>0</v>
      </c>
      <c r="Q119" s="46">
        <f>'[1]2018-2019-2020'!AEC$24</f>
        <v>0</v>
      </c>
      <c r="R119" s="46">
        <f>'[1]2018-2019-2020'!AED$24</f>
        <v>21807</v>
      </c>
      <c r="S119" s="46">
        <f>'[1]2018-2019-2020'!AEE$24</f>
        <v>21827</v>
      </c>
      <c r="T119" s="46">
        <f>'[1]2018-2019-2020'!AEF$24</f>
        <v>21851</v>
      </c>
      <c r="U119" s="46">
        <f>'[1]2018-2019-2020'!AEG$24</f>
        <v>21874</v>
      </c>
      <c r="V119" s="46">
        <f>'[1]2018-2019-2020'!AEH$24</f>
        <v>21898</v>
      </c>
      <c r="W119" s="46">
        <f>'[1]2018-2019-2020'!AEI$24</f>
        <v>21917</v>
      </c>
      <c r="X119" s="46">
        <f>'[1]2018-2019-2020'!AEJ$24</f>
        <v>21939</v>
      </c>
      <c r="Y119" s="46">
        <f>'[1]2018-2019-2020'!AEK$24</f>
        <v>21962</v>
      </c>
      <c r="Z119" s="46">
        <f>'[1]2018-2019-2020'!AEL$24</f>
        <v>21986</v>
      </c>
      <c r="AA119" s="46">
        <f>'[1]2018-2019-2020'!AEM$24</f>
        <v>22009</v>
      </c>
      <c r="AB119" s="46">
        <f>'[1]2018-2019-2020'!AEN$24</f>
        <v>22033</v>
      </c>
      <c r="AC119" s="46">
        <f>'[1]2018-2019-2020'!AEO$24</f>
        <v>22058</v>
      </c>
      <c r="AD119" s="46">
        <f>'[1]2018-2019-2020'!AEP$24</f>
        <v>0</v>
      </c>
      <c r="AE119" s="46">
        <f>'[1]2018-2019-2020'!AEQ$24</f>
        <v>0</v>
      </c>
      <c r="AF119" s="46">
        <f>'[1]2018-2019-2020'!AER$24</f>
        <v>0</v>
      </c>
      <c r="AG119" s="46">
        <f>'[1]2018-2019-2020'!AES$24</f>
        <v>0</v>
      </c>
      <c r="AH119" s="46">
        <f>'[1]2018-2019-2020'!AET$24</f>
        <v>0</v>
      </c>
      <c r="AI119" s="46">
        <f>'[1]2018-2019-2020'!AEU$24</f>
        <v>0</v>
      </c>
      <c r="AJ119" s="46">
        <f>'[1]2018-2019-2020'!AEV$24</f>
        <v>0</v>
      </c>
    </row>
    <row r="120" spans="2:36">
      <c r="B120" s="83" t="s">
        <v>73</v>
      </c>
      <c r="C120" s="83"/>
      <c r="D120" s="84" t="s">
        <v>70</v>
      </c>
      <c r="E120" s="46">
        <v>27454</v>
      </c>
      <c r="F120" s="46">
        <f>'[1]2018-2019-2020'!ADR$25</f>
        <v>0</v>
      </c>
      <c r="G120" s="46">
        <f>'[1]2018-2019-2020'!ADS$25</f>
        <v>0</v>
      </c>
      <c r="H120" s="46">
        <f>'[1]2018-2019-2020'!ADT$25</f>
        <v>0</v>
      </c>
      <c r="I120" s="46">
        <f>'[1]2018-2019-2020'!ADU$25</f>
        <v>27454</v>
      </c>
      <c r="J120" s="46">
        <f>'[1]2018-2019-2020'!ADV$25</f>
        <v>27457</v>
      </c>
      <c r="K120" s="46">
        <f>'[1]2018-2019-2020'!ADW$25</f>
        <v>27463</v>
      </c>
      <c r="L120" s="46">
        <f>'[1]2018-2019-2020'!ADX$25</f>
        <v>27470</v>
      </c>
      <c r="M120" s="46">
        <f>'[1]2018-2019-2020'!ADY$25</f>
        <v>27476</v>
      </c>
      <c r="N120" s="46">
        <f>'[1]2018-2019-2020'!ADZ$25</f>
        <v>27488</v>
      </c>
      <c r="O120" s="46">
        <f>'[1]2018-2019-2020'!AEA$25</f>
        <v>27492</v>
      </c>
      <c r="P120" s="46">
        <f>'[1]2018-2019-2020'!AEB$25</f>
        <v>0</v>
      </c>
      <c r="Q120" s="46">
        <f>'[1]2018-2019-2020'!AEC$25</f>
        <v>0</v>
      </c>
      <c r="R120" s="46">
        <f>'[1]2018-2019-2020'!AED$25</f>
        <v>27496</v>
      </c>
      <c r="S120" s="46">
        <f>'[1]2018-2019-2020'!AEE$25</f>
        <v>27503</v>
      </c>
      <c r="T120" s="46">
        <f>'[1]2018-2019-2020'!AEF$25</f>
        <v>27510</v>
      </c>
      <c r="U120" s="46">
        <f>'[1]2018-2019-2020'!AEG$25</f>
        <v>27521</v>
      </c>
      <c r="V120" s="46">
        <f>'[1]2018-2019-2020'!AEH$25</f>
        <v>27521</v>
      </c>
      <c r="W120" s="46">
        <f>'[1]2018-2019-2020'!AEI$25</f>
        <v>27524</v>
      </c>
      <c r="X120" s="46">
        <f>'[1]2018-2019-2020'!AEJ$25</f>
        <v>27526</v>
      </c>
      <c r="Y120" s="46">
        <f>'[1]2018-2019-2020'!AEK$25</f>
        <v>27536</v>
      </c>
      <c r="Z120" s="46">
        <f>'[1]2018-2019-2020'!AEL$25</f>
        <v>27550</v>
      </c>
      <c r="AA120" s="46">
        <f>'[1]2018-2019-2020'!AEM$25</f>
        <v>27560</v>
      </c>
      <c r="AB120" s="46">
        <f>'[1]2018-2019-2020'!AEN$25</f>
        <v>27573</v>
      </c>
      <c r="AC120" s="46">
        <f>'[1]2018-2019-2020'!AEO$25</f>
        <v>27573</v>
      </c>
      <c r="AD120" s="46">
        <f>'[1]2018-2019-2020'!AEP$25</f>
        <v>0</v>
      </c>
      <c r="AE120" s="46">
        <f>'[1]2018-2019-2020'!AEQ$25</f>
        <v>0</v>
      </c>
      <c r="AF120" s="46">
        <f>'[1]2018-2019-2020'!AER$25</f>
        <v>0</v>
      </c>
      <c r="AG120" s="46">
        <f>'[1]2018-2019-2020'!AES$25</f>
        <v>0</v>
      </c>
      <c r="AH120" s="46">
        <f>'[1]2018-2019-2020'!AET$25</f>
        <v>0</v>
      </c>
      <c r="AI120" s="46">
        <f>'[1]2018-2019-2020'!AEU$25</f>
        <v>0</v>
      </c>
      <c r="AJ120" s="46">
        <f>'[1]2018-2019-2020'!AEV$25</f>
        <v>0</v>
      </c>
    </row>
    <row r="121" spans="2:36">
      <c r="B121" s="83" t="s">
        <v>74</v>
      </c>
      <c r="C121" s="83"/>
      <c r="D121" s="84" t="s">
        <v>70</v>
      </c>
      <c r="E121" s="46">
        <v>27338</v>
      </c>
      <c r="F121" s="46">
        <f>'[1]2018-2019-2020'!ADR$26</f>
        <v>0</v>
      </c>
      <c r="G121" s="46">
        <f>'[1]2018-2019-2020'!ADS$26</f>
        <v>0</v>
      </c>
      <c r="H121" s="46">
        <f>'[1]2018-2019-2020'!ADT$26</f>
        <v>0</v>
      </c>
      <c r="I121" s="46">
        <f>'[1]2018-2019-2020'!ADU$26</f>
        <v>27338</v>
      </c>
      <c r="J121" s="46">
        <f>'[1]2018-2019-2020'!ADV$26</f>
        <v>27341</v>
      </c>
      <c r="K121" s="46">
        <f>'[1]2018-2019-2020'!ADW$26</f>
        <v>27347</v>
      </c>
      <c r="L121" s="46">
        <f>'[1]2018-2019-2020'!ADX$26</f>
        <v>27352</v>
      </c>
      <c r="M121" s="46">
        <f>'[1]2018-2019-2020'!ADY$26</f>
        <v>27356</v>
      </c>
      <c r="N121" s="46">
        <f>'[1]2018-2019-2020'!ADZ$26</f>
        <v>27367</v>
      </c>
      <c r="O121" s="46">
        <f>'[1]2018-2019-2020'!AEA$26</f>
        <v>27371</v>
      </c>
      <c r="P121" s="46">
        <f>'[1]2018-2019-2020'!AEB$26</f>
        <v>0</v>
      </c>
      <c r="Q121" s="46">
        <f>'[1]2018-2019-2020'!AEC$26</f>
        <v>0</v>
      </c>
      <c r="R121" s="46">
        <f>'[1]2018-2019-2020'!AED$26</f>
        <v>27375</v>
      </c>
      <c r="S121" s="46">
        <f>'[1]2018-2019-2020'!AEE$26</f>
        <v>27380</v>
      </c>
      <c r="T121" s="46">
        <f>'[1]2018-2019-2020'!AEF$26</f>
        <v>27386</v>
      </c>
      <c r="U121" s="46">
        <f>'[1]2018-2019-2020'!AEG$26</f>
        <v>27395</v>
      </c>
      <c r="V121" s="46">
        <f>'[1]2018-2019-2020'!AEH$26</f>
        <v>27395</v>
      </c>
      <c r="W121" s="46">
        <f>'[1]2018-2019-2020'!AEI$26</f>
        <v>27398</v>
      </c>
      <c r="X121" s="46">
        <f>'[1]2018-2019-2020'!AEJ$26</f>
        <v>27399</v>
      </c>
      <c r="Y121" s="46">
        <f>'[1]2018-2019-2020'!AEK$26</f>
        <v>27407</v>
      </c>
      <c r="Z121" s="46">
        <f>'[1]2018-2019-2020'!AEL$26</f>
        <v>27419</v>
      </c>
      <c r="AA121" s="46">
        <f>'[1]2018-2019-2020'!AEM$26</f>
        <v>27428</v>
      </c>
      <c r="AB121" s="46">
        <f>'[1]2018-2019-2020'!AEN$26</f>
        <v>27438</v>
      </c>
      <c r="AC121" s="46">
        <f>'[1]2018-2019-2020'!AEO$26</f>
        <v>27438</v>
      </c>
      <c r="AD121" s="46">
        <f>'[1]2018-2019-2020'!AEP$26</f>
        <v>0</v>
      </c>
      <c r="AE121" s="46">
        <f>'[1]2018-2019-2020'!AEQ$26</f>
        <v>0</v>
      </c>
      <c r="AF121" s="46">
        <f>'[1]2018-2019-2020'!AER$26</f>
        <v>0</v>
      </c>
      <c r="AG121" s="46">
        <f>'[1]2018-2019-2020'!AES$26</f>
        <v>0</v>
      </c>
      <c r="AH121" s="46">
        <f>'[1]2018-2019-2020'!AET$26</f>
        <v>0</v>
      </c>
      <c r="AI121" s="46">
        <f>'[1]2018-2019-2020'!AEU$26</f>
        <v>0</v>
      </c>
      <c r="AJ121" s="46">
        <f>'[1]2018-2019-2020'!AEV$26</f>
        <v>0</v>
      </c>
    </row>
    <row r="122" spans="2:36">
      <c r="B122" s="83" t="s">
        <v>75</v>
      </c>
      <c r="C122" s="83"/>
      <c r="D122" s="84" t="s">
        <v>70</v>
      </c>
      <c r="E122" s="46">
        <v>5640</v>
      </c>
      <c r="F122" s="46">
        <f>'[1]2018-2019-2020'!ADR$27</f>
        <v>0</v>
      </c>
      <c r="G122" s="46">
        <f>'[1]2018-2019-2020'!ADS$27</f>
        <v>0</v>
      </c>
      <c r="H122" s="46">
        <f>'[1]2018-2019-2020'!ADT$27</f>
        <v>0</v>
      </c>
      <c r="I122" s="46">
        <f>'[1]2018-2019-2020'!ADU$27</f>
        <v>0</v>
      </c>
      <c r="J122" s="46">
        <f>'[1]2018-2019-2020'!ADV$27</f>
        <v>0</v>
      </c>
      <c r="K122" s="46">
        <f>'[1]2018-2019-2020'!ADW$27</f>
        <v>0</v>
      </c>
      <c r="L122" s="46">
        <f>'[1]2018-2019-2020'!ADX$27</f>
        <v>0</v>
      </c>
      <c r="M122" s="46">
        <f>'[1]2018-2019-2020'!ADY$27</f>
        <v>0</v>
      </c>
      <c r="N122" s="46">
        <f>'[1]2018-2019-2020'!ADZ$27</f>
        <v>0</v>
      </c>
      <c r="O122" s="46">
        <f>'[1]2018-2019-2020'!AEA$27</f>
        <v>0</v>
      </c>
      <c r="P122" s="46">
        <f>'[1]2018-2019-2020'!AEB$27</f>
        <v>0</v>
      </c>
      <c r="Q122" s="46">
        <f>'[1]2018-2019-2020'!AEC$27</f>
        <v>0</v>
      </c>
      <c r="R122" s="46">
        <f>'[1]2018-2019-2020'!AED$27</f>
        <v>0</v>
      </c>
      <c r="S122" s="46">
        <f>'[1]2018-2019-2020'!AEE$27</f>
        <v>0</v>
      </c>
      <c r="T122" s="46">
        <f>'[1]2018-2019-2020'!AEF$27</f>
        <v>0</v>
      </c>
      <c r="U122" s="46">
        <f>'[1]2018-2019-2020'!AEG$27</f>
        <v>0</v>
      </c>
      <c r="V122" s="46">
        <f>'[1]2018-2019-2020'!AEH$27</f>
        <v>0</v>
      </c>
      <c r="W122" s="46">
        <f>'[1]2018-2019-2020'!AEI$27</f>
        <v>0</v>
      </c>
      <c r="X122" s="46">
        <f>'[1]2018-2019-2020'!AEJ$27</f>
        <v>0</v>
      </c>
      <c r="Y122" s="46">
        <f>'[1]2018-2019-2020'!AEK$27</f>
        <v>0</v>
      </c>
      <c r="Z122" s="46">
        <f>'[1]2018-2019-2020'!AEL$27</f>
        <v>0</v>
      </c>
      <c r="AA122" s="46">
        <f>'[1]2018-2019-2020'!AEM$27</f>
        <v>0</v>
      </c>
      <c r="AB122" s="46">
        <f>'[1]2018-2019-2020'!AEN$27</f>
        <v>0</v>
      </c>
      <c r="AC122" s="46">
        <f>'[1]2018-2019-2020'!AEO$27</f>
        <v>0</v>
      </c>
      <c r="AD122" s="46">
        <f>'[1]2018-2019-2020'!AEP$27</f>
        <v>0</v>
      </c>
      <c r="AE122" s="46">
        <f>'[1]2018-2019-2020'!AEQ$27</f>
        <v>0</v>
      </c>
      <c r="AF122" s="46">
        <f>'[1]2018-2019-2020'!AER$27</f>
        <v>0</v>
      </c>
      <c r="AG122" s="46">
        <f>'[1]2018-2019-2020'!AES$27</f>
        <v>0</v>
      </c>
      <c r="AH122" s="46">
        <f>'[1]2018-2019-2020'!AET$27</f>
        <v>0</v>
      </c>
      <c r="AI122" s="46">
        <f>'[1]2018-2019-2020'!AEU$27</f>
        <v>0</v>
      </c>
      <c r="AJ122" s="46">
        <f>'[1]2018-2019-2020'!AEV$27</f>
        <v>0</v>
      </c>
    </row>
    <row r="123" spans="2:36">
      <c r="B123" s="83" t="s">
        <v>76</v>
      </c>
      <c r="C123" s="83"/>
      <c r="D123" s="84" t="s">
        <v>70</v>
      </c>
      <c r="E123" s="46">
        <v>5629</v>
      </c>
      <c r="F123" s="46">
        <f>'[1]2018-2019-2020'!ADR$29</f>
        <v>0</v>
      </c>
      <c r="G123" s="46">
        <f>'[1]2018-2019-2020'!ADS$29</f>
        <v>0</v>
      </c>
      <c r="H123" s="46">
        <f>'[1]2018-2019-2020'!ADT$29</f>
        <v>0</v>
      </c>
      <c r="I123" s="46">
        <f>'[1]2018-2019-2020'!ADU$29</f>
        <v>0</v>
      </c>
      <c r="J123" s="46">
        <f>'[1]2018-2019-2020'!ADV$29</f>
        <v>0</v>
      </c>
      <c r="K123" s="46">
        <f>'[1]2018-2019-2020'!ADW$29</f>
        <v>0</v>
      </c>
      <c r="L123" s="46">
        <f>'[1]2018-2019-2020'!ADX$29</f>
        <v>0</v>
      </c>
      <c r="M123" s="46">
        <f>'[1]2018-2019-2020'!ADY$29</f>
        <v>0</v>
      </c>
      <c r="N123" s="46">
        <f>'[1]2018-2019-2020'!ADZ$29</f>
        <v>0</v>
      </c>
      <c r="O123" s="46">
        <f>'[1]2018-2019-2020'!AEA$29</f>
        <v>0</v>
      </c>
      <c r="P123" s="46">
        <f>'[1]2018-2019-2020'!AEB$29</f>
        <v>0</v>
      </c>
      <c r="Q123" s="46">
        <f>'[1]2018-2019-2020'!AEC$29</f>
        <v>0</v>
      </c>
      <c r="R123" s="46">
        <f>'[1]2018-2019-2020'!AED$29</f>
        <v>0</v>
      </c>
      <c r="S123" s="46">
        <f>'[1]2018-2019-2020'!AEE$29</f>
        <v>0</v>
      </c>
      <c r="T123" s="46">
        <f>'[1]2018-2019-2020'!AEF$29</f>
        <v>0</v>
      </c>
      <c r="U123" s="46">
        <f>'[1]2018-2019-2020'!AEG$29</f>
        <v>0</v>
      </c>
      <c r="V123" s="46">
        <f>'[1]2018-2019-2020'!AEH$29</f>
        <v>0</v>
      </c>
      <c r="W123" s="46">
        <f>'[1]2018-2019-2020'!AEI$29</f>
        <v>0</v>
      </c>
      <c r="X123" s="46">
        <f>'[1]2018-2019-2020'!AEJ$29</f>
        <v>0</v>
      </c>
      <c r="Y123" s="46">
        <f>'[1]2018-2019-2020'!AEK$29</f>
        <v>0</v>
      </c>
      <c r="Z123" s="46">
        <f>'[1]2018-2019-2020'!AEL$29</f>
        <v>0</v>
      </c>
      <c r="AA123" s="46">
        <f>'[1]2018-2019-2020'!AEM$29</f>
        <v>0</v>
      </c>
      <c r="AB123" s="46">
        <f>'[1]2018-2019-2020'!AEN$29</f>
        <v>0</v>
      </c>
      <c r="AC123" s="46">
        <f>'[1]2018-2019-2020'!AEO$29</f>
        <v>0</v>
      </c>
      <c r="AD123" s="46">
        <f>'[1]2018-2019-2020'!AEP$29</f>
        <v>0</v>
      </c>
      <c r="AE123" s="46">
        <f>'[1]2018-2019-2020'!AEQ$29</f>
        <v>0</v>
      </c>
      <c r="AF123" s="46">
        <f>'[1]2018-2019-2020'!AER$29</f>
        <v>0</v>
      </c>
      <c r="AG123" s="46">
        <f>'[1]2018-2019-2020'!AES$29</f>
        <v>0</v>
      </c>
      <c r="AH123" s="46">
        <f>'[1]2018-2019-2020'!AET$29</f>
        <v>0</v>
      </c>
      <c r="AI123" s="46">
        <f>'[1]2018-2019-2020'!AEU$29</f>
        <v>0</v>
      </c>
      <c r="AJ123" s="46">
        <f>'[1]2018-2019-2020'!AEV$29</f>
        <v>0</v>
      </c>
    </row>
    <row r="124" spans="2:36">
      <c r="B124" s="83" t="s">
        <v>77</v>
      </c>
      <c r="C124" s="83"/>
      <c r="D124" s="84" t="s">
        <v>70</v>
      </c>
      <c r="E124" s="46">
        <v>7201</v>
      </c>
      <c r="F124" s="46">
        <f>'[1]2018-2019-2020'!ADR$31</f>
        <v>0</v>
      </c>
      <c r="G124" s="46">
        <f>'[1]2018-2019-2020'!ADS$31</f>
        <v>0</v>
      </c>
      <c r="H124" s="46">
        <f>'[1]2018-2019-2020'!ADT$31</f>
        <v>0</v>
      </c>
      <c r="I124" s="46">
        <f>'[1]2018-2019-2020'!ADU$31</f>
        <v>7201</v>
      </c>
      <c r="J124" s="46">
        <f>'[1]2018-2019-2020'!ADV$31</f>
        <v>7215</v>
      </c>
      <c r="K124" s="46">
        <f>'[1]2018-2019-2020'!ADW$31</f>
        <v>7233</v>
      </c>
      <c r="L124" s="46">
        <f>'[1]2018-2019-2020'!ADX$31</f>
        <v>7249</v>
      </c>
      <c r="M124" s="46">
        <f>'[1]2018-2019-2020'!ADY$31</f>
        <v>7262</v>
      </c>
      <c r="N124" s="46">
        <f>'[1]2018-2019-2020'!ADZ$31</f>
        <v>7280</v>
      </c>
      <c r="O124" s="46">
        <f>'[1]2018-2019-2020'!AEA$31</f>
        <v>7292</v>
      </c>
      <c r="P124" s="46">
        <f>'[1]2018-2019-2020'!AEB$31</f>
        <v>0</v>
      </c>
      <c r="Q124" s="46">
        <f>'[1]2018-2019-2020'!AEC$31</f>
        <v>0</v>
      </c>
      <c r="R124" s="46">
        <f>'[1]2018-2019-2020'!AED$31</f>
        <v>7310</v>
      </c>
      <c r="S124" s="46">
        <f>'[1]2018-2019-2020'!AEE$31</f>
        <v>7325</v>
      </c>
      <c r="T124" s="46">
        <f>'[1]2018-2019-2020'!AEF$31</f>
        <v>7340</v>
      </c>
      <c r="U124" s="46">
        <f>'[1]2018-2019-2020'!AEG$31</f>
        <v>7352</v>
      </c>
      <c r="V124" s="46">
        <f>'[1]2018-2019-2020'!AEH$31</f>
        <v>7367</v>
      </c>
      <c r="W124" s="46">
        <f>'[1]2018-2019-2020'!AEI$31</f>
        <v>7381</v>
      </c>
      <c r="X124" s="46">
        <f>'[1]2018-2019-2020'!AEJ$31</f>
        <v>7392</v>
      </c>
      <c r="Y124" s="46">
        <f>'[1]2018-2019-2020'!AEK$31</f>
        <v>7408</v>
      </c>
      <c r="Z124" s="46">
        <f>'[1]2018-2019-2020'!AEL$31</f>
        <v>7428</v>
      </c>
      <c r="AA124" s="46">
        <f>'[1]2018-2019-2020'!AEM$31</f>
        <v>7447</v>
      </c>
      <c r="AB124" s="46">
        <f>'[1]2018-2019-2020'!AEN$31</f>
        <v>7460</v>
      </c>
      <c r="AC124" s="46">
        <f>'[1]2018-2019-2020'!AEO$31</f>
        <v>7474</v>
      </c>
      <c r="AD124" s="46">
        <f>'[1]2018-2019-2020'!AEP$31</f>
        <v>0</v>
      </c>
      <c r="AE124" s="46">
        <f>'[1]2018-2019-2020'!AEQ$31</f>
        <v>0</v>
      </c>
      <c r="AF124" s="46">
        <f>'[1]2018-2019-2020'!AER$31</f>
        <v>0</v>
      </c>
      <c r="AG124" s="46">
        <f>'[1]2018-2019-2020'!AES$31</f>
        <v>0</v>
      </c>
      <c r="AH124" s="46">
        <f>'[1]2018-2019-2020'!AET$31</f>
        <v>0</v>
      </c>
      <c r="AI124" s="46">
        <f>'[1]2018-2019-2020'!AEU$31</f>
        <v>0</v>
      </c>
      <c r="AJ124" s="46">
        <f>'[1]2018-2019-2020'!AEV$31</f>
        <v>0</v>
      </c>
    </row>
    <row r="125" spans="2:36">
      <c r="B125" s="83" t="s">
        <v>78</v>
      </c>
      <c r="C125" s="83"/>
      <c r="D125" s="84" t="s">
        <v>70</v>
      </c>
      <c r="E125" s="46">
        <v>7198</v>
      </c>
      <c r="F125" s="46">
        <f>'[1]2018-2019-2020'!ADR$32</f>
        <v>0</v>
      </c>
      <c r="G125" s="46">
        <f>'[1]2018-2019-2020'!ADS$32</f>
        <v>0</v>
      </c>
      <c r="H125" s="46">
        <f>'[1]2018-2019-2020'!ADT$32</f>
        <v>0</v>
      </c>
      <c r="I125" s="46">
        <f>'[1]2018-2019-2020'!ADU$32</f>
        <v>7198</v>
      </c>
      <c r="J125" s="46">
        <f>'[1]2018-2019-2020'!ADV$32</f>
        <v>7215</v>
      </c>
      <c r="K125" s="46">
        <f>'[1]2018-2019-2020'!ADW$32</f>
        <v>7233</v>
      </c>
      <c r="L125" s="46">
        <f>'[1]2018-2019-2020'!ADX$32</f>
        <v>7248</v>
      </c>
      <c r="M125" s="46">
        <f>'[1]2018-2019-2020'!ADY$32</f>
        <v>7266</v>
      </c>
      <c r="N125" s="46">
        <f>'[1]2018-2019-2020'!ADZ$32</f>
        <v>7279</v>
      </c>
      <c r="O125" s="46">
        <f>'[1]2018-2019-2020'!AEA$32</f>
        <v>7292</v>
      </c>
      <c r="P125" s="46">
        <f>'[1]2018-2019-2020'!AEB$32</f>
        <v>0</v>
      </c>
      <c r="Q125" s="46">
        <f>'[1]2018-2019-2020'!AEC$32</f>
        <v>0</v>
      </c>
      <c r="R125" s="46">
        <f>'[1]2018-2019-2020'!AED$32</f>
        <v>7309</v>
      </c>
      <c r="S125" s="46">
        <f>'[1]2018-2019-2020'!AEE$32</f>
        <v>7324</v>
      </c>
      <c r="T125" s="46">
        <f>'[1]2018-2019-2020'!AEF$32</f>
        <v>7338</v>
      </c>
      <c r="U125" s="46">
        <f>'[1]2018-2019-2020'!AEG$32</f>
        <v>7355</v>
      </c>
      <c r="V125" s="46">
        <f>'[1]2018-2019-2020'!AEH$32</f>
        <v>7365</v>
      </c>
      <c r="W125" s="46">
        <f>'[1]2018-2019-2020'!AEI$32</f>
        <v>7371</v>
      </c>
      <c r="X125" s="46">
        <f>'[1]2018-2019-2020'!AEJ$32</f>
        <v>7392</v>
      </c>
      <c r="Y125" s="46">
        <f>'[1]2018-2019-2020'!AEK$32</f>
        <v>7408</v>
      </c>
      <c r="Z125" s="46">
        <f>'[1]2018-2019-2020'!AEL$32</f>
        <v>7427</v>
      </c>
      <c r="AA125" s="46">
        <f>'[1]2018-2019-2020'!AEM$32</f>
        <v>7442</v>
      </c>
      <c r="AB125" s="46">
        <f>'[1]2018-2019-2020'!AEN$32</f>
        <v>7461</v>
      </c>
      <c r="AC125" s="46">
        <f>'[1]2018-2019-2020'!AEO$32</f>
        <v>7474</v>
      </c>
      <c r="AD125" s="46">
        <f>'[1]2018-2019-2020'!AEP$32</f>
        <v>0</v>
      </c>
      <c r="AE125" s="46">
        <f>'[1]2018-2019-2020'!AEQ$32</f>
        <v>0</v>
      </c>
      <c r="AF125" s="46">
        <f>'[1]2018-2019-2020'!AER$32</f>
        <v>0</v>
      </c>
      <c r="AG125" s="46">
        <f>'[1]2018-2019-2020'!AES$32</f>
        <v>0</v>
      </c>
      <c r="AH125" s="46">
        <f>'[1]2018-2019-2020'!AET$32</f>
        <v>0</v>
      </c>
      <c r="AI125" s="46">
        <f>'[1]2018-2019-2020'!AEU$32</f>
        <v>0</v>
      </c>
      <c r="AJ125" s="46">
        <f>'[1]2018-2019-2020'!AEV$32</f>
        <v>0</v>
      </c>
    </row>
    <row r="126" spans="2:36">
      <c r="B126" s="83" t="s">
        <v>79</v>
      </c>
      <c r="C126" s="83"/>
      <c r="D126" s="84" t="s">
        <v>70</v>
      </c>
      <c r="E126" s="46">
        <v>16741.259999999998</v>
      </c>
      <c r="F126" s="46">
        <f>'[1]2018-2019-2020'!ADR$33</f>
        <v>0</v>
      </c>
      <c r="G126" s="46">
        <f>'[1]2018-2019-2020'!ADS$33</f>
        <v>0</v>
      </c>
      <c r="H126" s="46">
        <f>'[1]2018-2019-2020'!ADT$33</f>
        <v>0</v>
      </c>
      <c r="I126" s="46">
        <f>'[1]2018-2019-2020'!ADU$33</f>
        <v>16741.259999999998</v>
      </c>
      <c r="J126" s="46">
        <f>'[1]2018-2019-2020'!ADV$33</f>
        <v>16763.28</v>
      </c>
      <c r="K126" s="46">
        <f>'[1]2018-2019-2020'!ADW$33</f>
        <v>16787.169999999998</v>
      </c>
      <c r="L126" s="46">
        <f>'[1]2018-2019-2020'!ADX$33</f>
        <v>16811.099999999999</v>
      </c>
      <c r="M126" s="46">
        <f>'[1]2018-2019-2020'!ADY$33</f>
        <v>16835.28</v>
      </c>
      <c r="N126" s="46">
        <f>'[1]2018-2019-2020'!ADZ$33</f>
        <v>16859.36</v>
      </c>
      <c r="O126" s="46">
        <f>'[1]2018-2019-2020'!AEA$33</f>
        <v>16883.37</v>
      </c>
      <c r="P126" s="46">
        <f>'[1]2018-2019-2020'!AEB$33</f>
        <v>0</v>
      </c>
      <c r="Q126" s="46">
        <f>'[1]2018-2019-2020'!AEC$33</f>
        <v>0</v>
      </c>
      <c r="R126" s="46">
        <f>'[1]2018-2019-2020'!AED$33</f>
        <v>16908.72</v>
      </c>
      <c r="S126" s="46">
        <f>'[1]2018-2019-2020'!AEE$33</f>
        <v>16930.599999999999</v>
      </c>
      <c r="T126" s="46">
        <f>'[1]2018-2019-2020'!AEF$33</f>
        <v>16953.45</v>
      </c>
      <c r="U126" s="46">
        <f>'[1]2018-2019-2020'!AEG$33</f>
        <v>16977.36</v>
      </c>
      <c r="V126" s="46">
        <f>'[1]2018-2019-2020'!AEH$33</f>
        <v>17001.36</v>
      </c>
      <c r="W126" s="46">
        <f>'[1]2018-2019-2020'!AEI$33</f>
        <v>17023.189999999999</v>
      </c>
      <c r="X126" s="46">
        <f>'[1]2018-2019-2020'!AEJ$33</f>
        <v>174045.5</v>
      </c>
      <c r="Y126" s="46">
        <f>'[1]2018-2019-2020'!AEK$33</f>
        <v>174068.5</v>
      </c>
      <c r="Z126" s="46">
        <f>'[1]2018-2019-2020'!AEL$33</f>
        <v>174093.32</v>
      </c>
      <c r="AA126" s="46">
        <f>'[1]2018-2019-2020'!AEM$33</f>
        <v>174117.07</v>
      </c>
      <c r="AB126" s="46">
        <f>'[1]2018-2019-2020'!AEN$33</f>
        <v>174141.4</v>
      </c>
      <c r="AC126" s="46">
        <f>'[1]2018-2019-2020'!AEO$33</f>
        <v>17166.2</v>
      </c>
      <c r="AD126" s="46">
        <f>'[1]2018-2019-2020'!AEP$33</f>
        <v>0</v>
      </c>
      <c r="AE126" s="46">
        <f>'[1]2018-2019-2020'!AEQ$33</f>
        <v>0</v>
      </c>
      <c r="AF126" s="46">
        <f>'[1]2018-2019-2020'!AER$33</f>
        <v>0</v>
      </c>
      <c r="AG126" s="46">
        <f>'[1]2018-2019-2020'!AES$33</f>
        <v>0</v>
      </c>
      <c r="AH126" s="46">
        <f>'[1]2018-2019-2020'!AET$33</f>
        <v>0</v>
      </c>
      <c r="AI126" s="46">
        <f>'[1]2018-2019-2020'!AEU$33</f>
        <v>0</v>
      </c>
      <c r="AJ126" s="46">
        <f>'[1]2018-2019-2020'!AEV$33</f>
        <v>0</v>
      </c>
    </row>
    <row r="127" spans="2:36">
      <c r="B127" s="83" t="s">
        <v>80</v>
      </c>
      <c r="C127" s="83"/>
      <c r="D127" s="84" t="s">
        <v>70</v>
      </c>
      <c r="E127" s="46"/>
      <c r="F127" s="46">
        <f>'[1]2018-2019-2020'!ADR$35</f>
        <v>0</v>
      </c>
      <c r="G127" s="46">
        <f>'[1]2018-2019-2020'!ADS$35</f>
        <v>0</v>
      </c>
      <c r="H127" s="46">
        <f>'[1]2018-2019-2020'!ADT$35</f>
        <v>0</v>
      </c>
      <c r="I127" s="46">
        <f>'[1]2018-2019-2020'!ADU$35</f>
        <v>0</v>
      </c>
      <c r="J127" s="46">
        <f>'[1]2018-2019-2020'!ADV$35</f>
        <v>0</v>
      </c>
      <c r="K127" s="46">
        <f>'[1]2018-2019-2020'!ADW$35</f>
        <v>0</v>
      </c>
      <c r="L127" s="46">
        <f>'[1]2018-2019-2020'!ADX$35</f>
        <v>0</v>
      </c>
      <c r="M127" s="46">
        <f>'[1]2018-2019-2020'!ADY$35</f>
        <v>0</v>
      </c>
      <c r="N127" s="46">
        <f>'[1]2018-2019-2020'!ADZ$35</f>
        <v>0</v>
      </c>
      <c r="O127" s="46">
        <f>'[1]2018-2019-2020'!AEA$35</f>
        <v>0</v>
      </c>
      <c r="P127" s="46">
        <f>'[1]2018-2019-2020'!AEB$35</f>
        <v>0</v>
      </c>
      <c r="Q127" s="46">
        <f>'[1]2018-2019-2020'!AEC$35</f>
        <v>0</v>
      </c>
      <c r="R127" s="46">
        <f>'[1]2018-2019-2020'!AED$35</f>
        <v>0</v>
      </c>
      <c r="S127" s="46">
        <f>'[1]2018-2019-2020'!AEE$35</f>
        <v>0</v>
      </c>
      <c r="T127" s="46">
        <f>'[1]2018-2019-2020'!AEF$35</f>
        <v>0</v>
      </c>
      <c r="U127" s="46">
        <f>'[1]2018-2019-2020'!AEG$35</f>
        <v>0</v>
      </c>
      <c r="V127" s="46">
        <f>'[1]2018-2019-2020'!AEH$35</f>
        <v>0</v>
      </c>
      <c r="W127" s="46">
        <f>'[1]2018-2019-2020'!AEI$35</f>
        <v>0</v>
      </c>
      <c r="X127" s="46">
        <f>'[1]2018-2019-2020'!AEJ$35</f>
        <v>0</v>
      </c>
      <c r="Y127" s="46">
        <f>'[1]2018-2019-2020'!AEK$35</f>
        <v>0</v>
      </c>
      <c r="Z127" s="46">
        <f>'[1]2018-2019-2020'!AEL$35</f>
        <v>0</v>
      </c>
      <c r="AA127" s="46">
        <f>'[1]2018-2019-2020'!AEM$35</f>
        <v>0</v>
      </c>
      <c r="AB127" s="46">
        <f>'[1]2018-2019-2020'!AEN$35</f>
        <v>0</v>
      </c>
      <c r="AC127" s="46">
        <f>'[1]2018-2019-2020'!AEO$35</f>
        <v>0</v>
      </c>
      <c r="AD127" s="46">
        <f>'[1]2018-2019-2020'!AEP$35</f>
        <v>0</v>
      </c>
      <c r="AE127" s="46">
        <f>'[1]2018-2019-2020'!AEQ$35</f>
        <v>0</v>
      </c>
      <c r="AF127" s="46">
        <f>'[1]2018-2019-2020'!AER$35</f>
        <v>0</v>
      </c>
      <c r="AG127" s="46">
        <f>'[1]2018-2019-2020'!AES$35</f>
        <v>0</v>
      </c>
      <c r="AH127" s="46">
        <f>'[1]2018-2019-2020'!AET$35</f>
        <v>0</v>
      </c>
      <c r="AI127" s="46">
        <f>'[1]2018-2019-2020'!AEU$35</f>
        <v>0</v>
      </c>
      <c r="AJ127" s="46">
        <f>'[1]2018-2019-2020'!AEV$35</f>
        <v>0</v>
      </c>
    </row>
    <row r="128" spans="2:36">
      <c r="B128" s="83" t="s">
        <v>81</v>
      </c>
      <c r="C128" s="83"/>
      <c r="D128" s="84" t="s">
        <v>70</v>
      </c>
      <c r="E128" s="46"/>
      <c r="F128" s="46">
        <f>'[1]2018-2019-2020'!ADR$37</f>
        <v>0</v>
      </c>
      <c r="G128" s="46">
        <f>'[1]2018-2019-2020'!ADS$37</f>
        <v>0</v>
      </c>
      <c r="H128" s="46">
        <f>'[1]2018-2019-2020'!ADT$37</f>
        <v>0</v>
      </c>
      <c r="I128" s="46">
        <f>'[1]2018-2019-2020'!ADU$37</f>
        <v>0</v>
      </c>
      <c r="J128" s="46">
        <f>'[1]2018-2019-2020'!ADV$37</f>
        <v>0</v>
      </c>
      <c r="K128" s="46">
        <f>'[1]2018-2019-2020'!ADW$37</f>
        <v>0</v>
      </c>
      <c r="L128" s="46">
        <f>'[1]2018-2019-2020'!ADX$37</f>
        <v>0</v>
      </c>
      <c r="M128" s="46">
        <f>'[1]2018-2019-2020'!ADY$37</f>
        <v>0</v>
      </c>
      <c r="N128" s="46">
        <f>'[1]2018-2019-2020'!ADZ$37</f>
        <v>0</v>
      </c>
      <c r="O128" s="46">
        <f>'[1]2018-2019-2020'!AEA$37</f>
        <v>0</v>
      </c>
      <c r="P128" s="46">
        <f>'[1]2018-2019-2020'!AEB$37</f>
        <v>0</v>
      </c>
      <c r="Q128" s="46">
        <f>'[1]2018-2019-2020'!AEC$37</f>
        <v>0</v>
      </c>
      <c r="R128" s="46">
        <f>'[1]2018-2019-2020'!AED$37</f>
        <v>0</v>
      </c>
      <c r="S128" s="46">
        <f>'[1]2018-2019-2020'!AEE$37</f>
        <v>0</v>
      </c>
      <c r="T128" s="46">
        <f>'[1]2018-2019-2020'!AEF$37</f>
        <v>0</v>
      </c>
      <c r="U128" s="46">
        <f>'[1]2018-2019-2020'!AEG$37</f>
        <v>0</v>
      </c>
      <c r="V128" s="46">
        <f>'[1]2018-2019-2020'!AEH$37</f>
        <v>0</v>
      </c>
      <c r="W128" s="46">
        <f>'[1]2018-2019-2020'!AEI$37</f>
        <v>0</v>
      </c>
      <c r="X128" s="46">
        <f>'[1]2018-2019-2020'!AEJ$37</f>
        <v>0</v>
      </c>
      <c r="Y128" s="46">
        <f>'[1]2018-2019-2020'!AEK$37</f>
        <v>0</v>
      </c>
      <c r="Z128" s="46">
        <f>'[1]2018-2019-2020'!AEL$37</f>
        <v>0</v>
      </c>
      <c r="AA128" s="46">
        <f>'[1]2018-2019-2020'!AEM$37</f>
        <v>0</v>
      </c>
      <c r="AB128" s="46">
        <f>'[1]2018-2019-2020'!AEN$37</f>
        <v>0</v>
      </c>
      <c r="AC128" s="46">
        <f>'[1]2018-2019-2020'!AEO$37</f>
        <v>0</v>
      </c>
      <c r="AD128" s="46">
        <f>'[1]2018-2019-2020'!AEP$37</f>
        <v>0</v>
      </c>
      <c r="AE128" s="46">
        <f>'[1]2018-2019-2020'!AEQ$37</f>
        <v>0</v>
      </c>
      <c r="AF128" s="46">
        <f>'[1]2018-2019-2020'!AER$37</f>
        <v>0</v>
      </c>
      <c r="AG128" s="46">
        <f>'[1]2018-2019-2020'!AES$37</f>
        <v>0</v>
      </c>
      <c r="AH128" s="46">
        <f>'[1]2018-2019-2020'!AET$37</f>
        <v>0</v>
      </c>
      <c r="AI128" s="46">
        <f>'[1]2018-2019-2020'!AEU$37</f>
        <v>0</v>
      </c>
      <c r="AJ128" s="46">
        <f>'[1]2018-2019-2020'!AEV$37</f>
        <v>0</v>
      </c>
    </row>
    <row r="129" spans="2:36">
      <c r="B129" s="83" t="s">
        <v>82</v>
      </c>
      <c r="C129" s="83"/>
      <c r="D129" s="84" t="s">
        <v>70</v>
      </c>
      <c r="E129" s="46">
        <v>17487.509999999998</v>
      </c>
      <c r="F129" s="46">
        <f>'[1]2018-2019-2020'!ADR$38</f>
        <v>0</v>
      </c>
      <c r="G129" s="46">
        <f>'[1]2018-2019-2020'!ADS$38</f>
        <v>0</v>
      </c>
      <c r="H129" s="46">
        <f>'[1]2018-2019-2020'!ADT$38</f>
        <v>0</v>
      </c>
      <c r="I129" s="46">
        <f>'[1]2018-2019-2020'!ADU$38</f>
        <v>17487.509999999998</v>
      </c>
      <c r="J129" s="46">
        <f>'[1]2018-2019-2020'!ADV$38</f>
        <v>17510.25</v>
      </c>
      <c r="K129" s="46">
        <f>'[1]2018-2019-2020'!ADW$38</f>
        <v>17534.07</v>
      </c>
      <c r="L129" s="46">
        <f>'[1]2018-2019-2020'!ADX$38</f>
        <v>17558.009999999998</v>
      </c>
      <c r="M129" s="46">
        <f>'[1]2018-2019-2020'!ADY$38</f>
        <v>17582.18</v>
      </c>
      <c r="N129" s="46">
        <f>'[1]2018-2019-2020'!ADZ$38</f>
        <v>17606.27</v>
      </c>
      <c r="O129" s="46">
        <f>'[1]2018-2019-2020'!AEA$38</f>
        <v>17630.27</v>
      </c>
      <c r="P129" s="46">
        <f>'[1]2018-2019-2020'!AEB$38</f>
        <v>0</v>
      </c>
      <c r="Q129" s="46">
        <f>'[1]2018-2019-2020'!AEC$38</f>
        <v>0</v>
      </c>
      <c r="R129" s="46">
        <f>'[1]2018-2019-2020'!AED$38</f>
        <v>17653.07</v>
      </c>
      <c r="S129" s="46">
        <f>'[1]2018-2019-2020'!AEE$38</f>
        <v>17677.05</v>
      </c>
      <c r="T129" s="46">
        <f>'[1]2018-2019-2020'!AEF$38</f>
        <v>17701.11</v>
      </c>
      <c r="U129" s="46">
        <f>'[1]2018-2019-2020'!AEG$38</f>
        <v>17725.060000000001</v>
      </c>
      <c r="V129" s="46">
        <f>'[1]2018-2019-2020'!AEH$38</f>
        <v>17749.09</v>
      </c>
      <c r="W129" s="46">
        <f>'[1]2018-2019-2020'!AEI$38</f>
        <v>17757.28</v>
      </c>
      <c r="X129" s="46">
        <f>'[1]2018-2019-2020'!AEJ$38</f>
        <v>17780.509999999998</v>
      </c>
      <c r="Y129" s="46">
        <f>'[1]2018-2019-2020'!AEK$38</f>
        <v>17803.580000000002</v>
      </c>
      <c r="Z129" s="46">
        <f>'[1]2018-2019-2020'!AEL$38</f>
        <v>17828.400000000001</v>
      </c>
      <c r="AA129" s="46">
        <f>'[1]2018-2019-2020'!AEM$38</f>
        <v>17852.150000000001</v>
      </c>
      <c r="AB129" s="46">
        <f>'[1]2018-2019-2020'!AEN$38</f>
        <v>17876.48</v>
      </c>
      <c r="AC129" s="46">
        <f>'[1]2018-2019-2020'!AEO$38</f>
        <v>17901.259999999998</v>
      </c>
      <c r="AD129" s="46">
        <f>'[1]2018-2019-2020'!AEP$38</f>
        <v>0</v>
      </c>
      <c r="AE129" s="46">
        <f>'[1]2018-2019-2020'!AEQ$38</f>
        <v>0</v>
      </c>
      <c r="AF129" s="46">
        <f>'[1]2018-2019-2020'!AER$38</f>
        <v>0</v>
      </c>
      <c r="AG129" s="46">
        <f>'[1]2018-2019-2020'!AES$38</f>
        <v>0</v>
      </c>
      <c r="AH129" s="46">
        <f>'[1]2018-2019-2020'!AET$38</f>
        <v>0</v>
      </c>
      <c r="AI129" s="46">
        <f>'[1]2018-2019-2020'!AEU$38</f>
        <v>0</v>
      </c>
      <c r="AJ129" s="46">
        <f>'[1]2018-2019-2020'!AEV$38</f>
        <v>0</v>
      </c>
    </row>
    <row r="130" spans="2:36">
      <c r="B130" s="83" t="s">
        <v>83</v>
      </c>
      <c r="C130" s="83"/>
      <c r="D130" s="84" t="s">
        <v>70</v>
      </c>
      <c r="E130" s="46"/>
      <c r="F130" s="46">
        <f>'[1]2018-2019-2020'!ADR$40</f>
        <v>0</v>
      </c>
      <c r="G130" s="46">
        <f>'[1]2018-2019-2020'!ADS$40</f>
        <v>0</v>
      </c>
      <c r="H130" s="46">
        <f>'[1]2018-2019-2020'!ADT$40</f>
        <v>0</v>
      </c>
      <c r="I130" s="46">
        <f>'[1]2018-2019-2020'!ADU$40</f>
        <v>0</v>
      </c>
      <c r="J130" s="46">
        <f>'[1]2018-2019-2020'!ADV$40</f>
        <v>0</v>
      </c>
      <c r="K130" s="46">
        <f>'[1]2018-2019-2020'!ADW$40</f>
        <v>0</v>
      </c>
      <c r="L130" s="46">
        <f>'[1]2018-2019-2020'!ADX$40</f>
        <v>0</v>
      </c>
      <c r="M130" s="46">
        <f>'[1]2018-2019-2020'!ADY$40</f>
        <v>0</v>
      </c>
      <c r="N130" s="46">
        <f>'[1]2018-2019-2020'!ADZ$40</f>
        <v>0</v>
      </c>
      <c r="O130" s="46">
        <f>'[1]2018-2019-2020'!AEA$40</f>
        <v>0</v>
      </c>
      <c r="P130" s="46">
        <f>'[1]2018-2019-2020'!AEB$40</f>
        <v>0</v>
      </c>
      <c r="Q130" s="46">
        <f>'[1]2018-2019-2020'!AEC$40</f>
        <v>0</v>
      </c>
      <c r="R130" s="46">
        <f>'[1]2018-2019-2020'!AED$40</f>
        <v>0</v>
      </c>
      <c r="S130" s="46">
        <f>'[1]2018-2019-2020'!AEE$40</f>
        <v>0</v>
      </c>
      <c r="T130" s="46">
        <f>'[1]2018-2019-2020'!AEF$40</f>
        <v>0</v>
      </c>
      <c r="U130" s="46">
        <f>'[1]2018-2019-2020'!AEG$40</f>
        <v>0</v>
      </c>
      <c r="V130" s="46">
        <f>'[1]2018-2019-2020'!AEH$40</f>
        <v>0</v>
      </c>
      <c r="W130" s="46">
        <f>'[1]2018-2019-2020'!AEI$40</f>
        <v>0</v>
      </c>
      <c r="X130" s="46">
        <f>'[1]2018-2019-2020'!AEJ$40</f>
        <v>0</v>
      </c>
      <c r="Y130" s="46">
        <f>'[1]2018-2019-2020'!AEK$40</f>
        <v>0</v>
      </c>
      <c r="Z130" s="46">
        <f>'[1]2018-2019-2020'!AEL$40</f>
        <v>0</v>
      </c>
      <c r="AA130" s="46">
        <f>'[1]2018-2019-2020'!AEM$40</f>
        <v>0</v>
      </c>
      <c r="AB130" s="46">
        <f>'[1]2018-2019-2020'!AEN$40</f>
        <v>0</v>
      </c>
      <c r="AC130" s="46">
        <f>'[1]2018-2019-2020'!AEO$40</f>
        <v>0</v>
      </c>
      <c r="AD130" s="46">
        <f>'[1]2018-2019-2020'!AEP$40</f>
        <v>0</v>
      </c>
      <c r="AE130" s="46">
        <f>'[1]2018-2019-2020'!AEQ$40</f>
        <v>0</v>
      </c>
      <c r="AF130" s="46">
        <f>'[1]2018-2019-2020'!AER$40</f>
        <v>0</v>
      </c>
      <c r="AG130" s="46">
        <f>'[1]2018-2019-2020'!AES$40</f>
        <v>0</v>
      </c>
      <c r="AH130" s="46">
        <f>'[1]2018-2019-2020'!AET$40</f>
        <v>0</v>
      </c>
      <c r="AI130" s="46">
        <f>'[1]2018-2019-2020'!AEU$40</f>
        <v>0</v>
      </c>
      <c r="AJ130" s="46">
        <f>'[1]2018-2019-2020'!AEV$40</f>
        <v>0</v>
      </c>
    </row>
    <row r="131" spans="2:36"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2:36"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2:36" ht="15" customHeight="1">
      <c r="B133" s="101" t="s">
        <v>84</v>
      </c>
      <c r="C133" s="99"/>
      <c r="D133" s="103"/>
      <c r="E133" s="99">
        <v>31</v>
      </c>
      <c r="F133" s="99">
        <v>1</v>
      </c>
      <c r="G133" s="99">
        <v>2</v>
      </c>
      <c r="H133" s="99">
        <v>3</v>
      </c>
      <c r="I133" s="99">
        <v>4</v>
      </c>
      <c r="J133" s="99">
        <v>5</v>
      </c>
      <c r="K133" s="99">
        <v>6</v>
      </c>
      <c r="L133" s="99">
        <v>7</v>
      </c>
      <c r="M133" s="99">
        <v>8</v>
      </c>
      <c r="N133" s="99">
        <v>9</v>
      </c>
      <c r="O133" s="99">
        <v>10</v>
      </c>
      <c r="P133" s="99">
        <v>11</v>
      </c>
      <c r="Q133" s="99">
        <v>12</v>
      </c>
      <c r="R133" s="99">
        <v>13</v>
      </c>
      <c r="S133" s="99">
        <v>14</v>
      </c>
      <c r="T133" s="99">
        <v>15</v>
      </c>
      <c r="U133" s="99">
        <v>16</v>
      </c>
      <c r="V133" s="99">
        <v>17</v>
      </c>
      <c r="W133" s="99">
        <v>18</v>
      </c>
      <c r="X133" s="99">
        <v>19</v>
      </c>
      <c r="Y133" s="99">
        <v>20</v>
      </c>
      <c r="Z133" s="99">
        <v>21</v>
      </c>
      <c r="AA133" s="99">
        <v>22</v>
      </c>
      <c r="AB133" s="99">
        <v>23</v>
      </c>
      <c r="AC133" s="99">
        <v>24</v>
      </c>
      <c r="AD133" s="99">
        <v>25</v>
      </c>
      <c r="AE133" s="99">
        <v>26</v>
      </c>
      <c r="AF133" s="99">
        <v>27</v>
      </c>
      <c r="AG133" s="99">
        <v>28</v>
      </c>
      <c r="AH133" s="99">
        <v>29</v>
      </c>
      <c r="AI133" s="99">
        <v>30</v>
      </c>
      <c r="AJ133" s="99">
        <v>31</v>
      </c>
    </row>
    <row r="134" spans="2:36">
      <c r="B134" s="102"/>
      <c r="C134" s="98"/>
      <c r="D134" s="103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</row>
    <row r="135" spans="2:36">
      <c r="B135" s="83" t="s">
        <v>69</v>
      </c>
      <c r="C135" s="83"/>
      <c r="D135" s="84" t="s">
        <v>70</v>
      </c>
      <c r="E135" s="46">
        <f>E117</f>
        <v>15726.73</v>
      </c>
      <c r="F135" s="46">
        <f t="shared" ref="F135:F148" si="31">IF(F117=0,E135,F117)</f>
        <v>15726.73</v>
      </c>
      <c r="G135" s="46">
        <f t="shared" ref="G135:AJ143" si="32">IF(G117=0,F135,G117)</f>
        <v>15726.73</v>
      </c>
      <c r="H135" s="46">
        <f t="shared" si="32"/>
        <v>15726.73</v>
      </c>
      <c r="I135" s="46">
        <f t="shared" si="32"/>
        <v>15726.73</v>
      </c>
      <c r="J135" s="46">
        <f t="shared" si="32"/>
        <v>15726.73</v>
      </c>
      <c r="K135" s="46">
        <f t="shared" si="32"/>
        <v>15726.73</v>
      </c>
      <c r="L135" s="46">
        <f t="shared" si="32"/>
        <v>15726.73</v>
      </c>
      <c r="M135" s="46">
        <f t="shared" si="32"/>
        <v>15726.73</v>
      </c>
      <c r="N135" s="46">
        <f t="shared" si="32"/>
        <v>15726.73</v>
      </c>
      <c r="O135" s="46">
        <f t="shared" si="32"/>
        <v>15726.73</v>
      </c>
      <c r="P135" s="46">
        <f t="shared" si="32"/>
        <v>15726.73</v>
      </c>
      <c r="Q135" s="46">
        <f t="shared" si="32"/>
        <v>15726.73</v>
      </c>
      <c r="R135" s="46">
        <f t="shared" si="32"/>
        <v>15726.73</v>
      </c>
      <c r="S135" s="46">
        <f t="shared" si="32"/>
        <v>15729.37</v>
      </c>
      <c r="T135" s="46">
        <f t="shared" si="32"/>
        <v>15729.37</v>
      </c>
      <c r="U135" s="46">
        <f t="shared" si="32"/>
        <v>15729.37</v>
      </c>
      <c r="V135" s="46">
        <f t="shared" si="32"/>
        <v>15729.37</v>
      </c>
      <c r="W135" s="46">
        <f t="shared" si="32"/>
        <v>15729.37</v>
      </c>
      <c r="X135" s="46">
        <f t="shared" si="32"/>
        <v>15729.37</v>
      </c>
      <c r="Y135" s="46">
        <f t="shared" si="32"/>
        <v>15729.37</v>
      </c>
      <c r="Z135" s="46">
        <f t="shared" si="32"/>
        <v>15729.37</v>
      </c>
      <c r="AA135" s="46">
        <f t="shared" si="32"/>
        <v>15729.37</v>
      </c>
      <c r="AB135" s="46">
        <f t="shared" si="32"/>
        <v>15730.5</v>
      </c>
      <c r="AC135" s="46">
        <f t="shared" si="32"/>
        <v>15730.5</v>
      </c>
      <c r="AD135" s="46">
        <f t="shared" si="32"/>
        <v>15730.5</v>
      </c>
      <c r="AE135" s="46">
        <f t="shared" si="32"/>
        <v>15730.5</v>
      </c>
      <c r="AF135" s="46">
        <f t="shared" si="32"/>
        <v>15730.5</v>
      </c>
      <c r="AG135" s="46">
        <f t="shared" si="32"/>
        <v>15730.5</v>
      </c>
      <c r="AH135" s="46">
        <f t="shared" si="32"/>
        <v>15730.5</v>
      </c>
      <c r="AI135" s="46">
        <f t="shared" si="32"/>
        <v>15730.5</v>
      </c>
      <c r="AJ135" s="46">
        <f t="shared" si="32"/>
        <v>15730.5</v>
      </c>
    </row>
    <row r="136" spans="2:36">
      <c r="B136" s="83" t="s">
        <v>71</v>
      </c>
      <c r="C136" s="83"/>
      <c r="D136" s="84" t="s">
        <v>70</v>
      </c>
      <c r="E136" s="46">
        <f t="shared" ref="E136:E148" si="33">E118</f>
        <v>24099.67</v>
      </c>
      <c r="F136" s="46">
        <f t="shared" si="31"/>
        <v>24099.67</v>
      </c>
      <c r="G136" s="46">
        <f t="shared" ref="G136:U136" si="34">IF(G118=0,F136,G118)</f>
        <v>24099.67</v>
      </c>
      <c r="H136" s="46">
        <f t="shared" si="34"/>
        <v>24099.67</v>
      </c>
      <c r="I136" s="46">
        <f t="shared" si="34"/>
        <v>24099.67</v>
      </c>
      <c r="J136" s="46">
        <f t="shared" si="34"/>
        <v>24123.05</v>
      </c>
      <c r="K136" s="46">
        <f t="shared" si="34"/>
        <v>24146.720000000001</v>
      </c>
      <c r="L136" s="46">
        <f t="shared" si="34"/>
        <v>24170.66</v>
      </c>
      <c r="M136" s="46">
        <f t="shared" si="34"/>
        <v>24194.639999999999</v>
      </c>
      <c r="N136" s="46">
        <f t="shared" si="34"/>
        <v>24219.08</v>
      </c>
      <c r="O136" s="46">
        <f t="shared" si="34"/>
        <v>24243</v>
      </c>
      <c r="P136" s="46">
        <f t="shared" si="34"/>
        <v>24243</v>
      </c>
      <c r="Q136" s="46">
        <f t="shared" si="34"/>
        <v>24243</v>
      </c>
      <c r="R136" s="46">
        <f t="shared" si="34"/>
        <v>24266.21</v>
      </c>
      <c r="S136" s="46">
        <f t="shared" si="34"/>
        <v>24290.44</v>
      </c>
      <c r="T136" s="46">
        <f t="shared" si="34"/>
        <v>24314.54</v>
      </c>
      <c r="U136" s="46">
        <f t="shared" si="34"/>
        <v>24338.41</v>
      </c>
      <c r="V136" s="46">
        <f t="shared" si="32"/>
        <v>24362.18</v>
      </c>
      <c r="W136" s="46">
        <f t="shared" si="32"/>
        <v>24383.62</v>
      </c>
      <c r="X136" s="46">
        <f t="shared" si="32"/>
        <v>24407.29</v>
      </c>
      <c r="Y136" s="46">
        <f t="shared" si="32"/>
        <v>24430.32</v>
      </c>
      <c r="Z136" s="46">
        <f t="shared" si="32"/>
        <v>24454.9</v>
      </c>
      <c r="AA136" s="46">
        <f t="shared" si="32"/>
        <v>24478.16</v>
      </c>
      <c r="AB136" s="46">
        <f t="shared" si="32"/>
        <v>24502.94</v>
      </c>
      <c r="AC136" s="46">
        <f t="shared" si="32"/>
        <v>24527.040000000001</v>
      </c>
      <c r="AD136" s="46">
        <f t="shared" si="32"/>
        <v>24527.040000000001</v>
      </c>
      <c r="AE136" s="46">
        <f t="shared" si="32"/>
        <v>24527.040000000001</v>
      </c>
      <c r="AF136" s="46">
        <f t="shared" si="32"/>
        <v>24527.040000000001</v>
      </c>
      <c r="AG136" s="46">
        <f t="shared" si="32"/>
        <v>24527.040000000001</v>
      </c>
      <c r="AH136" s="46">
        <f t="shared" si="32"/>
        <v>24527.040000000001</v>
      </c>
      <c r="AI136" s="46">
        <f t="shared" si="32"/>
        <v>24527.040000000001</v>
      </c>
      <c r="AJ136" s="46">
        <f t="shared" si="32"/>
        <v>24527.040000000001</v>
      </c>
    </row>
    <row r="137" spans="2:36">
      <c r="B137" s="83" t="s">
        <v>72</v>
      </c>
      <c r="C137" s="83"/>
      <c r="D137" s="84" t="s">
        <v>70</v>
      </c>
      <c r="E137" s="46">
        <f t="shared" si="33"/>
        <v>21645</v>
      </c>
      <c r="F137" s="46">
        <f t="shared" si="31"/>
        <v>21645</v>
      </c>
      <c r="G137" s="46">
        <f t="shared" si="32"/>
        <v>21645</v>
      </c>
      <c r="H137" s="46">
        <f t="shared" si="32"/>
        <v>21645</v>
      </c>
      <c r="I137" s="46">
        <f t="shared" si="32"/>
        <v>21645</v>
      </c>
      <c r="J137" s="46">
        <f t="shared" si="32"/>
        <v>21668</v>
      </c>
      <c r="K137" s="46">
        <f t="shared" si="32"/>
        <v>21691</v>
      </c>
      <c r="L137" s="46">
        <f t="shared" si="32"/>
        <v>21715</v>
      </c>
      <c r="M137" s="46">
        <f t="shared" si="32"/>
        <v>21738</v>
      </c>
      <c r="N137" s="46">
        <f t="shared" si="32"/>
        <v>21762</v>
      </c>
      <c r="O137" s="46">
        <f t="shared" si="32"/>
        <v>21787</v>
      </c>
      <c r="P137" s="46">
        <f t="shared" si="32"/>
        <v>21787</v>
      </c>
      <c r="Q137" s="46">
        <f t="shared" si="32"/>
        <v>21787</v>
      </c>
      <c r="R137" s="46">
        <f t="shared" si="32"/>
        <v>21807</v>
      </c>
      <c r="S137" s="46">
        <f t="shared" si="32"/>
        <v>21827</v>
      </c>
      <c r="T137" s="46">
        <f t="shared" si="32"/>
        <v>21851</v>
      </c>
      <c r="U137" s="46">
        <f t="shared" si="32"/>
        <v>21874</v>
      </c>
      <c r="V137" s="46">
        <f t="shared" si="32"/>
        <v>21898</v>
      </c>
      <c r="W137" s="46">
        <f t="shared" si="32"/>
        <v>21917</v>
      </c>
      <c r="X137" s="46">
        <f t="shared" si="32"/>
        <v>21939</v>
      </c>
      <c r="Y137" s="46">
        <f t="shared" si="32"/>
        <v>21962</v>
      </c>
      <c r="Z137" s="46">
        <f t="shared" si="32"/>
        <v>21986</v>
      </c>
      <c r="AA137" s="46">
        <f t="shared" si="32"/>
        <v>22009</v>
      </c>
      <c r="AB137" s="46">
        <f t="shared" si="32"/>
        <v>22033</v>
      </c>
      <c r="AC137" s="46">
        <f t="shared" si="32"/>
        <v>22058</v>
      </c>
      <c r="AD137" s="46">
        <f t="shared" si="32"/>
        <v>22058</v>
      </c>
      <c r="AE137" s="46">
        <f t="shared" si="32"/>
        <v>22058</v>
      </c>
      <c r="AF137" s="46">
        <f t="shared" si="32"/>
        <v>22058</v>
      </c>
      <c r="AG137" s="46">
        <f t="shared" si="32"/>
        <v>22058</v>
      </c>
      <c r="AH137" s="46">
        <f t="shared" si="32"/>
        <v>22058</v>
      </c>
      <c r="AI137" s="46">
        <f t="shared" si="32"/>
        <v>22058</v>
      </c>
      <c r="AJ137" s="46">
        <f t="shared" si="32"/>
        <v>22058</v>
      </c>
    </row>
    <row r="138" spans="2:36">
      <c r="B138" s="83" t="s">
        <v>73</v>
      </c>
      <c r="C138" s="83"/>
      <c r="D138" s="84" t="s">
        <v>70</v>
      </c>
      <c r="E138" s="46">
        <f t="shared" si="33"/>
        <v>27454</v>
      </c>
      <c r="F138" s="46">
        <f t="shared" si="31"/>
        <v>27454</v>
      </c>
      <c r="G138" s="46">
        <f t="shared" si="32"/>
        <v>27454</v>
      </c>
      <c r="H138" s="46">
        <f t="shared" si="32"/>
        <v>27454</v>
      </c>
      <c r="I138" s="46">
        <f t="shared" si="32"/>
        <v>27454</v>
      </c>
      <c r="J138" s="46">
        <f t="shared" si="32"/>
        <v>27457</v>
      </c>
      <c r="K138" s="46">
        <f t="shared" si="32"/>
        <v>27463</v>
      </c>
      <c r="L138" s="46">
        <f t="shared" si="32"/>
        <v>27470</v>
      </c>
      <c r="M138" s="46">
        <f t="shared" si="32"/>
        <v>27476</v>
      </c>
      <c r="N138" s="46">
        <f t="shared" si="32"/>
        <v>27488</v>
      </c>
      <c r="O138" s="46">
        <f t="shared" si="32"/>
        <v>27492</v>
      </c>
      <c r="P138" s="46">
        <f t="shared" si="32"/>
        <v>27492</v>
      </c>
      <c r="Q138" s="46">
        <f t="shared" si="32"/>
        <v>27492</v>
      </c>
      <c r="R138" s="46">
        <f t="shared" si="32"/>
        <v>27496</v>
      </c>
      <c r="S138" s="46">
        <f t="shared" si="32"/>
        <v>27503</v>
      </c>
      <c r="T138" s="46">
        <f t="shared" si="32"/>
        <v>27510</v>
      </c>
      <c r="U138" s="46">
        <f t="shared" si="32"/>
        <v>27521</v>
      </c>
      <c r="V138" s="46">
        <f t="shared" si="32"/>
        <v>27521</v>
      </c>
      <c r="W138" s="46">
        <f t="shared" si="32"/>
        <v>27524</v>
      </c>
      <c r="X138" s="46">
        <f t="shared" si="32"/>
        <v>27526</v>
      </c>
      <c r="Y138" s="46">
        <f t="shared" si="32"/>
        <v>27536</v>
      </c>
      <c r="Z138" s="46">
        <f t="shared" si="32"/>
        <v>27550</v>
      </c>
      <c r="AA138" s="46">
        <f t="shared" si="32"/>
        <v>27560</v>
      </c>
      <c r="AB138" s="46">
        <f t="shared" si="32"/>
        <v>27573</v>
      </c>
      <c r="AC138" s="46">
        <f t="shared" si="32"/>
        <v>27573</v>
      </c>
      <c r="AD138" s="46">
        <f t="shared" si="32"/>
        <v>27573</v>
      </c>
      <c r="AE138" s="46">
        <f t="shared" si="32"/>
        <v>27573</v>
      </c>
      <c r="AF138" s="46">
        <f t="shared" si="32"/>
        <v>27573</v>
      </c>
      <c r="AG138" s="46">
        <f t="shared" si="32"/>
        <v>27573</v>
      </c>
      <c r="AH138" s="46">
        <f t="shared" si="32"/>
        <v>27573</v>
      </c>
      <c r="AI138" s="46">
        <f t="shared" si="32"/>
        <v>27573</v>
      </c>
      <c r="AJ138" s="46">
        <f t="shared" si="32"/>
        <v>27573</v>
      </c>
    </row>
    <row r="139" spans="2:36">
      <c r="B139" s="83" t="s">
        <v>74</v>
      </c>
      <c r="C139" s="83"/>
      <c r="D139" s="84" t="s">
        <v>70</v>
      </c>
      <c r="E139" s="46">
        <f t="shared" si="33"/>
        <v>27338</v>
      </c>
      <c r="F139" s="46">
        <f t="shared" si="31"/>
        <v>27338</v>
      </c>
      <c r="G139" s="46">
        <f t="shared" si="32"/>
        <v>27338</v>
      </c>
      <c r="H139" s="46">
        <f t="shared" si="32"/>
        <v>27338</v>
      </c>
      <c r="I139" s="46">
        <f t="shared" si="32"/>
        <v>27338</v>
      </c>
      <c r="J139" s="46">
        <f t="shared" si="32"/>
        <v>27341</v>
      </c>
      <c r="K139" s="46">
        <f t="shared" si="32"/>
        <v>27347</v>
      </c>
      <c r="L139" s="46">
        <f t="shared" si="32"/>
        <v>27352</v>
      </c>
      <c r="M139" s="46">
        <f t="shared" si="32"/>
        <v>27356</v>
      </c>
      <c r="N139" s="46">
        <f t="shared" si="32"/>
        <v>27367</v>
      </c>
      <c r="O139" s="46">
        <f t="shared" si="32"/>
        <v>27371</v>
      </c>
      <c r="P139" s="46">
        <f t="shared" si="32"/>
        <v>27371</v>
      </c>
      <c r="Q139" s="46">
        <f t="shared" si="32"/>
        <v>27371</v>
      </c>
      <c r="R139" s="46">
        <f t="shared" si="32"/>
        <v>27375</v>
      </c>
      <c r="S139" s="46">
        <f t="shared" si="32"/>
        <v>27380</v>
      </c>
      <c r="T139" s="46">
        <f t="shared" si="32"/>
        <v>27386</v>
      </c>
      <c r="U139" s="46">
        <f t="shared" si="32"/>
        <v>27395</v>
      </c>
      <c r="V139" s="46">
        <f t="shared" si="32"/>
        <v>27395</v>
      </c>
      <c r="W139" s="46">
        <f t="shared" si="32"/>
        <v>27398</v>
      </c>
      <c r="X139" s="46">
        <f t="shared" si="32"/>
        <v>27399</v>
      </c>
      <c r="Y139" s="46">
        <f t="shared" si="32"/>
        <v>27407</v>
      </c>
      <c r="Z139" s="46">
        <f t="shared" si="32"/>
        <v>27419</v>
      </c>
      <c r="AA139" s="46">
        <f t="shared" si="32"/>
        <v>27428</v>
      </c>
      <c r="AB139" s="46">
        <f t="shared" si="32"/>
        <v>27438</v>
      </c>
      <c r="AC139" s="46">
        <f t="shared" si="32"/>
        <v>27438</v>
      </c>
      <c r="AD139" s="46">
        <f t="shared" si="32"/>
        <v>27438</v>
      </c>
      <c r="AE139" s="46">
        <f t="shared" si="32"/>
        <v>27438</v>
      </c>
      <c r="AF139" s="46">
        <f t="shared" si="32"/>
        <v>27438</v>
      </c>
      <c r="AG139" s="46">
        <f t="shared" si="32"/>
        <v>27438</v>
      </c>
      <c r="AH139" s="46">
        <f t="shared" si="32"/>
        <v>27438</v>
      </c>
      <c r="AI139" s="46">
        <f t="shared" si="32"/>
        <v>27438</v>
      </c>
      <c r="AJ139" s="46">
        <f t="shared" si="32"/>
        <v>27438</v>
      </c>
    </row>
    <row r="140" spans="2:36">
      <c r="B140" s="83" t="s">
        <v>75</v>
      </c>
      <c r="C140" s="83"/>
      <c r="D140" s="84" t="s">
        <v>70</v>
      </c>
      <c r="E140" s="46">
        <f t="shared" si="33"/>
        <v>5640</v>
      </c>
      <c r="F140" s="46">
        <f t="shared" si="31"/>
        <v>5640</v>
      </c>
      <c r="G140" s="46">
        <f t="shared" si="32"/>
        <v>5640</v>
      </c>
      <c r="H140" s="46">
        <f t="shared" si="32"/>
        <v>5640</v>
      </c>
      <c r="I140" s="46">
        <f t="shared" si="32"/>
        <v>5640</v>
      </c>
      <c r="J140" s="46">
        <f t="shared" si="32"/>
        <v>5640</v>
      </c>
      <c r="K140" s="46">
        <f t="shared" si="32"/>
        <v>5640</v>
      </c>
      <c r="L140" s="46">
        <f t="shared" si="32"/>
        <v>5640</v>
      </c>
      <c r="M140" s="46">
        <f t="shared" si="32"/>
        <v>5640</v>
      </c>
      <c r="N140" s="46">
        <f t="shared" si="32"/>
        <v>5640</v>
      </c>
      <c r="O140" s="46">
        <f t="shared" si="32"/>
        <v>5640</v>
      </c>
      <c r="P140" s="46">
        <f t="shared" si="32"/>
        <v>5640</v>
      </c>
      <c r="Q140" s="46">
        <f t="shared" si="32"/>
        <v>5640</v>
      </c>
      <c r="R140" s="46">
        <f t="shared" si="32"/>
        <v>5640</v>
      </c>
      <c r="S140" s="46">
        <f t="shared" si="32"/>
        <v>5640</v>
      </c>
      <c r="T140" s="46">
        <f t="shared" si="32"/>
        <v>5640</v>
      </c>
      <c r="U140" s="46">
        <f t="shared" si="32"/>
        <v>5640</v>
      </c>
      <c r="V140" s="46">
        <f t="shared" si="32"/>
        <v>5640</v>
      </c>
      <c r="W140" s="46">
        <f t="shared" si="32"/>
        <v>5640</v>
      </c>
      <c r="X140" s="46">
        <f t="shared" si="32"/>
        <v>5640</v>
      </c>
      <c r="Y140" s="46">
        <f t="shared" si="32"/>
        <v>5640</v>
      </c>
      <c r="Z140" s="46">
        <f t="shared" si="32"/>
        <v>5640</v>
      </c>
      <c r="AA140" s="46">
        <f t="shared" si="32"/>
        <v>5640</v>
      </c>
      <c r="AB140" s="46">
        <f t="shared" si="32"/>
        <v>5640</v>
      </c>
      <c r="AC140" s="46">
        <f t="shared" si="32"/>
        <v>5640</v>
      </c>
      <c r="AD140" s="46">
        <f t="shared" si="32"/>
        <v>5640</v>
      </c>
      <c r="AE140" s="46">
        <f t="shared" si="32"/>
        <v>5640</v>
      </c>
      <c r="AF140" s="46">
        <f t="shared" si="32"/>
        <v>5640</v>
      </c>
      <c r="AG140" s="46">
        <f t="shared" si="32"/>
        <v>5640</v>
      </c>
      <c r="AH140" s="46">
        <f t="shared" si="32"/>
        <v>5640</v>
      </c>
      <c r="AI140" s="46">
        <f t="shared" si="32"/>
        <v>5640</v>
      </c>
      <c r="AJ140" s="46">
        <f t="shared" si="32"/>
        <v>5640</v>
      </c>
    </row>
    <row r="141" spans="2:36">
      <c r="B141" s="83" t="s">
        <v>76</v>
      </c>
      <c r="C141" s="83"/>
      <c r="D141" s="84" t="s">
        <v>70</v>
      </c>
      <c r="E141" s="46">
        <f t="shared" si="33"/>
        <v>5629</v>
      </c>
      <c r="F141" s="46">
        <f t="shared" si="31"/>
        <v>5629</v>
      </c>
      <c r="G141" s="46">
        <f t="shared" si="32"/>
        <v>5629</v>
      </c>
      <c r="H141" s="46">
        <f t="shared" si="32"/>
        <v>5629</v>
      </c>
      <c r="I141" s="46">
        <f t="shared" si="32"/>
        <v>5629</v>
      </c>
      <c r="J141" s="46">
        <f t="shared" si="32"/>
        <v>5629</v>
      </c>
      <c r="K141" s="46">
        <f t="shared" si="32"/>
        <v>5629</v>
      </c>
      <c r="L141" s="46">
        <f t="shared" si="32"/>
        <v>5629</v>
      </c>
      <c r="M141" s="46">
        <f t="shared" si="32"/>
        <v>5629</v>
      </c>
      <c r="N141" s="46">
        <f t="shared" si="32"/>
        <v>5629</v>
      </c>
      <c r="O141" s="46">
        <f t="shared" si="32"/>
        <v>5629</v>
      </c>
      <c r="P141" s="46">
        <f t="shared" si="32"/>
        <v>5629</v>
      </c>
      <c r="Q141" s="46">
        <f t="shared" si="32"/>
        <v>5629</v>
      </c>
      <c r="R141" s="46">
        <f t="shared" si="32"/>
        <v>5629</v>
      </c>
      <c r="S141" s="46">
        <f t="shared" si="32"/>
        <v>5629</v>
      </c>
      <c r="T141" s="46">
        <f t="shared" si="32"/>
        <v>5629</v>
      </c>
      <c r="U141" s="46">
        <f t="shared" si="32"/>
        <v>5629</v>
      </c>
      <c r="V141" s="46">
        <f t="shared" si="32"/>
        <v>5629</v>
      </c>
      <c r="W141" s="46">
        <f t="shared" si="32"/>
        <v>5629</v>
      </c>
      <c r="X141" s="46">
        <f t="shared" si="32"/>
        <v>5629</v>
      </c>
      <c r="Y141" s="46">
        <f t="shared" si="32"/>
        <v>5629</v>
      </c>
      <c r="Z141" s="46">
        <f t="shared" si="32"/>
        <v>5629</v>
      </c>
      <c r="AA141" s="46">
        <f t="shared" si="32"/>
        <v>5629</v>
      </c>
      <c r="AB141" s="46">
        <f t="shared" si="32"/>
        <v>5629</v>
      </c>
      <c r="AC141" s="46">
        <f t="shared" si="32"/>
        <v>5629</v>
      </c>
      <c r="AD141" s="46">
        <f t="shared" si="32"/>
        <v>5629</v>
      </c>
      <c r="AE141" s="46">
        <f t="shared" si="32"/>
        <v>5629</v>
      </c>
      <c r="AF141" s="46">
        <f t="shared" si="32"/>
        <v>5629</v>
      </c>
      <c r="AG141" s="46">
        <f t="shared" si="32"/>
        <v>5629</v>
      </c>
      <c r="AH141" s="46">
        <f t="shared" si="32"/>
        <v>5629</v>
      </c>
      <c r="AI141" s="46">
        <f t="shared" si="32"/>
        <v>5629</v>
      </c>
      <c r="AJ141" s="46">
        <f t="shared" si="32"/>
        <v>5629</v>
      </c>
    </row>
    <row r="142" spans="2:36">
      <c r="B142" s="83" t="s">
        <v>77</v>
      </c>
      <c r="C142" s="83"/>
      <c r="D142" s="84" t="s">
        <v>70</v>
      </c>
      <c r="E142" s="46">
        <f t="shared" si="33"/>
        <v>7201</v>
      </c>
      <c r="F142" s="46">
        <f t="shared" si="31"/>
        <v>7201</v>
      </c>
      <c r="G142" s="46">
        <f t="shared" si="32"/>
        <v>7201</v>
      </c>
      <c r="H142" s="46">
        <f t="shared" si="32"/>
        <v>7201</v>
      </c>
      <c r="I142" s="46">
        <f t="shared" si="32"/>
        <v>7201</v>
      </c>
      <c r="J142" s="46">
        <f t="shared" si="32"/>
        <v>7215</v>
      </c>
      <c r="K142" s="46">
        <f t="shared" si="32"/>
        <v>7233</v>
      </c>
      <c r="L142" s="46">
        <f t="shared" si="32"/>
        <v>7249</v>
      </c>
      <c r="M142" s="46">
        <f t="shared" si="32"/>
        <v>7262</v>
      </c>
      <c r="N142" s="46">
        <f t="shared" si="32"/>
        <v>7280</v>
      </c>
      <c r="O142" s="46">
        <f t="shared" si="32"/>
        <v>7292</v>
      </c>
      <c r="P142" s="46">
        <f t="shared" si="32"/>
        <v>7292</v>
      </c>
      <c r="Q142" s="46">
        <f t="shared" si="32"/>
        <v>7292</v>
      </c>
      <c r="R142" s="46">
        <f t="shared" si="32"/>
        <v>7310</v>
      </c>
      <c r="S142" s="46">
        <f t="shared" si="32"/>
        <v>7325</v>
      </c>
      <c r="T142" s="46">
        <f t="shared" si="32"/>
        <v>7340</v>
      </c>
      <c r="U142" s="46">
        <f t="shared" si="32"/>
        <v>7352</v>
      </c>
      <c r="V142" s="46">
        <f t="shared" si="32"/>
        <v>7367</v>
      </c>
      <c r="W142" s="46">
        <f t="shared" si="32"/>
        <v>7381</v>
      </c>
      <c r="X142" s="46">
        <f t="shared" si="32"/>
        <v>7392</v>
      </c>
      <c r="Y142" s="46">
        <f t="shared" si="32"/>
        <v>7408</v>
      </c>
      <c r="Z142" s="46">
        <f t="shared" si="32"/>
        <v>7428</v>
      </c>
      <c r="AA142" s="46">
        <f t="shared" si="32"/>
        <v>7447</v>
      </c>
      <c r="AB142" s="46">
        <f t="shared" si="32"/>
        <v>7460</v>
      </c>
      <c r="AC142" s="46">
        <f t="shared" si="32"/>
        <v>7474</v>
      </c>
      <c r="AD142" s="46">
        <f t="shared" si="32"/>
        <v>7474</v>
      </c>
      <c r="AE142" s="46">
        <f t="shared" si="32"/>
        <v>7474</v>
      </c>
      <c r="AF142" s="46">
        <f t="shared" si="32"/>
        <v>7474</v>
      </c>
      <c r="AG142" s="46">
        <f t="shared" si="32"/>
        <v>7474</v>
      </c>
      <c r="AH142" s="46">
        <f t="shared" si="32"/>
        <v>7474</v>
      </c>
      <c r="AI142" s="46">
        <f t="shared" si="32"/>
        <v>7474</v>
      </c>
      <c r="AJ142" s="46">
        <f t="shared" si="32"/>
        <v>7474</v>
      </c>
    </row>
    <row r="143" spans="2:36">
      <c r="B143" s="83" t="s">
        <v>78</v>
      </c>
      <c r="C143" s="83"/>
      <c r="D143" s="84" t="s">
        <v>70</v>
      </c>
      <c r="E143" s="46">
        <f t="shared" si="33"/>
        <v>7198</v>
      </c>
      <c r="F143" s="46">
        <f t="shared" si="31"/>
        <v>7198</v>
      </c>
      <c r="G143" s="46">
        <f t="shared" si="32"/>
        <v>7198</v>
      </c>
      <c r="H143" s="46">
        <f t="shared" si="32"/>
        <v>7198</v>
      </c>
      <c r="I143" s="46">
        <f t="shared" si="32"/>
        <v>7198</v>
      </c>
      <c r="J143" s="46">
        <f t="shared" si="32"/>
        <v>7215</v>
      </c>
      <c r="K143" s="46">
        <f t="shared" si="32"/>
        <v>7233</v>
      </c>
      <c r="L143" s="46">
        <f t="shared" si="32"/>
        <v>7248</v>
      </c>
      <c r="M143" s="46">
        <f t="shared" si="32"/>
        <v>7266</v>
      </c>
      <c r="N143" s="46">
        <f t="shared" si="32"/>
        <v>7279</v>
      </c>
      <c r="O143" s="46">
        <f t="shared" si="32"/>
        <v>7292</v>
      </c>
      <c r="P143" s="46">
        <f t="shared" si="32"/>
        <v>7292</v>
      </c>
      <c r="Q143" s="46">
        <f t="shared" si="32"/>
        <v>7292</v>
      </c>
      <c r="R143" s="46">
        <f t="shared" si="32"/>
        <v>7309</v>
      </c>
      <c r="S143" s="46">
        <f t="shared" si="32"/>
        <v>7324</v>
      </c>
      <c r="T143" s="46">
        <f t="shared" si="32"/>
        <v>7338</v>
      </c>
      <c r="U143" s="46">
        <f t="shared" si="32"/>
        <v>7355</v>
      </c>
      <c r="V143" s="46">
        <f t="shared" si="32"/>
        <v>7365</v>
      </c>
      <c r="W143" s="46">
        <f t="shared" si="32"/>
        <v>7371</v>
      </c>
      <c r="X143" s="46">
        <f t="shared" si="32"/>
        <v>7392</v>
      </c>
      <c r="Y143" s="46">
        <f t="shared" si="32"/>
        <v>7408</v>
      </c>
      <c r="Z143" s="46">
        <f t="shared" si="32"/>
        <v>7427</v>
      </c>
      <c r="AA143" s="46">
        <f t="shared" si="32"/>
        <v>7442</v>
      </c>
      <c r="AB143" s="46">
        <f t="shared" si="32"/>
        <v>7461</v>
      </c>
      <c r="AC143" s="46">
        <f t="shared" si="32"/>
        <v>7474</v>
      </c>
      <c r="AD143" s="46">
        <f t="shared" si="32"/>
        <v>7474</v>
      </c>
      <c r="AE143" s="46">
        <f t="shared" si="32"/>
        <v>7474</v>
      </c>
      <c r="AF143" s="46">
        <f t="shared" si="32"/>
        <v>7474</v>
      </c>
      <c r="AG143" s="46">
        <f t="shared" si="32"/>
        <v>7474</v>
      </c>
      <c r="AH143" s="46">
        <f t="shared" si="32"/>
        <v>7474</v>
      </c>
      <c r="AI143" s="46">
        <f t="shared" si="32"/>
        <v>7474</v>
      </c>
      <c r="AJ143" s="46">
        <f t="shared" si="32"/>
        <v>7474</v>
      </c>
    </row>
    <row r="144" spans="2:36">
      <c r="B144" s="83" t="s">
        <v>79</v>
      </c>
      <c r="C144" s="83"/>
      <c r="D144" s="84" t="s">
        <v>70</v>
      </c>
      <c r="E144" s="46">
        <f t="shared" si="33"/>
        <v>16741.259999999998</v>
      </c>
      <c r="F144" s="46">
        <f t="shared" si="31"/>
        <v>16741.259999999998</v>
      </c>
      <c r="G144" s="46">
        <f t="shared" ref="G144:U144" si="35">IF(G126=0,F144,G126)</f>
        <v>16741.259999999998</v>
      </c>
      <c r="H144" s="46">
        <f t="shared" si="35"/>
        <v>16741.259999999998</v>
      </c>
      <c r="I144" s="46">
        <f t="shared" si="35"/>
        <v>16741.259999999998</v>
      </c>
      <c r="J144" s="46">
        <f t="shared" si="35"/>
        <v>16763.28</v>
      </c>
      <c r="K144" s="46">
        <f t="shared" si="35"/>
        <v>16787.169999999998</v>
      </c>
      <c r="L144" s="46">
        <f t="shared" si="35"/>
        <v>16811.099999999999</v>
      </c>
      <c r="M144" s="46">
        <f t="shared" si="35"/>
        <v>16835.28</v>
      </c>
      <c r="N144" s="46">
        <f t="shared" si="35"/>
        <v>16859.36</v>
      </c>
      <c r="O144" s="46">
        <f t="shared" si="35"/>
        <v>16883.37</v>
      </c>
      <c r="P144" s="46">
        <f t="shared" si="35"/>
        <v>16883.37</v>
      </c>
      <c r="Q144" s="46">
        <f t="shared" si="35"/>
        <v>16883.37</v>
      </c>
      <c r="R144" s="46">
        <f t="shared" si="35"/>
        <v>16908.72</v>
      </c>
      <c r="S144" s="46">
        <f t="shared" si="35"/>
        <v>16930.599999999999</v>
      </c>
      <c r="T144" s="46">
        <f t="shared" si="35"/>
        <v>16953.45</v>
      </c>
      <c r="U144" s="46">
        <f t="shared" si="35"/>
        <v>16977.36</v>
      </c>
      <c r="V144" s="46">
        <f t="shared" ref="G144:AJ148" si="36">IF(V126=0,U144,V126)</f>
        <v>17001.36</v>
      </c>
      <c r="W144" s="46">
        <f t="shared" si="36"/>
        <v>17023.189999999999</v>
      </c>
      <c r="X144" s="46">
        <f t="shared" si="36"/>
        <v>174045.5</v>
      </c>
      <c r="Y144" s="46">
        <f t="shared" si="36"/>
        <v>174068.5</v>
      </c>
      <c r="Z144" s="46">
        <f t="shared" si="36"/>
        <v>174093.32</v>
      </c>
      <c r="AA144" s="46">
        <f t="shared" si="36"/>
        <v>174117.07</v>
      </c>
      <c r="AB144" s="46">
        <f t="shared" si="36"/>
        <v>174141.4</v>
      </c>
      <c r="AC144" s="46">
        <f t="shared" si="36"/>
        <v>17166.2</v>
      </c>
      <c r="AD144" s="46">
        <f t="shared" si="36"/>
        <v>17166.2</v>
      </c>
      <c r="AE144" s="46">
        <f t="shared" si="36"/>
        <v>17166.2</v>
      </c>
      <c r="AF144" s="46">
        <f t="shared" si="36"/>
        <v>17166.2</v>
      </c>
      <c r="AG144" s="46">
        <f t="shared" si="36"/>
        <v>17166.2</v>
      </c>
      <c r="AH144" s="46">
        <f t="shared" si="36"/>
        <v>17166.2</v>
      </c>
      <c r="AI144" s="46">
        <f t="shared" si="36"/>
        <v>17166.2</v>
      </c>
      <c r="AJ144" s="46">
        <f t="shared" si="36"/>
        <v>17166.2</v>
      </c>
    </row>
    <row r="145" spans="2:39">
      <c r="B145" s="83" t="s">
        <v>80</v>
      </c>
      <c r="C145" s="83"/>
      <c r="D145" s="84" t="s">
        <v>70</v>
      </c>
      <c r="E145" s="46">
        <f t="shared" si="33"/>
        <v>0</v>
      </c>
      <c r="F145" s="46">
        <f t="shared" si="31"/>
        <v>0</v>
      </c>
      <c r="G145" s="46">
        <f t="shared" si="36"/>
        <v>0</v>
      </c>
      <c r="H145" s="46">
        <f t="shared" si="36"/>
        <v>0</v>
      </c>
      <c r="I145" s="46">
        <f t="shared" si="36"/>
        <v>0</v>
      </c>
      <c r="J145" s="46">
        <f t="shared" si="36"/>
        <v>0</v>
      </c>
      <c r="K145" s="46">
        <f t="shared" si="36"/>
        <v>0</v>
      </c>
      <c r="L145" s="46">
        <f t="shared" si="36"/>
        <v>0</v>
      </c>
      <c r="M145" s="46">
        <f t="shared" si="36"/>
        <v>0</v>
      </c>
      <c r="N145" s="46">
        <f t="shared" si="36"/>
        <v>0</v>
      </c>
      <c r="O145" s="46">
        <f t="shared" si="36"/>
        <v>0</v>
      </c>
      <c r="P145" s="46">
        <f t="shared" si="36"/>
        <v>0</v>
      </c>
      <c r="Q145" s="46">
        <f t="shared" si="36"/>
        <v>0</v>
      </c>
      <c r="R145" s="46">
        <f t="shared" si="36"/>
        <v>0</v>
      </c>
      <c r="S145" s="46">
        <f t="shared" si="36"/>
        <v>0</v>
      </c>
      <c r="T145" s="46">
        <f t="shared" si="36"/>
        <v>0</v>
      </c>
      <c r="U145" s="46">
        <f t="shared" si="36"/>
        <v>0</v>
      </c>
      <c r="V145" s="46">
        <f t="shared" si="36"/>
        <v>0</v>
      </c>
      <c r="W145" s="46">
        <f t="shared" si="36"/>
        <v>0</v>
      </c>
      <c r="X145" s="46">
        <f t="shared" si="36"/>
        <v>0</v>
      </c>
      <c r="Y145" s="46">
        <f t="shared" si="36"/>
        <v>0</v>
      </c>
      <c r="Z145" s="46">
        <f t="shared" si="36"/>
        <v>0</v>
      </c>
      <c r="AA145" s="46">
        <f t="shared" si="36"/>
        <v>0</v>
      </c>
      <c r="AB145" s="46">
        <f t="shared" si="36"/>
        <v>0</v>
      </c>
      <c r="AC145" s="46">
        <f t="shared" si="36"/>
        <v>0</v>
      </c>
      <c r="AD145" s="46">
        <f t="shared" si="36"/>
        <v>0</v>
      </c>
      <c r="AE145" s="46">
        <f t="shared" si="36"/>
        <v>0</v>
      </c>
      <c r="AF145" s="46">
        <f t="shared" si="36"/>
        <v>0</v>
      </c>
      <c r="AG145" s="46">
        <f t="shared" si="36"/>
        <v>0</v>
      </c>
      <c r="AH145" s="46">
        <f t="shared" si="36"/>
        <v>0</v>
      </c>
      <c r="AI145" s="46">
        <f t="shared" si="36"/>
        <v>0</v>
      </c>
      <c r="AJ145" s="46">
        <f t="shared" si="36"/>
        <v>0</v>
      </c>
    </row>
    <row r="146" spans="2:39">
      <c r="B146" s="83" t="s">
        <v>81</v>
      </c>
      <c r="C146" s="83"/>
      <c r="D146" s="84" t="s">
        <v>70</v>
      </c>
      <c r="E146" s="46">
        <f t="shared" si="33"/>
        <v>0</v>
      </c>
      <c r="F146" s="46">
        <f t="shared" si="31"/>
        <v>0</v>
      </c>
      <c r="G146" s="46">
        <f t="shared" si="36"/>
        <v>0</v>
      </c>
      <c r="H146" s="46">
        <f t="shared" si="36"/>
        <v>0</v>
      </c>
      <c r="I146" s="46">
        <f t="shared" si="36"/>
        <v>0</v>
      </c>
      <c r="J146" s="46">
        <f t="shared" si="36"/>
        <v>0</v>
      </c>
      <c r="K146" s="46">
        <f t="shared" si="36"/>
        <v>0</v>
      </c>
      <c r="L146" s="46">
        <f t="shared" si="36"/>
        <v>0</v>
      </c>
      <c r="M146" s="46">
        <f t="shared" si="36"/>
        <v>0</v>
      </c>
      <c r="N146" s="46">
        <f t="shared" si="36"/>
        <v>0</v>
      </c>
      <c r="O146" s="46">
        <f t="shared" si="36"/>
        <v>0</v>
      </c>
      <c r="P146" s="46">
        <f t="shared" si="36"/>
        <v>0</v>
      </c>
      <c r="Q146" s="46">
        <f t="shared" si="36"/>
        <v>0</v>
      </c>
      <c r="R146" s="46">
        <f t="shared" si="36"/>
        <v>0</v>
      </c>
      <c r="S146" s="46">
        <f t="shared" si="36"/>
        <v>0</v>
      </c>
      <c r="T146" s="46">
        <f t="shared" si="36"/>
        <v>0</v>
      </c>
      <c r="U146" s="46">
        <f t="shared" si="36"/>
        <v>0</v>
      </c>
      <c r="V146" s="46">
        <f t="shared" si="36"/>
        <v>0</v>
      </c>
      <c r="W146" s="46">
        <f t="shared" si="36"/>
        <v>0</v>
      </c>
      <c r="X146" s="46">
        <f t="shared" si="36"/>
        <v>0</v>
      </c>
      <c r="Y146" s="46">
        <f t="shared" si="36"/>
        <v>0</v>
      </c>
      <c r="Z146" s="46">
        <f t="shared" si="36"/>
        <v>0</v>
      </c>
      <c r="AA146" s="46">
        <f t="shared" si="36"/>
        <v>0</v>
      </c>
      <c r="AB146" s="46">
        <f t="shared" si="36"/>
        <v>0</v>
      </c>
      <c r="AC146" s="46">
        <f t="shared" si="36"/>
        <v>0</v>
      </c>
      <c r="AD146" s="46">
        <f t="shared" si="36"/>
        <v>0</v>
      </c>
      <c r="AE146" s="46">
        <f t="shared" si="36"/>
        <v>0</v>
      </c>
      <c r="AF146" s="46">
        <f t="shared" si="36"/>
        <v>0</v>
      </c>
      <c r="AG146" s="46">
        <f t="shared" si="36"/>
        <v>0</v>
      </c>
      <c r="AH146" s="46">
        <f t="shared" si="36"/>
        <v>0</v>
      </c>
      <c r="AI146" s="46">
        <f t="shared" si="36"/>
        <v>0</v>
      </c>
      <c r="AJ146" s="46">
        <f t="shared" si="36"/>
        <v>0</v>
      </c>
    </row>
    <row r="147" spans="2:39">
      <c r="B147" s="83" t="s">
        <v>82</v>
      </c>
      <c r="C147" s="83"/>
      <c r="D147" s="84" t="s">
        <v>70</v>
      </c>
      <c r="E147" s="46">
        <f t="shared" si="33"/>
        <v>17487.509999999998</v>
      </c>
      <c r="F147" s="46">
        <f t="shared" si="31"/>
        <v>17487.509999999998</v>
      </c>
      <c r="G147" s="46">
        <f t="shared" si="36"/>
        <v>17487.509999999998</v>
      </c>
      <c r="H147" s="46">
        <f t="shared" si="36"/>
        <v>17487.509999999998</v>
      </c>
      <c r="I147" s="46">
        <f t="shared" si="36"/>
        <v>17487.509999999998</v>
      </c>
      <c r="J147" s="46">
        <f t="shared" si="36"/>
        <v>17510.25</v>
      </c>
      <c r="K147" s="46">
        <f t="shared" si="36"/>
        <v>17534.07</v>
      </c>
      <c r="L147" s="46">
        <f t="shared" si="36"/>
        <v>17558.009999999998</v>
      </c>
      <c r="M147" s="46">
        <f t="shared" si="36"/>
        <v>17582.18</v>
      </c>
      <c r="N147" s="46">
        <f t="shared" si="36"/>
        <v>17606.27</v>
      </c>
      <c r="O147" s="46">
        <f t="shared" si="36"/>
        <v>17630.27</v>
      </c>
      <c r="P147" s="46">
        <f t="shared" si="36"/>
        <v>17630.27</v>
      </c>
      <c r="Q147" s="46">
        <f t="shared" si="36"/>
        <v>17630.27</v>
      </c>
      <c r="R147" s="46">
        <f t="shared" si="36"/>
        <v>17653.07</v>
      </c>
      <c r="S147" s="46">
        <f t="shared" si="36"/>
        <v>17677.05</v>
      </c>
      <c r="T147" s="46">
        <f t="shared" si="36"/>
        <v>17701.11</v>
      </c>
      <c r="U147" s="46">
        <f t="shared" si="36"/>
        <v>17725.060000000001</v>
      </c>
      <c r="V147" s="46">
        <f t="shared" si="36"/>
        <v>17749.09</v>
      </c>
      <c r="W147" s="46">
        <f t="shared" si="36"/>
        <v>17757.28</v>
      </c>
      <c r="X147" s="46">
        <f t="shared" si="36"/>
        <v>17780.509999999998</v>
      </c>
      <c r="Y147" s="46">
        <f t="shared" si="36"/>
        <v>17803.580000000002</v>
      </c>
      <c r="Z147" s="46">
        <f t="shared" si="36"/>
        <v>17828.400000000001</v>
      </c>
      <c r="AA147" s="46">
        <f t="shared" si="36"/>
        <v>17852.150000000001</v>
      </c>
      <c r="AB147" s="46">
        <f t="shared" si="36"/>
        <v>17876.48</v>
      </c>
      <c r="AC147" s="46">
        <f t="shared" si="36"/>
        <v>17901.259999999998</v>
      </c>
      <c r="AD147" s="46">
        <f t="shared" si="36"/>
        <v>17901.259999999998</v>
      </c>
      <c r="AE147" s="46">
        <f t="shared" si="36"/>
        <v>17901.259999999998</v>
      </c>
      <c r="AF147" s="46">
        <f t="shared" si="36"/>
        <v>17901.259999999998</v>
      </c>
      <c r="AG147" s="46">
        <f t="shared" si="36"/>
        <v>17901.259999999998</v>
      </c>
      <c r="AH147" s="46">
        <f t="shared" si="36"/>
        <v>17901.259999999998</v>
      </c>
      <c r="AI147" s="46">
        <f t="shared" si="36"/>
        <v>17901.259999999998</v>
      </c>
      <c r="AJ147" s="46">
        <f t="shared" si="36"/>
        <v>17901.259999999998</v>
      </c>
    </row>
    <row r="148" spans="2:39">
      <c r="B148" s="83" t="s">
        <v>83</v>
      </c>
      <c r="C148" s="83"/>
      <c r="D148" s="84" t="s">
        <v>70</v>
      </c>
      <c r="E148" s="46">
        <f t="shared" si="33"/>
        <v>0</v>
      </c>
      <c r="F148" s="46">
        <f t="shared" si="31"/>
        <v>0</v>
      </c>
      <c r="G148" s="46">
        <f t="shared" si="36"/>
        <v>0</v>
      </c>
      <c r="H148" s="46">
        <f t="shared" si="36"/>
        <v>0</v>
      </c>
      <c r="I148" s="46">
        <f t="shared" si="36"/>
        <v>0</v>
      </c>
      <c r="J148" s="46">
        <f t="shared" si="36"/>
        <v>0</v>
      </c>
      <c r="K148" s="46">
        <f t="shared" si="36"/>
        <v>0</v>
      </c>
      <c r="L148" s="46">
        <f t="shared" si="36"/>
        <v>0</v>
      </c>
      <c r="M148" s="46">
        <f t="shared" si="36"/>
        <v>0</v>
      </c>
      <c r="N148" s="46">
        <f t="shared" si="36"/>
        <v>0</v>
      </c>
      <c r="O148" s="46">
        <f t="shared" si="36"/>
        <v>0</v>
      </c>
      <c r="P148" s="46">
        <f t="shared" si="36"/>
        <v>0</v>
      </c>
      <c r="Q148" s="46">
        <f t="shared" si="36"/>
        <v>0</v>
      </c>
      <c r="R148" s="46">
        <f t="shared" si="36"/>
        <v>0</v>
      </c>
      <c r="S148" s="46">
        <f t="shared" si="36"/>
        <v>0</v>
      </c>
      <c r="T148" s="46">
        <f t="shared" si="36"/>
        <v>0</v>
      </c>
      <c r="U148" s="46">
        <f t="shared" si="36"/>
        <v>0</v>
      </c>
      <c r="V148" s="46">
        <f t="shared" si="36"/>
        <v>0</v>
      </c>
      <c r="W148" s="46">
        <f t="shared" si="36"/>
        <v>0</v>
      </c>
      <c r="X148" s="46">
        <f t="shared" si="36"/>
        <v>0</v>
      </c>
      <c r="Y148" s="46">
        <f t="shared" si="36"/>
        <v>0</v>
      </c>
      <c r="Z148" s="46">
        <f t="shared" si="36"/>
        <v>0</v>
      </c>
      <c r="AA148" s="46">
        <f t="shared" si="36"/>
        <v>0</v>
      </c>
      <c r="AB148" s="46">
        <f t="shared" si="36"/>
        <v>0</v>
      </c>
      <c r="AC148" s="46">
        <f t="shared" si="36"/>
        <v>0</v>
      </c>
      <c r="AD148" s="46">
        <f t="shared" si="36"/>
        <v>0</v>
      </c>
      <c r="AE148" s="46">
        <f t="shared" si="36"/>
        <v>0</v>
      </c>
      <c r="AF148" s="46">
        <f t="shared" si="36"/>
        <v>0</v>
      </c>
      <c r="AG148" s="46">
        <f t="shared" si="36"/>
        <v>0</v>
      </c>
      <c r="AH148" s="46">
        <f t="shared" si="36"/>
        <v>0</v>
      </c>
      <c r="AI148" s="46">
        <f t="shared" si="36"/>
        <v>0</v>
      </c>
      <c r="AJ148" s="46">
        <f t="shared" si="36"/>
        <v>0</v>
      </c>
    </row>
    <row r="149" spans="2:39"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39"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39">
      <c r="B151" s="101" t="s">
        <v>85</v>
      </c>
      <c r="C151" s="99"/>
      <c r="D151" s="103"/>
      <c r="E151" s="99">
        <v>31</v>
      </c>
      <c r="F151" s="99">
        <v>1</v>
      </c>
      <c r="G151" s="99">
        <v>2</v>
      </c>
      <c r="H151" s="99">
        <v>3</v>
      </c>
      <c r="I151" s="99">
        <v>4</v>
      </c>
      <c r="J151" s="99">
        <v>5</v>
      </c>
      <c r="K151" s="99">
        <v>6</v>
      </c>
      <c r="L151" s="99">
        <v>7</v>
      </c>
      <c r="M151" s="99">
        <v>8</v>
      </c>
      <c r="N151" s="99">
        <v>9</v>
      </c>
      <c r="O151" s="99">
        <v>10</v>
      </c>
      <c r="P151" s="99">
        <v>11</v>
      </c>
      <c r="Q151" s="99">
        <v>12</v>
      </c>
      <c r="R151" s="99">
        <v>13</v>
      </c>
      <c r="S151" s="99">
        <v>14</v>
      </c>
      <c r="T151" s="99">
        <v>15</v>
      </c>
      <c r="U151" s="99">
        <v>16</v>
      </c>
      <c r="V151" s="99">
        <v>17</v>
      </c>
      <c r="W151" s="99">
        <v>18</v>
      </c>
      <c r="X151" s="99">
        <v>19</v>
      </c>
      <c r="Y151" s="99">
        <v>20</v>
      </c>
      <c r="Z151" s="99">
        <v>21</v>
      </c>
      <c r="AA151" s="99">
        <v>22</v>
      </c>
      <c r="AB151" s="99">
        <v>23</v>
      </c>
      <c r="AC151" s="99">
        <v>24</v>
      </c>
      <c r="AD151" s="99">
        <v>25</v>
      </c>
      <c r="AE151" s="99">
        <v>26</v>
      </c>
      <c r="AF151" s="99">
        <v>27</v>
      </c>
      <c r="AG151" s="99">
        <v>28</v>
      </c>
      <c r="AH151" s="99">
        <v>29</v>
      </c>
      <c r="AI151" s="99">
        <v>30</v>
      </c>
      <c r="AJ151" s="99">
        <v>31</v>
      </c>
      <c r="AK151" s="100" t="s">
        <v>87</v>
      </c>
      <c r="AL151" s="97" t="s">
        <v>86</v>
      </c>
      <c r="AM151" s="104" t="s">
        <v>91</v>
      </c>
    </row>
    <row r="152" spans="2:39">
      <c r="B152" s="102"/>
      <c r="C152" s="98"/>
      <c r="D152" s="103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</row>
    <row r="153" spans="2:39">
      <c r="B153" s="83" t="s">
        <v>69</v>
      </c>
      <c r="C153" s="83"/>
      <c r="D153" s="84" t="s">
        <v>70</v>
      </c>
      <c r="E153" s="46"/>
      <c r="F153" s="46">
        <f t="shared" ref="F153:F166" si="37">F135-E135</f>
        <v>0</v>
      </c>
      <c r="G153" s="46">
        <f t="shared" ref="G153:AJ161" si="38">G135-F135</f>
        <v>0</v>
      </c>
      <c r="H153" s="46">
        <f t="shared" si="38"/>
        <v>0</v>
      </c>
      <c r="I153" s="46">
        <f t="shared" si="38"/>
        <v>0</v>
      </c>
      <c r="J153" s="46">
        <f t="shared" si="38"/>
        <v>0</v>
      </c>
      <c r="K153" s="46">
        <f t="shared" si="38"/>
        <v>0</v>
      </c>
      <c r="L153" s="46">
        <f t="shared" si="38"/>
        <v>0</v>
      </c>
      <c r="M153" s="46">
        <f t="shared" si="38"/>
        <v>0</v>
      </c>
      <c r="N153" s="46">
        <f t="shared" si="38"/>
        <v>0</v>
      </c>
      <c r="O153" s="46">
        <f t="shared" si="38"/>
        <v>0</v>
      </c>
      <c r="P153" s="46">
        <f t="shared" si="38"/>
        <v>0</v>
      </c>
      <c r="Q153" s="46">
        <f t="shared" si="38"/>
        <v>0</v>
      </c>
      <c r="R153" s="46">
        <f t="shared" si="38"/>
        <v>0</v>
      </c>
      <c r="S153" s="46">
        <f t="shared" si="38"/>
        <v>2.6400000000012369</v>
      </c>
      <c r="T153" s="46">
        <f t="shared" si="38"/>
        <v>0</v>
      </c>
      <c r="U153" s="46">
        <f t="shared" si="38"/>
        <v>0</v>
      </c>
      <c r="V153" s="46">
        <f t="shared" si="38"/>
        <v>0</v>
      </c>
      <c r="W153" s="46">
        <f t="shared" si="38"/>
        <v>0</v>
      </c>
      <c r="X153" s="46">
        <f t="shared" si="38"/>
        <v>0</v>
      </c>
      <c r="Y153" s="46">
        <f t="shared" si="38"/>
        <v>0</v>
      </c>
      <c r="Z153" s="46">
        <f t="shared" si="38"/>
        <v>0</v>
      </c>
      <c r="AA153" s="46">
        <f t="shared" si="38"/>
        <v>0</v>
      </c>
      <c r="AB153" s="46">
        <f t="shared" si="38"/>
        <v>1.1299999999991996</v>
      </c>
      <c r="AC153" s="46">
        <f t="shared" si="38"/>
        <v>0</v>
      </c>
      <c r="AD153" s="46">
        <f t="shared" si="38"/>
        <v>0</v>
      </c>
      <c r="AE153" s="46">
        <f t="shared" si="38"/>
        <v>0</v>
      </c>
      <c r="AF153" s="46">
        <f t="shared" si="38"/>
        <v>0</v>
      </c>
      <c r="AG153" s="46">
        <f t="shared" si="38"/>
        <v>0</v>
      </c>
      <c r="AH153" s="46">
        <f t="shared" si="38"/>
        <v>0</v>
      </c>
      <c r="AI153" s="46">
        <f t="shared" si="38"/>
        <v>0</v>
      </c>
      <c r="AJ153" s="46">
        <f t="shared" si="38"/>
        <v>0</v>
      </c>
      <c r="AK153" s="46">
        <f>SUM(F153:T153)</f>
        <v>2.6400000000012369</v>
      </c>
      <c r="AL153" s="46">
        <f>SUM(U153:AJ153)</f>
        <v>1.1299999999991996</v>
      </c>
      <c r="AM153" s="46">
        <f>SUM(AK153:AL153)</f>
        <v>3.7700000000004366</v>
      </c>
    </row>
    <row r="154" spans="2:39">
      <c r="B154" s="83" t="s">
        <v>71</v>
      </c>
      <c r="C154" s="83"/>
      <c r="D154" s="84" t="s">
        <v>70</v>
      </c>
      <c r="E154" s="46"/>
      <c r="F154" s="46">
        <f t="shared" si="37"/>
        <v>0</v>
      </c>
      <c r="G154" s="46">
        <f t="shared" ref="G154:U154" si="39">G136-F136</f>
        <v>0</v>
      </c>
      <c r="H154" s="46">
        <f t="shared" si="39"/>
        <v>0</v>
      </c>
      <c r="I154" s="46">
        <f t="shared" si="39"/>
        <v>0</v>
      </c>
      <c r="J154" s="46">
        <f t="shared" si="39"/>
        <v>23.380000000001019</v>
      </c>
      <c r="K154" s="46">
        <f t="shared" si="39"/>
        <v>23.670000000001892</v>
      </c>
      <c r="L154" s="46">
        <f t="shared" si="39"/>
        <v>23.93999999999869</v>
      </c>
      <c r="M154" s="46">
        <f t="shared" si="39"/>
        <v>23.979999999999563</v>
      </c>
      <c r="N154" s="46">
        <f t="shared" si="39"/>
        <v>24.440000000002328</v>
      </c>
      <c r="O154" s="46">
        <f t="shared" si="39"/>
        <v>23.919999999998254</v>
      </c>
      <c r="P154" s="46">
        <f t="shared" si="39"/>
        <v>0</v>
      </c>
      <c r="Q154" s="46">
        <f t="shared" si="39"/>
        <v>0</v>
      </c>
      <c r="R154" s="46">
        <f t="shared" si="39"/>
        <v>23.209999999999127</v>
      </c>
      <c r="S154" s="46">
        <f t="shared" si="39"/>
        <v>24.229999999999563</v>
      </c>
      <c r="T154" s="46">
        <f t="shared" si="39"/>
        <v>24.100000000002183</v>
      </c>
      <c r="U154" s="46">
        <f t="shared" si="39"/>
        <v>23.869999999998981</v>
      </c>
      <c r="V154" s="46">
        <f t="shared" si="38"/>
        <v>23.770000000000437</v>
      </c>
      <c r="W154" s="46">
        <f t="shared" si="38"/>
        <v>21.43999999999869</v>
      </c>
      <c r="X154" s="46">
        <f t="shared" si="38"/>
        <v>23.670000000001892</v>
      </c>
      <c r="Y154" s="46">
        <f t="shared" si="38"/>
        <v>23.029999999998836</v>
      </c>
      <c r="Z154" s="46">
        <f t="shared" si="38"/>
        <v>24.580000000001746</v>
      </c>
      <c r="AA154" s="46">
        <f t="shared" si="38"/>
        <v>23.259999999998399</v>
      </c>
      <c r="AB154" s="46">
        <f t="shared" si="38"/>
        <v>24.779999999998836</v>
      </c>
      <c r="AC154" s="46">
        <f t="shared" si="38"/>
        <v>24.100000000002183</v>
      </c>
      <c r="AD154" s="46">
        <f t="shared" si="38"/>
        <v>0</v>
      </c>
      <c r="AE154" s="46">
        <f t="shared" si="38"/>
        <v>0</v>
      </c>
      <c r="AF154" s="46">
        <f t="shared" si="38"/>
        <v>0</v>
      </c>
      <c r="AG154" s="46">
        <f t="shared" si="38"/>
        <v>0</v>
      </c>
      <c r="AH154" s="46">
        <f t="shared" si="38"/>
        <v>0</v>
      </c>
      <c r="AI154" s="46">
        <f t="shared" si="38"/>
        <v>0</v>
      </c>
      <c r="AJ154" s="46">
        <f t="shared" si="38"/>
        <v>0</v>
      </c>
      <c r="AK154" s="46">
        <f t="shared" ref="AK154:AK166" si="40">SUM(F154:T154)</f>
        <v>214.87000000000262</v>
      </c>
      <c r="AL154" s="46">
        <f t="shared" ref="AL154:AL166" si="41">SUM(U154:AJ154)</f>
        <v>212.5</v>
      </c>
      <c r="AM154" s="46">
        <f t="shared" ref="AM154:AM166" si="42">SUM(AK154:AL154)</f>
        <v>427.37000000000262</v>
      </c>
    </row>
    <row r="155" spans="2:39">
      <c r="B155" s="83" t="s">
        <v>72</v>
      </c>
      <c r="C155" s="83"/>
      <c r="D155" s="84" t="s">
        <v>70</v>
      </c>
      <c r="E155" s="46"/>
      <c r="F155" s="46">
        <f t="shared" si="37"/>
        <v>0</v>
      </c>
      <c r="G155" s="46">
        <f t="shared" si="38"/>
        <v>0</v>
      </c>
      <c r="H155" s="46">
        <f t="shared" si="38"/>
        <v>0</v>
      </c>
      <c r="I155" s="46">
        <f t="shared" si="38"/>
        <v>0</v>
      </c>
      <c r="J155" s="46">
        <f t="shared" si="38"/>
        <v>23</v>
      </c>
      <c r="K155" s="46">
        <f t="shared" si="38"/>
        <v>23</v>
      </c>
      <c r="L155" s="46">
        <f t="shared" si="38"/>
        <v>24</v>
      </c>
      <c r="M155" s="46">
        <f t="shared" si="38"/>
        <v>23</v>
      </c>
      <c r="N155" s="46">
        <f t="shared" si="38"/>
        <v>24</v>
      </c>
      <c r="O155" s="46">
        <f t="shared" si="38"/>
        <v>25</v>
      </c>
      <c r="P155" s="46">
        <f t="shared" si="38"/>
        <v>0</v>
      </c>
      <c r="Q155" s="46">
        <f t="shared" si="38"/>
        <v>0</v>
      </c>
      <c r="R155" s="46">
        <f t="shared" si="38"/>
        <v>20</v>
      </c>
      <c r="S155" s="46">
        <f t="shared" si="38"/>
        <v>20</v>
      </c>
      <c r="T155" s="46">
        <f t="shared" si="38"/>
        <v>24</v>
      </c>
      <c r="U155" s="46">
        <f t="shared" si="38"/>
        <v>23</v>
      </c>
      <c r="V155" s="46">
        <f t="shared" si="38"/>
        <v>24</v>
      </c>
      <c r="W155" s="46">
        <f t="shared" si="38"/>
        <v>19</v>
      </c>
      <c r="X155" s="46">
        <f t="shared" si="38"/>
        <v>22</v>
      </c>
      <c r="Y155" s="46">
        <f t="shared" si="38"/>
        <v>23</v>
      </c>
      <c r="Z155" s="46">
        <f t="shared" si="38"/>
        <v>24</v>
      </c>
      <c r="AA155" s="46">
        <f t="shared" si="38"/>
        <v>23</v>
      </c>
      <c r="AB155" s="46">
        <f t="shared" si="38"/>
        <v>24</v>
      </c>
      <c r="AC155" s="46">
        <f t="shared" si="38"/>
        <v>25</v>
      </c>
      <c r="AD155" s="46">
        <f t="shared" si="38"/>
        <v>0</v>
      </c>
      <c r="AE155" s="46">
        <f t="shared" si="38"/>
        <v>0</v>
      </c>
      <c r="AF155" s="46">
        <f t="shared" si="38"/>
        <v>0</v>
      </c>
      <c r="AG155" s="46">
        <f t="shared" si="38"/>
        <v>0</v>
      </c>
      <c r="AH155" s="46">
        <f t="shared" si="38"/>
        <v>0</v>
      </c>
      <c r="AI155" s="46">
        <f t="shared" si="38"/>
        <v>0</v>
      </c>
      <c r="AJ155" s="46">
        <f t="shared" si="38"/>
        <v>0</v>
      </c>
      <c r="AK155" s="46">
        <f t="shared" si="40"/>
        <v>206</v>
      </c>
      <c r="AL155" s="46">
        <f t="shared" si="41"/>
        <v>207</v>
      </c>
      <c r="AM155" s="46">
        <f t="shared" si="42"/>
        <v>413</v>
      </c>
    </row>
    <row r="156" spans="2:39">
      <c r="B156" s="83" t="s">
        <v>73</v>
      </c>
      <c r="C156" s="83"/>
      <c r="D156" s="84" t="s">
        <v>70</v>
      </c>
      <c r="E156" s="46"/>
      <c r="F156" s="46">
        <f t="shared" si="37"/>
        <v>0</v>
      </c>
      <c r="G156" s="46">
        <f t="shared" si="38"/>
        <v>0</v>
      </c>
      <c r="H156" s="46">
        <f t="shared" si="38"/>
        <v>0</v>
      </c>
      <c r="I156" s="46">
        <f t="shared" si="38"/>
        <v>0</v>
      </c>
      <c r="J156" s="46">
        <f t="shared" si="38"/>
        <v>3</v>
      </c>
      <c r="K156" s="46">
        <f t="shared" si="38"/>
        <v>6</v>
      </c>
      <c r="L156" s="46">
        <f t="shared" si="38"/>
        <v>7</v>
      </c>
      <c r="M156" s="46">
        <f t="shared" si="38"/>
        <v>6</v>
      </c>
      <c r="N156" s="46">
        <f t="shared" si="38"/>
        <v>12</v>
      </c>
      <c r="O156" s="46">
        <f t="shared" si="38"/>
        <v>4</v>
      </c>
      <c r="P156" s="46">
        <f t="shared" si="38"/>
        <v>0</v>
      </c>
      <c r="Q156" s="46">
        <f t="shared" si="38"/>
        <v>0</v>
      </c>
      <c r="R156" s="46">
        <f t="shared" si="38"/>
        <v>4</v>
      </c>
      <c r="S156" s="46">
        <f t="shared" si="38"/>
        <v>7</v>
      </c>
      <c r="T156" s="46">
        <f t="shared" si="38"/>
        <v>7</v>
      </c>
      <c r="U156" s="46">
        <f t="shared" si="38"/>
        <v>11</v>
      </c>
      <c r="V156" s="46">
        <f t="shared" si="38"/>
        <v>0</v>
      </c>
      <c r="W156" s="46">
        <f t="shared" si="38"/>
        <v>3</v>
      </c>
      <c r="X156" s="46">
        <f t="shared" si="38"/>
        <v>2</v>
      </c>
      <c r="Y156" s="46">
        <f t="shared" si="38"/>
        <v>10</v>
      </c>
      <c r="Z156" s="46">
        <f t="shared" si="38"/>
        <v>14</v>
      </c>
      <c r="AA156" s="46">
        <f t="shared" si="38"/>
        <v>10</v>
      </c>
      <c r="AB156" s="46">
        <f t="shared" si="38"/>
        <v>13</v>
      </c>
      <c r="AC156" s="46">
        <f t="shared" si="38"/>
        <v>0</v>
      </c>
      <c r="AD156" s="46">
        <f t="shared" si="38"/>
        <v>0</v>
      </c>
      <c r="AE156" s="46">
        <f t="shared" si="38"/>
        <v>0</v>
      </c>
      <c r="AF156" s="46">
        <f t="shared" si="38"/>
        <v>0</v>
      </c>
      <c r="AG156" s="46">
        <f t="shared" si="38"/>
        <v>0</v>
      </c>
      <c r="AH156" s="46">
        <f t="shared" si="38"/>
        <v>0</v>
      </c>
      <c r="AI156" s="46">
        <f t="shared" si="38"/>
        <v>0</v>
      </c>
      <c r="AJ156" s="46">
        <f t="shared" si="38"/>
        <v>0</v>
      </c>
      <c r="AK156" s="46">
        <f t="shared" si="40"/>
        <v>56</v>
      </c>
      <c r="AL156" s="46">
        <f t="shared" si="41"/>
        <v>63</v>
      </c>
      <c r="AM156" s="46">
        <f t="shared" si="42"/>
        <v>119</v>
      </c>
    </row>
    <row r="157" spans="2:39">
      <c r="B157" s="83" t="s">
        <v>74</v>
      </c>
      <c r="C157" s="83"/>
      <c r="D157" s="84" t="s">
        <v>70</v>
      </c>
      <c r="E157" s="46"/>
      <c r="F157" s="46">
        <f t="shared" si="37"/>
        <v>0</v>
      </c>
      <c r="G157" s="46">
        <f t="shared" si="38"/>
        <v>0</v>
      </c>
      <c r="H157" s="46">
        <f t="shared" si="38"/>
        <v>0</v>
      </c>
      <c r="I157" s="46">
        <f t="shared" si="38"/>
        <v>0</v>
      </c>
      <c r="J157" s="46">
        <f t="shared" si="38"/>
        <v>3</v>
      </c>
      <c r="K157" s="46">
        <f t="shared" si="38"/>
        <v>6</v>
      </c>
      <c r="L157" s="46">
        <f t="shared" si="38"/>
        <v>5</v>
      </c>
      <c r="M157" s="46">
        <f t="shared" si="38"/>
        <v>4</v>
      </c>
      <c r="N157" s="46">
        <f t="shared" si="38"/>
        <v>11</v>
      </c>
      <c r="O157" s="46">
        <f t="shared" si="38"/>
        <v>4</v>
      </c>
      <c r="P157" s="46">
        <f t="shared" si="38"/>
        <v>0</v>
      </c>
      <c r="Q157" s="46">
        <f t="shared" si="38"/>
        <v>0</v>
      </c>
      <c r="R157" s="46">
        <f t="shared" si="38"/>
        <v>4</v>
      </c>
      <c r="S157" s="46">
        <f t="shared" si="38"/>
        <v>5</v>
      </c>
      <c r="T157" s="46">
        <f t="shared" si="38"/>
        <v>6</v>
      </c>
      <c r="U157" s="46">
        <f t="shared" si="38"/>
        <v>9</v>
      </c>
      <c r="V157" s="46">
        <f t="shared" si="38"/>
        <v>0</v>
      </c>
      <c r="W157" s="46">
        <f t="shared" si="38"/>
        <v>3</v>
      </c>
      <c r="X157" s="46">
        <f t="shared" si="38"/>
        <v>1</v>
      </c>
      <c r="Y157" s="46">
        <f t="shared" si="38"/>
        <v>8</v>
      </c>
      <c r="Z157" s="46">
        <f t="shared" si="38"/>
        <v>12</v>
      </c>
      <c r="AA157" s="46">
        <f t="shared" si="38"/>
        <v>9</v>
      </c>
      <c r="AB157" s="46">
        <f t="shared" si="38"/>
        <v>10</v>
      </c>
      <c r="AC157" s="46">
        <f t="shared" si="38"/>
        <v>0</v>
      </c>
      <c r="AD157" s="46">
        <f t="shared" si="38"/>
        <v>0</v>
      </c>
      <c r="AE157" s="46">
        <f t="shared" si="38"/>
        <v>0</v>
      </c>
      <c r="AF157" s="46">
        <f t="shared" si="38"/>
        <v>0</v>
      </c>
      <c r="AG157" s="46">
        <f t="shared" si="38"/>
        <v>0</v>
      </c>
      <c r="AH157" s="46">
        <f t="shared" si="38"/>
        <v>0</v>
      </c>
      <c r="AI157" s="46">
        <f t="shared" si="38"/>
        <v>0</v>
      </c>
      <c r="AJ157" s="46">
        <f t="shared" si="38"/>
        <v>0</v>
      </c>
      <c r="AK157" s="46">
        <f t="shared" si="40"/>
        <v>48</v>
      </c>
      <c r="AL157" s="46">
        <f t="shared" si="41"/>
        <v>52</v>
      </c>
      <c r="AM157" s="46">
        <f t="shared" si="42"/>
        <v>100</v>
      </c>
    </row>
    <row r="158" spans="2:39">
      <c r="B158" s="83" t="s">
        <v>75</v>
      </c>
      <c r="C158" s="83"/>
      <c r="D158" s="84" t="s">
        <v>70</v>
      </c>
      <c r="E158" s="46"/>
      <c r="F158" s="46">
        <f t="shared" si="37"/>
        <v>0</v>
      </c>
      <c r="G158" s="46">
        <f t="shared" si="38"/>
        <v>0</v>
      </c>
      <c r="H158" s="46">
        <f t="shared" si="38"/>
        <v>0</v>
      </c>
      <c r="I158" s="46">
        <f t="shared" si="38"/>
        <v>0</v>
      </c>
      <c r="J158" s="46">
        <f t="shared" si="38"/>
        <v>0</v>
      </c>
      <c r="K158" s="46">
        <f t="shared" si="38"/>
        <v>0</v>
      </c>
      <c r="L158" s="46">
        <f t="shared" si="38"/>
        <v>0</v>
      </c>
      <c r="M158" s="46">
        <f t="shared" si="38"/>
        <v>0</v>
      </c>
      <c r="N158" s="46">
        <f t="shared" si="38"/>
        <v>0</v>
      </c>
      <c r="O158" s="46">
        <f t="shared" si="38"/>
        <v>0</v>
      </c>
      <c r="P158" s="46">
        <f t="shared" si="38"/>
        <v>0</v>
      </c>
      <c r="Q158" s="46">
        <f t="shared" si="38"/>
        <v>0</v>
      </c>
      <c r="R158" s="46">
        <f t="shared" si="38"/>
        <v>0</v>
      </c>
      <c r="S158" s="46">
        <f t="shared" si="38"/>
        <v>0</v>
      </c>
      <c r="T158" s="46">
        <f t="shared" si="38"/>
        <v>0</v>
      </c>
      <c r="U158" s="46">
        <f t="shared" si="38"/>
        <v>0</v>
      </c>
      <c r="V158" s="46">
        <f t="shared" si="38"/>
        <v>0</v>
      </c>
      <c r="W158" s="46">
        <f t="shared" si="38"/>
        <v>0</v>
      </c>
      <c r="X158" s="46">
        <f t="shared" si="38"/>
        <v>0</v>
      </c>
      <c r="Y158" s="46">
        <f t="shared" si="38"/>
        <v>0</v>
      </c>
      <c r="Z158" s="46">
        <f t="shared" si="38"/>
        <v>0</v>
      </c>
      <c r="AA158" s="46">
        <f t="shared" si="38"/>
        <v>0</v>
      </c>
      <c r="AB158" s="46">
        <f t="shared" si="38"/>
        <v>0</v>
      </c>
      <c r="AC158" s="46">
        <f t="shared" si="38"/>
        <v>0</v>
      </c>
      <c r="AD158" s="46">
        <f t="shared" si="38"/>
        <v>0</v>
      </c>
      <c r="AE158" s="46">
        <f t="shared" si="38"/>
        <v>0</v>
      </c>
      <c r="AF158" s="46">
        <f t="shared" si="38"/>
        <v>0</v>
      </c>
      <c r="AG158" s="46">
        <f t="shared" si="38"/>
        <v>0</v>
      </c>
      <c r="AH158" s="46">
        <f t="shared" si="38"/>
        <v>0</v>
      </c>
      <c r="AI158" s="46">
        <f t="shared" si="38"/>
        <v>0</v>
      </c>
      <c r="AJ158" s="46">
        <f t="shared" si="38"/>
        <v>0</v>
      </c>
      <c r="AK158" s="46">
        <f t="shared" si="40"/>
        <v>0</v>
      </c>
      <c r="AL158" s="46">
        <f t="shared" si="41"/>
        <v>0</v>
      </c>
      <c r="AM158" s="46">
        <f t="shared" si="42"/>
        <v>0</v>
      </c>
    </row>
    <row r="159" spans="2:39">
      <c r="B159" s="83" t="s">
        <v>76</v>
      </c>
      <c r="C159" s="83"/>
      <c r="D159" s="84" t="s">
        <v>70</v>
      </c>
      <c r="E159" s="46"/>
      <c r="F159" s="46">
        <f t="shared" si="37"/>
        <v>0</v>
      </c>
      <c r="G159" s="46">
        <f t="shared" si="38"/>
        <v>0</v>
      </c>
      <c r="H159" s="46">
        <f t="shared" si="38"/>
        <v>0</v>
      </c>
      <c r="I159" s="46">
        <f t="shared" si="38"/>
        <v>0</v>
      </c>
      <c r="J159" s="46">
        <f t="shared" si="38"/>
        <v>0</v>
      </c>
      <c r="K159" s="46">
        <f t="shared" si="38"/>
        <v>0</v>
      </c>
      <c r="L159" s="46">
        <f t="shared" si="38"/>
        <v>0</v>
      </c>
      <c r="M159" s="46">
        <f t="shared" si="38"/>
        <v>0</v>
      </c>
      <c r="N159" s="46">
        <f t="shared" si="38"/>
        <v>0</v>
      </c>
      <c r="O159" s="46">
        <f t="shared" si="38"/>
        <v>0</v>
      </c>
      <c r="P159" s="46">
        <f t="shared" si="38"/>
        <v>0</v>
      </c>
      <c r="Q159" s="46">
        <f t="shared" si="38"/>
        <v>0</v>
      </c>
      <c r="R159" s="46">
        <f t="shared" si="38"/>
        <v>0</v>
      </c>
      <c r="S159" s="46">
        <f t="shared" si="38"/>
        <v>0</v>
      </c>
      <c r="T159" s="46">
        <f t="shared" si="38"/>
        <v>0</v>
      </c>
      <c r="U159" s="46">
        <f t="shared" si="38"/>
        <v>0</v>
      </c>
      <c r="V159" s="46">
        <f t="shared" si="38"/>
        <v>0</v>
      </c>
      <c r="W159" s="46">
        <f t="shared" si="38"/>
        <v>0</v>
      </c>
      <c r="X159" s="46">
        <f t="shared" si="38"/>
        <v>0</v>
      </c>
      <c r="Y159" s="46">
        <f t="shared" si="38"/>
        <v>0</v>
      </c>
      <c r="Z159" s="46">
        <f t="shared" si="38"/>
        <v>0</v>
      </c>
      <c r="AA159" s="46">
        <f t="shared" si="38"/>
        <v>0</v>
      </c>
      <c r="AB159" s="46">
        <f t="shared" si="38"/>
        <v>0</v>
      </c>
      <c r="AC159" s="46">
        <f t="shared" si="38"/>
        <v>0</v>
      </c>
      <c r="AD159" s="46">
        <f t="shared" si="38"/>
        <v>0</v>
      </c>
      <c r="AE159" s="46">
        <f t="shared" si="38"/>
        <v>0</v>
      </c>
      <c r="AF159" s="46">
        <f t="shared" si="38"/>
        <v>0</v>
      </c>
      <c r="AG159" s="46">
        <f t="shared" si="38"/>
        <v>0</v>
      </c>
      <c r="AH159" s="46">
        <f t="shared" si="38"/>
        <v>0</v>
      </c>
      <c r="AI159" s="46">
        <f t="shared" si="38"/>
        <v>0</v>
      </c>
      <c r="AJ159" s="46">
        <f t="shared" si="38"/>
        <v>0</v>
      </c>
      <c r="AK159" s="46">
        <f t="shared" si="40"/>
        <v>0</v>
      </c>
      <c r="AL159" s="46">
        <f t="shared" si="41"/>
        <v>0</v>
      </c>
      <c r="AM159" s="46">
        <f t="shared" si="42"/>
        <v>0</v>
      </c>
    </row>
    <row r="160" spans="2:39">
      <c r="B160" s="83" t="s">
        <v>77</v>
      </c>
      <c r="C160" s="83"/>
      <c r="D160" s="84" t="s">
        <v>70</v>
      </c>
      <c r="E160" s="46"/>
      <c r="F160" s="46">
        <f t="shared" si="37"/>
        <v>0</v>
      </c>
      <c r="G160" s="46">
        <f t="shared" si="38"/>
        <v>0</v>
      </c>
      <c r="H160" s="46">
        <f t="shared" si="38"/>
        <v>0</v>
      </c>
      <c r="I160" s="46">
        <f t="shared" si="38"/>
        <v>0</v>
      </c>
      <c r="J160" s="46">
        <f t="shared" si="38"/>
        <v>14</v>
      </c>
      <c r="K160" s="46">
        <f t="shared" si="38"/>
        <v>18</v>
      </c>
      <c r="L160" s="46">
        <f t="shared" si="38"/>
        <v>16</v>
      </c>
      <c r="M160" s="46">
        <f t="shared" si="38"/>
        <v>13</v>
      </c>
      <c r="N160" s="46">
        <f t="shared" si="38"/>
        <v>18</v>
      </c>
      <c r="O160" s="46">
        <f t="shared" si="38"/>
        <v>12</v>
      </c>
      <c r="P160" s="46">
        <f t="shared" si="38"/>
        <v>0</v>
      </c>
      <c r="Q160" s="46">
        <f t="shared" si="38"/>
        <v>0</v>
      </c>
      <c r="R160" s="46">
        <f t="shared" si="38"/>
        <v>18</v>
      </c>
      <c r="S160" s="46">
        <f t="shared" si="38"/>
        <v>15</v>
      </c>
      <c r="T160" s="46">
        <f t="shared" si="38"/>
        <v>15</v>
      </c>
      <c r="U160" s="46">
        <f t="shared" si="38"/>
        <v>12</v>
      </c>
      <c r="V160" s="46">
        <f t="shared" si="38"/>
        <v>15</v>
      </c>
      <c r="W160" s="46">
        <f t="shared" si="38"/>
        <v>14</v>
      </c>
      <c r="X160" s="46">
        <f t="shared" si="38"/>
        <v>11</v>
      </c>
      <c r="Y160" s="46">
        <f t="shared" si="38"/>
        <v>16</v>
      </c>
      <c r="Z160" s="46">
        <f t="shared" si="38"/>
        <v>20</v>
      </c>
      <c r="AA160" s="46">
        <f t="shared" si="38"/>
        <v>19</v>
      </c>
      <c r="AB160" s="46">
        <f t="shared" si="38"/>
        <v>13</v>
      </c>
      <c r="AC160" s="46">
        <f t="shared" si="38"/>
        <v>14</v>
      </c>
      <c r="AD160" s="46">
        <f t="shared" si="38"/>
        <v>0</v>
      </c>
      <c r="AE160" s="46">
        <f t="shared" si="38"/>
        <v>0</v>
      </c>
      <c r="AF160" s="46">
        <f t="shared" si="38"/>
        <v>0</v>
      </c>
      <c r="AG160" s="46">
        <f t="shared" si="38"/>
        <v>0</v>
      </c>
      <c r="AH160" s="46">
        <f t="shared" si="38"/>
        <v>0</v>
      </c>
      <c r="AI160" s="46">
        <f t="shared" si="38"/>
        <v>0</v>
      </c>
      <c r="AJ160" s="46">
        <f t="shared" si="38"/>
        <v>0</v>
      </c>
      <c r="AK160" s="46">
        <f t="shared" si="40"/>
        <v>139</v>
      </c>
      <c r="AL160" s="46">
        <f t="shared" si="41"/>
        <v>134</v>
      </c>
      <c r="AM160" s="46">
        <f t="shared" si="42"/>
        <v>273</v>
      </c>
    </row>
    <row r="161" spans="2:39">
      <c r="B161" s="83" t="s">
        <v>78</v>
      </c>
      <c r="C161" s="83"/>
      <c r="D161" s="84" t="s">
        <v>70</v>
      </c>
      <c r="E161" s="46"/>
      <c r="F161" s="46">
        <f t="shared" si="37"/>
        <v>0</v>
      </c>
      <c r="G161" s="46">
        <f t="shared" si="38"/>
        <v>0</v>
      </c>
      <c r="H161" s="46">
        <f t="shared" si="38"/>
        <v>0</v>
      </c>
      <c r="I161" s="46">
        <f t="shared" si="38"/>
        <v>0</v>
      </c>
      <c r="J161" s="46">
        <f t="shared" si="38"/>
        <v>17</v>
      </c>
      <c r="K161" s="46">
        <f t="shared" si="38"/>
        <v>18</v>
      </c>
      <c r="L161" s="46">
        <f t="shared" si="38"/>
        <v>15</v>
      </c>
      <c r="M161" s="46">
        <f t="shared" si="38"/>
        <v>18</v>
      </c>
      <c r="N161" s="46">
        <f t="shared" si="38"/>
        <v>13</v>
      </c>
      <c r="O161" s="46">
        <f t="shared" si="38"/>
        <v>13</v>
      </c>
      <c r="P161" s="46">
        <f t="shared" si="38"/>
        <v>0</v>
      </c>
      <c r="Q161" s="46">
        <f t="shared" si="38"/>
        <v>0</v>
      </c>
      <c r="R161" s="46">
        <f t="shared" si="38"/>
        <v>17</v>
      </c>
      <c r="S161" s="46">
        <f t="shared" si="38"/>
        <v>15</v>
      </c>
      <c r="T161" s="46">
        <f t="shared" si="38"/>
        <v>14</v>
      </c>
      <c r="U161" s="46">
        <f t="shared" si="38"/>
        <v>17</v>
      </c>
      <c r="V161" s="46">
        <f t="shared" si="38"/>
        <v>10</v>
      </c>
      <c r="W161" s="46">
        <f t="shared" si="38"/>
        <v>6</v>
      </c>
      <c r="X161" s="46">
        <f t="shared" si="38"/>
        <v>21</v>
      </c>
      <c r="Y161" s="46">
        <f t="shared" si="38"/>
        <v>16</v>
      </c>
      <c r="Z161" s="46">
        <f t="shared" si="38"/>
        <v>19</v>
      </c>
      <c r="AA161" s="46">
        <f t="shared" si="38"/>
        <v>15</v>
      </c>
      <c r="AB161" s="46">
        <f t="shared" si="38"/>
        <v>19</v>
      </c>
      <c r="AC161" s="46">
        <f t="shared" si="38"/>
        <v>13</v>
      </c>
      <c r="AD161" s="46">
        <f t="shared" si="38"/>
        <v>0</v>
      </c>
      <c r="AE161" s="46">
        <f t="shared" si="38"/>
        <v>0</v>
      </c>
      <c r="AF161" s="46">
        <f t="shared" si="38"/>
        <v>0</v>
      </c>
      <c r="AG161" s="46">
        <f t="shared" si="38"/>
        <v>0</v>
      </c>
      <c r="AH161" s="46">
        <f t="shared" si="38"/>
        <v>0</v>
      </c>
      <c r="AI161" s="46">
        <f t="shared" si="38"/>
        <v>0</v>
      </c>
      <c r="AJ161" s="46">
        <f t="shared" si="38"/>
        <v>0</v>
      </c>
      <c r="AK161" s="46">
        <f t="shared" si="40"/>
        <v>140</v>
      </c>
      <c r="AL161" s="46">
        <f t="shared" si="41"/>
        <v>136</v>
      </c>
      <c r="AM161" s="46">
        <f t="shared" si="42"/>
        <v>276</v>
      </c>
    </row>
    <row r="162" spans="2:39">
      <c r="B162" s="83" t="s">
        <v>79</v>
      </c>
      <c r="C162" s="83"/>
      <c r="D162" s="84" t="s">
        <v>70</v>
      </c>
      <c r="E162" s="46"/>
      <c r="F162" s="46">
        <f t="shared" si="37"/>
        <v>0</v>
      </c>
      <c r="G162" s="46">
        <f t="shared" ref="G162:U162" si="43">G144-F144</f>
        <v>0</v>
      </c>
      <c r="H162" s="46">
        <f t="shared" si="43"/>
        <v>0</v>
      </c>
      <c r="I162" s="46">
        <f t="shared" si="43"/>
        <v>0</v>
      </c>
      <c r="J162" s="46">
        <f t="shared" si="43"/>
        <v>22.020000000000437</v>
      </c>
      <c r="K162" s="46">
        <f t="shared" si="43"/>
        <v>23.889999999999418</v>
      </c>
      <c r="L162" s="46">
        <f t="shared" si="43"/>
        <v>23.930000000000291</v>
      </c>
      <c r="M162" s="46">
        <f t="shared" si="43"/>
        <v>24.180000000000291</v>
      </c>
      <c r="N162" s="46">
        <f t="shared" si="43"/>
        <v>24.080000000001746</v>
      </c>
      <c r="O162" s="46">
        <f t="shared" si="43"/>
        <v>24.009999999998399</v>
      </c>
      <c r="P162" s="46">
        <f t="shared" si="43"/>
        <v>0</v>
      </c>
      <c r="Q162" s="46">
        <f t="shared" si="43"/>
        <v>0</v>
      </c>
      <c r="R162" s="46">
        <f t="shared" si="43"/>
        <v>25.350000000002183</v>
      </c>
      <c r="S162" s="46">
        <f t="shared" si="43"/>
        <v>21.879999999997381</v>
      </c>
      <c r="T162" s="46">
        <f t="shared" si="43"/>
        <v>22.850000000002183</v>
      </c>
      <c r="U162" s="46">
        <f t="shared" si="43"/>
        <v>23.909999999999854</v>
      </c>
      <c r="V162" s="46">
        <f t="shared" ref="G162:AJ166" si="44">V144-U144</f>
        <v>24</v>
      </c>
      <c r="W162" s="46">
        <f t="shared" si="44"/>
        <v>21.829999999998108</v>
      </c>
      <c r="X162" s="46">
        <f t="shared" si="44"/>
        <v>157022.31</v>
      </c>
      <c r="Y162" s="46">
        <f t="shared" si="44"/>
        <v>23</v>
      </c>
      <c r="Z162" s="46">
        <f t="shared" si="44"/>
        <v>24.820000000006985</v>
      </c>
      <c r="AA162" s="46">
        <f t="shared" si="44"/>
        <v>23.75</v>
      </c>
      <c r="AB162" s="46">
        <f t="shared" si="44"/>
        <v>24.329999999987194</v>
      </c>
      <c r="AC162" s="46">
        <f t="shared" si="44"/>
        <v>-156975.19999999998</v>
      </c>
      <c r="AD162" s="46">
        <f t="shared" si="44"/>
        <v>0</v>
      </c>
      <c r="AE162" s="46">
        <f t="shared" si="44"/>
        <v>0</v>
      </c>
      <c r="AF162" s="46">
        <f t="shared" si="44"/>
        <v>0</v>
      </c>
      <c r="AG162" s="46">
        <f t="shared" si="44"/>
        <v>0</v>
      </c>
      <c r="AH162" s="46">
        <f t="shared" si="44"/>
        <v>0</v>
      </c>
      <c r="AI162" s="46">
        <f t="shared" si="44"/>
        <v>0</v>
      </c>
      <c r="AJ162" s="46">
        <f t="shared" si="44"/>
        <v>0</v>
      </c>
      <c r="AK162" s="46">
        <f t="shared" si="40"/>
        <v>212.19000000000233</v>
      </c>
      <c r="AL162" s="46">
        <f t="shared" si="41"/>
        <v>212.75</v>
      </c>
      <c r="AM162" s="46">
        <f t="shared" si="42"/>
        <v>424.94000000000233</v>
      </c>
    </row>
    <row r="163" spans="2:39">
      <c r="B163" s="83" t="s">
        <v>80</v>
      </c>
      <c r="C163" s="83"/>
      <c r="D163" s="84" t="s">
        <v>70</v>
      </c>
      <c r="E163" s="46"/>
      <c r="F163" s="46">
        <f t="shared" si="37"/>
        <v>0</v>
      </c>
      <c r="G163" s="46">
        <f t="shared" si="44"/>
        <v>0</v>
      </c>
      <c r="H163" s="46">
        <f t="shared" si="44"/>
        <v>0</v>
      </c>
      <c r="I163" s="46">
        <f t="shared" si="44"/>
        <v>0</v>
      </c>
      <c r="J163" s="46">
        <f t="shared" si="44"/>
        <v>0</v>
      </c>
      <c r="K163" s="46">
        <f t="shared" si="44"/>
        <v>0</v>
      </c>
      <c r="L163" s="46">
        <f t="shared" si="44"/>
        <v>0</v>
      </c>
      <c r="M163" s="46">
        <f t="shared" si="44"/>
        <v>0</v>
      </c>
      <c r="N163" s="46">
        <f t="shared" si="44"/>
        <v>0</v>
      </c>
      <c r="O163" s="46">
        <f t="shared" si="44"/>
        <v>0</v>
      </c>
      <c r="P163" s="46">
        <f t="shared" si="44"/>
        <v>0</v>
      </c>
      <c r="Q163" s="46">
        <f t="shared" si="44"/>
        <v>0</v>
      </c>
      <c r="R163" s="46">
        <f t="shared" si="44"/>
        <v>0</v>
      </c>
      <c r="S163" s="46">
        <f t="shared" si="44"/>
        <v>0</v>
      </c>
      <c r="T163" s="46">
        <f t="shared" si="44"/>
        <v>0</v>
      </c>
      <c r="U163" s="46">
        <f t="shared" si="44"/>
        <v>0</v>
      </c>
      <c r="V163" s="46">
        <f t="shared" si="44"/>
        <v>0</v>
      </c>
      <c r="W163" s="46">
        <f t="shared" si="44"/>
        <v>0</v>
      </c>
      <c r="X163" s="46">
        <f t="shared" si="44"/>
        <v>0</v>
      </c>
      <c r="Y163" s="46">
        <f t="shared" si="44"/>
        <v>0</v>
      </c>
      <c r="Z163" s="46">
        <f t="shared" si="44"/>
        <v>0</v>
      </c>
      <c r="AA163" s="46">
        <f t="shared" si="44"/>
        <v>0</v>
      </c>
      <c r="AB163" s="46">
        <f t="shared" si="44"/>
        <v>0</v>
      </c>
      <c r="AC163" s="46">
        <f t="shared" si="44"/>
        <v>0</v>
      </c>
      <c r="AD163" s="46">
        <f t="shared" si="44"/>
        <v>0</v>
      </c>
      <c r="AE163" s="46">
        <f t="shared" si="44"/>
        <v>0</v>
      </c>
      <c r="AF163" s="46">
        <f t="shared" si="44"/>
        <v>0</v>
      </c>
      <c r="AG163" s="46">
        <f t="shared" si="44"/>
        <v>0</v>
      </c>
      <c r="AH163" s="46">
        <f t="shared" si="44"/>
        <v>0</v>
      </c>
      <c r="AI163" s="46">
        <f t="shared" si="44"/>
        <v>0</v>
      </c>
      <c r="AJ163" s="46">
        <f t="shared" si="44"/>
        <v>0</v>
      </c>
      <c r="AK163" s="46">
        <f t="shared" si="40"/>
        <v>0</v>
      </c>
      <c r="AL163" s="46">
        <f t="shared" si="41"/>
        <v>0</v>
      </c>
      <c r="AM163" s="46">
        <f t="shared" si="42"/>
        <v>0</v>
      </c>
    </row>
    <row r="164" spans="2:39">
      <c r="B164" s="83" t="s">
        <v>81</v>
      </c>
      <c r="C164" s="83"/>
      <c r="D164" s="84" t="s">
        <v>70</v>
      </c>
      <c r="E164" s="46"/>
      <c r="F164" s="46">
        <f t="shared" si="37"/>
        <v>0</v>
      </c>
      <c r="G164" s="46">
        <f t="shared" si="44"/>
        <v>0</v>
      </c>
      <c r="H164" s="46">
        <f t="shared" si="44"/>
        <v>0</v>
      </c>
      <c r="I164" s="46">
        <f t="shared" si="44"/>
        <v>0</v>
      </c>
      <c r="J164" s="46">
        <f t="shared" si="44"/>
        <v>0</v>
      </c>
      <c r="K164" s="46">
        <f t="shared" si="44"/>
        <v>0</v>
      </c>
      <c r="L164" s="46">
        <f t="shared" si="44"/>
        <v>0</v>
      </c>
      <c r="M164" s="46">
        <f t="shared" si="44"/>
        <v>0</v>
      </c>
      <c r="N164" s="46">
        <f t="shared" si="44"/>
        <v>0</v>
      </c>
      <c r="O164" s="46">
        <f t="shared" si="44"/>
        <v>0</v>
      </c>
      <c r="P164" s="46">
        <f t="shared" si="44"/>
        <v>0</v>
      </c>
      <c r="Q164" s="46">
        <f t="shared" si="44"/>
        <v>0</v>
      </c>
      <c r="R164" s="46">
        <f t="shared" si="44"/>
        <v>0</v>
      </c>
      <c r="S164" s="46">
        <f t="shared" si="44"/>
        <v>0</v>
      </c>
      <c r="T164" s="46">
        <f t="shared" si="44"/>
        <v>0</v>
      </c>
      <c r="U164" s="46">
        <f t="shared" si="44"/>
        <v>0</v>
      </c>
      <c r="V164" s="46">
        <f t="shared" si="44"/>
        <v>0</v>
      </c>
      <c r="W164" s="46">
        <f t="shared" si="44"/>
        <v>0</v>
      </c>
      <c r="X164" s="46">
        <f t="shared" si="44"/>
        <v>0</v>
      </c>
      <c r="Y164" s="46">
        <f t="shared" si="44"/>
        <v>0</v>
      </c>
      <c r="Z164" s="46">
        <f t="shared" si="44"/>
        <v>0</v>
      </c>
      <c r="AA164" s="46">
        <f t="shared" si="44"/>
        <v>0</v>
      </c>
      <c r="AB164" s="46">
        <f t="shared" si="44"/>
        <v>0</v>
      </c>
      <c r="AC164" s="46">
        <f t="shared" si="44"/>
        <v>0</v>
      </c>
      <c r="AD164" s="46">
        <f t="shared" si="44"/>
        <v>0</v>
      </c>
      <c r="AE164" s="46">
        <f t="shared" si="44"/>
        <v>0</v>
      </c>
      <c r="AF164" s="46">
        <f t="shared" si="44"/>
        <v>0</v>
      </c>
      <c r="AG164" s="46">
        <f t="shared" si="44"/>
        <v>0</v>
      </c>
      <c r="AH164" s="46">
        <f t="shared" si="44"/>
        <v>0</v>
      </c>
      <c r="AI164" s="46">
        <f t="shared" si="44"/>
        <v>0</v>
      </c>
      <c r="AJ164" s="46">
        <f t="shared" si="44"/>
        <v>0</v>
      </c>
      <c r="AK164" s="46">
        <f t="shared" si="40"/>
        <v>0</v>
      </c>
      <c r="AL164" s="46">
        <f t="shared" si="41"/>
        <v>0</v>
      </c>
      <c r="AM164" s="46">
        <f t="shared" si="42"/>
        <v>0</v>
      </c>
    </row>
    <row r="165" spans="2:39">
      <c r="B165" s="83" t="s">
        <v>82</v>
      </c>
      <c r="C165" s="83"/>
      <c r="D165" s="84" t="s">
        <v>70</v>
      </c>
      <c r="E165" s="46"/>
      <c r="F165" s="46">
        <f t="shared" si="37"/>
        <v>0</v>
      </c>
      <c r="G165" s="46">
        <f t="shared" si="44"/>
        <v>0</v>
      </c>
      <c r="H165" s="46">
        <f t="shared" si="44"/>
        <v>0</v>
      </c>
      <c r="I165" s="46">
        <f t="shared" si="44"/>
        <v>0</v>
      </c>
      <c r="J165" s="46">
        <f t="shared" si="44"/>
        <v>22.740000000001601</v>
      </c>
      <c r="K165" s="46">
        <f t="shared" si="44"/>
        <v>23.819999999999709</v>
      </c>
      <c r="L165" s="46">
        <f t="shared" si="44"/>
        <v>23.93999999999869</v>
      </c>
      <c r="M165" s="46">
        <f t="shared" si="44"/>
        <v>24.170000000001892</v>
      </c>
      <c r="N165" s="46">
        <f t="shared" si="44"/>
        <v>24.090000000000146</v>
      </c>
      <c r="O165" s="46">
        <f t="shared" si="44"/>
        <v>24</v>
      </c>
      <c r="P165" s="46">
        <f t="shared" si="44"/>
        <v>0</v>
      </c>
      <c r="Q165" s="46">
        <f t="shared" si="44"/>
        <v>0</v>
      </c>
      <c r="R165" s="46">
        <f t="shared" si="44"/>
        <v>22.799999999999272</v>
      </c>
      <c r="S165" s="46">
        <f t="shared" si="44"/>
        <v>23.979999999999563</v>
      </c>
      <c r="T165" s="46">
        <f t="shared" si="44"/>
        <v>24.06000000000131</v>
      </c>
      <c r="U165" s="46">
        <f t="shared" si="44"/>
        <v>23.950000000000728</v>
      </c>
      <c r="V165" s="46">
        <f t="shared" si="44"/>
        <v>24.029999999998836</v>
      </c>
      <c r="W165" s="46">
        <f t="shared" si="44"/>
        <v>8.1899999999986903</v>
      </c>
      <c r="X165" s="46">
        <f t="shared" si="44"/>
        <v>23.229999999999563</v>
      </c>
      <c r="Y165" s="46">
        <f t="shared" si="44"/>
        <v>23.070000000003347</v>
      </c>
      <c r="Z165" s="46">
        <f t="shared" si="44"/>
        <v>24.819999999999709</v>
      </c>
      <c r="AA165" s="46">
        <f t="shared" si="44"/>
        <v>23.75</v>
      </c>
      <c r="AB165" s="46">
        <f t="shared" si="44"/>
        <v>24.329999999998108</v>
      </c>
      <c r="AC165" s="46">
        <f t="shared" si="44"/>
        <v>24.779999999998836</v>
      </c>
      <c r="AD165" s="46">
        <f t="shared" si="44"/>
        <v>0</v>
      </c>
      <c r="AE165" s="46">
        <f t="shared" si="44"/>
        <v>0</v>
      </c>
      <c r="AF165" s="46">
        <f t="shared" si="44"/>
        <v>0</v>
      </c>
      <c r="AG165" s="46">
        <f t="shared" si="44"/>
        <v>0</v>
      </c>
      <c r="AH165" s="46">
        <f t="shared" si="44"/>
        <v>0</v>
      </c>
      <c r="AI165" s="46">
        <f t="shared" si="44"/>
        <v>0</v>
      </c>
      <c r="AJ165" s="46">
        <f t="shared" si="44"/>
        <v>0</v>
      </c>
      <c r="AK165" s="46">
        <f t="shared" si="40"/>
        <v>213.60000000000218</v>
      </c>
      <c r="AL165" s="46">
        <f t="shared" si="41"/>
        <v>200.14999999999782</v>
      </c>
      <c r="AM165" s="46">
        <f t="shared" si="42"/>
        <v>413.75</v>
      </c>
    </row>
    <row r="166" spans="2:39">
      <c r="B166" s="83" t="s">
        <v>83</v>
      </c>
      <c r="C166" s="83"/>
      <c r="D166" s="84" t="s">
        <v>70</v>
      </c>
      <c r="E166" s="46"/>
      <c r="F166" s="46">
        <f t="shared" si="37"/>
        <v>0</v>
      </c>
      <c r="G166" s="46">
        <f t="shared" si="44"/>
        <v>0</v>
      </c>
      <c r="H166" s="46">
        <f t="shared" si="44"/>
        <v>0</v>
      </c>
      <c r="I166" s="46">
        <f t="shared" si="44"/>
        <v>0</v>
      </c>
      <c r="J166" s="46">
        <f t="shared" si="44"/>
        <v>0</v>
      </c>
      <c r="K166" s="46">
        <f t="shared" si="44"/>
        <v>0</v>
      </c>
      <c r="L166" s="46">
        <f t="shared" si="44"/>
        <v>0</v>
      </c>
      <c r="M166" s="46">
        <f t="shared" si="44"/>
        <v>0</v>
      </c>
      <c r="N166" s="46">
        <f t="shared" si="44"/>
        <v>0</v>
      </c>
      <c r="O166" s="46">
        <f t="shared" si="44"/>
        <v>0</v>
      </c>
      <c r="P166" s="46">
        <f t="shared" si="44"/>
        <v>0</v>
      </c>
      <c r="Q166" s="46">
        <f t="shared" si="44"/>
        <v>0</v>
      </c>
      <c r="R166" s="46">
        <f t="shared" si="44"/>
        <v>0</v>
      </c>
      <c r="S166" s="46">
        <f t="shared" si="44"/>
        <v>0</v>
      </c>
      <c r="T166" s="46">
        <f t="shared" si="44"/>
        <v>0</v>
      </c>
      <c r="U166" s="46">
        <f t="shared" si="44"/>
        <v>0</v>
      </c>
      <c r="V166" s="46">
        <f t="shared" si="44"/>
        <v>0</v>
      </c>
      <c r="W166" s="46">
        <f t="shared" si="44"/>
        <v>0</v>
      </c>
      <c r="X166" s="46">
        <f t="shared" si="44"/>
        <v>0</v>
      </c>
      <c r="Y166" s="46">
        <f t="shared" si="44"/>
        <v>0</v>
      </c>
      <c r="Z166" s="46">
        <f t="shared" si="44"/>
        <v>0</v>
      </c>
      <c r="AA166" s="46">
        <f t="shared" si="44"/>
        <v>0</v>
      </c>
      <c r="AB166" s="46">
        <f t="shared" si="44"/>
        <v>0</v>
      </c>
      <c r="AC166" s="46">
        <f t="shared" si="44"/>
        <v>0</v>
      </c>
      <c r="AD166" s="46">
        <f t="shared" si="44"/>
        <v>0</v>
      </c>
      <c r="AE166" s="46">
        <f t="shared" si="44"/>
        <v>0</v>
      </c>
      <c r="AF166" s="46">
        <f t="shared" si="44"/>
        <v>0</v>
      </c>
      <c r="AG166" s="46">
        <f t="shared" si="44"/>
        <v>0</v>
      </c>
      <c r="AH166" s="46">
        <f t="shared" si="44"/>
        <v>0</v>
      </c>
      <c r="AI166" s="46">
        <f t="shared" si="44"/>
        <v>0</v>
      </c>
      <c r="AJ166" s="46">
        <f t="shared" si="44"/>
        <v>0</v>
      </c>
      <c r="AK166" s="46">
        <f t="shared" si="40"/>
        <v>0</v>
      </c>
      <c r="AL166" s="46">
        <f t="shared" si="41"/>
        <v>0</v>
      </c>
      <c r="AM166" s="46">
        <f t="shared" si="42"/>
        <v>0</v>
      </c>
    </row>
    <row r="167" spans="2:39" outlineLevel="2"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2:39" outlineLevel="2"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2:39" outlineLevel="2"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2:39" outlineLevel="2"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2:39" outlineLevel="2"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2:39" outlineLevel="2"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2:39" outlineLevel="2"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2:39" outlineLevel="2"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2:39" outlineLevel="2"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2:39" outlineLevel="2"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2:28" outlineLevel="2"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2:28" outlineLevel="2"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2:28" outlineLevel="2"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2:28" outlineLevel="2"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2:28" outlineLevel="2"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2:28" outlineLevel="2"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2:28" outlineLevel="2"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2:28" outlineLevel="2"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2:28" outlineLevel="2"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2:28" outlineLevel="2"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2:28" outlineLevel="2"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2:28"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2:28"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2:28"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2:28"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2:28"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2:28"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2:28"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2:28"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2:28"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2:28"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2:28"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2:28"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2:28"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2:28"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2:28"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2:28"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2:28"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2:28"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2:28"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2:28"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2:28"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2:28"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2:28"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2:28"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2:28"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2:28"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2:28"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2:28"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2:28"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2:28"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2:28"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2:28"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2:28"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2:28"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2:28"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2:28"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2:28"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2:28"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2:28"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2:28"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2:28"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2:28"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2:28"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2:28"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2:28"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2:28"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2:28"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2:28"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2:28"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2:28"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2:28"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2:28"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2:28"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2:28"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2:28"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2:28"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2:28"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2:28"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2:28"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2:28"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2:28"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2:28"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2:28"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2:28"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2:28"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2:28"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2:28"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2:28"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2:28"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2:28"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2:28"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2:28"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2:28"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2:28"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2:28"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2:28"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2:28"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2:28"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2:28"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2:28"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2:28"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2:28"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2:28"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2:28"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2:28"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2:28"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2:28"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2:28"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2:28"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2:28"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2:28"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2:28"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2:28"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2:28"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2:28"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2:28"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2:28"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2:28"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2:28"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2:28"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2:28"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2:28"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2:28"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2:28"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2:28"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2:28"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2:28"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2:28"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2:28"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2:28"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2:28"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2:28"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2:28"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2:28"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2:28"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2:28"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2:28"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2:28"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2:28"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2:28"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2:28"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2:28"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2:28"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2:28"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2:28"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2:28"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2:28"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2:28"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2:28"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2:28"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2:28"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2:28"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2:28"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2:28"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2:28"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2:28"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2:28"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2:28"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2:28"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2:28"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2:28"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2:28"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2:28"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2:28"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2:28"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2:28"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2:28"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2:28"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2:28"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2:28"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2:28"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2:28"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2:28"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2:28"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2:28"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2:28"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2:28"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2:28"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2:28"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2:28"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2:28"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2:28"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2:28"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2:28"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2:28"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2:28"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2:28"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2:28"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2:28"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2:28"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2:28"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2:28"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2:28"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2:28"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2:28"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2:28"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2:28"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2:28"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2:28"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2:28"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2:28"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2:28"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2:28"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2:28"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2:28"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2:28"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2:28"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2:28"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2:28"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2:28"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2:28"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2:28"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2:28"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2:28"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2:28"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2:28"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2:28"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2:28"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2:28"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2:28"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2:28"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2:28"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2:28"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2:28"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2:28"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2:28"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2:28"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2:28"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2:28"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2:28"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2:28"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2:28"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2:28"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2:28"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2:28"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2:28"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2:28"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2:28"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2:28"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2:28"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2:28"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2:28"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2:28"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2:28"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2:28"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2:28"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2:28"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2:28"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2:28"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2:28"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2:28"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2:28"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2:28"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2:28"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2:28"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2:28"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2:28"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2:28"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2:28"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2:28"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2:28"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2:28"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2:28"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2:28"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2:28"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2:28"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2:28"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2:28"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2:28"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2:28"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2:28"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2:28"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2:28"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2:28"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2:28"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2:28"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2:28"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2:28"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2:28"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2:28"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2:28"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2:28"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2:28"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2:28"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2:28"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2:28"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2:28"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2:28"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2:28"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2:28"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2:28"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2:28"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2:28"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2:28"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2:28"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2:28"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2:28"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2:28"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2:28"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2:28"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2:28"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2:28"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2:28"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2:28"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2:28"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2:28"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2:28"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2:28"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2:28"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2:28"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2:28"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2:28"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2:28"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2:28"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2:28"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2:28"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2:28"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2:28"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2:28"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2:28"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2:28"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2:28"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2:28"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2:28"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2:28"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2:28"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2:28"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2:28"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2:28"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2:28"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2:28"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2:28"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2:28"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2:28"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2:28"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2:28"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2:28"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2:28"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2:28"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2:28"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2:28"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2:28"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2:28"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2:28"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2:28"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2:28"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2:28"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2:28"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2:28"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2:28"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2:28"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2:28"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2:28"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2:28"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2:28"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2:28"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2:28"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2:28"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2:28"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2:28"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2:28"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2:28"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2:28"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2:28"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2:28"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2:28"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2:28"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2:28"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2:28"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2:28"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2:28"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2:28"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2:28"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2:28"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2:28"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2:28"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2:28"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2:28"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2:28"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2:28"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2:28"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2:28"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2:28"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2:28"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2:28"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2:28"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2:28"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2:28"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2:28"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2:28"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2:28"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2:28"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2:28"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2:28"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2:28"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2:28"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2:28"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2:28"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2:28"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2:28"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2:28"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2:28"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2:28"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2:28"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2:28"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2:28"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2:28"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2:28"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2:28"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2:28"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2:28"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2:28"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2:28"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2:28"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2:28"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2:28"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2:28"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2:28"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2:28"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2:28"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2:28"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2:28"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2:28"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2:28"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2:28"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2:28"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2:28"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2:28"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2:28"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2:28"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2:28"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2:28"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2:28"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2:28"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2:28"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2:28"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2:28"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2:28"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2:28"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2:28"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2:28"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2:28"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2:28"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2:28"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2:28"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2:28"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2:28"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2:28"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2:28"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2:28"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2:28"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2:28"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2:28"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2:28"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2:28"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2:28"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2:28"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2:28"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2:28"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2:28"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2:28"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2:28"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2:28"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2:28"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2:28"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2:28"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2:28"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2:28"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2:28"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2:28"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2:28"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2:28"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2:28"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</sheetData>
  <mergeCells count="108">
    <mergeCell ref="AM151:AM152"/>
    <mergeCell ref="B115:B116"/>
    <mergeCell ref="C115:C116"/>
    <mergeCell ref="D115:D116"/>
    <mergeCell ref="E115:E116"/>
    <mergeCell ref="F115:F116"/>
    <mergeCell ref="G115:G116"/>
    <mergeCell ref="AI115:AI116"/>
    <mergeCell ref="AJ115:AJ116"/>
    <mergeCell ref="B133:B134"/>
    <mergeCell ref="C133:C134"/>
    <mergeCell ref="D133:D134"/>
    <mergeCell ref="E133:E134"/>
    <mergeCell ref="F133:F134"/>
    <mergeCell ref="Z115:Z116"/>
    <mergeCell ref="AA115:AA116"/>
    <mergeCell ref="AB115:AB116"/>
    <mergeCell ref="AC115:AC116"/>
    <mergeCell ref="AD115:AD116"/>
    <mergeCell ref="AE115:AE116"/>
    <mergeCell ref="T115:T116"/>
    <mergeCell ref="U115:U116"/>
    <mergeCell ref="V115:V116"/>
    <mergeCell ref="W115:W116"/>
    <mergeCell ref="V133:V134"/>
    <mergeCell ref="W133:W134"/>
    <mergeCell ref="X133:X134"/>
    <mergeCell ref="M133:M134"/>
    <mergeCell ref="N133:N134"/>
    <mergeCell ref="O133:O134"/>
    <mergeCell ref="P133:P134"/>
    <mergeCell ref="Q133:Q134"/>
    <mergeCell ref="R133:R134"/>
    <mergeCell ref="G133:G134"/>
    <mergeCell ref="H133:H134"/>
    <mergeCell ref="I133:I134"/>
    <mergeCell ref="J133:J134"/>
    <mergeCell ref="K133:K134"/>
    <mergeCell ref="L133:L134"/>
    <mergeCell ref="S133:S134"/>
    <mergeCell ref="T133:T134"/>
    <mergeCell ref="U133:U134"/>
    <mergeCell ref="AF115:AF116"/>
    <mergeCell ref="AG115:AG116"/>
    <mergeCell ref="AH115:AH116"/>
    <mergeCell ref="S115:S116"/>
    <mergeCell ref="H115:H116"/>
    <mergeCell ref="I115:I116"/>
    <mergeCell ref="J115:J116"/>
    <mergeCell ref="K115:K116"/>
    <mergeCell ref="L115:L116"/>
    <mergeCell ref="M115:M116"/>
    <mergeCell ref="Y115:Y116"/>
    <mergeCell ref="N115:N116"/>
    <mergeCell ref="O115:O116"/>
    <mergeCell ref="P115:P116"/>
    <mergeCell ref="Q115:Q116"/>
    <mergeCell ref="R115:R116"/>
    <mergeCell ref="X115:X116"/>
    <mergeCell ref="AE133:AE134"/>
    <mergeCell ref="AF133:AF134"/>
    <mergeCell ref="AG133:AG134"/>
    <mergeCell ref="AH133:AH134"/>
    <mergeCell ref="AI133:AI134"/>
    <mergeCell ref="AJ133:AJ134"/>
    <mergeCell ref="Y133:Y134"/>
    <mergeCell ref="Z133:Z134"/>
    <mergeCell ref="AA133:AA134"/>
    <mergeCell ref="AB133:AB134"/>
    <mergeCell ref="AC133:AC134"/>
    <mergeCell ref="AD133:AD134"/>
    <mergeCell ref="H151:H152"/>
    <mergeCell ref="I151:I152"/>
    <mergeCell ref="J151:J152"/>
    <mergeCell ref="K151:K152"/>
    <mergeCell ref="L151:L152"/>
    <mergeCell ref="M151:M152"/>
    <mergeCell ref="B151:B152"/>
    <mergeCell ref="C151:C152"/>
    <mergeCell ref="D151:D152"/>
    <mergeCell ref="E151:E152"/>
    <mergeCell ref="F151:F152"/>
    <mergeCell ref="G151:G152"/>
    <mergeCell ref="T151:T152"/>
    <mergeCell ref="U151:U152"/>
    <mergeCell ref="V151:V152"/>
    <mergeCell ref="W151:W152"/>
    <mergeCell ref="X151:X152"/>
    <mergeCell ref="Y151:Y152"/>
    <mergeCell ref="N151:N152"/>
    <mergeCell ref="O151:O152"/>
    <mergeCell ref="P151:P152"/>
    <mergeCell ref="Q151:Q152"/>
    <mergeCell ref="R151:R152"/>
    <mergeCell ref="S151:S152"/>
    <mergeCell ref="AL151:AL152"/>
    <mergeCell ref="AF151:AF152"/>
    <mergeCell ref="AG151:AG152"/>
    <mergeCell ref="AH151:AH152"/>
    <mergeCell ref="AI151:AI152"/>
    <mergeCell ref="AJ151:AJ152"/>
    <mergeCell ref="AK151:AK152"/>
    <mergeCell ref="Z151:Z152"/>
    <mergeCell ref="AA151:AA152"/>
    <mergeCell ref="AB151:AB152"/>
    <mergeCell ref="AC151:AC152"/>
    <mergeCell ref="AD151:AD152"/>
    <mergeCell ref="AE151:AE152"/>
  </mergeCells>
  <conditionalFormatting sqref="F84:AJ84">
    <cfRule type="dataBar" priority="102">
      <dataBar>
        <cfvo type="min" val="0"/>
        <cfvo type="max" val="0"/>
        <color rgb="FF638EC6"/>
      </dataBar>
    </cfRule>
  </conditionalFormatting>
  <conditionalFormatting sqref="G101:AJ104">
    <cfRule type="cellIs" dxfId="189" priority="95" operator="equal">
      <formula>3</formula>
    </cfRule>
    <cfRule type="cellIs" dxfId="188" priority="96" operator="equal">
      <formula>2</formula>
    </cfRule>
    <cfRule type="cellIs" dxfId="187" priority="97" operator="equal">
      <formula>1</formula>
    </cfRule>
  </conditionalFormatting>
  <conditionalFormatting sqref="F83:AJ83">
    <cfRule type="dataBar" priority="93">
      <dataBar>
        <cfvo type="min" val="0"/>
        <cfvo type="max" val="0"/>
        <color rgb="FF638EC6"/>
      </dataBar>
    </cfRule>
  </conditionalFormatting>
  <conditionalFormatting sqref="F101:AJ104">
    <cfRule type="cellIs" dxfId="186" priority="90" operator="equal">
      <formula>3</formula>
    </cfRule>
    <cfRule type="cellIs" dxfId="185" priority="91" operator="equal">
      <formula>2</formula>
    </cfRule>
    <cfRule type="cellIs" dxfId="184" priority="92" operator="equal">
      <formula>1</formula>
    </cfRule>
  </conditionalFormatting>
  <conditionalFormatting sqref="F101:AJ104">
    <cfRule type="cellIs" dxfId="183" priority="87" operator="equal">
      <formula>3</formula>
    </cfRule>
    <cfRule type="cellIs" dxfId="182" priority="88" operator="equal">
      <formula>2</formula>
    </cfRule>
    <cfRule type="cellIs" dxfId="181" priority="89" operator="equal">
      <formula>1</formula>
    </cfRule>
  </conditionalFormatting>
  <conditionalFormatting sqref="F101:AJ104">
    <cfRule type="cellIs" dxfId="180" priority="84" operator="equal">
      <formula>3</formula>
    </cfRule>
    <cfRule type="cellIs" dxfId="179" priority="85" operator="equal">
      <formula>2</formula>
    </cfRule>
    <cfRule type="cellIs" dxfId="178" priority="86" operator="equal">
      <formula>1</formula>
    </cfRule>
  </conditionalFormatting>
  <conditionalFormatting sqref="F101:AJ104">
    <cfRule type="cellIs" dxfId="177" priority="81" operator="equal">
      <formula>3</formula>
    </cfRule>
    <cfRule type="cellIs" dxfId="176" priority="82" operator="equal">
      <formula>2</formula>
    </cfRule>
    <cfRule type="cellIs" dxfId="175" priority="83" operator="equal">
      <formula>1</formula>
    </cfRule>
  </conditionalFormatting>
  <conditionalFormatting sqref="F84">
    <cfRule type="dataBar" priority="80">
      <dataBar>
        <cfvo type="min" val="0"/>
        <cfvo type="max" val="0"/>
        <color rgb="FF638EC6"/>
      </dataBar>
    </cfRule>
  </conditionalFormatting>
  <conditionalFormatting sqref="F83">
    <cfRule type="dataBar" priority="79">
      <dataBar>
        <cfvo type="min" val="0"/>
        <cfvo type="max" val="0"/>
        <color rgb="FF638EC6"/>
      </dataBar>
    </cfRule>
  </conditionalFormatting>
  <conditionalFormatting sqref="G84">
    <cfRule type="dataBar" priority="78">
      <dataBar>
        <cfvo type="min" val="0"/>
        <cfvo type="max" val="0"/>
        <color rgb="FF638EC6"/>
      </dataBar>
    </cfRule>
  </conditionalFormatting>
  <conditionalFormatting sqref="G83">
    <cfRule type="dataBar" priority="77">
      <dataBar>
        <cfvo type="min" val="0"/>
        <cfvo type="max" val="0"/>
        <color rgb="FF638EC6"/>
      </dataBar>
    </cfRule>
  </conditionalFormatting>
  <conditionalFormatting sqref="H84:AJ84">
    <cfRule type="dataBar" priority="76">
      <dataBar>
        <cfvo type="min" val="0"/>
        <cfvo type="max" val="0"/>
        <color rgb="FF638EC6"/>
      </dataBar>
    </cfRule>
  </conditionalFormatting>
  <conditionalFormatting sqref="H83:AJ83">
    <cfRule type="dataBar" priority="75">
      <dataBar>
        <cfvo type="min" val="0"/>
        <cfvo type="max" val="0"/>
        <color rgb="FF638EC6"/>
      </dataBar>
    </cfRule>
  </conditionalFormatting>
  <conditionalFormatting sqref="H84">
    <cfRule type="dataBar" priority="74">
      <dataBar>
        <cfvo type="min" val="0"/>
        <cfvo type="max" val="0"/>
        <color rgb="FF638EC6"/>
      </dataBar>
    </cfRule>
  </conditionalFormatting>
  <conditionalFormatting sqref="H83">
    <cfRule type="dataBar" priority="73">
      <dataBar>
        <cfvo type="min" val="0"/>
        <cfvo type="max" val="0"/>
        <color rgb="FF638EC6"/>
      </dataBar>
    </cfRule>
  </conditionalFormatting>
  <conditionalFormatting sqref="L84 I84 O84">
    <cfRule type="dataBar" priority="72">
      <dataBar>
        <cfvo type="min" val="0"/>
        <cfvo type="max" val="0"/>
        <color rgb="FF638EC6"/>
      </dataBar>
    </cfRule>
  </conditionalFormatting>
  <conditionalFormatting sqref="L83 I83 O83">
    <cfRule type="dataBar" priority="71">
      <dataBar>
        <cfvo type="min" val="0"/>
        <cfvo type="max" val="0"/>
        <color rgb="FF638EC6"/>
      </dataBar>
    </cfRule>
  </conditionalFormatting>
  <conditionalFormatting sqref="M84 J84 P84">
    <cfRule type="dataBar" priority="70">
      <dataBar>
        <cfvo type="min" val="0"/>
        <cfvo type="max" val="0"/>
        <color rgb="FF638EC6"/>
      </dataBar>
    </cfRule>
  </conditionalFormatting>
  <conditionalFormatting sqref="M83 J83 P83">
    <cfRule type="dataBar" priority="69">
      <dataBar>
        <cfvo type="min" val="0"/>
        <cfvo type="max" val="0"/>
        <color rgb="FF638EC6"/>
      </dataBar>
    </cfRule>
  </conditionalFormatting>
  <conditionalFormatting sqref="N84 K84">
    <cfRule type="dataBar" priority="68">
      <dataBar>
        <cfvo type="min" val="0"/>
        <cfvo type="max" val="0"/>
        <color rgb="FF638EC6"/>
      </dataBar>
    </cfRule>
  </conditionalFormatting>
  <conditionalFormatting sqref="N83 K83">
    <cfRule type="dataBar" priority="67">
      <dataBar>
        <cfvo type="min" val="0"/>
        <cfvo type="max" val="0"/>
        <color rgb="FF638EC6"/>
      </dataBar>
    </cfRule>
  </conditionalFormatting>
  <conditionalFormatting sqref="Y84 Q84 AG84 T84 AB84 AJ84 W84 AE84">
    <cfRule type="dataBar" priority="66">
      <dataBar>
        <cfvo type="min" val="0"/>
        <cfvo type="max" val="0"/>
        <color rgb="FF638EC6"/>
      </dataBar>
    </cfRule>
  </conditionalFormatting>
  <conditionalFormatting sqref="Y83 Q83 AG83 T83 AB83 AJ83 W83 AE83">
    <cfRule type="dataBar" priority="65">
      <dataBar>
        <cfvo type="min" val="0"/>
        <cfvo type="max" val="0"/>
        <color rgb="FF638EC6"/>
      </dataBar>
    </cfRule>
  </conditionalFormatting>
  <conditionalFormatting sqref="Z84 R84 AH84 U84 AC84 X84 AF84">
    <cfRule type="dataBar" priority="64">
      <dataBar>
        <cfvo type="min" val="0"/>
        <cfvo type="max" val="0"/>
        <color rgb="FF638EC6"/>
      </dataBar>
    </cfRule>
  </conditionalFormatting>
  <conditionalFormatting sqref="Z83 R83 AH83 U83 AC83 X83 AF83">
    <cfRule type="dataBar" priority="63">
      <dataBar>
        <cfvo type="min" val="0"/>
        <cfvo type="max" val="0"/>
        <color rgb="FF638EC6"/>
      </dataBar>
    </cfRule>
  </conditionalFormatting>
  <conditionalFormatting sqref="AA84 S84 AI84 V84 AD84">
    <cfRule type="dataBar" priority="62">
      <dataBar>
        <cfvo type="min" val="0"/>
        <cfvo type="max" val="0"/>
        <color rgb="FF638EC6"/>
      </dataBar>
    </cfRule>
  </conditionalFormatting>
  <conditionalFormatting sqref="AA83 S83 AI83 V83 AD83">
    <cfRule type="dataBar" priority="61">
      <dataBar>
        <cfvo type="min" val="0"/>
        <cfvo type="max" val="0"/>
        <color rgb="FF638EC6"/>
      </dataBar>
    </cfRule>
  </conditionalFormatting>
  <conditionalFormatting sqref="F105">
    <cfRule type="containsText" dxfId="174" priority="57" operator="containsText" text="OFF">
      <formula>NOT(ISERROR(SEARCH("OFF",F105)))</formula>
    </cfRule>
    <cfRule type="containsText" dxfId="173" priority="58" operator="containsText" text="NFI&amp;HNI">
      <formula>NOT(ISERROR(SEARCH("NFI&amp;HNI",F105)))</formula>
    </cfRule>
    <cfRule type="containsText" dxfId="172" priority="59" operator="containsText" text="HNI">
      <formula>NOT(ISERROR(SEARCH("HNI",F105)))</formula>
    </cfRule>
    <cfRule type="containsText" dxfId="171" priority="60" operator="containsText" text="NFI">
      <formula>NOT(ISERROR(SEARCH("NFI",F105)))</formula>
    </cfRule>
  </conditionalFormatting>
  <conditionalFormatting sqref="E107">
    <cfRule type="containsText" dxfId="170" priority="53" operator="containsText" text="OFF">
      <formula>NOT(ISERROR(SEARCH("OFF",E107)))</formula>
    </cfRule>
    <cfRule type="containsText" dxfId="169" priority="54" operator="containsText" text="NFI&amp;HNI">
      <formula>NOT(ISERROR(SEARCH("NFI&amp;HNI",E107)))</formula>
    </cfRule>
    <cfRule type="containsText" dxfId="168" priority="55" operator="containsText" text="HNI">
      <formula>NOT(ISERROR(SEARCH("HNI",E107)))</formula>
    </cfRule>
    <cfRule type="containsText" dxfId="167" priority="56" operator="containsText" text="NFI">
      <formula>NOT(ISERROR(SEARCH("NFI",E107)))</formula>
    </cfRule>
  </conditionalFormatting>
  <conditionalFormatting sqref="E108">
    <cfRule type="containsText" dxfId="166" priority="49" operator="containsText" text="OFF">
      <formula>NOT(ISERROR(SEARCH("OFF",E108)))</formula>
    </cfRule>
    <cfRule type="containsText" dxfId="165" priority="50" operator="containsText" text="NFI&amp;HNI">
      <formula>NOT(ISERROR(SEARCH("NFI&amp;HNI",E108)))</formula>
    </cfRule>
    <cfRule type="containsText" dxfId="164" priority="51" operator="containsText" text="HNI">
      <formula>NOT(ISERROR(SEARCH("HNI",E108)))</formula>
    </cfRule>
    <cfRule type="containsText" dxfId="163" priority="52" operator="containsText" text="NFI">
      <formula>NOT(ISERROR(SEARCH("NFI",E108)))</formula>
    </cfRule>
  </conditionalFormatting>
  <conditionalFormatting sqref="E110">
    <cfRule type="containsText" dxfId="162" priority="45" operator="containsText" text="OFF">
      <formula>NOT(ISERROR(SEARCH("OFF",E110)))</formula>
    </cfRule>
    <cfRule type="containsText" dxfId="161" priority="46" operator="containsText" text="NFI&amp;HNI">
      <formula>NOT(ISERROR(SEARCH("NFI&amp;HNI",E110)))</formula>
    </cfRule>
    <cfRule type="containsText" dxfId="160" priority="47" operator="containsText" text="HNI">
      <formula>NOT(ISERROR(SEARCH("HNI",E110)))</formula>
    </cfRule>
    <cfRule type="containsText" dxfId="159" priority="48" operator="containsText" text="NFI">
      <formula>NOT(ISERROR(SEARCH("NFI",E110)))</formula>
    </cfRule>
  </conditionalFormatting>
  <conditionalFormatting sqref="E109">
    <cfRule type="containsText" dxfId="158" priority="41" operator="containsText" text="OFF">
      <formula>NOT(ISERROR(SEARCH("OFF",E109)))</formula>
    </cfRule>
    <cfRule type="containsText" dxfId="157" priority="42" operator="containsText" text="NFI&amp;HNI">
      <formula>NOT(ISERROR(SEARCH("NFI&amp;HNI",E109)))</formula>
    </cfRule>
    <cfRule type="containsText" dxfId="156" priority="43" operator="containsText" text="HNI">
      <formula>NOT(ISERROR(SEARCH("HNI",E109)))</formula>
    </cfRule>
    <cfRule type="containsText" dxfId="155" priority="44" operator="containsText" text="NFI">
      <formula>NOT(ISERROR(SEARCH("NFI",E109)))</formula>
    </cfRule>
  </conditionalFormatting>
  <conditionalFormatting sqref="G105:H105">
    <cfRule type="containsText" dxfId="154" priority="37" operator="containsText" text="OFF">
      <formula>NOT(ISERROR(SEARCH("OFF",G105)))</formula>
    </cfRule>
    <cfRule type="containsText" dxfId="153" priority="38" operator="containsText" text="NFI&amp;HNI">
      <formula>NOT(ISERROR(SEARCH("NFI&amp;HNI",G105)))</formula>
    </cfRule>
    <cfRule type="containsText" dxfId="152" priority="39" operator="containsText" text="HNI">
      <formula>NOT(ISERROR(SEARCH("HNI",G105)))</formula>
    </cfRule>
    <cfRule type="containsText" dxfId="151" priority="40" operator="containsText" text="NFI">
      <formula>NOT(ISERROR(SEARCH("NFI",G105)))</formula>
    </cfRule>
  </conditionalFormatting>
  <conditionalFormatting sqref="I105">
    <cfRule type="containsText" dxfId="150" priority="33" operator="containsText" text="OFF">
      <formula>NOT(ISERROR(SEARCH("OFF",I105)))</formula>
    </cfRule>
    <cfRule type="containsText" dxfId="149" priority="34" operator="containsText" text="NFI&amp;HNI">
      <formula>NOT(ISERROR(SEARCH("NFI&amp;HNI",I105)))</formula>
    </cfRule>
    <cfRule type="containsText" dxfId="148" priority="35" operator="containsText" text="HNI">
      <formula>NOT(ISERROR(SEARCH("HNI",I105)))</formula>
    </cfRule>
    <cfRule type="containsText" dxfId="147" priority="36" operator="containsText" text="NFI">
      <formula>NOT(ISERROR(SEARCH("NFI",I105)))</formula>
    </cfRule>
  </conditionalFormatting>
  <conditionalFormatting sqref="J105">
    <cfRule type="containsText" dxfId="146" priority="29" operator="containsText" text="OFF">
      <formula>NOT(ISERROR(SEARCH("OFF",J105)))</formula>
    </cfRule>
    <cfRule type="containsText" dxfId="145" priority="30" operator="containsText" text="NFI&amp;HNI">
      <formula>NOT(ISERROR(SEARCH("NFI&amp;HNI",J105)))</formula>
    </cfRule>
    <cfRule type="containsText" dxfId="144" priority="31" operator="containsText" text="HNI">
      <formula>NOT(ISERROR(SEARCH("HNI",J105)))</formula>
    </cfRule>
    <cfRule type="containsText" dxfId="143" priority="32" operator="containsText" text="NFI">
      <formula>NOT(ISERROR(SEARCH("NFI",J105)))</formula>
    </cfRule>
  </conditionalFormatting>
  <conditionalFormatting sqref="F105:AJ105">
    <cfRule type="containsText" dxfId="142" priority="25" operator="containsText" text="OFF">
      <formula>NOT(ISERROR(SEARCH("OFF",F105)))</formula>
    </cfRule>
    <cfRule type="containsText" dxfId="141" priority="26" operator="containsText" text="NFI&amp;HNI">
      <formula>NOT(ISERROR(SEARCH("NFI&amp;HNI",F105)))</formula>
    </cfRule>
    <cfRule type="containsText" dxfId="140" priority="27" operator="containsText" text="HNI">
      <formula>NOT(ISERROR(SEARCH("HNI",F105)))</formula>
    </cfRule>
    <cfRule type="containsText" dxfId="139" priority="28" operator="containsText" text="NFI">
      <formula>NOT(ISERROR(SEARCH("NFI",F105)))</formula>
    </cfRule>
  </conditionalFormatting>
  <conditionalFormatting sqref="W105:X105">
    <cfRule type="containsText" dxfId="138" priority="21" operator="containsText" text="OFF">
      <formula>NOT(ISERROR(SEARCH("OFF",W105)))</formula>
    </cfRule>
    <cfRule type="containsText" dxfId="137" priority="22" operator="containsText" text="NFI&amp;HNI">
      <formula>NOT(ISERROR(SEARCH("NFI&amp;HNI",W105)))</formula>
    </cfRule>
    <cfRule type="containsText" dxfId="136" priority="23" operator="containsText" text="HNI">
      <formula>NOT(ISERROR(SEARCH("HNI",W105)))</formula>
    </cfRule>
    <cfRule type="containsText" dxfId="135" priority="24" operator="containsText" text="NFI">
      <formula>NOT(ISERROR(SEARCH("NFI",W105)))</formula>
    </cfRule>
  </conditionalFormatting>
  <conditionalFormatting sqref="P105:Q105">
    <cfRule type="containsText" dxfId="134" priority="17" operator="containsText" text="OFF">
      <formula>NOT(ISERROR(SEARCH("OFF",P105)))</formula>
    </cfRule>
    <cfRule type="containsText" dxfId="133" priority="18" operator="containsText" text="NFI&amp;HNI">
      <formula>NOT(ISERROR(SEARCH("NFI&amp;HNI",P105)))</formula>
    </cfRule>
    <cfRule type="containsText" dxfId="132" priority="19" operator="containsText" text="HNI">
      <formula>NOT(ISERROR(SEARCH("HNI",P105)))</formula>
    </cfRule>
    <cfRule type="containsText" dxfId="131" priority="20" operator="containsText" text="NFI">
      <formula>NOT(ISERROR(SEARCH("NFI",P105)))</formula>
    </cfRule>
  </conditionalFormatting>
  <conditionalFormatting sqref="AD105:AE105">
    <cfRule type="containsText" dxfId="130" priority="13" operator="containsText" text="OFF">
      <formula>NOT(ISERROR(SEARCH("OFF",AD105)))</formula>
    </cfRule>
    <cfRule type="containsText" dxfId="129" priority="14" operator="containsText" text="NFI&amp;HNI">
      <formula>NOT(ISERROR(SEARCH("NFI&amp;HNI",AD105)))</formula>
    </cfRule>
    <cfRule type="containsText" dxfId="128" priority="15" operator="containsText" text="HNI">
      <formula>NOT(ISERROR(SEARCH("HNI",AD105)))</formula>
    </cfRule>
    <cfRule type="containsText" dxfId="127" priority="16" operator="containsText" text="NFI">
      <formula>NOT(ISERROR(SEARCH("NFI",AD105)))</formula>
    </cfRule>
  </conditionalFormatting>
  <conditionalFormatting sqref="AI105">
    <cfRule type="containsText" dxfId="126" priority="9" operator="containsText" text="OFF">
      <formula>NOT(ISERROR(SEARCH("OFF",AI105)))</formula>
    </cfRule>
    <cfRule type="containsText" dxfId="125" priority="10" operator="containsText" text="NFI&amp;HNI">
      <formula>NOT(ISERROR(SEARCH("NFI&amp;HNI",AI105)))</formula>
    </cfRule>
    <cfRule type="containsText" dxfId="124" priority="11" operator="containsText" text="HNI">
      <formula>NOT(ISERROR(SEARCH("HNI",AI105)))</formula>
    </cfRule>
    <cfRule type="containsText" dxfId="123" priority="12" operator="containsText" text="NFI">
      <formula>NOT(ISERROR(SEARCH("NFI",AI105)))</formula>
    </cfRule>
  </conditionalFormatting>
  <conditionalFormatting sqref="AF105:AH105">
    <cfRule type="containsText" dxfId="122" priority="5" operator="containsText" text="OFF">
      <formula>NOT(ISERROR(SEARCH("OFF",AF105)))</formula>
    </cfRule>
    <cfRule type="containsText" dxfId="121" priority="6" operator="containsText" text="NFI&amp;HNI">
      <formula>NOT(ISERROR(SEARCH("NFI&amp;HNI",AF105)))</formula>
    </cfRule>
    <cfRule type="containsText" dxfId="120" priority="7" operator="containsText" text="HNI">
      <formula>NOT(ISERROR(SEARCH("HNI",AF105)))</formula>
    </cfRule>
    <cfRule type="containsText" dxfId="119" priority="8" operator="containsText" text="NFI">
      <formula>NOT(ISERROR(SEARCH("NFI",AF105)))</formula>
    </cfRule>
  </conditionalFormatting>
  <conditionalFormatting sqref="AJ105">
    <cfRule type="containsText" dxfId="118" priority="1" operator="containsText" text="OFF">
      <formula>NOT(ISERROR(SEARCH("OFF",AJ105)))</formula>
    </cfRule>
    <cfRule type="containsText" dxfId="117" priority="2" operator="containsText" text="NFI&amp;HNI">
      <formula>NOT(ISERROR(SEARCH("NFI&amp;HNI",AJ105)))</formula>
    </cfRule>
    <cfRule type="containsText" dxfId="116" priority="3" operator="containsText" text="HNI">
      <formula>NOT(ISERROR(SEARCH("HNI",AJ105)))</formula>
    </cfRule>
    <cfRule type="containsText" dxfId="115" priority="4" operator="containsText" text="NFI">
      <formula>NOT(ISERROR(SEARCH("NFI",AJ105)))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640"/>
  <sheetViews>
    <sheetView topLeftCell="A16" zoomScale="70" zoomScaleNormal="70" workbookViewId="0">
      <pane xSplit="2" topLeftCell="Z1" activePane="topRight" state="frozen"/>
      <selection pane="topRight" activeCell="AG105" sqref="AG105"/>
    </sheetView>
  </sheetViews>
  <sheetFormatPr defaultColWidth="9.140625" defaultRowHeight="15" outlineLevelRow="3"/>
  <cols>
    <col min="1" max="1" width="9.140625" style="1"/>
    <col min="2" max="2" width="61.85546875" style="14" customWidth="1"/>
    <col min="3" max="3" width="15.5703125" style="14" customWidth="1"/>
    <col min="4" max="17" width="20.7109375" style="15" customWidth="1"/>
    <col min="18" max="18" width="17.7109375" style="15" customWidth="1"/>
    <col min="19" max="21" width="17.7109375" style="14" customWidth="1"/>
    <col min="22" max="37" width="17.7109375" style="1" customWidth="1"/>
    <col min="38" max="38" width="12.5703125" style="1" bestFit="1" customWidth="1"/>
    <col min="39" max="16384" width="9.140625" style="1"/>
  </cols>
  <sheetData>
    <row r="1" spans="2:36" outlineLevel="1">
      <c r="B1" s="16"/>
      <c r="C1" s="16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2:36" outlineLevel="1">
      <c r="B2" s="43" t="s">
        <v>35</v>
      </c>
      <c r="C2" s="43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36" outlineLevel="1">
      <c r="B3" s="16"/>
      <c r="C3" s="16"/>
      <c r="D3" s="20"/>
      <c r="E3" s="20"/>
      <c r="F3" s="60" t="s">
        <v>59</v>
      </c>
      <c r="G3" s="60" t="s">
        <v>60</v>
      </c>
      <c r="H3" s="60" t="s">
        <v>61</v>
      </c>
      <c r="I3" s="60" t="s">
        <v>55</v>
      </c>
      <c r="J3" s="60" t="s">
        <v>56</v>
      </c>
      <c r="K3" s="60" t="s">
        <v>57</v>
      </c>
      <c r="L3" s="60" t="s">
        <v>58</v>
      </c>
      <c r="M3" s="60" t="s">
        <v>59</v>
      </c>
      <c r="N3" s="60" t="s">
        <v>60</v>
      </c>
      <c r="O3" s="60" t="s">
        <v>61</v>
      </c>
      <c r="P3" s="60" t="s">
        <v>55</v>
      </c>
      <c r="Q3" s="60" t="s">
        <v>56</v>
      </c>
      <c r="R3" s="60" t="s">
        <v>57</v>
      </c>
      <c r="S3" s="60" t="s">
        <v>58</v>
      </c>
      <c r="T3" s="60" t="s">
        <v>59</v>
      </c>
      <c r="U3" s="60" t="s">
        <v>60</v>
      </c>
      <c r="V3" s="60" t="s">
        <v>61</v>
      </c>
      <c r="W3" s="60" t="s">
        <v>55</v>
      </c>
      <c r="X3" s="60" t="s">
        <v>56</v>
      </c>
      <c r="Y3" s="60" t="s">
        <v>57</v>
      </c>
      <c r="Z3" s="60" t="s">
        <v>58</v>
      </c>
      <c r="AA3" s="60" t="s">
        <v>59</v>
      </c>
      <c r="AB3" s="60" t="s">
        <v>60</v>
      </c>
      <c r="AC3" s="60" t="s">
        <v>61</v>
      </c>
      <c r="AD3" s="60" t="s">
        <v>55</v>
      </c>
      <c r="AE3" s="60" t="s">
        <v>56</v>
      </c>
      <c r="AF3" s="60" t="s">
        <v>57</v>
      </c>
      <c r="AG3" s="60" t="s">
        <v>58</v>
      </c>
      <c r="AH3" s="60" t="s">
        <v>59</v>
      </c>
      <c r="AI3" s="60"/>
      <c r="AJ3" s="59"/>
    </row>
    <row r="4" spans="2:36" outlineLevel="1">
      <c r="B4" s="44" t="s">
        <v>1</v>
      </c>
      <c r="C4" s="44" t="s">
        <v>18</v>
      </c>
      <c r="D4" s="45" t="s">
        <v>0</v>
      </c>
      <c r="E4" s="45">
        <v>31</v>
      </c>
      <c r="F4" s="45">
        <v>1</v>
      </c>
      <c r="G4" s="45">
        <v>2</v>
      </c>
      <c r="H4" s="45">
        <v>3</v>
      </c>
      <c r="I4" s="45">
        <v>4</v>
      </c>
      <c r="J4" s="45">
        <v>5</v>
      </c>
      <c r="K4" s="45">
        <v>6</v>
      </c>
      <c r="L4" s="45">
        <v>7</v>
      </c>
      <c r="M4" s="45">
        <v>8</v>
      </c>
      <c r="N4" s="45">
        <v>9</v>
      </c>
      <c r="O4" s="45">
        <v>10</v>
      </c>
      <c r="P4" s="45">
        <v>11</v>
      </c>
      <c r="Q4" s="45">
        <v>12</v>
      </c>
      <c r="R4" s="45">
        <v>13</v>
      </c>
      <c r="S4" s="45">
        <v>14</v>
      </c>
      <c r="T4" s="45">
        <v>15</v>
      </c>
      <c r="U4" s="45">
        <v>16</v>
      </c>
      <c r="V4" s="45">
        <v>17</v>
      </c>
      <c r="W4" s="45">
        <v>18</v>
      </c>
      <c r="X4" s="45">
        <v>19</v>
      </c>
      <c r="Y4" s="45">
        <v>20</v>
      </c>
      <c r="Z4" s="45">
        <v>21</v>
      </c>
      <c r="AA4" s="45">
        <v>22</v>
      </c>
      <c r="AB4" s="45">
        <v>23</v>
      </c>
      <c r="AC4" s="45">
        <v>24</v>
      </c>
      <c r="AD4" s="45">
        <v>25</v>
      </c>
      <c r="AE4" s="45">
        <v>26</v>
      </c>
      <c r="AF4" s="45">
        <v>27</v>
      </c>
      <c r="AG4" s="45">
        <v>28</v>
      </c>
      <c r="AH4" s="45">
        <v>29</v>
      </c>
      <c r="AI4" s="45">
        <v>30</v>
      </c>
      <c r="AJ4" s="45">
        <v>31</v>
      </c>
    </row>
    <row r="5" spans="2:36" outlineLevel="1">
      <c r="B5" s="34" t="str">
        <f>'STEAM &amp; GAS BALANCE'!$B$3</f>
        <v xml:space="preserve">PLANT STEAM HEADER </v>
      </c>
      <c r="C5" s="34"/>
      <c r="D5" s="46"/>
      <c r="E5" s="47">
        <v>11439440</v>
      </c>
      <c r="F5" s="47">
        <v>0</v>
      </c>
      <c r="G5" s="47">
        <v>0</v>
      </c>
      <c r="H5" s="47">
        <v>11446573</v>
      </c>
      <c r="I5" s="47">
        <v>11465803</v>
      </c>
      <c r="J5" s="47">
        <v>11484136</v>
      </c>
      <c r="K5" s="47">
        <v>11498558</v>
      </c>
      <c r="L5" s="47">
        <v>11507439</v>
      </c>
      <c r="M5" s="47">
        <v>11509398</v>
      </c>
      <c r="N5" s="47">
        <v>11509398</v>
      </c>
      <c r="O5" s="47">
        <v>11522570</v>
      </c>
      <c r="P5" s="47">
        <v>11534768</v>
      </c>
      <c r="Q5" s="47">
        <v>11545735</v>
      </c>
      <c r="R5" s="47">
        <v>11555961</v>
      </c>
      <c r="S5" s="47">
        <v>11561834</v>
      </c>
      <c r="T5" s="47">
        <v>11562906</v>
      </c>
      <c r="U5" s="47">
        <v>0</v>
      </c>
      <c r="V5" s="47">
        <v>11586037</v>
      </c>
      <c r="W5" s="47">
        <v>11602653</v>
      </c>
      <c r="X5" s="47">
        <v>11618259</v>
      </c>
      <c r="Y5" s="47">
        <v>11622263</v>
      </c>
      <c r="Z5" s="47">
        <v>11627727</v>
      </c>
      <c r="AA5" s="47">
        <v>11627727</v>
      </c>
      <c r="AB5" s="47">
        <v>0</v>
      </c>
      <c r="AC5" s="47">
        <v>11654593</v>
      </c>
      <c r="AD5" s="47">
        <v>11669265</v>
      </c>
      <c r="AE5" s="47">
        <v>11682077</v>
      </c>
      <c r="AF5" s="47">
        <v>11690250</v>
      </c>
      <c r="AG5" s="47">
        <v>11693381</v>
      </c>
      <c r="AH5" s="47">
        <v>0</v>
      </c>
      <c r="AI5" s="47">
        <v>0</v>
      </c>
      <c r="AJ5" s="47">
        <v>0</v>
      </c>
    </row>
    <row r="6" spans="2:36" outlineLevel="1">
      <c r="B6" s="34" t="str">
        <f>'STEAM &amp; GAS BALANCE'!$C$3</f>
        <v>HNI STEAM PRODUKSI (RUBY)</v>
      </c>
      <c r="C6" s="34"/>
      <c r="D6" s="46"/>
      <c r="E6" s="47">
        <v>1910148</v>
      </c>
      <c r="F6" s="47">
        <v>0</v>
      </c>
      <c r="G6" s="47">
        <v>0</v>
      </c>
      <c r="H6" s="47">
        <v>1919138</v>
      </c>
      <c r="I6" s="47">
        <v>1926729</v>
      </c>
      <c r="J6" s="47">
        <v>1933749</v>
      </c>
      <c r="K6" s="47">
        <v>1939601</v>
      </c>
      <c r="L6" s="47">
        <v>1944733</v>
      </c>
      <c r="M6" s="47">
        <v>1944733</v>
      </c>
      <c r="N6" s="47">
        <v>1944733</v>
      </c>
      <c r="O6" s="47">
        <v>1951882</v>
      </c>
      <c r="P6" s="47">
        <v>1958256</v>
      </c>
      <c r="Q6" s="47">
        <v>1963791</v>
      </c>
      <c r="R6" s="47">
        <v>1967837</v>
      </c>
      <c r="S6" s="47">
        <v>1972137</v>
      </c>
      <c r="T6" s="47">
        <v>1972137</v>
      </c>
      <c r="U6" s="47">
        <v>0</v>
      </c>
      <c r="V6" s="47">
        <v>1982478</v>
      </c>
      <c r="W6" s="47">
        <v>1988856</v>
      </c>
      <c r="X6" s="47">
        <v>1994309</v>
      </c>
      <c r="Y6" s="47">
        <v>0</v>
      </c>
      <c r="Z6" s="47">
        <v>2003876</v>
      </c>
      <c r="AA6" s="47">
        <v>2003876</v>
      </c>
      <c r="AB6" s="47">
        <v>0</v>
      </c>
      <c r="AC6" s="47">
        <v>2012741</v>
      </c>
      <c r="AD6" s="47">
        <v>2022354</v>
      </c>
      <c r="AE6" s="47">
        <v>2031331</v>
      </c>
      <c r="AF6" s="47">
        <v>2037504</v>
      </c>
      <c r="AG6" s="47">
        <v>2037504</v>
      </c>
      <c r="AH6" s="47">
        <v>0</v>
      </c>
      <c r="AI6" s="47">
        <v>0</v>
      </c>
      <c r="AJ6" s="47">
        <v>0</v>
      </c>
    </row>
    <row r="7" spans="2:36" outlineLevel="1">
      <c r="B7" s="34" t="str">
        <f>'STEAM &amp; GAS BALANCE'!$B$5</f>
        <v>HNI STEAM PRODUKSI (RETORT)</v>
      </c>
      <c r="C7" s="34"/>
      <c r="D7" s="46"/>
      <c r="E7" s="47">
        <v>404814</v>
      </c>
      <c r="F7" s="47">
        <v>0</v>
      </c>
      <c r="G7" s="47">
        <v>0</v>
      </c>
      <c r="H7" s="47">
        <v>405641</v>
      </c>
      <c r="I7" s="47">
        <v>406348</v>
      </c>
      <c r="J7" s="47">
        <v>406914</v>
      </c>
      <c r="K7" s="47">
        <v>407736</v>
      </c>
      <c r="L7" s="47">
        <v>408276</v>
      </c>
      <c r="M7" s="47">
        <v>408276</v>
      </c>
      <c r="N7" s="47">
        <v>408779</v>
      </c>
      <c r="O7" s="47">
        <v>409535</v>
      </c>
      <c r="P7" s="47">
        <v>410293</v>
      </c>
      <c r="Q7" s="47">
        <v>411050</v>
      </c>
      <c r="R7" s="47">
        <v>411886</v>
      </c>
      <c r="S7" s="47">
        <v>412702</v>
      </c>
      <c r="T7" s="47">
        <v>412702</v>
      </c>
      <c r="U7" s="47">
        <v>0</v>
      </c>
      <c r="V7" s="47">
        <v>413404</v>
      </c>
      <c r="W7" s="47">
        <v>414152</v>
      </c>
      <c r="X7" s="47">
        <v>414948</v>
      </c>
      <c r="Y7" s="47">
        <v>415707</v>
      </c>
      <c r="Z7" s="47">
        <v>416552</v>
      </c>
      <c r="AA7" s="47">
        <v>416552</v>
      </c>
      <c r="AB7" s="47">
        <v>0</v>
      </c>
      <c r="AC7" s="47">
        <v>417233</v>
      </c>
      <c r="AD7" s="47">
        <v>417790</v>
      </c>
      <c r="AE7" s="47">
        <v>418535</v>
      </c>
      <c r="AF7" s="47">
        <v>419405</v>
      </c>
      <c r="AG7" s="47">
        <v>420088</v>
      </c>
      <c r="AH7" s="47">
        <v>0</v>
      </c>
      <c r="AI7" s="47">
        <v>0</v>
      </c>
      <c r="AJ7" s="47">
        <v>0</v>
      </c>
    </row>
    <row r="8" spans="2:36" outlineLevel="1">
      <c r="B8" s="34" t="str">
        <f>'STEAM &amp; GAS BALANCE'!$B$6</f>
        <v>HNI STEAM PRODUKSI (GREEK)</v>
      </c>
      <c r="C8" s="34"/>
      <c r="D8" s="46"/>
      <c r="E8" s="47">
        <v>244804</v>
      </c>
      <c r="F8" s="47">
        <v>0</v>
      </c>
      <c r="G8" s="47">
        <v>0</v>
      </c>
      <c r="H8" s="47">
        <v>244902</v>
      </c>
      <c r="I8" s="47">
        <v>244955</v>
      </c>
      <c r="J8" s="47">
        <v>245022</v>
      </c>
      <c r="K8" s="47">
        <v>245096</v>
      </c>
      <c r="L8" s="47">
        <v>245151</v>
      </c>
      <c r="M8" s="47">
        <v>245151</v>
      </c>
      <c r="N8" s="47">
        <v>245228</v>
      </c>
      <c r="O8" s="47">
        <v>245336</v>
      </c>
      <c r="P8" s="47">
        <v>245438</v>
      </c>
      <c r="Q8" s="47">
        <v>245559</v>
      </c>
      <c r="R8" s="47">
        <v>245692</v>
      </c>
      <c r="S8" s="47">
        <v>245840</v>
      </c>
      <c r="T8" s="47">
        <v>245840</v>
      </c>
      <c r="U8" s="47">
        <v>0</v>
      </c>
      <c r="V8" s="47">
        <v>245953</v>
      </c>
      <c r="W8" s="47">
        <v>246065</v>
      </c>
      <c r="X8" s="47">
        <v>246203</v>
      </c>
      <c r="Y8" s="47">
        <v>246332</v>
      </c>
      <c r="Z8" s="47">
        <v>246489</v>
      </c>
      <c r="AA8" s="47">
        <v>246489</v>
      </c>
      <c r="AB8" s="47">
        <v>0</v>
      </c>
      <c r="AC8" s="47">
        <v>246608</v>
      </c>
      <c r="AD8" s="47">
        <v>246685</v>
      </c>
      <c r="AE8" s="47">
        <v>246774</v>
      </c>
      <c r="AF8" s="47">
        <v>246893</v>
      </c>
      <c r="AG8" s="47">
        <v>246981</v>
      </c>
      <c r="AH8" s="47">
        <v>0</v>
      </c>
      <c r="AI8" s="47">
        <v>0</v>
      </c>
      <c r="AJ8" s="47">
        <v>0</v>
      </c>
    </row>
    <row r="9" spans="2:36" outlineLevel="1">
      <c r="B9" s="34" t="str">
        <f>'STEAM &amp; GAS BALANCE'!$B$4</f>
        <v>PLANT CONDENSATE HEADER</v>
      </c>
      <c r="C9" s="34"/>
      <c r="D9" s="46"/>
      <c r="E9" s="47">
        <v>6905</v>
      </c>
      <c r="F9" s="47">
        <v>0</v>
      </c>
      <c r="G9" s="47">
        <v>0</v>
      </c>
      <c r="H9" s="47">
        <v>7004</v>
      </c>
      <c r="I9" s="47">
        <v>7061</v>
      </c>
      <c r="J9" s="47">
        <v>7077</v>
      </c>
      <c r="K9" s="47">
        <v>7090</v>
      </c>
      <c r="L9" s="47">
        <v>7101</v>
      </c>
      <c r="M9" s="47">
        <v>0</v>
      </c>
      <c r="N9" s="47">
        <v>7101</v>
      </c>
      <c r="O9" s="47">
        <v>7115</v>
      </c>
      <c r="P9" s="47">
        <v>7124</v>
      </c>
      <c r="Q9" s="47">
        <v>7132</v>
      </c>
      <c r="R9" s="47">
        <v>7140</v>
      </c>
      <c r="S9" s="47">
        <v>7152</v>
      </c>
      <c r="T9" s="47">
        <v>7165</v>
      </c>
      <c r="U9" s="47">
        <v>0</v>
      </c>
      <c r="V9" s="47">
        <v>7182</v>
      </c>
      <c r="W9" s="47">
        <v>7201</v>
      </c>
      <c r="X9" s="47">
        <v>7215</v>
      </c>
      <c r="Y9" s="47">
        <v>7227</v>
      </c>
      <c r="Z9" s="47">
        <v>7235</v>
      </c>
      <c r="AA9" s="47">
        <v>7235</v>
      </c>
      <c r="AB9" s="47">
        <v>0</v>
      </c>
      <c r="AC9" s="47">
        <v>7247</v>
      </c>
      <c r="AD9" s="47">
        <v>7260</v>
      </c>
      <c r="AE9" s="47">
        <v>7271</v>
      </c>
      <c r="AF9" s="47">
        <v>7280</v>
      </c>
      <c r="AG9" s="47">
        <v>7284</v>
      </c>
      <c r="AH9" s="47">
        <v>0</v>
      </c>
      <c r="AI9" s="47">
        <v>0</v>
      </c>
      <c r="AJ9" s="47">
        <v>0</v>
      </c>
    </row>
    <row r="10" spans="2:36" outlineLevel="1"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</row>
    <row r="11" spans="2:36" outlineLevel="1">
      <c r="B11" s="44" t="s">
        <v>1</v>
      </c>
      <c r="C11" s="44" t="s">
        <v>18</v>
      </c>
      <c r="D11" s="45" t="s">
        <v>0</v>
      </c>
      <c r="E11" s="45">
        <v>31</v>
      </c>
      <c r="F11" s="45">
        <v>1</v>
      </c>
      <c r="G11" s="45">
        <v>2</v>
      </c>
      <c r="H11" s="45">
        <v>3</v>
      </c>
      <c r="I11" s="45">
        <v>4</v>
      </c>
      <c r="J11" s="45">
        <v>5</v>
      </c>
      <c r="K11" s="45">
        <v>6</v>
      </c>
      <c r="L11" s="45">
        <v>7</v>
      </c>
      <c r="M11" s="45">
        <v>8</v>
      </c>
      <c r="N11" s="45">
        <v>9</v>
      </c>
      <c r="O11" s="45">
        <v>10</v>
      </c>
      <c r="P11" s="45">
        <v>11</v>
      </c>
      <c r="Q11" s="45">
        <v>12</v>
      </c>
      <c r="R11" s="45">
        <v>13</v>
      </c>
      <c r="S11" s="45">
        <v>14</v>
      </c>
      <c r="T11" s="45">
        <v>15</v>
      </c>
      <c r="U11" s="45">
        <v>16</v>
      </c>
      <c r="V11" s="45">
        <v>17</v>
      </c>
      <c r="W11" s="45">
        <v>18</v>
      </c>
      <c r="X11" s="45">
        <v>19</v>
      </c>
      <c r="Y11" s="45">
        <v>20</v>
      </c>
      <c r="Z11" s="45">
        <v>21</v>
      </c>
      <c r="AA11" s="45">
        <v>22</v>
      </c>
      <c r="AB11" s="45">
        <v>23</v>
      </c>
      <c r="AC11" s="45">
        <v>24</v>
      </c>
      <c r="AD11" s="45">
        <v>25</v>
      </c>
      <c r="AE11" s="45">
        <v>26</v>
      </c>
      <c r="AF11" s="45">
        <v>27</v>
      </c>
      <c r="AG11" s="45">
        <v>28</v>
      </c>
      <c r="AH11" s="45">
        <v>29</v>
      </c>
      <c r="AI11" s="45">
        <v>30</v>
      </c>
      <c r="AJ11" s="45">
        <v>31</v>
      </c>
    </row>
    <row r="12" spans="2:36" outlineLevel="1">
      <c r="B12" s="34" t="str">
        <f>'STEAM &amp; GAS BALANCE'!$B$3</f>
        <v xml:space="preserve">PLANT STEAM HEADER </v>
      </c>
      <c r="C12" s="34"/>
      <c r="D12" s="46"/>
      <c r="E12" s="46">
        <f>E5</f>
        <v>11439440</v>
      </c>
      <c r="F12" s="46">
        <f t="shared" ref="F12:AJ16" si="0">IF(F5=0,E12,F5)</f>
        <v>11439440</v>
      </c>
      <c r="G12" s="46">
        <f t="shared" si="0"/>
        <v>11439440</v>
      </c>
      <c r="H12" s="46">
        <f t="shared" si="0"/>
        <v>11446573</v>
      </c>
      <c r="I12" s="46">
        <f t="shared" si="0"/>
        <v>11465803</v>
      </c>
      <c r="J12" s="46">
        <f t="shared" si="0"/>
        <v>11484136</v>
      </c>
      <c r="K12" s="46">
        <f t="shared" si="0"/>
        <v>11498558</v>
      </c>
      <c r="L12" s="46">
        <f t="shared" si="0"/>
        <v>11507439</v>
      </c>
      <c r="M12" s="46">
        <f t="shared" si="0"/>
        <v>11509398</v>
      </c>
      <c r="N12" s="46">
        <f t="shared" si="0"/>
        <v>11509398</v>
      </c>
      <c r="O12" s="46">
        <f t="shared" si="0"/>
        <v>11522570</v>
      </c>
      <c r="P12" s="46">
        <f t="shared" si="0"/>
        <v>11534768</v>
      </c>
      <c r="Q12" s="46">
        <f t="shared" si="0"/>
        <v>11545735</v>
      </c>
      <c r="R12" s="46">
        <f t="shared" si="0"/>
        <v>11555961</v>
      </c>
      <c r="S12" s="46">
        <f t="shared" si="0"/>
        <v>11561834</v>
      </c>
      <c r="T12" s="46">
        <f t="shared" si="0"/>
        <v>11562906</v>
      </c>
      <c r="U12" s="46">
        <f t="shared" si="0"/>
        <v>11562906</v>
      </c>
      <c r="V12" s="46">
        <f t="shared" si="0"/>
        <v>11586037</v>
      </c>
      <c r="W12" s="46">
        <f t="shared" si="0"/>
        <v>11602653</v>
      </c>
      <c r="X12" s="46">
        <f t="shared" si="0"/>
        <v>11618259</v>
      </c>
      <c r="Y12" s="46">
        <f t="shared" si="0"/>
        <v>11622263</v>
      </c>
      <c r="Z12" s="46">
        <f t="shared" si="0"/>
        <v>11627727</v>
      </c>
      <c r="AA12" s="46">
        <f t="shared" si="0"/>
        <v>11627727</v>
      </c>
      <c r="AB12" s="46">
        <f t="shared" si="0"/>
        <v>11627727</v>
      </c>
      <c r="AC12" s="46">
        <f t="shared" si="0"/>
        <v>11654593</v>
      </c>
      <c r="AD12" s="46">
        <f t="shared" si="0"/>
        <v>11669265</v>
      </c>
      <c r="AE12" s="46">
        <f t="shared" si="0"/>
        <v>11682077</v>
      </c>
      <c r="AF12" s="46">
        <f t="shared" si="0"/>
        <v>11690250</v>
      </c>
      <c r="AG12" s="46">
        <f t="shared" si="0"/>
        <v>11693381</v>
      </c>
      <c r="AH12" s="46">
        <f t="shared" si="0"/>
        <v>11693381</v>
      </c>
      <c r="AI12" s="46">
        <f t="shared" si="0"/>
        <v>11693381</v>
      </c>
      <c r="AJ12" s="46">
        <f t="shared" si="0"/>
        <v>11693381</v>
      </c>
    </row>
    <row r="13" spans="2:36" outlineLevel="1">
      <c r="B13" s="34" t="str">
        <f>'STEAM &amp; GAS BALANCE'!$C$3</f>
        <v>HNI STEAM PRODUKSI (RUBY)</v>
      </c>
      <c r="C13" s="34"/>
      <c r="D13" s="46"/>
      <c r="E13" s="46">
        <f>E6</f>
        <v>1910148</v>
      </c>
      <c r="F13" s="46">
        <f t="shared" si="0"/>
        <v>1910148</v>
      </c>
      <c r="G13" s="46">
        <f t="shared" si="0"/>
        <v>1910148</v>
      </c>
      <c r="H13" s="46">
        <f t="shared" si="0"/>
        <v>1919138</v>
      </c>
      <c r="I13" s="46">
        <f t="shared" si="0"/>
        <v>1926729</v>
      </c>
      <c r="J13" s="46">
        <f t="shared" si="0"/>
        <v>1933749</v>
      </c>
      <c r="K13" s="46">
        <f t="shared" si="0"/>
        <v>1939601</v>
      </c>
      <c r="L13" s="46">
        <f t="shared" si="0"/>
        <v>1944733</v>
      </c>
      <c r="M13" s="46">
        <f t="shared" si="0"/>
        <v>1944733</v>
      </c>
      <c r="N13" s="46">
        <f t="shared" si="0"/>
        <v>1944733</v>
      </c>
      <c r="O13" s="46">
        <f t="shared" si="0"/>
        <v>1951882</v>
      </c>
      <c r="P13" s="46">
        <f t="shared" si="0"/>
        <v>1958256</v>
      </c>
      <c r="Q13" s="46">
        <f t="shared" si="0"/>
        <v>1963791</v>
      </c>
      <c r="R13" s="46">
        <f t="shared" si="0"/>
        <v>1967837</v>
      </c>
      <c r="S13" s="46">
        <f t="shared" si="0"/>
        <v>1972137</v>
      </c>
      <c r="T13" s="46">
        <f t="shared" si="0"/>
        <v>1972137</v>
      </c>
      <c r="U13" s="46">
        <f t="shared" si="0"/>
        <v>1972137</v>
      </c>
      <c r="V13" s="46">
        <f t="shared" si="0"/>
        <v>1982478</v>
      </c>
      <c r="W13" s="46">
        <f t="shared" si="0"/>
        <v>1988856</v>
      </c>
      <c r="X13" s="46">
        <f t="shared" si="0"/>
        <v>1994309</v>
      </c>
      <c r="Y13" s="46">
        <f t="shared" si="0"/>
        <v>1994309</v>
      </c>
      <c r="Z13" s="46">
        <f t="shared" si="0"/>
        <v>2003876</v>
      </c>
      <c r="AA13" s="46">
        <f t="shared" si="0"/>
        <v>2003876</v>
      </c>
      <c r="AB13" s="46">
        <f t="shared" si="0"/>
        <v>2003876</v>
      </c>
      <c r="AC13" s="46">
        <f t="shared" si="0"/>
        <v>2012741</v>
      </c>
      <c r="AD13" s="46">
        <f t="shared" si="0"/>
        <v>2022354</v>
      </c>
      <c r="AE13" s="46">
        <f t="shared" si="0"/>
        <v>2031331</v>
      </c>
      <c r="AF13" s="46">
        <f t="shared" si="0"/>
        <v>2037504</v>
      </c>
      <c r="AG13" s="46">
        <f t="shared" si="0"/>
        <v>2037504</v>
      </c>
      <c r="AH13" s="46">
        <f t="shared" si="0"/>
        <v>2037504</v>
      </c>
      <c r="AI13" s="46">
        <f t="shared" si="0"/>
        <v>2037504</v>
      </c>
      <c r="AJ13" s="46">
        <f t="shared" si="0"/>
        <v>2037504</v>
      </c>
    </row>
    <row r="14" spans="2:36" outlineLevel="1">
      <c r="B14" s="34" t="str">
        <f>'STEAM &amp; GAS BALANCE'!$B$5</f>
        <v>HNI STEAM PRODUKSI (RETORT)</v>
      </c>
      <c r="C14" s="34"/>
      <c r="D14" s="46"/>
      <c r="E14" s="46">
        <f>E7</f>
        <v>404814</v>
      </c>
      <c r="F14" s="46">
        <f t="shared" si="0"/>
        <v>404814</v>
      </c>
      <c r="G14" s="46">
        <f t="shared" si="0"/>
        <v>404814</v>
      </c>
      <c r="H14" s="46">
        <f t="shared" si="0"/>
        <v>405641</v>
      </c>
      <c r="I14" s="46">
        <f t="shared" si="0"/>
        <v>406348</v>
      </c>
      <c r="J14" s="46">
        <f t="shared" si="0"/>
        <v>406914</v>
      </c>
      <c r="K14" s="46">
        <f t="shared" si="0"/>
        <v>407736</v>
      </c>
      <c r="L14" s="46">
        <f t="shared" si="0"/>
        <v>408276</v>
      </c>
      <c r="M14" s="46">
        <f t="shared" si="0"/>
        <v>408276</v>
      </c>
      <c r="N14" s="46">
        <f t="shared" si="0"/>
        <v>408779</v>
      </c>
      <c r="O14" s="46">
        <f t="shared" si="0"/>
        <v>409535</v>
      </c>
      <c r="P14" s="46">
        <f t="shared" si="0"/>
        <v>410293</v>
      </c>
      <c r="Q14" s="46">
        <f t="shared" si="0"/>
        <v>411050</v>
      </c>
      <c r="R14" s="46">
        <f t="shared" si="0"/>
        <v>411886</v>
      </c>
      <c r="S14" s="46">
        <f t="shared" si="0"/>
        <v>412702</v>
      </c>
      <c r="T14" s="46">
        <f t="shared" si="0"/>
        <v>412702</v>
      </c>
      <c r="U14" s="46">
        <f t="shared" si="0"/>
        <v>412702</v>
      </c>
      <c r="V14" s="46">
        <f t="shared" si="0"/>
        <v>413404</v>
      </c>
      <c r="W14" s="46">
        <f t="shared" si="0"/>
        <v>414152</v>
      </c>
      <c r="X14" s="46">
        <f t="shared" si="0"/>
        <v>414948</v>
      </c>
      <c r="Y14" s="46">
        <f t="shared" si="0"/>
        <v>415707</v>
      </c>
      <c r="Z14" s="46">
        <f t="shared" si="0"/>
        <v>416552</v>
      </c>
      <c r="AA14" s="46">
        <f t="shared" si="0"/>
        <v>416552</v>
      </c>
      <c r="AB14" s="46">
        <f t="shared" si="0"/>
        <v>416552</v>
      </c>
      <c r="AC14" s="46">
        <f t="shared" si="0"/>
        <v>417233</v>
      </c>
      <c r="AD14" s="46">
        <f t="shared" si="0"/>
        <v>417790</v>
      </c>
      <c r="AE14" s="46">
        <f t="shared" si="0"/>
        <v>418535</v>
      </c>
      <c r="AF14" s="46">
        <f t="shared" si="0"/>
        <v>419405</v>
      </c>
      <c r="AG14" s="46">
        <f t="shared" si="0"/>
        <v>420088</v>
      </c>
      <c r="AH14" s="46">
        <f t="shared" si="0"/>
        <v>420088</v>
      </c>
      <c r="AI14" s="46">
        <f t="shared" si="0"/>
        <v>420088</v>
      </c>
      <c r="AJ14" s="46">
        <f t="shared" si="0"/>
        <v>420088</v>
      </c>
    </row>
    <row r="15" spans="2:36" outlineLevel="1">
      <c r="B15" s="34" t="str">
        <f>'STEAM &amp; GAS BALANCE'!$B$6</f>
        <v>HNI STEAM PRODUKSI (GREEK)</v>
      </c>
      <c r="C15" s="34"/>
      <c r="D15" s="46"/>
      <c r="E15" s="46">
        <f>E8</f>
        <v>244804</v>
      </c>
      <c r="F15" s="46">
        <f t="shared" si="0"/>
        <v>244804</v>
      </c>
      <c r="G15" s="46">
        <f t="shared" si="0"/>
        <v>244804</v>
      </c>
      <c r="H15" s="46">
        <f t="shared" si="0"/>
        <v>244902</v>
      </c>
      <c r="I15" s="46">
        <f t="shared" si="0"/>
        <v>244955</v>
      </c>
      <c r="J15" s="46">
        <f t="shared" si="0"/>
        <v>245022</v>
      </c>
      <c r="K15" s="46">
        <f t="shared" si="0"/>
        <v>245096</v>
      </c>
      <c r="L15" s="46">
        <f t="shared" si="0"/>
        <v>245151</v>
      </c>
      <c r="M15" s="46">
        <f t="shared" si="0"/>
        <v>245151</v>
      </c>
      <c r="N15" s="46">
        <f t="shared" si="0"/>
        <v>245228</v>
      </c>
      <c r="O15" s="46">
        <f t="shared" si="0"/>
        <v>245336</v>
      </c>
      <c r="P15" s="46">
        <f t="shared" si="0"/>
        <v>245438</v>
      </c>
      <c r="Q15" s="46">
        <f t="shared" si="0"/>
        <v>245559</v>
      </c>
      <c r="R15" s="46">
        <f t="shared" si="0"/>
        <v>245692</v>
      </c>
      <c r="S15" s="46">
        <f t="shared" si="0"/>
        <v>245840</v>
      </c>
      <c r="T15" s="46">
        <f t="shared" si="0"/>
        <v>245840</v>
      </c>
      <c r="U15" s="46">
        <f t="shared" si="0"/>
        <v>245840</v>
      </c>
      <c r="V15" s="46">
        <f t="shared" si="0"/>
        <v>245953</v>
      </c>
      <c r="W15" s="46">
        <f t="shared" si="0"/>
        <v>246065</v>
      </c>
      <c r="X15" s="46">
        <f t="shared" si="0"/>
        <v>246203</v>
      </c>
      <c r="Y15" s="46">
        <f t="shared" si="0"/>
        <v>246332</v>
      </c>
      <c r="Z15" s="46">
        <f t="shared" si="0"/>
        <v>246489</v>
      </c>
      <c r="AA15" s="46">
        <f t="shared" si="0"/>
        <v>246489</v>
      </c>
      <c r="AB15" s="46">
        <f t="shared" si="0"/>
        <v>246489</v>
      </c>
      <c r="AC15" s="46">
        <f t="shared" si="0"/>
        <v>246608</v>
      </c>
      <c r="AD15" s="46">
        <f t="shared" si="0"/>
        <v>246685</v>
      </c>
      <c r="AE15" s="46">
        <f t="shared" si="0"/>
        <v>246774</v>
      </c>
      <c r="AF15" s="46">
        <f t="shared" si="0"/>
        <v>246893</v>
      </c>
      <c r="AG15" s="46">
        <f t="shared" si="0"/>
        <v>246981</v>
      </c>
      <c r="AH15" s="46">
        <f t="shared" si="0"/>
        <v>246981</v>
      </c>
      <c r="AI15" s="46">
        <f t="shared" si="0"/>
        <v>246981</v>
      </c>
      <c r="AJ15" s="46">
        <f t="shared" si="0"/>
        <v>246981</v>
      </c>
    </row>
    <row r="16" spans="2:36" outlineLevel="1">
      <c r="B16" s="34" t="str">
        <f>'STEAM &amp; GAS BALANCE'!$B$4</f>
        <v>PLANT CONDENSATE HEADER</v>
      </c>
      <c r="C16" s="34"/>
      <c r="D16" s="46"/>
      <c r="E16" s="46">
        <f>E9</f>
        <v>6905</v>
      </c>
      <c r="F16" s="46">
        <f t="shared" si="0"/>
        <v>6905</v>
      </c>
      <c r="G16" s="46">
        <f t="shared" si="0"/>
        <v>6905</v>
      </c>
      <c r="H16" s="46">
        <f t="shared" si="0"/>
        <v>7004</v>
      </c>
      <c r="I16" s="46">
        <f t="shared" si="0"/>
        <v>7061</v>
      </c>
      <c r="J16" s="46">
        <f t="shared" si="0"/>
        <v>7077</v>
      </c>
      <c r="K16" s="46">
        <f t="shared" si="0"/>
        <v>7090</v>
      </c>
      <c r="L16" s="46">
        <f t="shared" si="0"/>
        <v>7101</v>
      </c>
      <c r="M16" s="46">
        <f t="shared" si="0"/>
        <v>7101</v>
      </c>
      <c r="N16" s="46">
        <f t="shared" si="0"/>
        <v>7101</v>
      </c>
      <c r="O16" s="46">
        <f t="shared" si="0"/>
        <v>7115</v>
      </c>
      <c r="P16" s="46">
        <f t="shared" si="0"/>
        <v>7124</v>
      </c>
      <c r="Q16" s="46">
        <f t="shared" si="0"/>
        <v>7132</v>
      </c>
      <c r="R16" s="46">
        <f t="shared" si="0"/>
        <v>7140</v>
      </c>
      <c r="S16" s="46">
        <f t="shared" si="0"/>
        <v>7152</v>
      </c>
      <c r="T16" s="46">
        <f t="shared" si="0"/>
        <v>7165</v>
      </c>
      <c r="U16" s="46">
        <f t="shared" si="0"/>
        <v>7165</v>
      </c>
      <c r="V16" s="46">
        <f t="shared" si="0"/>
        <v>7182</v>
      </c>
      <c r="W16" s="46">
        <f t="shared" si="0"/>
        <v>7201</v>
      </c>
      <c r="X16" s="46">
        <f t="shared" si="0"/>
        <v>7215</v>
      </c>
      <c r="Y16" s="46">
        <f t="shared" si="0"/>
        <v>7227</v>
      </c>
      <c r="Z16" s="46">
        <f t="shared" si="0"/>
        <v>7235</v>
      </c>
      <c r="AA16" s="46">
        <f t="shared" si="0"/>
        <v>7235</v>
      </c>
      <c r="AB16" s="46">
        <f t="shared" si="0"/>
        <v>7235</v>
      </c>
      <c r="AC16" s="46">
        <f t="shared" si="0"/>
        <v>7247</v>
      </c>
      <c r="AD16" s="46">
        <f t="shared" si="0"/>
        <v>7260</v>
      </c>
      <c r="AE16" s="46">
        <f t="shared" si="0"/>
        <v>7271</v>
      </c>
      <c r="AF16" s="46">
        <f t="shared" si="0"/>
        <v>7280</v>
      </c>
      <c r="AG16" s="46">
        <f t="shared" si="0"/>
        <v>7284</v>
      </c>
      <c r="AH16" s="46">
        <f t="shared" si="0"/>
        <v>7284</v>
      </c>
      <c r="AI16" s="46">
        <f t="shared" si="0"/>
        <v>7284</v>
      </c>
      <c r="AJ16" s="46">
        <f t="shared" si="0"/>
        <v>7284</v>
      </c>
    </row>
    <row r="17" spans="2:36" outlineLevel="1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6"/>
      <c r="AI17" s="58" t="s">
        <v>54</v>
      </c>
    </row>
    <row r="18" spans="2:36" outlineLevel="1">
      <c r="B18" s="43" t="s">
        <v>36</v>
      </c>
      <c r="C18" s="43"/>
      <c r="D18" s="20"/>
      <c r="F18" s="4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6"/>
      <c r="V18" s="14"/>
    </row>
    <row r="19" spans="2:36" outlineLevel="1"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6"/>
    </row>
    <row r="20" spans="2:36" outlineLevel="1">
      <c r="B20" s="44" t="s">
        <v>1</v>
      </c>
      <c r="C20" s="44" t="s">
        <v>18</v>
      </c>
      <c r="D20" s="45" t="s">
        <v>0</v>
      </c>
      <c r="E20" s="45">
        <v>31</v>
      </c>
      <c r="F20" s="45">
        <v>1</v>
      </c>
      <c r="G20" s="45">
        <v>2</v>
      </c>
      <c r="H20" s="45">
        <v>3</v>
      </c>
      <c r="I20" s="45">
        <v>4</v>
      </c>
      <c r="J20" s="45">
        <v>5</v>
      </c>
      <c r="K20" s="45">
        <v>6</v>
      </c>
      <c r="L20" s="45">
        <v>7</v>
      </c>
      <c r="M20" s="45">
        <v>8</v>
      </c>
      <c r="N20" s="45">
        <v>9</v>
      </c>
      <c r="O20" s="45">
        <v>10</v>
      </c>
      <c r="P20" s="45">
        <v>11</v>
      </c>
      <c r="Q20" s="45">
        <v>12</v>
      </c>
      <c r="R20" s="45">
        <v>13</v>
      </c>
      <c r="S20" s="45">
        <v>14</v>
      </c>
      <c r="T20" s="45">
        <v>15</v>
      </c>
      <c r="U20" s="45">
        <v>16</v>
      </c>
      <c r="V20" s="45">
        <v>17</v>
      </c>
      <c r="W20" s="45">
        <v>18</v>
      </c>
      <c r="X20" s="45">
        <v>19</v>
      </c>
      <c r="Y20" s="45">
        <v>20</v>
      </c>
      <c r="Z20" s="45">
        <v>21</v>
      </c>
      <c r="AA20" s="45">
        <v>22</v>
      </c>
      <c r="AB20" s="45">
        <v>23</v>
      </c>
      <c r="AC20" s="45">
        <v>24</v>
      </c>
      <c r="AD20" s="45">
        <v>25</v>
      </c>
      <c r="AE20" s="45">
        <v>26</v>
      </c>
      <c r="AF20" s="45">
        <v>27</v>
      </c>
      <c r="AG20" s="45">
        <v>28</v>
      </c>
      <c r="AH20" s="45">
        <v>29</v>
      </c>
      <c r="AI20" s="45">
        <v>30</v>
      </c>
      <c r="AJ20" s="45">
        <v>31</v>
      </c>
    </row>
    <row r="21" spans="2:36" outlineLevel="1">
      <c r="B21" s="34" t="str">
        <f>'STEAM &amp; GAS BALANCE'!$F$3</f>
        <v>PLANT GAS BOILER 10 T</v>
      </c>
      <c r="C21" s="34"/>
      <c r="D21" s="46"/>
      <c r="E21" s="47">
        <v>705373.7</v>
      </c>
      <c r="F21" s="47">
        <v>0</v>
      </c>
      <c r="G21" s="47">
        <v>0</v>
      </c>
      <c r="H21" s="47">
        <v>706085.5</v>
      </c>
      <c r="I21" s="47">
        <v>707103.5</v>
      </c>
      <c r="J21" s="47">
        <v>712073</v>
      </c>
      <c r="K21" s="47">
        <v>709086</v>
      </c>
      <c r="L21" s="47">
        <v>709880.7</v>
      </c>
      <c r="M21" s="47">
        <v>710007.5</v>
      </c>
      <c r="N21" s="47">
        <v>710242.9</v>
      </c>
      <c r="O21" s="47">
        <v>711198.6</v>
      </c>
      <c r="P21" s="47">
        <v>712073</v>
      </c>
      <c r="Q21" s="47">
        <v>712904.6</v>
      </c>
      <c r="R21" s="47">
        <v>713758.9</v>
      </c>
      <c r="S21" s="47">
        <v>714523.7</v>
      </c>
      <c r="T21" s="47">
        <v>714586.6</v>
      </c>
      <c r="U21" s="47">
        <v>0</v>
      </c>
      <c r="V21" s="47">
        <v>0</v>
      </c>
      <c r="W21" s="47">
        <v>715798.4</v>
      </c>
      <c r="X21" s="47">
        <v>716812.3</v>
      </c>
      <c r="Y21" s="47">
        <v>717833.9</v>
      </c>
      <c r="Z21" s="47">
        <v>718415.7</v>
      </c>
      <c r="AA21" s="47">
        <v>719125.5</v>
      </c>
      <c r="AB21" s="47">
        <v>0</v>
      </c>
      <c r="AC21" s="47">
        <v>720428.6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</row>
    <row r="22" spans="2:36" outlineLevel="1">
      <c r="B22" s="51" t="s">
        <v>53</v>
      </c>
      <c r="C22" s="34"/>
      <c r="D22" s="46"/>
      <c r="E22" s="47"/>
      <c r="F22" s="47">
        <v>0</v>
      </c>
      <c r="G22" s="47">
        <v>0</v>
      </c>
      <c r="H22" s="47">
        <v>68.724699999999999</v>
      </c>
      <c r="I22" s="47">
        <v>123.3249</v>
      </c>
      <c r="J22" s="47">
        <v>139.66589999999999</v>
      </c>
      <c r="K22" s="47">
        <v>121.9228</v>
      </c>
      <c r="L22" s="47">
        <v>115.5963</v>
      </c>
      <c r="M22" s="47">
        <v>36.706499999999998</v>
      </c>
      <c r="N22" s="47">
        <v>23.0152</v>
      </c>
      <c r="O22" s="47">
        <v>106.09529999999999</v>
      </c>
      <c r="P22" s="47">
        <v>114.6113</v>
      </c>
      <c r="Q22" s="47">
        <v>112.8342</v>
      </c>
      <c r="R22" s="47">
        <v>116.17740000000001</v>
      </c>
      <c r="S22" s="47">
        <v>111.04430000000001</v>
      </c>
      <c r="T22" s="47">
        <v>25.474599999999999</v>
      </c>
      <c r="U22" s="47">
        <v>0</v>
      </c>
      <c r="V22" s="47">
        <v>127.9641</v>
      </c>
      <c r="W22" s="54">
        <v>136.35419999999999</v>
      </c>
      <c r="X22" s="47">
        <v>138.57239999999999</v>
      </c>
      <c r="Y22" s="47">
        <v>93.966499999999996</v>
      </c>
      <c r="Z22" s="47">
        <v>90.087699999999998</v>
      </c>
      <c r="AA22" s="47">
        <v>9.6603999999999992</v>
      </c>
      <c r="AB22" s="47">
        <v>0</v>
      </c>
      <c r="AC22" s="47">
        <v>140.01509999999999</v>
      </c>
      <c r="AD22" s="47">
        <v>134.7886</v>
      </c>
      <c r="AE22" s="47">
        <v>126.8995</v>
      </c>
      <c r="AF22" s="47">
        <v>117.3451</v>
      </c>
      <c r="AG22" s="47">
        <v>94.883799999999994</v>
      </c>
      <c r="AH22" s="47">
        <v>0</v>
      </c>
      <c r="AI22" s="47"/>
      <c r="AJ22" s="47"/>
    </row>
    <row r="23" spans="2:36" outlineLevel="1">
      <c r="B23" s="17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6"/>
    </row>
    <row r="24" spans="2:36" outlineLevel="1">
      <c r="B24" s="44" t="s">
        <v>1</v>
      </c>
      <c r="C24" s="44" t="s">
        <v>18</v>
      </c>
      <c r="D24" s="45" t="s">
        <v>0</v>
      </c>
      <c r="E24" s="45">
        <v>31</v>
      </c>
      <c r="F24" s="45">
        <v>1</v>
      </c>
      <c r="G24" s="45">
        <v>2</v>
      </c>
      <c r="H24" s="45">
        <v>3</v>
      </c>
      <c r="I24" s="45">
        <v>4</v>
      </c>
      <c r="J24" s="45">
        <v>5</v>
      </c>
      <c r="K24" s="45">
        <v>6</v>
      </c>
      <c r="L24" s="45">
        <v>7</v>
      </c>
      <c r="M24" s="45">
        <v>8</v>
      </c>
      <c r="N24" s="45">
        <v>9</v>
      </c>
      <c r="O24" s="45">
        <v>10</v>
      </c>
      <c r="P24" s="45">
        <v>11</v>
      </c>
      <c r="Q24" s="45">
        <v>12</v>
      </c>
      <c r="R24" s="45">
        <v>13</v>
      </c>
      <c r="S24" s="45">
        <v>14</v>
      </c>
      <c r="T24" s="45">
        <v>15</v>
      </c>
      <c r="U24" s="45">
        <v>16</v>
      </c>
      <c r="V24" s="45">
        <v>17</v>
      </c>
      <c r="W24" s="45">
        <v>18</v>
      </c>
      <c r="X24" s="45">
        <v>19</v>
      </c>
      <c r="Y24" s="45">
        <v>20</v>
      </c>
      <c r="Z24" s="45">
        <v>21</v>
      </c>
      <c r="AA24" s="45">
        <v>22</v>
      </c>
      <c r="AB24" s="45">
        <v>23</v>
      </c>
      <c r="AC24" s="45">
        <v>24</v>
      </c>
      <c r="AD24" s="45">
        <v>25</v>
      </c>
      <c r="AE24" s="45">
        <v>26</v>
      </c>
      <c r="AF24" s="45">
        <v>27</v>
      </c>
      <c r="AG24" s="45">
        <v>28</v>
      </c>
      <c r="AH24" s="45">
        <v>29</v>
      </c>
      <c r="AI24" s="45">
        <v>30</v>
      </c>
      <c r="AJ24" s="45">
        <v>31</v>
      </c>
    </row>
    <row r="25" spans="2:36" outlineLevel="1">
      <c r="B25" s="34" t="str">
        <f>'STEAM &amp; GAS BALANCE'!$F$3</f>
        <v>PLANT GAS BOILER 10 T</v>
      </c>
      <c r="C25" s="34"/>
      <c r="D25" s="46"/>
      <c r="E25" s="46">
        <f>E21</f>
        <v>705373.7</v>
      </c>
      <c r="F25" s="46">
        <f t="shared" ref="F25:AJ25" si="1">IF(F21=0,E25,F21)</f>
        <v>705373.7</v>
      </c>
      <c r="G25" s="46">
        <f t="shared" si="1"/>
        <v>705373.7</v>
      </c>
      <c r="H25" s="46">
        <f t="shared" si="1"/>
        <v>706085.5</v>
      </c>
      <c r="I25" s="46">
        <f t="shared" si="1"/>
        <v>707103.5</v>
      </c>
      <c r="J25" s="46">
        <f t="shared" si="1"/>
        <v>712073</v>
      </c>
      <c r="K25" s="46">
        <f t="shared" si="1"/>
        <v>709086</v>
      </c>
      <c r="L25" s="46">
        <f t="shared" si="1"/>
        <v>709880.7</v>
      </c>
      <c r="M25" s="46">
        <f t="shared" si="1"/>
        <v>710007.5</v>
      </c>
      <c r="N25" s="46">
        <f t="shared" si="1"/>
        <v>710242.9</v>
      </c>
      <c r="O25" s="46">
        <f t="shared" si="1"/>
        <v>711198.6</v>
      </c>
      <c r="P25" s="46">
        <f t="shared" si="1"/>
        <v>712073</v>
      </c>
      <c r="Q25" s="46">
        <f t="shared" si="1"/>
        <v>712904.6</v>
      </c>
      <c r="R25" s="46">
        <f t="shared" si="1"/>
        <v>713758.9</v>
      </c>
      <c r="S25" s="46">
        <f t="shared" si="1"/>
        <v>714523.7</v>
      </c>
      <c r="T25" s="46">
        <f t="shared" si="1"/>
        <v>714586.6</v>
      </c>
      <c r="U25" s="46">
        <f t="shared" si="1"/>
        <v>714586.6</v>
      </c>
      <c r="V25" s="46">
        <f t="shared" si="1"/>
        <v>714586.6</v>
      </c>
      <c r="W25" s="46">
        <f t="shared" si="1"/>
        <v>715798.4</v>
      </c>
      <c r="X25" s="46">
        <f t="shared" si="1"/>
        <v>716812.3</v>
      </c>
      <c r="Y25" s="46">
        <f t="shared" si="1"/>
        <v>717833.9</v>
      </c>
      <c r="Z25" s="46">
        <f t="shared" si="1"/>
        <v>718415.7</v>
      </c>
      <c r="AA25" s="46">
        <f t="shared" si="1"/>
        <v>719125.5</v>
      </c>
      <c r="AB25" s="46">
        <f t="shared" si="1"/>
        <v>719125.5</v>
      </c>
      <c r="AC25" s="46">
        <f t="shared" si="1"/>
        <v>720428.6</v>
      </c>
      <c r="AD25" s="46">
        <f t="shared" si="1"/>
        <v>720428.6</v>
      </c>
      <c r="AE25" s="46">
        <f t="shared" si="1"/>
        <v>720428.6</v>
      </c>
      <c r="AF25" s="46">
        <f t="shared" si="1"/>
        <v>720428.6</v>
      </c>
      <c r="AG25" s="46">
        <f t="shared" si="1"/>
        <v>720428.6</v>
      </c>
      <c r="AH25" s="46">
        <f t="shared" si="1"/>
        <v>720428.6</v>
      </c>
      <c r="AI25" s="46">
        <f t="shared" si="1"/>
        <v>720428.6</v>
      </c>
      <c r="AJ25" s="46">
        <f t="shared" si="1"/>
        <v>720428.6</v>
      </c>
    </row>
    <row r="26" spans="2:36" outlineLevel="1">
      <c r="B26" s="1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2:36">
      <c r="B27" s="17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2:36">
      <c r="B28" s="19" t="s">
        <v>39</v>
      </c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2:36" ht="15.75" customHeight="1"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2:36" ht="15.75" customHeight="1">
      <c r="B30" s="21" t="s">
        <v>88</v>
      </c>
      <c r="C30" s="21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2:36" ht="15.75" customHeight="1">
      <c r="B31" s="21"/>
      <c r="C31" s="2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2:36" ht="15.75" customHeight="1">
      <c r="B32" s="22" t="s">
        <v>38</v>
      </c>
      <c r="C32" s="2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2:37" ht="15.75" customHeight="1">
      <c r="B33" s="21"/>
      <c r="C33" s="2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2:37">
      <c r="B34" s="22"/>
      <c r="C34" s="24" t="s">
        <v>18</v>
      </c>
      <c r="D34" s="25" t="s">
        <v>0</v>
      </c>
      <c r="E34" s="45">
        <v>31</v>
      </c>
      <c r="F34" s="45">
        <v>1</v>
      </c>
      <c r="G34" s="45">
        <v>2</v>
      </c>
      <c r="H34" s="45">
        <v>3</v>
      </c>
      <c r="I34" s="45">
        <v>4</v>
      </c>
      <c r="J34" s="45">
        <v>5</v>
      </c>
      <c r="K34" s="45">
        <v>6</v>
      </c>
      <c r="L34" s="45">
        <v>7</v>
      </c>
      <c r="M34" s="45">
        <v>8</v>
      </c>
      <c r="N34" s="45">
        <v>9</v>
      </c>
      <c r="O34" s="45">
        <v>10</v>
      </c>
      <c r="P34" s="45">
        <v>11</v>
      </c>
      <c r="Q34" s="45">
        <v>12</v>
      </c>
      <c r="R34" s="45">
        <v>13</v>
      </c>
      <c r="S34" s="45">
        <v>14</v>
      </c>
      <c r="T34" s="45">
        <v>15</v>
      </c>
      <c r="U34" s="45">
        <v>16</v>
      </c>
      <c r="V34" s="45">
        <v>17</v>
      </c>
      <c r="W34" s="45">
        <v>18</v>
      </c>
      <c r="X34" s="45">
        <v>19</v>
      </c>
      <c r="Y34" s="45">
        <v>20</v>
      </c>
      <c r="Z34" s="45">
        <v>21</v>
      </c>
      <c r="AA34" s="45">
        <v>22</v>
      </c>
      <c r="AB34" s="45">
        <v>23</v>
      </c>
      <c r="AC34" s="45">
        <v>24</v>
      </c>
      <c r="AD34" s="45">
        <v>25</v>
      </c>
      <c r="AE34" s="45">
        <v>26</v>
      </c>
      <c r="AF34" s="45">
        <v>27</v>
      </c>
      <c r="AG34" s="45">
        <v>28</v>
      </c>
      <c r="AH34" s="45">
        <v>29</v>
      </c>
      <c r="AI34" s="45">
        <v>30</v>
      </c>
      <c r="AJ34" s="45">
        <v>31</v>
      </c>
    </row>
    <row r="35" spans="2:37" s="11" customFormat="1">
      <c r="B35" s="26" t="s">
        <v>22</v>
      </c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</row>
    <row r="36" spans="2:37" s="11" customFormat="1" outlineLevel="1">
      <c r="B36" s="29" t="s">
        <v>14</v>
      </c>
      <c r="C36" s="30" t="s">
        <v>19</v>
      </c>
      <c r="D36" s="31">
        <f>2.8+1.013</f>
        <v>3.8129999999999997</v>
      </c>
      <c r="E36" s="28"/>
      <c r="F36" s="28">
        <f>$D36</f>
        <v>3.8129999999999997</v>
      </c>
      <c r="G36" s="28">
        <f t="shared" ref="G36:AC39" si="2">$D36</f>
        <v>3.8129999999999997</v>
      </c>
      <c r="H36" s="28">
        <f t="shared" si="2"/>
        <v>3.8129999999999997</v>
      </c>
      <c r="I36" s="28">
        <f t="shared" si="2"/>
        <v>3.8129999999999997</v>
      </c>
      <c r="J36" s="28">
        <f t="shared" si="2"/>
        <v>3.8129999999999997</v>
      </c>
      <c r="K36" s="28">
        <f t="shared" si="2"/>
        <v>3.8129999999999997</v>
      </c>
      <c r="L36" s="28">
        <f t="shared" si="2"/>
        <v>3.8129999999999997</v>
      </c>
      <c r="M36" s="28">
        <f t="shared" si="2"/>
        <v>3.8129999999999997</v>
      </c>
      <c r="N36" s="28">
        <f t="shared" si="2"/>
        <v>3.8129999999999997</v>
      </c>
      <c r="O36" s="28">
        <f t="shared" si="2"/>
        <v>3.8129999999999997</v>
      </c>
      <c r="P36" s="28">
        <f t="shared" si="2"/>
        <v>3.8129999999999997</v>
      </c>
      <c r="Q36" s="28">
        <f t="shared" si="2"/>
        <v>3.8129999999999997</v>
      </c>
      <c r="R36" s="28">
        <f>$D36</f>
        <v>3.8129999999999997</v>
      </c>
      <c r="S36" s="28">
        <f t="shared" si="2"/>
        <v>3.8129999999999997</v>
      </c>
      <c r="T36" s="28">
        <f t="shared" si="2"/>
        <v>3.8129999999999997</v>
      </c>
      <c r="U36" s="28">
        <f t="shared" si="2"/>
        <v>3.8129999999999997</v>
      </c>
      <c r="V36" s="28">
        <f t="shared" si="2"/>
        <v>3.8129999999999997</v>
      </c>
      <c r="W36" s="28">
        <f t="shared" si="2"/>
        <v>3.8129999999999997</v>
      </c>
      <c r="X36" s="28">
        <f t="shared" si="2"/>
        <v>3.8129999999999997</v>
      </c>
      <c r="Y36" s="28">
        <f t="shared" si="2"/>
        <v>3.8129999999999997</v>
      </c>
      <c r="Z36" s="28">
        <f t="shared" si="2"/>
        <v>3.8129999999999997</v>
      </c>
      <c r="AA36" s="28">
        <f t="shared" si="2"/>
        <v>3.8129999999999997</v>
      </c>
      <c r="AB36" s="28">
        <f t="shared" si="2"/>
        <v>3.8129999999999997</v>
      </c>
      <c r="AC36" s="28">
        <f t="shared" si="2"/>
        <v>3.8129999999999997</v>
      </c>
      <c r="AD36" s="28">
        <f t="shared" ref="AD36:AJ39" si="3">$D36</f>
        <v>3.8129999999999997</v>
      </c>
      <c r="AE36" s="28">
        <f t="shared" si="3"/>
        <v>3.8129999999999997</v>
      </c>
      <c r="AF36" s="28">
        <f t="shared" si="3"/>
        <v>3.8129999999999997</v>
      </c>
      <c r="AG36" s="28">
        <f t="shared" si="3"/>
        <v>3.8129999999999997</v>
      </c>
      <c r="AH36" s="28">
        <f t="shared" si="3"/>
        <v>3.8129999999999997</v>
      </c>
      <c r="AI36" s="28">
        <f t="shared" si="3"/>
        <v>3.8129999999999997</v>
      </c>
      <c r="AJ36" s="28">
        <f t="shared" si="3"/>
        <v>3.8129999999999997</v>
      </c>
      <c r="AK36" s="28"/>
    </row>
    <row r="37" spans="2:37" s="11" customFormat="1" outlineLevel="1">
      <c r="B37" s="29" t="s">
        <v>15</v>
      </c>
      <c r="C37" s="30" t="s">
        <v>19</v>
      </c>
      <c r="D37" s="31">
        <v>1.0129999999999999</v>
      </c>
      <c r="E37" s="28"/>
      <c r="F37" s="28">
        <f t="shared" ref="F37:U39" si="4">$D37</f>
        <v>1.0129999999999999</v>
      </c>
      <c r="G37" s="28">
        <f t="shared" si="4"/>
        <v>1.0129999999999999</v>
      </c>
      <c r="H37" s="28">
        <f t="shared" si="4"/>
        <v>1.0129999999999999</v>
      </c>
      <c r="I37" s="28">
        <f t="shared" si="4"/>
        <v>1.0129999999999999</v>
      </c>
      <c r="J37" s="28">
        <f t="shared" si="4"/>
        <v>1.0129999999999999</v>
      </c>
      <c r="K37" s="28">
        <f t="shared" si="4"/>
        <v>1.0129999999999999</v>
      </c>
      <c r="L37" s="28">
        <f t="shared" si="4"/>
        <v>1.0129999999999999</v>
      </c>
      <c r="M37" s="28">
        <f t="shared" si="4"/>
        <v>1.0129999999999999</v>
      </c>
      <c r="N37" s="28">
        <f t="shared" si="4"/>
        <v>1.0129999999999999</v>
      </c>
      <c r="O37" s="28">
        <f t="shared" si="4"/>
        <v>1.0129999999999999</v>
      </c>
      <c r="P37" s="28">
        <f t="shared" si="4"/>
        <v>1.0129999999999999</v>
      </c>
      <c r="Q37" s="28">
        <f t="shared" si="4"/>
        <v>1.0129999999999999</v>
      </c>
      <c r="R37" s="28">
        <f t="shared" si="4"/>
        <v>1.0129999999999999</v>
      </c>
      <c r="S37" s="28">
        <f t="shared" si="4"/>
        <v>1.0129999999999999</v>
      </c>
      <c r="T37" s="28">
        <f t="shared" si="4"/>
        <v>1.0129999999999999</v>
      </c>
      <c r="U37" s="28">
        <f t="shared" si="4"/>
        <v>1.0129999999999999</v>
      </c>
      <c r="V37" s="28">
        <f t="shared" si="2"/>
        <v>1.0129999999999999</v>
      </c>
      <c r="W37" s="28">
        <f t="shared" si="2"/>
        <v>1.0129999999999999</v>
      </c>
      <c r="X37" s="28">
        <f t="shared" si="2"/>
        <v>1.0129999999999999</v>
      </c>
      <c r="Y37" s="28">
        <f t="shared" si="2"/>
        <v>1.0129999999999999</v>
      </c>
      <c r="Z37" s="28">
        <f t="shared" si="2"/>
        <v>1.0129999999999999</v>
      </c>
      <c r="AA37" s="28">
        <f t="shared" si="2"/>
        <v>1.0129999999999999</v>
      </c>
      <c r="AB37" s="28">
        <f t="shared" si="2"/>
        <v>1.0129999999999999</v>
      </c>
      <c r="AC37" s="28">
        <f t="shared" si="2"/>
        <v>1.0129999999999999</v>
      </c>
      <c r="AD37" s="28">
        <f t="shared" si="3"/>
        <v>1.0129999999999999</v>
      </c>
      <c r="AE37" s="28">
        <f t="shared" si="3"/>
        <v>1.0129999999999999</v>
      </c>
      <c r="AF37" s="28">
        <f t="shared" si="3"/>
        <v>1.0129999999999999</v>
      </c>
      <c r="AG37" s="28">
        <f t="shared" si="3"/>
        <v>1.0129999999999999</v>
      </c>
      <c r="AH37" s="28">
        <f t="shared" si="3"/>
        <v>1.0129999999999999</v>
      </c>
      <c r="AI37" s="28">
        <f t="shared" si="3"/>
        <v>1.0129999999999999</v>
      </c>
      <c r="AJ37" s="28">
        <f t="shared" si="3"/>
        <v>1.0129999999999999</v>
      </c>
      <c r="AK37" s="28"/>
    </row>
    <row r="38" spans="2:37" s="11" customFormat="1" outlineLevel="1">
      <c r="B38" s="29" t="s">
        <v>16</v>
      </c>
      <c r="C38" s="30" t="s">
        <v>20</v>
      </c>
      <c r="D38" s="31">
        <v>25</v>
      </c>
      <c r="E38" s="28"/>
      <c r="F38" s="28">
        <f t="shared" si="4"/>
        <v>25</v>
      </c>
      <c r="G38" s="28">
        <f t="shared" si="4"/>
        <v>25</v>
      </c>
      <c r="H38" s="28">
        <f t="shared" si="4"/>
        <v>25</v>
      </c>
      <c r="I38" s="28">
        <f t="shared" si="4"/>
        <v>25</v>
      </c>
      <c r="J38" s="28">
        <f t="shared" si="4"/>
        <v>25</v>
      </c>
      <c r="K38" s="28">
        <f t="shared" si="4"/>
        <v>25</v>
      </c>
      <c r="L38" s="28">
        <f t="shared" si="4"/>
        <v>25</v>
      </c>
      <c r="M38" s="28">
        <f t="shared" si="4"/>
        <v>25</v>
      </c>
      <c r="N38" s="28">
        <f t="shared" si="4"/>
        <v>25</v>
      </c>
      <c r="O38" s="28">
        <f t="shared" si="4"/>
        <v>25</v>
      </c>
      <c r="P38" s="28">
        <f t="shared" si="4"/>
        <v>25</v>
      </c>
      <c r="Q38" s="28">
        <f t="shared" si="4"/>
        <v>25</v>
      </c>
      <c r="R38" s="28">
        <f t="shared" si="2"/>
        <v>25</v>
      </c>
      <c r="S38" s="28">
        <f t="shared" si="2"/>
        <v>25</v>
      </c>
      <c r="T38" s="28">
        <f t="shared" si="2"/>
        <v>25</v>
      </c>
      <c r="U38" s="28">
        <f t="shared" si="2"/>
        <v>25</v>
      </c>
      <c r="V38" s="28">
        <f t="shared" si="2"/>
        <v>25</v>
      </c>
      <c r="W38" s="28">
        <f t="shared" si="2"/>
        <v>25</v>
      </c>
      <c r="X38" s="28">
        <f t="shared" si="2"/>
        <v>25</v>
      </c>
      <c r="Y38" s="28">
        <f t="shared" si="2"/>
        <v>25</v>
      </c>
      <c r="Z38" s="28">
        <f t="shared" si="2"/>
        <v>25</v>
      </c>
      <c r="AA38" s="28">
        <f t="shared" si="2"/>
        <v>25</v>
      </c>
      <c r="AB38" s="28">
        <f t="shared" si="2"/>
        <v>25</v>
      </c>
      <c r="AC38" s="28">
        <f t="shared" si="2"/>
        <v>25</v>
      </c>
      <c r="AD38" s="28">
        <f t="shared" si="3"/>
        <v>25</v>
      </c>
      <c r="AE38" s="28">
        <f t="shared" si="3"/>
        <v>25</v>
      </c>
      <c r="AF38" s="28">
        <f t="shared" si="3"/>
        <v>25</v>
      </c>
      <c r="AG38" s="28">
        <f t="shared" si="3"/>
        <v>25</v>
      </c>
      <c r="AH38" s="28">
        <f t="shared" si="3"/>
        <v>25</v>
      </c>
      <c r="AI38" s="28">
        <f t="shared" si="3"/>
        <v>25</v>
      </c>
      <c r="AJ38" s="28">
        <f t="shared" si="3"/>
        <v>25</v>
      </c>
      <c r="AK38" s="28"/>
    </row>
    <row r="39" spans="2:37" s="11" customFormat="1" outlineLevel="1">
      <c r="B39" s="29" t="s">
        <v>17</v>
      </c>
      <c r="C39" s="30" t="s">
        <v>20</v>
      </c>
      <c r="D39" s="31">
        <v>15</v>
      </c>
      <c r="E39" s="28"/>
      <c r="F39" s="28">
        <f t="shared" si="4"/>
        <v>15</v>
      </c>
      <c r="G39" s="28">
        <f t="shared" si="4"/>
        <v>15</v>
      </c>
      <c r="H39" s="28">
        <f t="shared" si="4"/>
        <v>15</v>
      </c>
      <c r="I39" s="28">
        <f t="shared" si="4"/>
        <v>15</v>
      </c>
      <c r="J39" s="28">
        <f t="shared" si="4"/>
        <v>15</v>
      </c>
      <c r="K39" s="28">
        <f t="shared" si="4"/>
        <v>15</v>
      </c>
      <c r="L39" s="28">
        <f t="shared" si="4"/>
        <v>15</v>
      </c>
      <c r="M39" s="28">
        <f t="shared" si="4"/>
        <v>15</v>
      </c>
      <c r="N39" s="28">
        <f t="shared" si="4"/>
        <v>15</v>
      </c>
      <c r="O39" s="28">
        <f t="shared" si="4"/>
        <v>15</v>
      </c>
      <c r="P39" s="28">
        <f t="shared" si="4"/>
        <v>15</v>
      </c>
      <c r="Q39" s="28">
        <f t="shared" si="4"/>
        <v>15</v>
      </c>
      <c r="R39" s="28">
        <f t="shared" si="2"/>
        <v>15</v>
      </c>
      <c r="S39" s="28">
        <f t="shared" si="2"/>
        <v>15</v>
      </c>
      <c r="T39" s="28">
        <f t="shared" si="2"/>
        <v>15</v>
      </c>
      <c r="U39" s="28">
        <f t="shared" si="2"/>
        <v>15</v>
      </c>
      <c r="V39" s="28">
        <f t="shared" si="2"/>
        <v>15</v>
      </c>
      <c r="W39" s="28">
        <f t="shared" si="2"/>
        <v>15</v>
      </c>
      <c r="X39" s="28">
        <f t="shared" si="2"/>
        <v>15</v>
      </c>
      <c r="Y39" s="28">
        <f t="shared" si="2"/>
        <v>15</v>
      </c>
      <c r="Z39" s="28">
        <f t="shared" si="2"/>
        <v>15</v>
      </c>
      <c r="AA39" s="28">
        <f t="shared" si="2"/>
        <v>15</v>
      </c>
      <c r="AB39" s="28">
        <f t="shared" si="2"/>
        <v>15</v>
      </c>
      <c r="AC39" s="28">
        <f t="shared" si="2"/>
        <v>15</v>
      </c>
      <c r="AD39" s="28">
        <f t="shared" si="3"/>
        <v>15</v>
      </c>
      <c r="AE39" s="28">
        <f t="shared" si="3"/>
        <v>15</v>
      </c>
      <c r="AF39" s="28">
        <f t="shared" si="3"/>
        <v>15</v>
      </c>
      <c r="AG39" s="28">
        <f t="shared" si="3"/>
        <v>15</v>
      </c>
      <c r="AH39" s="28">
        <f t="shared" si="3"/>
        <v>15</v>
      </c>
      <c r="AI39" s="28">
        <f t="shared" si="3"/>
        <v>15</v>
      </c>
      <c r="AJ39" s="28">
        <f t="shared" si="3"/>
        <v>15</v>
      </c>
      <c r="AK39" s="28"/>
    </row>
    <row r="40" spans="2:37" s="11" customFormat="1">
      <c r="B40" s="26" t="s">
        <v>34</v>
      </c>
      <c r="C40" s="30"/>
      <c r="D40" s="32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</row>
    <row r="41" spans="2:37" outlineLevel="1">
      <c r="B41" s="33" t="str">
        <f>'STEAM &amp; GAS BALANCE'!$F$3</f>
        <v>PLANT GAS BOILER 10 T</v>
      </c>
      <c r="C41" s="34" t="s">
        <v>21</v>
      </c>
      <c r="D41" s="35"/>
      <c r="E41" s="35"/>
      <c r="F41" s="35">
        <f>(F$36*(F25-E25)*(F$39+273))/(F$37*(F$38+273))</f>
        <v>0</v>
      </c>
      <c r="G41" s="35">
        <f>(G$36*(G25-F25)*(G$39+273))/(G$37*(G$38+273))</f>
        <v>0</v>
      </c>
      <c r="H41" s="35">
        <f t="shared" ref="H41:AJ41" si="5">(H$36*(H25-G25)*(H$39+273))/(H$37*(H$38+273))</f>
        <v>2589.3548275109852</v>
      </c>
      <c r="I41" s="35">
        <f t="shared" si="5"/>
        <v>3703.2357606153564</v>
      </c>
      <c r="J41" s="35">
        <f t="shared" si="5"/>
        <v>18077.829187011801</v>
      </c>
      <c r="K41" s="35">
        <f t="shared" si="5"/>
        <v>-10865.977619801639</v>
      </c>
      <c r="L41" s="35">
        <f t="shared" si="5"/>
        <v>2890.9248123387533</v>
      </c>
      <c r="M41" s="35">
        <f t="shared" si="5"/>
        <v>461.26747980962637</v>
      </c>
      <c r="N41" s="35">
        <f t="shared" si="5"/>
        <v>856.32779769051183</v>
      </c>
      <c r="O41" s="35">
        <f t="shared" si="5"/>
        <v>3476.603552475367</v>
      </c>
      <c r="P41" s="35">
        <f t="shared" si="5"/>
        <v>3180.8539774873811</v>
      </c>
      <c r="Q41" s="35">
        <f t="shared" si="5"/>
        <v>3025.1580142707699</v>
      </c>
      <c r="R41" s="35">
        <f t="shared" si="5"/>
        <v>3107.7350788741369</v>
      </c>
      <c r="S41" s="35">
        <f t="shared" si="5"/>
        <v>2782.1559034561551</v>
      </c>
      <c r="T41" s="35">
        <f t="shared" si="5"/>
        <v>228.81486182985475</v>
      </c>
      <c r="U41" s="35">
        <f t="shared" si="5"/>
        <v>0</v>
      </c>
      <c r="V41" s="35">
        <f t="shared" si="5"/>
        <v>0</v>
      </c>
      <c r="W41" s="35">
        <f t="shared" si="5"/>
        <v>4408.2329024694118</v>
      </c>
      <c r="X41" s="35">
        <f t="shared" si="5"/>
        <v>3688.3209604007816</v>
      </c>
      <c r="Y41" s="35">
        <f t="shared" si="5"/>
        <v>3716.331682754972</v>
      </c>
      <c r="Z41" s="35">
        <f t="shared" si="5"/>
        <v>2116.4465280213713</v>
      </c>
      <c r="AA41" s="35">
        <f t="shared" si="5"/>
        <v>2582.0793152111514</v>
      </c>
      <c r="AB41" s="35">
        <f t="shared" si="5"/>
        <v>0</v>
      </c>
      <c r="AC41" s="35">
        <f t="shared" si="5"/>
        <v>4740.3600389565663</v>
      </c>
      <c r="AD41" s="35">
        <f t="shared" si="5"/>
        <v>0</v>
      </c>
      <c r="AE41" s="35">
        <f t="shared" si="5"/>
        <v>0</v>
      </c>
      <c r="AF41" s="35">
        <f t="shared" si="5"/>
        <v>0</v>
      </c>
      <c r="AG41" s="35">
        <f t="shared" si="5"/>
        <v>0</v>
      </c>
      <c r="AH41" s="35">
        <f t="shared" si="5"/>
        <v>0</v>
      </c>
      <c r="AI41" s="35">
        <f t="shared" si="5"/>
        <v>0</v>
      </c>
      <c r="AJ41" s="35">
        <f t="shared" si="5"/>
        <v>0</v>
      </c>
      <c r="AK41" s="35">
        <f>SUM(F41:Q41)</f>
        <v>27395.577789408919</v>
      </c>
    </row>
    <row r="42" spans="2:37"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2:37"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2:37"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2:37"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2:37"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2:37"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2:37"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2:28"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2:28"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2:28"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2:28"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2:28"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2:28">
      <c r="B54" s="19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2:28"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2:28"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2:28"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2:28">
      <c r="B58" s="19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2:28">
      <c r="B59" s="19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2:28">
      <c r="B60" s="19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2:28">
      <c r="B61" s="19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2:28">
      <c r="B62" s="19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2:28">
      <c r="B63" s="19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2:28">
      <c r="B64" s="19"/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2:37">
      <c r="B65" s="19"/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2:37">
      <c r="B66" s="19"/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2:37"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2:37">
      <c r="B68" s="22" t="s">
        <v>37</v>
      </c>
      <c r="C68" s="23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2:37">
      <c r="B69" s="19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2:37">
      <c r="B70" s="22"/>
      <c r="C70" s="24" t="s">
        <v>18</v>
      </c>
      <c r="D70" s="25" t="s">
        <v>0</v>
      </c>
      <c r="E70" s="45">
        <v>31</v>
      </c>
      <c r="F70" s="45">
        <v>1</v>
      </c>
      <c r="G70" s="45">
        <v>2</v>
      </c>
      <c r="H70" s="45">
        <v>3</v>
      </c>
      <c r="I70" s="45">
        <v>4</v>
      </c>
      <c r="J70" s="45">
        <v>5</v>
      </c>
      <c r="K70" s="45">
        <v>6</v>
      </c>
      <c r="L70" s="45">
        <v>7</v>
      </c>
      <c r="M70" s="45">
        <v>8</v>
      </c>
      <c r="N70" s="45">
        <v>9</v>
      </c>
      <c r="O70" s="45">
        <v>10</v>
      </c>
      <c r="P70" s="45">
        <v>11</v>
      </c>
      <c r="Q70" s="45">
        <v>12</v>
      </c>
      <c r="R70" s="45">
        <v>13</v>
      </c>
      <c r="S70" s="45">
        <v>14</v>
      </c>
      <c r="T70" s="45">
        <v>15</v>
      </c>
      <c r="U70" s="45">
        <v>16</v>
      </c>
      <c r="V70" s="45">
        <v>17</v>
      </c>
      <c r="W70" s="45">
        <v>18</v>
      </c>
      <c r="X70" s="45">
        <v>19</v>
      </c>
      <c r="Y70" s="45">
        <v>20</v>
      </c>
      <c r="Z70" s="45">
        <v>21</v>
      </c>
      <c r="AA70" s="45">
        <v>22</v>
      </c>
      <c r="AB70" s="45">
        <v>23</v>
      </c>
      <c r="AC70" s="45">
        <v>24</v>
      </c>
      <c r="AD70" s="45">
        <v>25</v>
      </c>
      <c r="AE70" s="45">
        <v>26</v>
      </c>
      <c r="AF70" s="45">
        <v>27</v>
      </c>
      <c r="AG70" s="45">
        <v>28</v>
      </c>
      <c r="AH70" s="45">
        <v>29</v>
      </c>
      <c r="AI70" s="45">
        <v>30</v>
      </c>
      <c r="AJ70" s="45">
        <v>31</v>
      </c>
    </row>
    <row r="71" spans="2:37" s="10" customFormat="1" outlineLevel="1">
      <c r="B71" s="39" t="s">
        <v>32</v>
      </c>
      <c r="C71" s="38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</row>
    <row r="72" spans="2:37" ht="14.25" customHeight="1" outlineLevel="2">
      <c r="B72" s="40" t="s">
        <v>23</v>
      </c>
      <c r="C72" s="41" t="s">
        <v>33</v>
      </c>
      <c r="D72" s="35"/>
      <c r="E72" s="35"/>
      <c r="F72" s="35">
        <f t="shared" ref="F72:AJ72" si="6">F73+F74</f>
        <v>0</v>
      </c>
      <c r="G72" s="35">
        <f t="shared" si="6"/>
        <v>0</v>
      </c>
      <c r="H72" s="35">
        <f t="shared" si="6"/>
        <v>8058</v>
      </c>
      <c r="I72" s="35">
        <f t="shared" si="6"/>
        <v>19990</v>
      </c>
      <c r="J72" s="35">
        <f t="shared" si="6"/>
        <v>18966</v>
      </c>
      <c r="K72" s="35">
        <f t="shared" si="6"/>
        <v>15318</v>
      </c>
      <c r="L72" s="35">
        <f t="shared" si="6"/>
        <v>9476</v>
      </c>
      <c r="M72" s="35">
        <f t="shared" si="6"/>
        <v>1959</v>
      </c>
      <c r="N72" s="35">
        <f t="shared" si="6"/>
        <v>580</v>
      </c>
      <c r="O72" s="35">
        <f t="shared" si="6"/>
        <v>14036</v>
      </c>
      <c r="P72" s="35">
        <f t="shared" si="6"/>
        <v>13058</v>
      </c>
      <c r="Q72" s="35">
        <f t="shared" si="6"/>
        <v>11845</v>
      </c>
      <c r="R72" s="35">
        <f t="shared" si="6"/>
        <v>11195</v>
      </c>
      <c r="S72" s="35">
        <f t="shared" si="6"/>
        <v>6837</v>
      </c>
      <c r="T72" s="35">
        <f t="shared" si="6"/>
        <v>1072</v>
      </c>
      <c r="U72" s="35">
        <f t="shared" si="6"/>
        <v>0</v>
      </c>
      <c r="V72" s="35">
        <f t="shared" si="6"/>
        <v>23946</v>
      </c>
      <c r="W72" s="35">
        <f t="shared" si="6"/>
        <v>17476</v>
      </c>
      <c r="X72" s="35">
        <f t="shared" si="6"/>
        <v>16540</v>
      </c>
      <c r="Y72" s="35">
        <f t="shared" si="6"/>
        <v>4892</v>
      </c>
      <c r="Z72" s="35">
        <f t="shared" si="6"/>
        <v>6466</v>
      </c>
      <c r="AA72" s="35">
        <f t="shared" si="6"/>
        <v>0</v>
      </c>
      <c r="AB72" s="35">
        <f t="shared" si="6"/>
        <v>0</v>
      </c>
      <c r="AC72" s="35">
        <f t="shared" si="6"/>
        <v>27666</v>
      </c>
      <c r="AD72" s="35">
        <f t="shared" si="6"/>
        <v>15306</v>
      </c>
      <c r="AE72" s="35">
        <f t="shared" si="6"/>
        <v>13646</v>
      </c>
      <c r="AF72" s="35">
        <f t="shared" si="6"/>
        <v>9162</v>
      </c>
      <c r="AG72" s="35">
        <f t="shared" si="6"/>
        <v>3902</v>
      </c>
      <c r="AH72" s="35">
        <f t="shared" si="6"/>
        <v>0</v>
      </c>
      <c r="AI72" s="35">
        <f t="shared" si="6"/>
        <v>0</v>
      </c>
      <c r="AJ72" s="35">
        <f t="shared" si="6"/>
        <v>0</v>
      </c>
      <c r="AK72" s="35">
        <f t="shared" ref="AK72:AK80" si="7">SUM(F72:Q72)</f>
        <v>113286</v>
      </c>
    </row>
    <row r="73" spans="2:37" outlineLevel="2">
      <c r="B73" s="36" t="s">
        <v>24</v>
      </c>
      <c r="C73" s="41" t="s">
        <v>33</v>
      </c>
      <c r="D73" s="35"/>
      <c r="E73" s="35"/>
      <c r="F73" s="35">
        <f t="shared" ref="F73:AJ73" si="8">(F12-E12)-(F13-E13)</f>
        <v>0</v>
      </c>
      <c r="G73" s="35">
        <f t="shared" si="8"/>
        <v>0</v>
      </c>
      <c r="H73" s="35">
        <f t="shared" si="8"/>
        <v>-1857</v>
      </c>
      <c r="I73" s="35">
        <f t="shared" si="8"/>
        <v>11639</v>
      </c>
      <c r="J73" s="35">
        <f t="shared" si="8"/>
        <v>11313</v>
      </c>
      <c r="K73" s="35">
        <f t="shared" si="8"/>
        <v>8570</v>
      </c>
      <c r="L73" s="35">
        <f t="shared" si="8"/>
        <v>3749</v>
      </c>
      <c r="M73" s="35">
        <f t="shared" si="8"/>
        <v>1959</v>
      </c>
      <c r="N73" s="35">
        <f t="shared" si="8"/>
        <v>0</v>
      </c>
      <c r="O73" s="35">
        <f t="shared" si="8"/>
        <v>6023</v>
      </c>
      <c r="P73" s="35">
        <f t="shared" si="8"/>
        <v>5824</v>
      </c>
      <c r="Q73" s="35">
        <f t="shared" si="8"/>
        <v>5432</v>
      </c>
      <c r="R73" s="35">
        <f t="shared" si="8"/>
        <v>6180</v>
      </c>
      <c r="S73" s="35">
        <f t="shared" si="8"/>
        <v>1573</v>
      </c>
      <c r="T73" s="35">
        <f t="shared" si="8"/>
        <v>1072</v>
      </c>
      <c r="U73" s="35">
        <f t="shared" si="8"/>
        <v>0</v>
      </c>
      <c r="V73" s="35">
        <f t="shared" si="8"/>
        <v>12790</v>
      </c>
      <c r="W73" s="35">
        <f t="shared" si="8"/>
        <v>10238</v>
      </c>
      <c r="X73" s="35">
        <f t="shared" si="8"/>
        <v>10153</v>
      </c>
      <c r="Y73" s="35">
        <f t="shared" si="8"/>
        <v>4004</v>
      </c>
      <c r="Z73" s="35">
        <f t="shared" si="8"/>
        <v>-4103</v>
      </c>
      <c r="AA73" s="35">
        <f t="shared" si="8"/>
        <v>0</v>
      </c>
      <c r="AB73" s="35">
        <f t="shared" si="8"/>
        <v>0</v>
      </c>
      <c r="AC73" s="35">
        <f t="shared" si="8"/>
        <v>18001</v>
      </c>
      <c r="AD73" s="35">
        <f t="shared" si="8"/>
        <v>5059</v>
      </c>
      <c r="AE73" s="35">
        <f t="shared" si="8"/>
        <v>3835</v>
      </c>
      <c r="AF73" s="35">
        <f t="shared" si="8"/>
        <v>2000</v>
      </c>
      <c r="AG73" s="35">
        <f t="shared" si="8"/>
        <v>3131</v>
      </c>
      <c r="AH73" s="35">
        <f t="shared" si="8"/>
        <v>0</v>
      </c>
      <c r="AI73" s="35">
        <f t="shared" si="8"/>
        <v>0</v>
      </c>
      <c r="AJ73" s="35">
        <f t="shared" si="8"/>
        <v>0</v>
      </c>
      <c r="AK73" s="35">
        <f t="shared" si="7"/>
        <v>52652</v>
      </c>
    </row>
    <row r="74" spans="2:37" outlineLevel="2">
      <c r="B74" s="36" t="s">
        <v>25</v>
      </c>
      <c r="C74" s="41" t="s">
        <v>33</v>
      </c>
      <c r="D74" s="35"/>
      <c r="E74" s="35"/>
      <c r="F74" s="35">
        <f>SUM(F75:F77)</f>
        <v>0</v>
      </c>
      <c r="G74" s="35">
        <f t="shared" ref="G74:AJ74" si="9">SUM(G75:G77)</f>
        <v>0</v>
      </c>
      <c r="H74" s="35">
        <f t="shared" si="9"/>
        <v>9915</v>
      </c>
      <c r="I74" s="35">
        <f t="shared" si="9"/>
        <v>8351</v>
      </c>
      <c r="J74" s="35">
        <f t="shared" si="9"/>
        <v>7653</v>
      </c>
      <c r="K74" s="35">
        <f t="shared" si="9"/>
        <v>6748</v>
      </c>
      <c r="L74" s="35">
        <f t="shared" si="9"/>
        <v>5727</v>
      </c>
      <c r="M74" s="35">
        <f t="shared" si="9"/>
        <v>0</v>
      </c>
      <c r="N74" s="35">
        <f t="shared" si="9"/>
        <v>580</v>
      </c>
      <c r="O74" s="35">
        <f t="shared" si="9"/>
        <v>8013</v>
      </c>
      <c r="P74" s="35">
        <f t="shared" si="9"/>
        <v>7234</v>
      </c>
      <c r="Q74" s="35">
        <f t="shared" si="9"/>
        <v>6413</v>
      </c>
      <c r="R74" s="35">
        <f t="shared" si="9"/>
        <v>5015</v>
      </c>
      <c r="S74" s="35">
        <f t="shared" si="9"/>
        <v>5264</v>
      </c>
      <c r="T74" s="35">
        <f t="shared" si="9"/>
        <v>0</v>
      </c>
      <c r="U74" s="35">
        <f t="shared" si="9"/>
        <v>0</v>
      </c>
      <c r="V74" s="35">
        <f t="shared" si="9"/>
        <v>11156</v>
      </c>
      <c r="W74" s="35">
        <f t="shared" si="9"/>
        <v>7238</v>
      </c>
      <c r="X74" s="35">
        <f t="shared" si="9"/>
        <v>6387</v>
      </c>
      <c r="Y74" s="35">
        <f t="shared" si="9"/>
        <v>888</v>
      </c>
      <c r="Z74" s="35">
        <f t="shared" si="9"/>
        <v>10569</v>
      </c>
      <c r="AA74" s="35">
        <f t="shared" si="9"/>
        <v>0</v>
      </c>
      <c r="AB74" s="35">
        <f t="shared" si="9"/>
        <v>0</v>
      </c>
      <c r="AC74" s="35">
        <f t="shared" si="9"/>
        <v>9665</v>
      </c>
      <c r="AD74" s="35">
        <f t="shared" si="9"/>
        <v>10247</v>
      </c>
      <c r="AE74" s="35">
        <f t="shared" si="9"/>
        <v>9811</v>
      </c>
      <c r="AF74" s="35">
        <f t="shared" si="9"/>
        <v>7162</v>
      </c>
      <c r="AG74" s="35">
        <f t="shared" si="9"/>
        <v>771</v>
      </c>
      <c r="AH74" s="35">
        <f t="shared" si="9"/>
        <v>0</v>
      </c>
      <c r="AI74" s="35">
        <f t="shared" si="9"/>
        <v>0</v>
      </c>
      <c r="AJ74" s="35">
        <f t="shared" si="9"/>
        <v>0</v>
      </c>
      <c r="AK74" s="35">
        <f t="shared" si="7"/>
        <v>60634</v>
      </c>
    </row>
    <row r="75" spans="2:37" outlineLevel="3">
      <c r="B75" s="52" t="s">
        <v>44</v>
      </c>
      <c r="C75" s="41" t="s">
        <v>33</v>
      </c>
      <c r="D75" s="35"/>
      <c r="E75" s="35"/>
      <c r="F75" s="35">
        <f t="shared" ref="F75:AJ75" si="10">F13-E13</f>
        <v>0</v>
      </c>
      <c r="G75" s="35">
        <f t="shared" si="10"/>
        <v>0</v>
      </c>
      <c r="H75" s="35">
        <f t="shared" si="10"/>
        <v>8990</v>
      </c>
      <c r="I75" s="35">
        <f t="shared" si="10"/>
        <v>7591</v>
      </c>
      <c r="J75" s="35">
        <f t="shared" si="10"/>
        <v>7020</v>
      </c>
      <c r="K75" s="35">
        <f t="shared" si="10"/>
        <v>5852</v>
      </c>
      <c r="L75" s="35">
        <f t="shared" si="10"/>
        <v>5132</v>
      </c>
      <c r="M75" s="35">
        <f t="shared" si="10"/>
        <v>0</v>
      </c>
      <c r="N75" s="35">
        <f t="shared" si="10"/>
        <v>0</v>
      </c>
      <c r="O75" s="35">
        <f t="shared" si="10"/>
        <v>7149</v>
      </c>
      <c r="P75" s="35">
        <f t="shared" si="10"/>
        <v>6374</v>
      </c>
      <c r="Q75" s="35">
        <f t="shared" si="10"/>
        <v>5535</v>
      </c>
      <c r="R75" s="35">
        <f t="shared" si="10"/>
        <v>4046</v>
      </c>
      <c r="S75" s="35">
        <f t="shared" si="10"/>
        <v>4300</v>
      </c>
      <c r="T75" s="35">
        <f t="shared" si="10"/>
        <v>0</v>
      </c>
      <c r="U75" s="35">
        <f t="shared" si="10"/>
        <v>0</v>
      </c>
      <c r="V75" s="35">
        <f t="shared" si="10"/>
        <v>10341</v>
      </c>
      <c r="W75" s="35">
        <f t="shared" si="10"/>
        <v>6378</v>
      </c>
      <c r="X75" s="35">
        <f t="shared" si="10"/>
        <v>5453</v>
      </c>
      <c r="Y75" s="35">
        <f t="shared" si="10"/>
        <v>0</v>
      </c>
      <c r="Z75" s="35">
        <f t="shared" si="10"/>
        <v>9567</v>
      </c>
      <c r="AA75" s="35">
        <f>AA13-Z13</f>
        <v>0</v>
      </c>
      <c r="AB75" s="35">
        <f t="shared" si="10"/>
        <v>0</v>
      </c>
      <c r="AC75" s="35">
        <f t="shared" si="10"/>
        <v>8865</v>
      </c>
      <c r="AD75" s="35">
        <f t="shared" si="10"/>
        <v>9613</v>
      </c>
      <c r="AE75" s="35">
        <f t="shared" si="10"/>
        <v>8977</v>
      </c>
      <c r="AF75" s="35">
        <f t="shared" si="10"/>
        <v>6173</v>
      </c>
      <c r="AG75" s="35">
        <f t="shared" si="10"/>
        <v>0</v>
      </c>
      <c r="AH75" s="35">
        <f t="shared" si="10"/>
        <v>0</v>
      </c>
      <c r="AI75" s="35">
        <f t="shared" si="10"/>
        <v>0</v>
      </c>
      <c r="AJ75" s="35">
        <f t="shared" si="10"/>
        <v>0</v>
      </c>
      <c r="AK75" s="35">
        <f t="shared" si="7"/>
        <v>53643</v>
      </c>
    </row>
    <row r="76" spans="2:37" outlineLevel="3">
      <c r="B76" s="53" t="s">
        <v>46</v>
      </c>
      <c r="C76" s="41" t="s">
        <v>33</v>
      </c>
      <c r="D76" s="35"/>
      <c r="E76" s="35"/>
      <c r="F76" s="35">
        <f>F14-E14</f>
        <v>0</v>
      </c>
      <c r="G76" s="35">
        <f t="shared" ref="G76:AJ76" si="11">G15-F15</f>
        <v>0</v>
      </c>
      <c r="H76" s="35">
        <f t="shared" si="11"/>
        <v>98</v>
      </c>
      <c r="I76" s="35">
        <f t="shared" si="11"/>
        <v>53</v>
      </c>
      <c r="J76" s="35">
        <f t="shared" si="11"/>
        <v>67</v>
      </c>
      <c r="K76" s="35">
        <f t="shared" si="11"/>
        <v>74</v>
      </c>
      <c r="L76" s="35">
        <f t="shared" si="11"/>
        <v>55</v>
      </c>
      <c r="M76" s="35">
        <f t="shared" si="11"/>
        <v>0</v>
      </c>
      <c r="N76" s="35">
        <f t="shared" si="11"/>
        <v>77</v>
      </c>
      <c r="O76" s="35">
        <f t="shared" si="11"/>
        <v>108</v>
      </c>
      <c r="P76" s="35">
        <f t="shared" si="11"/>
        <v>102</v>
      </c>
      <c r="Q76" s="35">
        <f t="shared" si="11"/>
        <v>121</v>
      </c>
      <c r="R76" s="35">
        <f t="shared" si="11"/>
        <v>133</v>
      </c>
      <c r="S76" s="35">
        <f t="shared" si="11"/>
        <v>148</v>
      </c>
      <c r="T76" s="35">
        <f t="shared" si="11"/>
        <v>0</v>
      </c>
      <c r="U76" s="35">
        <f t="shared" si="11"/>
        <v>0</v>
      </c>
      <c r="V76" s="35">
        <f t="shared" si="11"/>
        <v>113</v>
      </c>
      <c r="W76" s="35">
        <f t="shared" si="11"/>
        <v>112</v>
      </c>
      <c r="X76" s="35">
        <f t="shared" si="11"/>
        <v>138</v>
      </c>
      <c r="Y76" s="35">
        <f t="shared" si="11"/>
        <v>129</v>
      </c>
      <c r="Z76" s="35">
        <f t="shared" si="11"/>
        <v>157</v>
      </c>
      <c r="AA76" s="35">
        <f t="shared" si="11"/>
        <v>0</v>
      </c>
      <c r="AB76" s="35">
        <f t="shared" si="11"/>
        <v>0</v>
      </c>
      <c r="AC76" s="35">
        <f t="shared" si="11"/>
        <v>119</v>
      </c>
      <c r="AD76" s="35">
        <f t="shared" si="11"/>
        <v>77</v>
      </c>
      <c r="AE76" s="35">
        <f t="shared" si="11"/>
        <v>89</v>
      </c>
      <c r="AF76" s="35">
        <f t="shared" si="11"/>
        <v>119</v>
      </c>
      <c r="AG76" s="35">
        <f t="shared" si="11"/>
        <v>88</v>
      </c>
      <c r="AH76" s="35">
        <f t="shared" si="11"/>
        <v>0</v>
      </c>
      <c r="AI76" s="35">
        <f t="shared" si="11"/>
        <v>0</v>
      </c>
      <c r="AJ76" s="35">
        <f t="shared" si="11"/>
        <v>0</v>
      </c>
      <c r="AK76" s="35">
        <f t="shared" si="7"/>
        <v>755</v>
      </c>
    </row>
    <row r="77" spans="2:37" outlineLevel="3">
      <c r="B77" s="53" t="s">
        <v>45</v>
      </c>
      <c r="C77" s="41" t="s">
        <v>33</v>
      </c>
      <c r="D77" s="35"/>
      <c r="E77" s="35"/>
      <c r="F77" s="35">
        <f>F15-E15</f>
        <v>0</v>
      </c>
      <c r="G77" s="35">
        <f t="shared" ref="G77:AJ77" si="12">G14-F14</f>
        <v>0</v>
      </c>
      <c r="H77" s="35">
        <f t="shared" si="12"/>
        <v>827</v>
      </c>
      <c r="I77" s="35">
        <f t="shared" si="12"/>
        <v>707</v>
      </c>
      <c r="J77" s="35">
        <f t="shared" si="12"/>
        <v>566</v>
      </c>
      <c r="K77" s="35">
        <f t="shared" si="12"/>
        <v>822</v>
      </c>
      <c r="L77" s="35">
        <f t="shared" si="12"/>
        <v>540</v>
      </c>
      <c r="M77" s="35">
        <f t="shared" si="12"/>
        <v>0</v>
      </c>
      <c r="N77" s="35">
        <f t="shared" si="12"/>
        <v>503</v>
      </c>
      <c r="O77" s="35">
        <f t="shared" si="12"/>
        <v>756</v>
      </c>
      <c r="P77" s="35">
        <f t="shared" si="12"/>
        <v>758</v>
      </c>
      <c r="Q77" s="35">
        <f t="shared" si="12"/>
        <v>757</v>
      </c>
      <c r="R77" s="35">
        <f t="shared" si="12"/>
        <v>836</v>
      </c>
      <c r="S77" s="35">
        <f t="shared" si="12"/>
        <v>816</v>
      </c>
      <c r="T77" s="35">
        <f t="shared" si="12"/>
        <v>0</v>
      </c>
      <c r="U77" s="35">
        <f t="shared" si="12"/>
        <v>0</v>
      </c>
      <c r="V77" s="35">
        <f t="shared" si="12"/>
        <v>702</v>
      </c>
      <c r="W77" s="35">
        <f t="shared" si="12"/>
        <v>748</v>
      </c>
      <c r="X77" s="35">
        <f t="shared" si="12"/>
        <v>796</v>
      </c>
      <c r="Y77" s="35">
        <f t="shared" si="12"/>
        <v>759</v>
      </c>
      <c r="Z77" s="35">
        <f t="shared" si="12"/>
        <v>845</v>
      </c>
      <c r="AA77" s="35">
        <f t="shared" si="12"/>
        <v>0</v>
      </c>
      <c r="AB77" s="35">
        <f t="shared" si="12"/>
        <v>0</v>
      </c>
      <c r="AC77" s="35">
        <f t="shared" si="12"/>
        <v>681</v>
      </c>
      <c r="AD77" s="35">
        <f t="shared" si="12"/>
        <v>557</v>
      </c>
      <c r="AE77" s="35">
        <f t="shared" si="12"/>
        <v>745</v>
      </c>
      <c r="AF77" s="35">
        <f t="shared" si="12"/>
        <v>870</v>
      </c>
      <c r="AG77" s="35">
        <f t="shared" si="12"/>
        <v>683</v>
      </c>
      <c r="AH77" s="35">
        <f t="shared" si="12"/>
        <v>0</v>
      </c>
      <c r="AI77" s="35">
        <f t="shared" si="12"/>
        <v>0</v>
      </c>
      <c r="AJ77" s="35">
        <f t="shared" si="12"/>
        <v>0</v>
      </c>
      <c r="AK77" s="35">
        <f t="shared" si="7"/>
        <v>6236</v>
      </c>
    </row>
    <row r="78" spans="2:37" outlineLevel="2">
      <c r="B78" s="40" t="s">
        <v>26</v>
      </c>
      <c r="C78" s="41" t="s">
        <v>33</v>
      </c>
      <c r="D78" s="35">
        <v>1000</v>
      </c>
      <c r="E78" s="35"/>
      <c r="F78" s="35">
        <f t="shared" ref="F78:AJ78" si="13">(F16-E16)*$D$78</f>
        <v>0</v>
      </c>
      <c r="G78" s="35">
        <f t="shared" si="13"/>
        <v>0</v>
      </c>
      <c r="H78" s="35">
        <f t="shared" si="13"/>
        <v>99000</v>
      </c>
      <c r="I78" s="35">
        <f t="shared" si="13"/>
        <v>57000</v>
      </c>
      <c r="J78" s="35">
        <f t="shared" si="13"/>
        <v>16000</v>
      </c>
      <c r="K78" s="35">
        <f t="shared" si="13"/>
        <v>13000</v>
      </c>
      <c r="L78" s="35">
        <f t="shared" si="13"/>
        <v>11000</v>
      </c>
      <c r="M78" s="35">
        <f t="shared" si="13"/>
        <v>0</v>
      </c>
      <c r="N78" s="35">
        <f t="shared" si="13"/>
        <v>0</v>
      </c>
      <c r="O78" s="35">
        <f t="shared" si="13"/>
        <v>14000</v>
      </c>
      <c r="P78" s="35">
        <f t="shared" si="13"/>
        <v>9000</v>
      </c>
      <c r="Q78" s="35">
        <f t="shared" si="13"/>
        <v>8000</v>
      </c>
      <c r="R78" s="35">
        <f t="shared" si="13"/>
        <v>8000</v>
      </c>
      <c r="S78" s="35">
        <f t="shared" si="13"/>
        <v>12000</v>
      </c>
      <c r="T78" s="35">
        <f t="shared" si="13"/>
        <v>13000</v>
      </c>
      <c r="U78" s="35">
        <f t="shared" si="13"/>
        <v>0</v>
      </c>
      <c r="V78" s="35">
        <f t="shared" si="13"/>
        <v>17000</v>
      </c>
      <c r="W78" s="35">
        <f t="shared" si="13"/>
        <v>19000</v>
      </c>
      <c r="X78" s="35">
        <f t="shared" si="13"/>
        <v>14000</v>
      </c>
      <c r="Y78" s="35">
        <f t="shared" si="13"/>
        <v>12000</v>
      </c>
      <c r="Z78" s="35">
        <f t="shared" si="13"/>
        <v>8000</v>
      </c>
      <c r="AA78" s="35">
        <f t="shared" si="13"/>
        <v>0</v>
      </c>
      <c r="AB78" s="35">
        <f t="shared" si="13"/>
        <v>0</v>
      </c>
      <c r="AC78" s="35">
        <f t="shared" si="13"/>
        <v>12000</v>
      </c>
      <c r="AD78" s="35">
        <f t="shared" si="13"/>
        <v>13000</v>
      </c>
      <c r="AE78" s="35">
        <f t="shared" si="13"/>
        <v>11000</v>
      </c>
      <c r="AF78" s="35">
        <f t="shared" si="13"/>
        <v>9000</v>
      </c>
      <c r="AG78" s="35">
        <f t="shared" si="13"/>
        <v>4000</v>
      </c>
      <c r="AH78" s="35">
        <f t="shared" si="13"/>
        <v>0</v>
      </c>
      <c r="AI78" s="35">
        <f t="shared" si="13"/>
        <v>0</v>
      </c>
      <c r="AJ78" s="35">
        <f t="shared" si="13"/>
        <v>0</v>
      </c>
      <c r="AK78" s="35">
        <f t="shared" si="7"/>
        <v>227000</v>
      </c>
    </row>
    <row r="79" spans="2:37" outlineLevel="2">
      <c r="B79" s="40" t="s">
        <v>27</v>
      </c>
      <c r="C79" s="41" t="s">
        <v>33</v>
      </c>
      <c r="D79" s="35"/>
      <c r="E79" s="35"/>
      <c r="F79" s="35">
        <f>(F73+F75)-F78</f>
        <v>0</v>
      </c>
      <c r="G79" s="35">
        <f t="shared" ref="G79:AJ79" si="14">(G73+G75)-G78</f>
        <v>0</v>
      </c>
      <c r="H79" s="35">
        <f t="shared" si="14"/>
        <v>-91867</v>
      </c>
      <c r="I79" s="35">
        <f t="shared" si="14"/>
        <v>-37770</v>
      </c>
      <c r="J79" s="35">
        <f t="shared" si="14"/>
        <v>2333</v>
      </c>
      <c r="K79" s="35">
        <f t="shared" si="14"/>
        <v>1422</v>
      </c>
      <c r="L79" s="35">
        <f t="shared" si="14"/>
        <v>-2119</v>
      </c>
      <c r="M79" s="35">
        <f t="shared" si="14"/>
        <v>1959</v>
      </c>
      <c r="N79" s="35">
        <f t="shared" si="14"/>
        <v>0</v>
      </c>
      <c r="O79" s="35">
        <f t="shared" si="14"/>
        <v>-828</v>
      </c>
      <c r="P79" s="35">
        <f t="shared" si="14"/>
        <v>3198</v>
      </c>
      <c r="Q79" s="35">
        <f t="shared" si="14"/>
        <v>2967</v>
      </c>
      <c r="R79" s="35">
        <f t="shared" si="14"/>
        <v>2226</v>
      </c>
      <c r="S79" s="35">
        <f t="shared" si="14"/>
        <v>-6127</v>
      </c>
      <c r="T79" s="35">
        <f t="shared" si="14"/>
        <v>-11928</v>
      </c>
      <c r="U79" s="35">
        <f t="shared" si="14"/>
        <v>0</v>
      </c>
      <c r="V79" s="35">
        <f t="shared" si="14"/>
        <v>6131</v>
      </c>
      <c r="W79" s="35">
        <f t="shared" si="14"/>
        <v>-2384</v>
      </c>
      <c r="X79" s="35">
        <f t="shared" si="14"/>
        <v>1606</v>
      </c>
      <c r="Y79" s="35">
        <f t="shared" si="14"/>
        <v>-7996</v>
      </c>
      <c r="Z79" s="35">
        <f t="shared" si="14"/>
        <v>-2536</v>
      </c>
      <c r="AA79" s="35">
        <f t="shared" si="14"/>
        <v>0</v>
      </c>
      <c r="AB79" s="35">
        <f t="shared" si="14"/>
        <v>0</v>
      </c>
      <c r="AC79" s="35">
        <f t="shared" si="14"/>
        <v>14866</v>
      </c>
      <c r="AD79" s="35">
        <f t="shared" si="14"/>
        <v>1672</v>
      </c>
      <c r="AE79" s="35">
        <f t="shared" si="14"/>
        <v>1812</v>
      </c>
      <c r="AF79" s="35">
        <f t="shared" si="14"/>
        <v>-827</v>
      </c>
      <c r="AG79" s="35">
        <f t="shared" si="14"/>
        <v>-869</v>
      </c>
      <c r="AH79" s="35">
        <f t="shared" si="14"/>
        <v>0</v>
      </c>
      <c r="AI79" s="35">
        <f t="shared" si="14"/>
        <v>0</v>
      </c>
      <c r="AJ79" s="35">
        <f t="shared" si="14"/>
        <v>0</v>
      </c>
      <c r="AK79" s="35">
        <f t="shared" si="7"/>
        <v>-120705</v>
      </c>
    </row>
    <row r="80" spans="2:37" outlineLevel="2">
      <c r="B80" s="40" t="s">
        <v>28</v>
      </c>
      <c r="C80" s="41" t="s">
        <v>33</v>
      </c>
      <c r="D80" s="35"/>
      <c r="E80" s="35"/>
      <c r="F80" s="35">
        <f>F72-(F78+F79)</f>
        <v>0</v>
      </c>
      <c r="G80" s="35">
        <f t="shared" ref="G80:AJ80" si="15">G72-(G78+G79)</f>
        <v>0</v>
      </c>
      <c r="H80" s="35">
        <f t="shared" si="15"/>
        <v>925</v>
      </c>
      <c r="I80" s="35">
        <f t="shared" si="15"/>
        <v>760</v>
      </c>
      <c r="J80" s="35">
        <f t="shared" si="15"/>
        <v>633</v>
      </c>
      <c r="K80" s="35">
        <f t="shared" si="15"/>
        <v>896</v>
      </c>
      <c r="L80" s="35">
        <f t="shared" si="15"/>
        <v>595</v>
      </c>
      <c r="M80" s="35">
        <f t="shared" si="15"/>
        <v>0</v>
      </c>
      <c r="N80" s="35">
        <f t="shared" si="15"/>
        <v>580</v>
      </c>
      <c r="O80" s="35">
        <f t="shared" si="15"/>
        <v>864</v>
      </c>
      <c r="P80" s="35">
        <f t="shared" si="15"/>
        <v>860</v>
      </c>
      <c r="Q80" s="35">
        <f t="shared" si="15"/>
        <v>878</v>
      </c>
      <c r="R80" s="35">
        <f t="shared" si="15"/>
        <v>969</v>
      </c>
      <c r="S80" s="35">
        <f t="shared" si="15"/>
        <v>964</v>
      </c>
      <c r="T80" s="35">
        <f t="shared" si="15"/>
        <v>0</v>
      </c>
      <c r="U80" s="35">
        <f t="shared" si="15"/>
        <v>0</v>
      </c>
      <c r="V80" s="35">
        <f t="shared" si="15"/>
        <v>815</v>
      </c>
      <c r="W80" s="35">
        <f t="shared" si="15"/>
        <v>860</v>
      </c>
      <c r="X80" s="35">
        <f t="shared" si="15"/>
        <v>934</v>
      </c>
      <c r="Y80" s="35">
        <f t="shared" si="15"/>
        <v>888</v>
      </c>
      <c r="Z80" s="35">
        <f t="shared" si="15"/>
        <v>1002</v>
      </c>
      <c r="AA80" s="35">
        <f t="shared" si="15"/>
        <v>0</v>
      </c>
      <c r="AB80" s="35">
        <f t="shared" si="15"/>
        <v>0</v>
      </c>
      <c r="AC80" s="35">
        <f t="shared" si="15"/>
        <v>800</v>
      </c>
      <c r="AD80" s="35">
        <f t="shared" si="15"/>
        <v>634</v>
      </c>
      <c r="AE80" s="35">
        <f t="shared" si="15"/>
        <v>834</v>
      </c>
      <c r="AF80" s="35">
        <f t="shared" si="15"/>
        <v>989</v>
      </c>
      <c r="AG80" s="35">
        <f t="shared" si="15"/>
        <v>771</v>
      </c>
      <c r="AH80" s="35">
        <f t="shared" si="15"/>
        <v>0</v>
      </c>
      <c r="AI80" s="35">
        <f t="shared" si="15"/>
        <v>0</v>
      </c>
      <c r="AJ80" s="35">
        <f t="shared" si="15"/>
        <v>0</v>
      </c>
      <c r="AK80" s="35">
        <f t="shared" si="7"/>
        <v>6991</v>
      </c>
    </row>
    <row r="81" spans="2:38" outlineLevel="2">
      <c r="B81" s="36" t="s">
        <v>13</v>
      </c>
      <c r="C81" s="41" t="s">
        <v>33</v>
      </c>
      <c r="D81" s="35"/>
      <c r="E81" s="35"/>
      <c r="F81" s="42">
        <f>IFERROR((F79/(F73+F75)),0)</f>
        <v>0</v>
      </c>
      <c r="G81" s="42">
        <f t="shared" ref="G81:AJ81" si="16">IFERROR((G79/(G73+G75)),0)</f>
        <v>0</v>
      </c>
      <c r="H81" s="42">
        <f t="shared" si="16"/>
        <v>-12.879153231459414</v>
      </c>
      <c r="I81" s="42">
        <f t="shared" si="16"/>
        <v>-1.9641185647425896</v>
      </c>
      <c r="J81" s="42">
        <f t="shared" si="16"/>
        <v>0.1272568592156221</v>
      </c>
      <c r="K81" s="42">
        <f t="shared" si="16"/>
        <v>9.8599362085702399E-2</v>
      </c>
      <c r="L81" s="42">
        <f t="shared" si="16"/>
        <v>-0.23859925684044589</v>
      </c>
      <c r="M81" s="42">
        <f t="shared" si="16"/>
        <v>1</v>
      </c>
      <c r="N81" s="42">
        <f t="shared" si="16"/>
        <v>0</v>
      </c>
      <c r="O81" s="42">
        <f t="shared" si="16"/>
        <v>-6.2860613422411171E-2</v>
      </c>
      <c r="P81" s="42">
        <f t="shared" si="16"/>
        <v>0.26217412690605019</v>
      </c>
      <c r="Q81" s="42">
        <f t="shared" si="16"/>
        <v>0.27053888939545911</v>
      </c>
      <c r="R81" s="42">
        <f t="shared" si="16"/>
        <v>0.21768042245257188</v>
      </c>
      <c r="S81" s="42">
        <f t="shared" si="16"/>
        <v>-1.0432487655372042</v>
      </c>
      <c r="T81" s="42">
        <f t="shared" si="16"/>
        <v>-11.126865671641792</v>
      </c>
      <c r="U81" s="42">
        <f t="shared" si="16"/>
        <v>0</v>
      </c>
      <c r="V81" s="42">
        <f t="shared" si="16"/>
        <v>0.26505555315377632</v>
      </c>
      <c r="W81" s="42">
        <f t="shared" si="16"/>
        <v>-0.14347616754935003</v>
      </c>
      <c r="X81" s="42">
        <f t="shared" si="16"/>
        <v>0.10290913751121364</v>
      </c>
      <c r="Y81" s="42">
        <f t="shared" si="16"/>
        <v>-1.997002997002997</v>
      </c>
      <c r="Z81" s="42">
        <f t="shared" si="16"/>
        <v>-0.46412884333821375</v>
      </c>
      <c r="AA81" s="42">
        <f t="shared" si="16"/>
        <v>0</v>
      </c>
      <c r="AB81" s="42">
        <f t="shared" si="16"/>
        <v>0</v>
      </c>
      <c r="AC81" s="42">
        <f t="shared" si="16"/>
        <v>0.55333879252586915</v>
      </c>
      <c r="AD81" s="42">
        <f t="shared" si="16"/>
        <v>0.11395856052344602</v>
      </c>
      <c r="AE81" s="42">
        <f t="shared" si="16"/>
        <v>0.14142990945988135</v>
      </c>
      <c r="AF81" s="42">
        <f t="shared" si="16"/>
        <v>-0.1011868346996207</v>
      </c>
      <c r="AG81" s="42">
        <f t="shared" si="16"/>
        <v>-0.27754710954966466</v>
      </c>
      <c r="AH81" s="42">
        <f t="shared" si="16"/>
        <v>0</v>
      </c>
      <c r="AI81" s="42">
        <f t="shared" si="16"/>
        <v>0</v>
      </c>
      <c r="AJ81" s="42">
        <f t="shared" si="16"/>
        <v>0</v>
      </c>
      <c r="AK81" s="42">
        <f>IFERROR((AK79/(AK73+AK75)),0)</f>
        <v>-1.1355661131755963</v>
      </c>
    </row>
    <row r="82" spans="2:38" ht="13.5" customHeight="1" outlineLevel="2">
      <c r="B82" s="55" t="s">
        <v>29</v>
      </c>
      <c r="C82" s="51" t="s">
        <v>52</v>
      </c>
      <c r="D82" s="35"/>
      <c r="E82" s="35"/>
      <c r="F82" s="35">
        <f>F22</f>
        <v>0</v>
      </c>
      <c r="G82" s="35">
        <f t="shared" ref="G82:AJ82" si="17">G22</f>
        <v>0</v>
      </c>
      <c r="H82" s="35">
        <f t="shared" si="17"/>
        <v>68.724699999999999</v>
      </c>
      <c r="I82" s="35">
        <f t="shared" si="17"/>
        <v>123.3249</v>
      </c>
      <c r="J82" s="35">
        <f t="shared" si="17"/>
        <v>139.66589999999999</v>
      </c>
      <c r="K82" s="35">
        <f t="shared" si="17"/>
        <v>121.9228</v>
      </c>
      <c r="L82" s="35">
        <f t="shared" si="17"/>
        <v>115.5963</v>
      </c>
      <c r="M82" s="35">
        <f t="shared" si="17"/>
        <v>36.706499999999998</v>
      </c>
      <c r="N82" s="35">
        <f>N22</f>
        <v>23.0152</v>
      </c>
      <c r="O82" s="35">
        <f t="shared" si="17"/>
        <v>106.09529999999999</v>
      </c>
      <c r="P82" s="35">
        <f t="shared" si="17"/>
        <v>114.6113</v>
      </c>
      <c r="Q82" s="35">
        <f t="shared" si="17"/>
        <v>112.8342</v>
      </c>
      <c r="R82" s="35">
        <f t="shared" si="17"/>
        <v>116.17740000000001</v>
      </c>
      <c r="S82" s="35">
        <f t="shared" si="17"/>
        <v>111.04430000000001</v>
      </c>
      <c r="T82" s="35">
        <f t="shared" si="17"/>
        <v>25.474599999999999</v>
      </c>
      <c r="U82" s="35">
        <f t="shared" si="17"/>
        <v>0</v>
      </c>
      <c r="V82" s="35">
        <f t="shared" si="17"/>
        <v>127.9641</v>
      </c>
      <c r="W82" s="35">
        <f t="shared" si="17"/>
        <v>136.35419999999999</v>
      </c>
      <c r="X82" s="35">
        <f t="shared" si="17"/>
        <v>138.57239999999999</v>
      </c>
      <c r="Y82" s="35">
        <f t="shared" si="17"/>
        <v>93.966499999999996</v>
      </c>
      <c r="Z82" s="35">
        <f t="shared" si="17"/>
        <v>90.087699999999998</v>
      </c>
      <c r="AA82" s="35">
        <f t="shared" si="17"/>
        <v>9.6603999999999992</v>
      </c>
      <c r="AB82" s="35">
        <f t="shared" si="17"/>
        <v>0</v>
      </c>
      <c r="AC82" s="35">
        <f t="shared" si="17"/>
        <v>140.01509999999999</v>
      </c>
      <c r="AD82" s="35">
        <f t="shared" si="17"/>
        <v>134.7886</v>
      </c>
      <c r="AE82" s="35">
        <f t="shared" si="17"/>
        <v>126.8995</v>
      </c>
      <c r="AF82" s="35">
        <f t="shared" si="17"/>
        <v>117.3451</v>
      </c>
      <c r="AG82" s="35">
        <f t="shared" si="17"/>
        <v>94.883799999999994</v>
      </c>
      <c r="AH82" s="35">
        <f t="shared" si="17"/>
        <v>0</v>
      </c>
      <c r="AI82" s="35">
        <f t="shared" si="17"/>
        <v>0</v>
      </c>
      <c r="AJ82" s="35">
        <f t="shared" si="17"/>
        <v>0</v>
      </c>
      <c r="AK82" s="35">
        <f>SUM(F82:AJ82)</f>
        <v>2425.7308000000003</v>
      </c>
    </row>
    <row r="83" spans="2:38" outlineLevel="2">
      <c r="B83" s="56" t="s">
        <v>30</v>
      </c>
      <c r="C83" s="51" t="s">
        <v>52</v>
      </c>
      <c r="D83" s="35"/>
      <c r="E83" s="35"/>
      <c r="F83" s="35">
        <f t="shared" ref="F83:AJ83" si="18">IF(F$75=0,F82-F86-F87,(0.7*((F$72-F$76-F$77)/F$72)*F$82))</f>
        <v>0</v>
      </c>
      <c r="G83" s="35">
        <f t="shared" si="18"/>
        <v>0</v>
      </c>
      <c r="H83" s="35">
        <f t="shared" si="18"/>
        <v>42.584921763464877</v>
      </c>
      <c r="I83" s="35">
        <f t="shared" si="18"/>
        <v>83.045346618309154</v>
      </c>
      <c r="J83" s="35">
        <f t="shared" si="18"/>
        <v>94.503135151850671</v>
      </c>
      <c r="K83" s="35">
        <f t="shared" si="18"/>
        <v>80.353795216085643</v>
      </c>
      <c r="L83" s="35">
        <f t="shared" si="18"/>
        <v>75.836589089278178</v>
      </c>
      <c r="M83" s="35">
        <f t="shared" si="18"/>
        <v>36.706499999999998</v>
      </c>
      <c r="N83" s="35">
        <f t="shared" si="18"/>
        <v>0</v>
      </c>
      <c r="O83" s="35">
        <f t="shared" si="18"/>
        <v>69.695148483898535</v>
      </c>
      <c r="P83" s="35">
        <f t="shared" si="18"/>
        <v>74.944099110124057</v>
      </c>
      <c r="Q83" s="35">
        <f t="shared" si="18"/>
        <v>73.129326296327548</v>
      </c>
      <c r="R83" s="35">
        <f t="shared" si="18"/>
        <v>74.285043740955786</v>
      </c>
      <c r="S83" s="35">
        <f t="shared" si="18"/>
        <v>66.771130865876842</v>
      </c>
      <c r="T83" s="35">
        <f t="shared" si="18"/>
        <v>25.474599999999999</v>
      </c>
      <c r="U83" s="35">
        <f t="shared" si="18"/>
        <v>0</v>
      </c>
      <c r="V83" s="35">
        <f t="shared" si="18"/>
        <v>86.52619719243296</v>
      </c>
      <c r="W83" s="35">
        <f t="shared" si="18"/>
        <v>90.750913884184016</v>
      </c>
      <c r="X83" s="35">
        <f t="shared" si="18"/>
        <v>91.523132532043505</v>
      </c>
      <c r="Y83" s="35">
        <f t="shared" si="18"/>
        <v>76.909621013900249</v>
      </c>
      <c r="Z83" s="35">
        <f t="shared" si="18"/>
        <v>53.289117686359411</v>
      </c>
      <c r="AA83" s="35">
        <f t="shared" si="18"/>
        <v>9.6603999999999992</v>
      </c>
      <c r="AB83" s="35">
        <f t="shared" si="18"/>
        <v>0</v>
      </c>
      <c r="AC83" s="35">
        <f t="shared" si="18"/>
        <v>95.176461129906727</v>
      </c>
      <c r="AD83" s="35">
        <f t="shared" si="18"/>
        <v>90.443802263164756</v>
      </c>
      <c r="AE83" s="35">
        <f t="shared" si="18"/>
        <v>83.400665088670678</v>
      </c>
      <c r="AF83" s="35">
        <f t="shared" si="18"/>
        <v>73.274727309539387</v>
      </c>
      <c r="AG83" s="35">
        <f t="shared" si="18"/>
        <v>76.135617068170163</v>
      </c>
      <c r="AH83" s="35">
        <f t="shared" si="18"/>
        <v>0</v>
      </c>
      <c r="AI83" s="35">
        <f t="shared" si="18"/>
        <v>0</v>
      </c>
      <c r="AJ83" s="35">
        <f t="shared" si="18"/>
        <v>0</v>
      </c>
      <c r="AK83" s="35">
        <f>SUM(F83:AJ83)</f>
        <v>1624.420291504543</v>
      </c>
      <c r="AL83" s="1">
        <f>AK83/SUM(AK83:AK84)</f>
        <v>0.67566237676628782</v>
      </c>
    </row>
    <row r="84" spans="2:38" outlineLevel="2">
      <c r="B84" s="56" t="s">
        <v>31</v>
      </c>
      <c r="C84" s="51" t="s">
        <v>52</v>
      </c>
      <c r="D84" s="35"/>
      <c r="E84" s="35"/>
      <c r="F84" s="35">
        <f>SUM(F85:F87)</f>
        <v>0</v>
      </c>
      <c r="G84" s="35">
        <f t="shared" ref="G84:AJ84" si="19">SUM(G85:G87)</f>
        <v>0</v>
      </c>
      <c r="H84" s="35">
        <f t="shared" si="19"/>
        <v>26.139778236535118</v>
      </c>
      <c r="I84" s="35">
        <f t="shared" si="19"/>
        <v>18.738104990995499</v>
      </c>
      <c r="J84" s="35">
        <f t="shared" si="19"/>
        <v>45.162764848149322</v>
      </c>
      <c r="K84" s="35">
        <f t="shared" si="19"/>
        <v>41.569004783914352</v>
      </c>
      <c r="L84" s="35">
        <f t="shared" si="19"/>
        <v>39.759710910721829</v>
      </c>
      <c r="M84" s="35">
        <f t="shared" si="19"/>
        <v>0</v>
      </c>
      <c r="N84" s="35">
        <f t="shared" si="19"/>
        <v>23.0152</v>
      </c>
      <c r="O84" s="35">
        <f t="shared" si="19"/>
        <v>36.400151516101452</v>
      </c>
      <c r="P84" s="35">
        <f t="shared" si="19"/>
        <v>39.667200889875936</v>
      </c>
      <c r="Q84" s="35">
        <f t="shared" si="19"/>
        <v>39.704873703672426</v>
      </c>
      <c r="R84" s="35">
        <f t="shared" si="19"/>
        <v>41.89235625904422</v>
      </c>
      <c r="S84" s="35">
        <f t="shared" si="19"/>
        <v>44.273169134123151</v>
      </c>
      <c r="T84" s="35">
        <f t="shared" si="19"/>
        <v>0</v>
      </c>
      <c r="U84" s="35">
        <f t="shared" si="19"/>
        <v>0</v>
      </c>
      <c r="V84" s="35">
        <f t="shared" si="19"/>
        <v>41.437902807567021</v>
      </c>
      <c r="W84" s="35">
        <f t="shared" si="19"/>
        <v>45.603286115815976</v>
      </c>
      <c r="X84" s="35">
        <f t="shared" si="19"/>
        <v>47.049267467956462</v>
      </c>
      <c r="Y84" s="35">
        <f t="shared" si="19"/>
        <v>17.056878986099754</v>
      </c>
      <c r="Z84" s="35">
        <f t="shared" si="19"/>
        <v>36.79858231364058</v>
      </c>
      <c r="AA84" s="35">
        <f t="shared" si="19"/>
        <v>0</v>
      </c>
      <c r="AB84" s="35">
        <f t="shared" si="19"/>
        <v>0</v>
      </c>
      <c r="AC84" s="35">
        <f t="shared" si="19"/>
        <v>44.838638870093241</v>
      </c>
      <c r="AD84" s="35">
        <f t="shared" si="19"/>
        <v>44.344797736835218</v>
      </c>
      <c r="AE84" s="35">
        <f t="shared" si="19"/>
        <v>43.498834911329332</v>
      </c>
      <c r="AF84" s="35">
        <f t="shared" si="19"/>
        <v>44.070372690460594</v>
      </c>
      <c r="AG84" s="35">
        <f t="shared" si="19"/>
        <v>18.748182931829831</v>
      </c>
      <c r="AH84" s="35">
        <f t="shared" si="19"/>
        <v>0</v>
      </c>
      <c r="AI84" s="35">
        <f t="shared" si="19"/>
        <v>0</v>
      </c>
      <c r="AJ84" s="35">
        <f t="shared" si="19"/>
        <v>0</v>
      </c>
      <c r="AK84" s="35">
        <f>SUM(F84:AJ84)</f>
        <v>779.76906010476137</v>
      </c>
    </row>
    <row r="85" spans="2:38" outlineLevel="3">
      <c r="B85" s="57" t="s">
        <v>44</v>
      </c>
      <c r="C85" s="51" t="s">
        <v>52</v>
      </c>
      <c r="D85" s="35"/>
      <c r="E85" s="35"/>
      <c r="F85" s="35">
        <f>IF(F$75=0,0,(0.3*((F$72-F$76-F$77)/F$72)*F$82))</f>
        <v>0</v>
      </c>
      <c r="G85" s="35">
        <f>IF(G$75=0,0,(0.3*((G$72-G$76-G$77)/G$72)*G$82))</f>
        <v>0</v>
      </c>
      <c r="H85" s="35">
        <f>IF(H$75=0,0,(0.3*((H$72-H$76-H$77)/H$72)*H$82))</f>
        <v>18.250680755770659</v>
      </c>
      <c r="I85" s="35">
        <f>IF(I$75=0,0,(0.3*((I$75)/I$72)*I$82))</f>
        <v>14.049414445722862</v>
      </c>
      <c r="J85" s="35">
        <f t="shared" ref="J85:AJ85" si="20">IF(J$75=0,0,(0.3*((J$72-J$76-J$77)/J$72)*J$82))</f>
        <v>40.501343636507436</v>
      </c>
      <c r="K85" s="35">
        <f t="shared" si="20"/>
        <v>34.43734080689385</v>
      </c>
      <c r="L85" s="35">
        <f t="shared" si="20"/>
        <v>32.501395323976361</v>
      </c>
      <c r="M85" s="35">
        <f t="shared" si="20"/>
        <v>0</v>
      </c>
      <c r="N85" s="35">
        <f t="shared" si="20"/>
        <v>0</v>
      </c>
      <c r="O85" s="35">
        <f t="shared" si="20"/>
        <v>29.869349350242231</v>
      </c>
      <c r="P85" s="35">
        <f t="shared" si="20"/>
        <v>32.118899618624596</v>
      </c>
      <c r="Q85" s="35">
        <f t="shared" si="20"/>
        <v>31.341139841283237</v>
      </c>
      <c r="R85" s="35">
        <f t="shared" si="20"/>
        <v>31.836447317552484</v>
      </c>
      <c r="S85" s="35">
        <f t="shared" si="20"/>
        <v>28.616198942518647</v>
      </c>
      <c r="T85" s="35">
        <f t="shared" si="20"/>
        <v>0</v>
      </c>
      <c r="U85" s="35">
        <f t="shared" si="20"/>
        <v>0</v>
      </c>
      <c r="V85" s="35">
        <f t="shared" si="20"/>
        <v>37.082655939614128</v>
      </c>
      <c r="W85" s="35">
        <f>IF(W$75=0,0,(0.3*((W$72-W$76-W$77)/W$72)*W$82))</f>
        <v>38.893248807507433</v>
      </c>
      <c r="X85" s="35">
        <f t="shared" si="20"/>
        <v>39.224199656590081</v>
      </c>
      <c r="Y85" s="35">
        <f t="shared" si="20"/>
        <v>0</v>
      </c>
      <c r="Z85" s="35">
        <f t="shared" si="20"/>
        <v>22.838193294154035</v>
      </c>
      <c r="AA85" s="35">
        <f t="shared" si="20"/>
        <v>0</v>
      </c>
      <c r="AB85" s="35">
        <f t="shared" si="20"/>
        <v>0</v>
      </c>
      <c r="AC85" s="35">
        <f t="shared" si="20"/>
        <v>40.789911912817168</v>
      </c>
      <c r="AD85" s="35">
        <f t="shared" si="20"/>
        <v>38.761629541356328</v>
      </c>
      <c r="AE85" s="35">
        <f t="shared" si="20"/>
        <v>35.743142180858861</v>
      </c>
      <c r="AF85" s="35">
        <f t="shared" si="20"/>
        <v>31.403454561231168</v>
      </c>
      <c r="AG85" s="35">
        <f t="shared" si="20"/>
        <v>0</v>
      </c>
      <c r="AH85" s="35">
        <f t="shared" si="20"/>
        <v>0</v>
      </c>
      <c r="AI85" s="35">
        <f t="shared" si="20"/>
        <v>0</v>
      </c>
      <c r="AJ85" s="35">
        <f t="shared" si="20"/>
        <v>0</v>
      </c>
      <c r="AK85" s="35">
        <f t="shared" ref="AK85:AK87" si="21">SUM(F85:AJ85)</f>
        <v>578.2586459332216</v>
      </c>
    </row>
    <row r="86" spans="2:38" outlineLevel="3">
      <c r="B86" s="57" t="s">
        <v>46</v>
      </c>
      <c r="C86" s="51" t="s">
        <v>52</v>
      </c>
      <c r="D86" s="35"/>
      <c r="E86" s="35"/>
      <c r="F86" s="35">
        <f t="shared" ref="F86:AJ86" si="22">IFERROR((F$76/F$72)*F$82,0)</f>
        <v>0</v>
      </c>
      <c r="G86" s="35">
        <f t="shared" si="22"/>
        <v>0</v>
      </c>
      <c r="H86" s="35">
        <f t="shared" si="22"/>
        <v>0.83581789525936956</v>
      </c>
      <c r="I86" s="35">
        <f t="shared" si="22"/>
        <v>0.32697447223611803</v>
      </c>
      <c r="J86" s="35">
        <f t="shared" si="22"/>
        <v>0.49338897500790885</v>
      </c>
      <c r="K86" s="35">
        <f t="shared" si="22"/>
        <v>0.58899903381642504</v>
      </c>
      <c r="L86" s="35">
        <f t="shared" si="22"/>
        <v>0.67093673490924444</v>
      </c>
      <c r="M86" s="35">
        <f t="shared" si="22"/>
        <v>0</v>
      </c>
      <c r="N86" s="35">
        <f t="shared" si="22"/>
        <v>3.0554662068965515</v>
      </c>
      <c r="O86" s="35">
        <f t="shared" si="22"/>
        <v>0.81635027073240241</v>
      </c>
      <c r="P86" s="35">
        <f t="shared" si="22"/>
        <v>0.89526363914841478</v>
      </c>
      <c r="Q86" s="35">
        <f t="shared" si="22"/>
        <v>1.1526330265934992</v>
      </c>
      <c r="R86" s="35">
        <f t="shared" si="22"/>
        <v>1.3802227958910227</v>
      </c>
      <c r="S86" s="35">
        <f t="shared" si="22"/>
        <v>2.4037672078396963</v>
      </c>
      <c r="T86" s="35">
        <f t="shared" si="22"/>
        <v>0</v>
      </c>
      <c r="U86" s="35">
        <f t="shared" si="22"/>
        <v>0</v>
      </c>
      <c r="V86" s="35">
        <f t="shared" si="22"/>
        <v>0.60385631420696573</v>
      </c>
      <c r="W86" s="35">
        <f t="shared" si="22"/>
        <v>0.87386532387273963</v>
      </c>
      <c r="X86" s="35">
        <f t="shared" si="22"/>
        <v>1.1561663361547763</v>
      </c>
      <c r="Y86" s="35">
        <f t="shared" si="22"/>
        <v>2.477857420278005</v>
      </c>
      <c r="Z86" s="35">
        <f t="shared" si="22"/>
        <v>2.1874062635323228</v>
      </c>
      <c r="AA86" s="35">
        <f t="shared" si="22"/>
        <v>0</v>
      </c>
      <c r="AB86" s="35">
        <f t="shared" si="22"/>
        <v>0</v>
      </c>
      <c r="AC86" s="35">
        <f t="shared" si="22"/>
        <v>0.60224813489481666</v>
      </c>
      <c r="AD86" s="35">
        <f t="shared" si="22"/>
        <v>0.67808194172220049</v>
      </c>
      <c r="AE86" s="35">
        <f t="shared" si="22"/>
        <v>0.82764586692070941</v>
      </c>
      <c r="AF86" s="35">
        <f t="shared" si="22"/>
        <v>1.5241286727788692</v>
      </c>
      <c r="AG86" s="35">
        <f t="shared" si="22"/>
        <v>2.1398704254228598</v>
      </c>
      <c r="AH86" s="35">
        <f t="shared" si="22"/>
        <v>0</v>
      </c>
      <c r="AI86" s="35">
        <f t="shared" si="22"/>
        <v>0</v>
      </c>
      <c r="AJ86" s="35">
        <f t="shared" si="22"/>
        <v>0</v>
      </c>
      <c r="AK86" s="35">
        <f t="shared" si="21"/>
        <v>25.690946958114917</v>
      </c>
    </row>
    <row r="87" spans="2:38" outlineLevel="3">
      <c r="B87" s="57" t="s">
        <v>45</v>
      </c>
      <c r="C87" s="51" t="s">
        <v>52</v>
      </c>
      <c r="D87" s="35"/>
      <c r="E87" s="35"/>
      <c r="F87" s="35">
        <f t="shared" ref="F87:AJ87" si="23">IFERROR((F$77/F$72)*F$82,0)</f>
        <v>0</v>
      </c>
      <c r="G87" s="35">
        <f t="shared" si="23"/>
        <v>0</v>
      </c>
      <c r="H87" s="35">
        <f t="shared" si="23"/>
        <v>7.0532795855050878</v>
      </c>
      <c r="I87" s="35">
        <f t="shared" si="23"/>
        <v>4.3617160730365185</v>
      </c>
      <c r="J87" s="35">
        <f t="shared" si="23"/>
        <v>4.1680322366339766</v>
      </c>
      <c r="K87" s="35">
        <f t="shared" si="23"/>
        <v>6.5426649432040733</v>
      </c>
      <c r="L87" s="35">
        <f t="shared" si="23"/>
        <v>6.5873788518362177</v>
      </c>
      <c r="M87" s="35">
        <f t="shared" si="23"/>
        <v>0</v>
      </c>
      <c r="N87" s="35">
        <f t="shared" si="23"/>
        <v>19.95973379310345</v>
      </c>
      <c r="O87" s="35">
        <f t="shared" si="23"/>
        <v>5.7144518951268157</v>
      </c>
      <c r="P87" s="35">
        <f t="shared" si="23"/>
        <v>6.653037632102925</v>
      </c>
      <c r="Q87" s="35">
        <f t="shared" si="23"/>
        <v>7.2111008357956932</v>
      </c>
      <c r="R87" s="35">
        <f t="shared" si="23"/>
        <v>8.6756861456007162</v>
      </c>
      <c r="S87" s="35">
        <f t="shared" si="23"/>
        <v>13.25320298376481</v>
      </c>
      <c r="T87" s="35">
        <f t="shared" si="23"/>
        <v>0</v>
      </c>
      <c r="U87" s="35">
        <f t="shared" si="23"/>
        <v>0</v>
      </c>
      <c r="V87" s="35">
        <f t="shared" si="23"/>
        <v>3.7513905537459284</v>
      </c>
      <c r="W87" s="35">
        <f t="shared" si="23"/>
        <v>5.8361719844357971</v>
      </c>
      <c r="X87" s="35">
        <f t="shared" si="23"/>
        <v>6.6689014752116069</v>
      </c>
      <c r="Y87" s="35">
        <f t="shared" si="23"/>
        <v>14.579021565821749</v>
      </c>
      <c r="Z87" s="35">
        <f t="shared" si="23"/>
        <v>11.772982755954223</v>
      </c>
      <c r="AA87" s="35">
        <f t="shared" si="23"/>
        <v>0</v>
      </c>
      <c r="AB87" s="35">
        <f t="shared" si="23"/>
        <v>0</v>
      </c>
      <c r="AC87" s="35">
        <f t="shared" si="23"/>
        <v>3.4464788223812617</v>
      </c>
      <c r="AD87" s="35">
        <f t="shared" si="23"/>
        <v>4.9050862537566964</v>
      </c>
      <c r="AE87" s="35">
        <f t="shared" si="23"/>
        <v>6.928046863549759</v>
      </c>
      <c r="AF87" s="35">
        <f t="shared" si="23"/>
        <v>11.142789456450558</v>
      </c>
      <c r="AG87" s="35">
        <f t="shared" si="23"/>
        <v>16.608312506406971</v>
      </c>
      <c r="AH87" s="35">
        <f t="shared" si="23"/>
        <v>0</v>
      </c>
      <c r="AI87" s="35">
        <f t="shared" si="23"/>
        <v>0</v>
      </c>
      <c r="AJ87" s="35">
        <f t="shared" si="23"/>
        <v>0</v>
      </c>
      <c r="AK87" s="35">
        <f t="shared" si="21"/>
        <v>175.81946721342487</v>
      </c>
    </row>
    <row r="88" spans="2:38" outlineLevel="2">
      <c r="B88" s="50" t="s">
        <v>44</v>
      </c>
      <c r="C88" s="16"/>
      <c r="D88" s="20"/>
      <c r="E88" s="20"/>
      <c r="F88" s="20">
        <f>IF(F85=0,0,1)</f>
        <v>0</v>
      </c>
      <c r="G88" s="20">
        <f t="shared" ref="G88:AJ88" si="24">IF(G85=0,0,1)</f>
        <v>0</v>
      </c>
      <c r="H88" s="20">
        <f t="shared" si="24"/>
        <v>1</v>
      </c>
      <c r="I88" s="20">
        <f t="shared" si="24"/>
        <v>1</v>
      </c>
      <c r="J88" s="20">
        <f t="shared" si="24"/>
        <v>1</v>
      </c>
      <c r="K88" s="20">
        <f t="shared" si="24"/>
        <v>1</v>
      </c>
      <c r="L88" s="20">
        <f t="shared" si="24"/>
        <v>1</v>
      </c>
      <c r="M88" s="20">
        <f t="shared" si="24"/>
        <v>0</v>
      </c>
      <c r="N88" s="20">
        <f t="shared" si="24"/>
        <v>0</v>
      </c>
      <c r="O88" s="20">
        <f t="shared" si="24"/>
        <v>1</v>
      </c>
      <c r="P88" s="20">
        <f t="shared" si="24"/>
        <v>1</v>
      </c>
      <c r="Q88" s="20">
        <f t="shared" si="24"/>
        <v>1</v>
      </c>
      <c r="R88" s="20">
        <f t="shared" si="24"/>
        <v>1</v>
      </c>
      <c r="S88" s="20">
        <f t="shared" si="24"/>
        <v>1</v>
      </c>
      <c r="T88" s="20">
        <f t="shared" si="24"/>
        <v>0</v>
      </c>
      <c r="U88" s="20">
        <f t="shared" si="24"/>
        <v>0</v>
      </c>
      <c r="V88" s="20">
        <f t="shared" si="24"/>
        <v>1</v>
      </c>
      <c r="W88" s="20">
        <f t="shared" si="24"/>
        <v>1</v>
      </c>
      <c r="X88" s="20">
        <f t="shared" si="24"/>
        <v>1</v>
      </c>
      <c r="Y88" s="20">
        <f t="shared" si="24"/>
        <v>0</v>
      </c>
      <c r="Z88" s="20">
        <f t="shared" si="24"/>
        <v>1</v>
      </c>
      <c r="AA88" s="20">
        <f t="shared" si="24"/>
        <v>0</v>
      </c>
      <c r="AB88" s="20">
        <f t="shared" si="24"/>
        <v>0</v>
      </c>
      <c r="AC88" s="20">
        <f t="shared" si="24"/>
        <v>1</v>
      </c>
      <c r="AD88" s="20">
        <f t="shared" si="24"/>
        <v>1</v>
      </c>
      <c r="AE88" s="20">
        <f t="shared" si="24"/>
        <v>1</v>
      </c>
      <c r="AF88" s="20">
        <f t="shared" si="24"/>
        <v>1</v>
      </c>
      <c r="AG88" s="20">
        <f t="shared" si="24"/>
        <v>0</v>
      </c>
      <c r="AH88" s="20">
        <f t="shared" si="24"/>
        <v>0</v>
      </c>
      <c r="AI88" s="20">
        <f t="shared" si="24"/>
        <v>0</v>
      </c>
      <c r="AJ88" s="20">
        <f t="shared" si="24"/>
        <v>0</v>
      </c>
      <c r="AK88" s="49">
        <f>SUM(F88:AJ88)</f>
        <v>18</v>
      </c>
    </row>
    <row r="89" spans="2:38" outlineLevel="2">
      <c r="B89" s="50" t="s">
        <v>45</v>
      </c>
      <c r="C89" s="16"/>
      <c r="D89" s="20"/>
      <c r="E89" s="20"/>
      <c r="F89" s="20">
        <f>IF(F87=0,0,1)</f>
        <v>0</v>
      </c>
      <c r="G89" s="20">
        <f t="shared" ref="G89:AJ89" si="25">IF(G87=0,0,1)</f>
        <v>0</v>
      </c>
      <c r="H89" s="20">
        <f t="shared" si="25"/>
        <v>1</v>
      </c>
      <c r="I89" s="20">
        <f t="shared" si="25"/>
        <v>1</v>
      </c>
      <c r="J89" s="20">
        <f t="shared" si="25"/>
        <v>1</v>
      </c>
      <c r="K89" s="20">
        <f t="shared" si="25"/>
        <v>1</v>
      </c>
      <c r="L89" s="20">
        <f t="shared" si="25"/>
        <v>1</v>
      </c>
      <c r="M89" s="20">
        <f t="shared" si="25"/>
        <v>0</v>
      </c>
      <c r="N89" s="20">
        <f t="shared" si="25"/>
        <v>1</v>
      </c>
      <c r="O89" s="20">
        <f t="shared" si="25"/>
        <v>1</v>
      </c>
      <c r="P89" s="20">
        <f t="shared" si="25"/>
        <v>1</v>
      </c>
      <c r="Q89" s="20">
        <f t="shared" si="25"/>
        <v>1</v>
      </c>
      <c r="R89" s="20">
        <f t="shared" si="25"/>
        <v>1</v>
      </c>
      <c r="S89" s="20">
        <f t="shared" si="25"/>
        <v>1</v>
      </c>
      <c r="T89" s="20">
        <f t="shared" si="25"/>
        <v>0</v>
      </c>
      <c r="U89" s="20">
        <f t="shared" si="25"/>
        <v>0</v>
      </c>
      <c r="V89" s="20">
        <f t="shared" si="25"/>
        <v>1</v>
      </c>
      <c r="W89" s="20">
        <f t="shared" si="25"/>
        <v>1</v>
      </c>
      <c r="X89" s="20">
        <f t="shared" si="25"/>
        <v>1</v>
      </c>
      <c r="Y89" s="20">
        <f t="shared" si="25"/>
        <v>1</v>
      </c>
      <c r="Z89" s="20">
        <f t="shared" si="25"/>
        <v>1</v>
      </c>
      <c r="AA89" s="20">
        <f t="shared" si="25"/>
        <v>0</v>
      </c>
      <c r="AB89" s="20">
        <f t="shared" si="25"/>
        <v>0</v>
      </c>
      <c r="AC89" s="20">
        <f t="shared" si="25"/>
        <v>1</v>
      </c>
      <c r="AD89" s="20">
        <f t="shared" si="25"/>
        <v>1</v>
      </c>
      <c r="AE89" s="20">
        <f t="shared" si="25"/>
        <v>1</v>
      </c>
      <c r="AF89" s="20">
        <f t="shared" si="25"/>
        <v>1</v>
      </c>
      <c r="AG89" s="20">
        <f t="shared" si="25"/>
        <v>1</v>
      </c>
      <c r="AH89" s="20">
        <f t="shared" si="25"/>
        <v>0</v>
      </c>
      <c r="AI89" s="20">
        <f t="shared" si="25"/>
        <v>0</v>
      </c>
      <c r="AJ89" s="20">
        <f t="shared" si="25"/>
        <v>0</v>
      </c>
      <c r="AK89" s="49">
        <f>SUM(F89:AJ89)</f>
        <v>21</v>
      </c>
    </row>
    <row r="90" spans="2:38" outlineLevel="2"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2:38" outlineLevel="2">
      <c r="B91" s="16" t="s">
        <v>47</v>
      </c>
      <c r="C91" s="16"/>
      <c r="D91" s="20"/>
      <c r="E91" s="20"/>
      <c r="F91" s="15">
        <f>IFERROR((F73/F72)*F82,0)</f>
        <v>0</v>
      </c>
      <c r="G91" s="15">
        <f t="shared" ref="G91:AJ91" si="26">IFERROR((G73/G72)*G82,0)</f>
        <v>0</v>
      </c>
      <c r="H91" s="15">
        <f t="shared" si="26"/>
        <v>-15.837896239761728</v>
      </c>
      <c r="I91" s="15">
        <f t="shared" si="26"/>
        <v>71.804827968984483</v>
      </c>
      <c r="J91" s="15">
        <f t="shared" si="26"/>
        <v>83.309096630813031</v>
      </c>
      <c r="K91" s="15">
        <f t="shared" si="26"/>
        <v>68.212455673064355</v>
      </c>
      <c r="L91" s="15">
        <f t="shared" si="26"/>
        <v>45.733487621359224</v>
      </c>
      <c r="M91" s="15">
        <f t="shared" si="26"/>
        <v>36.706499999999998</v>
      </c>
      <c r="N91" s="15">
        <f t="shared" si="26"/>
        <v>0</v>
      </c>
      <c r="O91" s="15">
        <f t="shared" si="26"/>
        <v>45.526645190937586</v>
      </c>
      <c r="P91" s="15">
        <f t="shared" si="26"/>
        <v>51.117798376474191</v>
      </c>
      <c r="Q91" s="15">
        <f t="shared" si="26"/>
        <v>51.744649590544533</v>
      </c>
      <c r="R91" s="15">
        <f t="shared" si="26"/>
        <v>64.133660741402423</v>
      </c>
      <c r="S91" s="15">
        <f t="shared" si="26"/>
        <v>25.548147418458388</v>
      </c>
      <c r="T91" s="15">
        <f t="shared" si="26"/>
        <v>25.474599999999999</v>
      </c>
      <c r="U91" s="15">
        <f t="shared" si="26"/>
        <v>0</v>
      </c>
      <c r="V91" s="15">
        <f t="shared" si="26"/>
        <v>68.347984590328238</v>
      </c>
      <c r="W91" s="15">
        <f t="shared" si="26"/>
        <v>79.880653444724189</v>
      </c>
      <c r="X91" s="15">
        <f t="shared" si="26"/>
        <v>85.062005876662639</v>
      </c>
      <c r="Y91" s="15">
        <f t="shared" si="26"/>
        <v>76.909621013900249</v>
      </c>
      <c r="Z91" s="15">
        <f t="shared" si="26"/>
        <v>-57.165145855242805</v>
      </c>
      <c r="AA91" s="15">
        <f t="shared" si="26"/>
        <v>0</v>
      </c>
      <c r="AB91" s="15">
        <f t="shared" si="26"/>
        <v>0</v>
      </c>
      <c r="AC91" s="15">
        <f t="shared" si="26"/>
        <v>91.101417447408366</v>
      </c>
      <c r="AD91" s="15">
        <f t="shared" si="26"/>
        <v>44.550864197046913</v>
      </c>
      <c r="AE91" s="15">
        <f t="shared" si="26"/>
        <v>35.663167411695738</v>
      </c>
      <c r="AF91" s="15">
        <f t="shared" si="26"/>
        <v>25.615607945863349</v>
      </c>
      <c r="AG91" s="15">
        <f t="shared" si="26"/>
        <v>76.135617068170163</v>
      </c>
      <c r="AH91" s="15">
        <f t="shared" si="26"/>
        <v>0</v>
      </c>
      <c r="AI91" s="15">
        <f t="shared" si="26"/>
        <v>0</v>
      </c>
      <c r="AJ91" s="15">
        <f t="shared" si="26"/>
        <v>0</v>
      </c>
    </row>
    <row r="92" spans="2:38" outlineLevel="2">
      <c r="B92" s="50" t="s">
        <v>44</v>
      </c>
      <c r="C92" s="16"/>
      <c r="D92" s="20"/>
      <c r="E92" s="20"/>
      <c r="F92" s="15">
        <f>IFERROR((F75/F72)*F82,0)</f>
        <v>0</v>
      </c>
      <c r="G92" s="15">
        <f t="shared" ref="G92:AJ92" si="27">IFERROR((G75/G72)*G82,0)</f>
        <v>0</v>
      </c>
      <c r="H92" s="15">
        <f t="shared" si="27"/>
        <v>76.673498758997255</v>
      </c>
      <c r="I92" s="15">
        <f t="shared" si="27"/>
        <v>46.831381485742874</v>
      </c>
      <c r="J92" s="15">
        <f t="shared" si="27"/>
        <v>51.695382157545076</v>
      </c>
      <c r="K92" s="15">
        <f t="shared" si="27"/>
        <v>46.578680349915125</v>
      </c>
      <c r="L92" s="15">
        <f t="shared" si="27"/>
        <v>62.604496791895315</v>
      </c>
      <c r="M92" s="15">
        <f t="shared" si="27"/>
        <v>0</v>
      </c>
      <c r="N92" s="15">
        <f t="shared" si="27"/>
        <v>0</v>
      </c>
      <c r="O92" s="15">
        <f t="shared" si="27"/>
        <v>54.037852643203195</v>
      </c>
      <c r="P92" s="15">
        <f t="shared" si="27"/>
        <v>55.945200352274469</v>
      </c>
      <c r="Q92" s="15">
        <f t="shared" si="27"/>
        <v>52.725816547066273</v>
      </c>
      <c r="R92" s="15">
        <f t="shared" si="27"/>
        <v>41.987830317105853</v>
      </c>
      <c r="S92" s="15">
        <f t="shared" si="27"/>
        <v>69.839182389937108</v>
      </c>
      <c r="T92" s="15">
        <f t="shared" si="27"/>
        <v>0</v>
      </c>
      <c r="U92" s="15">
        <f t="shared" si="27"/>
        <v>0</v>
      </c>
      <c r="V92" s="15">
        <f t="shared" si="27"/>
        <v>55.260868541718864</v>
      </c>
      <c r="W92" s="15">
        <f t="shared" si="27"/>
        <v>49.763509246967267</v>
      </c>
      <c r="X92" s="15">
        <f t="shared" si="27"/>
        <v>45.685326311970975</v>
      </c>
      <c r="Y92" s="15">
        <f t="shared" si="27"/>
        <v>0</v>
      </c>
      <c r="Z92" s="15">
        <f t="shared" si="27"/>
        <v>133.29245683575627</v>
      </c>
      <c r="AA92" s="15">
        <f t="shared" si="27"/>
        <v>0</v>
      </c>
      <c r="AB92" s="15">
        <f t="shared" si="27"/>
        <v>0</v>
      </c>
      <c r="AC92" s="15">
        <f t="shared" si="27"/>
        <v>44.864955595315543</v>
      </c>
      <c r="AD92" s="15">
        <f t="shared" si="27"/>
        <v>84.654567607474206</v>
      </c>
      <c r="AE92" s="15">
        <f t="shared" si="27"/>
        <v>83.480639857833808</v>
      </c>
      <c r="AF92" s="15">
        <f t="shared" si="27"/>
        <v>79.062573924907227</v>
      </c>
      <c r="AG92" s="15">
        <f t="shared" si="27"/>
        <v>0</v>
      </c>
      <c r="AH92" s="15">
        <f t="shared" si="27"/>
        <v>0</v>
      </c>
      <c r="AI92" s="15">
        <f t="shared" si="27"/>
        <v>0</v>
      </c>
      <c r="AJ92" s="15">
        <f t="shared" si="27"/>
        <v>0</v>
      </c>
    </row>
    <row r="93" spans="2:38" outlineLevel="2"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2:38" outlineLevel="2"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2:38" outlineLevel="2"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2:38" outlineLevel="2"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36" outlineLevel="2"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36" outlineLevel="2"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36" s="59" customFormat="1" outlineLevel="1">
      <c r="A99" s="60"/>
      <c r="B99" s="61" t="s">
        <v>62</v>
      </c>
      <c r="C99" s="61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2"/>
      <c r="T99" s="62"/>
      <c r="U99" s="62"/>
      <c r="V99" s="62"/>
      <c r="W99" s="62"/>
    </row>
    <row r="100" spans="1:36" s="59" customFormat="1" ht="15.75" thickBot="1">
      <c r="B100" s="63"/>
      <c r="C100" s="63"/>
      <c r="D100" s="63" t="s">
        <v>68</v>
      </c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</row>
    <row r="101" spans="1:36" s="59" customFormat="1">
      <c r="B101" s="65" t="s">
        <v>63</v>
      </c>
      <c r="C101" s="63"/>
      <c r="D101" s="63"/>
      <c r="F101" s="66">
        <v>0</v>
      </c>
      <c r="G101" s="66">
        <v>0</v>
      </c>
      <c r="H101" s="66">
        <v>0.33333333333333331</v>
      </c>
      <c r="I101" s="66">
        <v>0.66666666666666663</v>
      </c>
      <c r="J101" s="66">
        <v>1</v>
      </c>
      <c r="K101" s="66">
        <v>1</v>
      </c>
      <c r="L101" s="66">
        <v>1</v>
      </c>
      <c r="M101" s="66">
        <v>0.16666666666666666</v>
      </c>
      <c r="N101" s="66">
        <v>0</v>
      </c>
      <c r="O101" s="66">
        <v>1</v>
      </c>
      <c r="P101" s="66">
        <v>1</v>
      </c>
      <c r="Q101" s="66">
        <v>1</v>
      </c>
      <c r="R101" s="66">
        <v>1</v>
      </c>
      <c r="S101" s="66">
        <v>1</v>
      </c>
      <c r="T101" s="66">
        <v>8.3333333333333329E-2</v>
      </c>
      <c r="U101" s="66">
        <v>0</v>
      </c>
      <c r="V101" s="66">
        <v>1</v>
      </c>
      <c r="W101" s="66">
        <v>1</v>
      </c>
      <c r="X101" s="66">
        <v>1</v>
      </c>
      <c r="Y101" s="66">
        <v>0.66666666666666663</v>
      </c>
      <c r="Z101" s="66">
        <v>0.66666666666666663</v>
      </c>
      <c r="AA101" s="66">
        <v>0</v>
      </c>
      <c r="AB101" s="66">
        <v>0</v>
      </c>
      <c r="AC101" s="66">
        <v>1</v>
      </c>
      <c r="AD101" s="66">
        <v>1</v>
      </c>
      <c r="AE101" s="66">
        <v>1</v>
      </c>
      <c r="AF101" s="66">
        <v>1</v>
      </c>
      <c r="AG101" s="66">
        <v>0.33333333333333331</v>
      </c>
      <c r="AH101" s="66">
        <v>0</v>
      </c>
      <c r="AI101" s="66">
        <v>0</v>
      </c>
      <c r="AJ101" s="66">
        <v>0</v>
      </c>
    </row>
    <row r="102" spans="1:36" s="59" customFormat="1">
      <c r="B102" s="67" t="s">
        <v>49</v>
      </c>
      <c r="C102" s="63"/>
      <c r="D102" s="63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 s="59" customFormat="1">
      <c r="B103" s="69" t="s">
        <v>50</v>
      </c>
      <c r="C103" s="63"/>
      <c r="D103" s="63"/>
      <c r="F103" s="70">
        <v>0</v>
      </c>
      <c r="G103" s="70">
        <v>0</v>
      </c>
      <c r="H103" s="70">
        <v>1</v>
      </c>
      <c r="I103" s="70">
        <v>1</v>
      </c>
      <c r="J103" s="70">
        <v>1</v>
      </c>
      <c r="K103" s="70">
        <v>1</v>
      </c>
      <c r="L103" s="70">
        <v>1</v>
      </c>
      <c r="M103" s="70">
        <v>0</v>
      </c>
      <c r="N103" s="70">
        <v>0</v>
      </c>
      <c r="O103" s="70">
        <v>1</v>
      </c>
      <c r="P103" s="70">
        <v>1</v>
      </c>
      <c r="Q103" s="70">
        <v>1</v>
      </c>
      <c r="R103" s="70">
        <v>1</v>
      </c>
      <c r="S103" s="70">
        <v>1</v>
      </c>
      <c r="T103" s="70">
        <v>0</v>
      </c>
      <c r="U103" s="70">
        <v>0</v>
      </c>
      <c r="V103" s="70">
        <v>1</v>
      </c>
      <c r="W103" s="70">
        <v>1</v>
      </c>
      <c r="X103" s="70">
        <v>1</v>
      </c>
      <c r="Y103" s="70">
        <v>1</v>
      </c>
      <c r="Z103" s="70">
        <v>1</v>
      </c>
      <c r="AA103" s="70">
        <v>0</v>
      </c>
      <c r="AB103" s="70">
        <v>0</v>
      </c>
      <c r="AC103" s="70">
        <v>1</v>
      </c>
      <c r="AD103" s="70">
        <v>1</v>
      </c>
      <c r="AE103" s="70">
        <v>1</v>
      </c>
      <c r="AF103" s="70">
        <v>1</v>
      </c>
      <c r="AG103" s="70">
        <v>1</v>
      </c>
      <c r="AH103" s="70">
        <v>0</v>
      </c>
      <c r="AI103" s="70"/>
      <c r="AJ103" s="70"/>
    </row>
    <row r="104" spans="1:36" s="59" customFormat="1" ht="15.75" thickBot="1">
      <c r="B104" s="71" t="s">
        <v>51</v>
      </c>
      <c r="C104" s="63"/>
      <c r="D104" s="63"/>
      <c r="F104" s="72">
        <v>0</v>
      </c>
      <c r="G104" s="72">
        <v>0</v>
      </c>
      <c r="H104" s="72">
        <v>1</v>
      </c>
      <c r="I104" s="72">
        <v>1</v>
      </c>
      <c r="J104" s="72">
        <v>1</v>
      </c>
      <c r="K104" s="72">
        <v>1</v>
      </c>
      <c r="L104" s="72">
        <v>1</v>
      </c>
      <c r="M104" s="72">
        <v>0</v>
      </c>
      <c r="N104" s="72">
        <v>0</v>
      </c>
      <c r="O104" s="72">
        <v>1</v>
      </c>
      <c r="P104" s="72">
        <v>1</v>
      </c>
      <c r="Q104" s="72">
        <v>1</v>
      </c>
      <c r="R104" s="72">
        <v>1</v>
      </c>
      <c r="S104" s="72">
        <v>1</v>
      </c>
      <c r="T104" s="72">
        <v>0</v>
      </c>
      <c r="U104" s="72">
        <v>0</v>
      </c>
      <c r="V104" s="72">
        <v>0</v>
      </c>
      <c r="W104" s="72">
        <v>1</v>
      </c>
      <c r="X104" s="72">
        <v>1</v>
      </c>
      <c r="Y104" s="72">
        <v>1</v>
      </c>
      <c r="Z104" s="72">
        <v>0</v>
      </c>
      <c r="AA104" s="72">
        <v>1</v>
      </c>
      <c r="AB104" s="72">
        <v>0</v>
      </c>
      <c r="AC104" s="72">
        <v>1</v>
      </c>
      <c r="AD104" s="72">
        <v>1</v>
      </c>
      <c r="AE104" s="72">
        <v>1</v>
      </c>
      <c r="AF104" s="72">
        <v>1</v>
      </c>
      <c r="AG104" s="72">
        <v>0</v>
      </c>
      <c r="AH104" s="72">
        <v>0</v>
      </c>
      <c r="AI104" s="72">
        <v>0</v>
      </c>
      <c r="AJ104" s="72">
        <v>0</v>
      </c>
    </row>
    <row r="105" spans="1:36" s="59" customFormat="1" ht="15.75" thickBot="1">
      <c r="B105" s="73" t="s">
        <v>64</v>
      </c>
      <c r="C105" s="63"/>
      <c r="D105" s="63"/>
      <c r="F105" s="86" t="s">
        <v>65</v>
      </c>
      <c r="G105" s="86" t="s">
        <v>65</v>
      </c>
      <c r="H105" s="86" t="s">
        <v>93</v>
      </c>
      <c r="I105" s="86" t="s">
        <v>93</v>
      </c>
      <c r="J105" s="86" t="s">
        <v>93</v>
      </c>
      <c r="K105" s="86" t="s">
        <v>93</v>
      </c>
      <c r="L105" s="86" t="s">
        <v>93</v>
      </c>
      <c r="M105" s="86" t="s">
        <v>47</v>
      </c>
      <c r="N105" s="86" t="s">
        <v>65</v>
      </c>
      <c r="O105" s="86" t="s">
        <v>48</v>
      </c>
      <c r="P105" s="86" t="s">
        <v>48</v>
      </c>
      <c r="Q105" s="86" t="s">
        <v>65</v>
      </c>
      <c r="R105" s="86" t="s">
        <v>65</v>
      </c>
      <c r="S105" s="86" t="s">
        <v>93</v>
      </c>
      <c r="T105" s="86" t="s">
        <v>93</v>
      </c>
      <c r="U105" s="86" t="s">
        <v>65</v>
      </c>
      <c r="V105" s="86" t="s">
        <v>93</v>
      </c>
      <c r="W105" s="86" t="s">
        <v>93</v>
      </c>
      <c r="X105" s="86" t="s">
        <v>93</v>
      </c>
      <c r="Y105" s="86" t="s">
        <v>65</v>
      </c>
      <c r="Z105" s="86" t="s">
        <v>93</v>
      </c>
      <c r="AA105" s="86" t="s">
        <v>48</v>
      </c>
      <c r="AB105" s="86" t="s">
        <v>65</v>
      </c>
      <c r="AC105" s="86" t="s">
        <v>93</v>
      </c>
      <c r="AD105" s="86" t="s">
        <v>93</v>
      </c>
      <c r="AE105" s="86" t="s">
        <v>65</v>
      </c>
      <c r="AF105" s="86" t="s">
        <v>65</v>
      </c>
      <c r="AG105" s="74" t="s">
        <v>95</v>
      </c>
      <c r="AH105" s="86" t="s">
        <v>65</v>
      </c>
      <c r="AI105" s="86" t="s">
        <v>48</v>
      </c>
      <c r="AJ105" s="86" t="s">
        <v>48</v>
      </c>
    </row>
    <row r="106" spans="1:36" s="59" customFormat="1" ht="15.75" thickBot="1">
      <c r="B106" s="78"/>
      <c r="C106" s="63"/>
      <c r="D106" s="63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</row>
    <row r="107" spans="1:36" s="59" customFormat="1" ht="15.75" thickBot="1">
      <c r="B107" s="78"/>
      <c r="C107" s="78"/>
      <c r="D107" s="78"/>
      <c r="E107" s="86" t="s">
        <v>65</v>
      </c>
      <c r="F107" s="79">
        <f>IF(F$105=$E$107,E83,0)</f>
        <v>0</v>
      </c>
      <c r="G107" s="79">
        <f t="shared" ref="G107:AJ107" si="28">IF(G105="OFF",G76,0)</f>
        <v>0</v>
      </c>
      <c r="H107" s="79">
        <f t="shared" si="28"/>
        <v>0</v>
      </c>
      <c r="I107" s="79">
        <f t="shared" si="28"/>
        <v>0</v>
      </c>
      <c r="J107" s="79">
        <f t="shared" si="28"/>
        <v>0</v>
      </c>
      <c r="K107" s="79">
        <f t="shared" si="28"/>
        <v>0</v>
      </c>
      <c r="L107" s="79">
        <f t="shared" si="28"/>
        <v>0</v>
      </c>
      <c r="M107" s="79">
        <f t="shared" si="28"/>
        <v>0</v>
      </c>
      <c r="N107" s="79">
        <f t="shared" si="28"/>
        <v>77</v>
      </c>
      <c r="O107" s="79">
        <f t="shared" si="28"/>
        <v>0</v>
      </c>
      <c r="P107" s="79">
        <f t="shared" si="28"/>
        <v>0</v>
      </c>
      <c r="Q107" s="79">
        <f t="shared" si="28"/>
        <v>121</v>
      </c>
      <c r="R107" s="79">
        <f t="shared" si="28"/>
        <v>133</v>
      </c>
      <c r="S107" s="79">
        <f t="shared" si="28"/>
        <v>0</v>
      </c>
      <c r="T107" s="79">
        <f t="shared" si="28"/>
        <v>0</v>
      </c>
      <c r="U107" s="79">
        <f t="shared" si="28"/>
        <v>0</v>
      </c>
      <c r="V107" s="79">
        <f t="shared" si="28"/>
        <v>0</v>
      </c>
      <c r="W107" s="79">
        <f t="shared" si="28"/>
        <v>0</v>
      </c>
      <c r="X107" s="79">
        <f t="shared" si="28"/>
        <v>0</v>
      </c>
      <c r="Y107" s="79">
        <f t="shared" si="28"/>
        <v>129</v>
      </c>
      <c r="Z107" s="79">
        <f t="shared" si="28"/>
        <v>0</v>
      </c>
      <c r="AA107" s="79">
        <f t="shared" si="28"/>
        <v>0</v>
      </c>
      <c r="AB107" s="79">
        <f t="shared" si="28"/>
        <v>0</v>
      </c>
      <c r="AC107" s="79">
        <f t="shared" si="28"/>
        <v>0</v>
      </c>
      <c r="AD107" s="79">
        <f t="shared" si="28"/>
        <v>0</v>
      </c>
      <c r="AE107" s="79">
        <f t="shared" si="28"/>
        <v>89</v>
      </c>
      <c r="AF107" s="79">
        <f t="shared" si="28"/>
        <v>119</v>
      </c>
      <c r="AG107" s="79">
        <f t="shared" si="28"/>
        <v>0</v>
      </c>
      <c r="AH107" s="79">
        <f t="shared" si="28"/>
        <v>0</v>
      </c>
      <c r="AI107" s="79">
        <f t="shared" si="28"/>
        <v>0</v>
      </c>
      <c r="AJ107" s="79">
        <f t="shared" si="28"/>
        <v>0</v>
      </c>
    </row>
    <row r="108" spans="1:36" s="59" customFormat="1" ht="15.75" thickBot="1">
      <c r="B108" s="78"/>
      <c r="C108" s="78"/>
      <c r="D108" s="78"/>
      <c r="E108" s="86" t="s">
        <v>47</v>
      </c>
      <c r="F108" s="79">
        <f>IF(F$105=$E$108,E84,0)</f>
        <v>0</v>
      </c>
      <c r="G108" s="79">
        <f t="shared" ref="G108:AJ108" si="29">IF(G105="NFI",G76,0)</f>
        <v>0</v>
      </c>
      <c r="H108" s="79">
        <f t="shared" si="29"/>
        <v>0</v>
      </c>
      <c r="I108" s="79">
        <f t="shared" si="29"/>
        <v>0</v>
      </c>
      <c r="J108" s="79">
        <f t="shared" si="29"/>
        <v>0</v>
      </c>
      <c r="K108" s="79">
        <f t="shared" si="29"/>
        <v>0</v>
      </c>
      <c r="L108" s="79">
        <f t="shared" si="29"/>
        <v>0</v>
      </c>
      <c r="M108" s="79">
        <f t="shared" si="29"/>
        <v>0</v>
      </c>
      <c r="N108" s="79">
        <f t="shared" si="29"/>
        <v>0</v>
      </c>
      <c r="O108" s="79">
        <f t="shared" si="29"/>
        <v>0</v>
      </c>
      <c r="P108" s="79">
        <f t="shared" si="29"/>
        <v>0</v>
      </c>
      <c r="Q108" s="79">
        <f t="shared" si="29"/>
        <v>0</v>
      </c>
      <c r="R108" s="79">
        <f t="shared" si="29"/>
        <v>0</v>
      </c>
      <c r="S108" s="79">
        <f t="shared" si="29"/>
        <v>0</v>
      </c>
      <c r="T108" s="79">
        <f t="shared" si="29"/>
        <v>0</v>
      </c>
      <c r="U108" s="79">
        <f t="shared" si="29"/>
        <v>0</v>
      </c>
      <c r="V108" s="79">
        <f t="shared" si="29"/>
        <v>0</v>
      </c>
      <c r="W108" s="79">
        <f t="shared" si="29"/>
        <v>0</v>
      </c>
      <c r="X108" s="79">
        <f t="shared" si="29"/>
        <v>0</v>
      </c>
      <c r="Y108" s="79">
        <f t="shared" si="29"/>
        <v>0</v>
      </c>
      <c r="Z108" s="79">
        <f t="shared" si="29"/>
        <v>0</v>
      </c>
      <c r="AA108" s="79">
        <f t="shared" si="29"/>
        <v>0</v>
      </c>
      <c r="AB108" s="79">
        <f t="shared" si="29"/>
        <v>0</v>
      </c>
      <c r="AC108" s="79">
        <f t="shared" si="29"/>
        <v>0</v>
      </c>
      <c r="AD108" s="79">
        <f t="shared" si="29"/>
        <v>0</v>
      </c>
      <c r="AE108" s="79">
        <f t="shared" si="29"/>
        <v>0</v>
      </c>
      <c r="AF108" s="79">
        <f t="shared" si="29"/>
        <v>0</v>
      </c>
      <c r="AG108" s="79">
        <f t="shared" si="29"/>
        <v>0</v>
      </c>
      <c r="AH108" s="79">
        <f t="shared" si="29"/>
        <v>0</v>
      </c>
      <c r="AI108" s="79">
        <f t="shared" si="29"/>
        <v>0</v>
      </c>
      <c r="AJ108" s="79">
        <f t="shared" si="29"/>
        <v>0</v>
      </c>
    </row>
    <row r="109" spans="1:36" s="59" customFormat="1" ht="15.75" thickBot="1">
      <c r="B109" s="78"/>
      <c r="C109" s="78"/>
      <c r="D109" s="78"/>
      <c r="E109" s="86" t="s">
        <v>48</v>
      </c>
      <c r="F109" s="79">
        <f>IF(F$105=$E$109,E85,0)</f>
        <v>0</v>
      </c>
      <c r="G109" s="79">
        <f t="shared" ref="G109:AJ109" si="30">IF(G105="HNI",G76,0)</f>
        <v>0</v>
      </c>
      <c r="H109" s="79">
        <f t="shared" si="30"/>
        <v>0</v>
      </c>
      <c r="I109" s="79">
        <f t="shared" si="30"/>
        <v>0</v>
      </c>
      <c r="J109" s="79">
        <f t="shared" si="30"/>
        <v>0</v>
      </c>
      <c r="K109" s="79">
        <f t="shared" si="30"/>
        <v>0</v>
      </c>
      <c r="L109" s="79">
        <f t="shared" si="30"/>
        <v>0</v>
      </c>
      <c r="M109" s="79">
        <f t="shared" si="30"/>
        <v>0</v>
      </c>
      <c r="N109" s="79">
        <f t="shared" si="30"/>
        <v>0</v>
      </c>
      <c r="O109" s="79">
        <f t="shared" si="30"/>
        <v>108</v>
      </c>
      <c r="P109" s="79">
        <f t="shared" si="30"/>
        <v>102</v>
      </c>
      <c r="Q109" s="79">
        <f t="shared" si="30"/>
        <v>0</v>
      </c>
      <c r="R109" s="79">
        <f t="shared" si="30"/>
        <v>0</v>
      </c>
      <c r="S109" s="79">
        <f t="shared" si="30"/>
        <v>0</v>
      </c>
      <c r="T109" s="79">
        <f t="shared" si="30"/>
        <v>0</v>
      </c>
      <c r="U109" s="79">
        <f t="shared" si="30"/>
        <v>0</v>
      </c>
      <c r="V109" s="79">
        <f t="shared" si="30"/>
        <v>0</v>
      </c>
      <c r="W109" s="79">
        <f t="shared" si="30"/>
        <v>0</v>
      </c>
      <c r="X109" s="79">
        <f t="shared" si="30"/>
        <v>0</v>
      </c>
      <c r="Y109" s="79">
        <f t="shared" si="30"/>
        <v>0</v>
      </c>
      <c r="Z109" s="79">
        <f t="shared" si="30"/>
        <v>0</v>
      </c>
      <c r="AA109" s="79">
        <f t="shared" si="30"/>
        <v>0</v>
      </c>
      <c r="AB109" s="79">
        <f t="shared" si="30"/>
        <v>0</v>
      </c>
      <c r="AC109" s="79">
        <f t="shared" si="30"/>
        <v>0</v>
      </c>
      <c r="AD109" s="79">
        <f t="shared" si="30"/>
        <v>0</v>
      </c>
      <c r="AE109" s="79">
        <f t="shared" si="30"/>
        <v>0</v>
      </c>
      <c r="AF109" s="79">
        <f t="shared" si="30"/>
        <v>0</v>
      </c>
      <c r="AG109" s="79">
        <f t="shared" si="30"/>
        <v>0</v>
      </c>
      <c r="AH109" s="79">
        <f t="shared" si="30"/>
        <v>0</v>
      </c>
      <c r="AI109" s="79">
        <f t="shared" si="30"/>
        <v>0</v>
      </c>
      <c r="AJ109" s="79">
        <f t="shared" si="30"/>
        <v>0</v>
      </c>
    </row>
    <row r="110" spans="1:36" s="59" customFormat="1" ht="15.75" thickBot="1">
      <c r="A110" s="80"/>
      <c r="B110" s="78"/>
      <c r="C110" s="78"/>
      <c r="D110" s="78"/>
      <c r="E110" s="86" t="s">
        <v>93</v>
      </c>
      <c r="F110" s="79">
        <f>IF(F$105=$E$110,E86,0)</f>
        <v>0</v>
      </c>
      <c r="G110" s="79">
        <f t="shared" ref="G110:AJ110" si="31">IF(G105="NFI &amp; HNI",G76,0)</f>
        <v>0</v>
      </c>
      <c r="H110" s="79">
        <f t="shared" si="31"/>
        <v>0</v>
      </c>
      <c r="I110" s="79">
        <f t="shared" si="31"/>
        <v>0</v>
      </c>
      <c r="J110" s="79">
        <f t="shared" si="31"/>
        <v>0</v>
      </c>
      <c r="K110" s="79">
        <f t="shared" si="31"/>
        <v>0</v>
      </c>
      <c r="L110" s="79">
        <f t="shared" si="31"/>
        <v>0</v>
      </c>
      <c r="M110" s="79">
        <f t="shared" si="31"/>
        <v>0</v>
      </c>
      <c r="N110" s="79">
        <f t="shared" si="31"/>
        <v>0</v>
      </c>
      <c r="O110" s="79">
        <f t="shared" si="31"/>
        <v>0</v>
      </c>
      <c r="P110" s="79">
        <f t="shared" si="31"/>
        <v>0</v>
      </c>
      <c r="Q110" s="79">
        <f t="shared" si="31"/>
        <v>0</v>
      </c>
      <c r="R110" s="79">
        <f t="shared" si="31"/>
        <v>0</v>
      </c>
      <c r="S110" s="79">
        <f t="shared" si="31"/>
        <v>0</v>
      </c>
      <c r="T110" s="79">
        <f t="shared" si="31"/>
        <v>0</v>
      </c>
      <c r="U110" s="79">
        <f t="shared" si="31"/>
        <v>0</v>
      </c>
      <c r="V110" s="79">
        <f t="shared" si="31"/>
        <v>0</v>
      </c>
      <c r="W110" s="79">
        <f t="shared" si="31"/>
        <v>0</v>
      </c>
      <c r="X110" s="79">
        <f t="shared" si="31"/>
        <v>0</v>
      </c>
      <c r="Y110" s="79">
        <f t="shared" si="31"/>
        <v>0</v>
      </c>
      <c r="Z110" s="79">
        <f t="shared" si="31"/>
        <v>0</v>
      </c>
      <c r="AA110" s="79">
        <f t="shared" si="31"/>
        <v>0</v>
      </c>
      <c r="AB110" s="79">
        <f t="shared" si="31"/>
        <v>0</v>
      </c>
      <c r="AC110" s="79">
        <f t="shared" si="31"/>
        <v>0</v>
      </c>
      <c r="AD110" s="79">
        <f t="shared" si="31"/>
        <v>0</v>
      </c>
      <c r="AE110" s="79">
        <f t="shared" si="31"/>
        <v>0</v>
      </c>
      <c r="AF110" s="79">
        <f t="shared" si="31"/>
        <v>0</v>
      </c>
      <c r="AG110" s="79">
        <f t="shared" si="31"/>
        <v>0</v>
      </c>
      <c r="AH110" s="79">
        <f t="shared" si="31"/>
        <v>0</v>
      </c>
      <c r="AI110" s="79">
        <f t="shared" si="31"/>
        <v>0</v>
      </c>
      <c r="AJ110" s="79">
        <f t="shared" si="31"/>
        <v>0</v>
      </c>
    </row>
    <row r="111" spans="1:36" s="59" customFormat="1">
      <c r="B111" s="78"/>
      <c r="C111" s="78"/>
      <c r="D111" s="78"/>
      <c r="E111" s="82" t="s">
        <v>67</v>
      </c>
      <c r="F111" s="79">
        <f>IF(AND(F105="OFF",AND(F101=0,OR(E4="Mon",E4="Tue",E4="Wed",E4="Thu",E4="Fri"))),E83,0)</f>
        <v>0</v>
      </c>
      <c r="G111" s="79">
        <f t="shared" ref="G111:AJ111" si="32">IF(AND(G105="OFF",AND(G101=0,OR(F4="Mon",F4="Tue",F4="Wed",F4="Thu",F4="Fri"))),G76,0)</f>
        <v>0</v>
      </c>
      <c r="H111" s="79">
        <f t="shared" si="32"/>
        <v>0</v>
      </c>
      <c r="I111" s="79">
        <f t="shared" si="32"/>
        <v>0</v>
      </c>
      <c r="J111" s="79">
        <f t="shared" si="32"/>
        <v>0</v>
      </c>
      <c r="K111" s="79">
        <f t="shared" si="32"/>
        <v>0</v>
      </c>
      <c r="L111" s="79">
        <f t="shared" si="32"/>
        <v>0</v>
      </c>
      <c r="M111" s="79">
        <f t="shared" si="32"/>
        <v>0</v>
      </c>
      <c r="N111" s="79">
        <f t="shared" si="32"/>
        <v>0</v>
      </c>
      <c r="O111" s="79">
        <f t="shared" si="32"/>
        <v>0</v>
      </c>
      <c r="P111" s="79">
        <f t="shared" si="32"/>
        <v>0</v>
      </c>
      <c r="Q111" s="79">
        <f t="shared" si="32"/>
        <v>0</v>
      </c>
      <c r="R111" s="79">
        <f t="shared" si="32"/>
        <v>0</v>
      </c>
      <c r="S111" s="79">
        <f t="shared" si="32"/>
        <v>0</v>
      </c>
      <c r="T111" s="79">
        <f t="shared" si="32"/>
        <v>0</v>
      </c>
      <c r="U111" s="79">
        <f t="shared" si="32"/>
        <v>0</v>
      </c>
      <c r="V111" s="79">
        <f t="shared" si="32"/>
        <v>0</v>
      </c>
      <c r="W111" s="79">
        <f t="shared" si="32"/>
        <v>0</v>
      </c>
      <c r="X111" s="79">
        <f t="shared" si="32"/>
        <v>0</v>
      </c>
      <c r="Y111" s="79">
        <f t="shared" si="32"/>
        <v>0</v>
      </c>
      <c r="Z111" s="79">
        <f t="shared" si="32"/>
        <v>0</v>
      </c>
      <c r="AA111" s="79">
        <f t="shared" si="32"/>
        <v>0</v>
      </c>
      <c r="AB111" s="79">
        <f t="shared" si="32"/>
        <v>0</v>
      </c>
      <c r="AC111" s="79">
        <f t="shared" si="32"/>
        <v>0</v>
      </c>
      <c r="AD111" s="79">
        <f t="shared" si="32"/>
        <v>0</v>
      </c>
      <c r="AE111" s="79">
        <f t="shared" si="32"/>
        <v>0</v>
      </c>
      <c r="AF111" s="79">
        <f t="shared" si="32"/>
        <v>0</v>
      </c>
      <c r="AG111" s="79">
        <f t="shared" si="32"/>
        <v>0</v>
      </c>
      <c r="AH111" s="79">
        <f t="shared" si="32"/>
        <v>0</v>
      </c>
      <c r="AI111" s="79">
        <f t="shared" si="32"/>
        <v>0</v>
      </c>
      <c r="AJ111" s="79">
        <f t="shared" si="32"/>
        <v>0</v>
      </c>
    </row>
    <row r="112" spans="1:36" outlineLevel="2">
      <c r="B112" s="16"/>
      <c r="C112" s="16"/>
      <c r="D112" s="78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2:36" outlineLevel="2"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2:36" outlineLevel="2"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2:36">
      <c r="B115" s="101" t="s">
        <v>84</v>
      </c>
      <c r="C115" s="99"/>
      <c r="D115" s="103"/>
      <c r="E115" s="99">
        <v>31</v>
      </c>
      <c r="F115" s="99">
        <v>1</v>
      </c>
      <c r="G115" s="99">
        <v>2</v>
      </c>
      <c r="H115" s="99">
        <v>3</v>
      </c>
      <c r="I115" s="99">
        <v>4</v>
      </c>
      <c r="J115" s="99">
        <v>5</v>
      </c>
      <c r="K115" s="99">
        <v>6</v>
      </c>
      <c r="L115" s="99">
        <v>7</v>
      </c>
      <c r="M115" s="99">
        <v>8</v>
      </c>
      <c r="N115" s="99">
        <v>9</v>
      </c>
      <c r="O115" s="99">
        <v>10</v>
      </c>
      <c r="P115" s="99">
        <v>11</v>
      </c>
      <c r="Q115" s="99">
        <v>12</v>
      </c>
      <c r="R115" s="99">
        <v>13</v>
      </c>
      <c r="S115" s="99">
        <v>14</v>
      </c>
      <c r="T115" s="99">
        <v>15</v>
      </c>
      <c r="U115" s="99">
        <v>16</v>
      </c>
      <c r="V115" s="99">
        <v>17</v>
      </c>
      <c r="W115" s="99">
        <v>18</v>
      </c>
      <c r="X115" s="99">
        <v>19</v>
      </c>
      <c r="Y115" s="99">
        <v>20</v>
      </c>
      <c r="Z115" s="99">
        <v>21</v>
      </c>
      <c r="AA115" s="99">
        <v>22</v>
      </c>
      <c r="AB115" s="99">
        <v>23</v>
      </c>
      <c r="AC115" s="99">
        <v>24</v>
      </c>
      <c r="AD115" s="99">
        <v>25</v>
      </c>
      <c r="AE115" s="99">
        <v>26</v>
      </c>
      <c r="AF115" s="99">
        <v>27</v>
      </c>
      <c r="AG115" s="99">
        <v>28</v>
      </c>
      <c r="AH115" s="99">
        <v>29</v>
      </c>
      <c r="AI115" s="99">
        <v>30</v>
      </c>
      <c r="AJ115" s="99">
        <v>31</v>
      </c>
    </row>
    <row r="116" spans="2:36">
      <c r="B116" s="102"/>
      <c r="C116" s="98"/>
      <c r="D116" s="103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</row>
    <row r="117" spans="2:36">
      <c r="B117" s="83" t="s">
        <v>69</v>
      </c>
      <c r="C117" s="83"/>
      <c r="D117" s="84" t="s">
        <v>70</v>
      </c>
      <c r="E117" s="46">
        <f>'JANUARI 2020'!AJ135</f>
        <v>15730.5</v>
      </c>
      <c r="F117" s="46">
        <v>0</v>
      </c>
      <c r="G117" s="46">
        <v>0</v>
      </c>
      <c r="H117" s="46">
        <v>15754.6</v>
      </c>
      <c r="I117" s="46">
        <v>15777.95</v>
      </c>
      <c r="J117" s="46">
        <v>15801.66</v>
      </c>
      <c r="K117" s="46">
        <v>15825.38</v>
      </c>
      <c r="L117" s="46">
        <v>15847.99</v>
      </c>
      <c r="M117" s="46">
        <v>15851.39</v>
      </c>
      <c r="N117" s="46">
        <v>15857.3</v>
      </c>
      <c r="O117" s="46">
        <v>15878.32</v>
      </c>
      <c r="P117" s="46">
        <v>15900.4</v>
      </c>
      <c r="Q117" s="46">
        <v>15923.75</v>
      </c>
      <c r="R117" s="46">
        <v>15946.95</v>
      </c>
      <c r="S117" s="46">
        <v>15968.75</v>
      </c>
      <c r="T117" s="46">
        <v>15970.57</v>
      </c>
      <c r="U117" s="46">
        <v>0</v>
      </c>
      <c r="V117" s="46">
        <v>0</v>
      </c>
      <c r="W117" s="46">
        <v>15993.04</v>
      </c>
      <c r="X117" s="46">
        <v>16016.93</v>
      </c>
      <c r="Y117" s="46">
        <v>16040.89</v>
      </c>
      <c r="Z117" s="46">
        <v>16057.05</v>
      </c>
      <c r="AA117" s="46">
        <v>16076.2</v>
      </c>
      <c r="AB117" s="46">
        <v>0</v>
      </c>
      <c r="AC117" s="46">
        <v>16099.1</v>
      </c>
      <c r="AD117" s="46">
        <v>0</v>
      </c>
      <c r="AE117" s="46">
        <v>0</v>
      </c>
      <c r="AF117" s="46">
        <v>0</v>
      </c>
      <c r="AG117" s="46">
        <v>0</v>
      </c>
      <c r="AH117" s="46">
        <v>0</v>
      </c>
      <c r="AI117" s="46"/>
      <c r="AJ117" s="46"/>
    </row>
    <row r="118" spans="2:36">
      <c r="B118" s="83" t="s">
        <v>71</v>
      </c>
      <c r="C118" s="83"/>
      <c r="D118" s="84" t="s">
        <v>70</v>
      </c>
      <c r="E118" s="46">
        <f>'JANUARI 2020'!AJ136</f>
        <v>24527.040000000001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24560.27</v>
      </c>
      <c r="AE118" s="46">
        <v>24584.28</v>
      </c>
      <c r="AF118" s="46">
        <v>24608.19</v>
      </c>
      <c r="AG118" s="46">
        <v>24625.9</v>
      </c>
      <c r="AH118" s="46">
        <v>0</v>
      </c>
      <c r="AI118" s="46"/>
      <c r="AJ118" s="46"/>
    </row>
    <row r="119" spans="2:36">
      <c r="B119" s="83" t="s">
        <v>72</v>
      </c>
      <c r="C119" s="83"/>
      <c r="D119" s="84" t="s">
        <v>70</v>
      </c>
      <c r="E119" s="46">
        <f>'JANUARI 2020'!AJ137</f>
        <v>22058</v>
      </c>
      <c r="F119" s="46">
        <v>0</v>
      </c>
      <c r="G119" s="46">
        <v>0</v>
      </c>
      <c r="H119" s="46">
        <v>22084</v>
      </c>
      <c r="I119" s="46">
        <v>22107</v>
      </c>
      <c r="J119" s="46">
        <v>22131</v>
      </c>
      <c r="K119" s="46">
        <v>22155</v>
      </c>
      <c r="L119" s="46">
        <v>22178</v>
      </c>
      <c r="M119" s="46">
        <v>22183</v>
      </c>
      <c r="N119" s="46">
        <v>22199</v>
      </c>
      <c r="O119" s="46">
        <v>22222</v>
      </c>
      <c r="P119" s="46">
        <v>22246</v>
      </c>
      <c r="Q119" s="46">
        <v>22269</v>
      </c>
      <c r="R119" s="46">
        <v>22293</v>
      </c>
      <c r="S119" s="46">
        <v>22316</v>
      </c>
      <c r="T119" s="46">
        <v>22320</v>
      </c>
      <c r="U119" s="46">
        <v>0</v>
      </c>
      <c r="V119" s="46">
        <v>0</v>
      </c>
      <c r="W119" s="46">
        <v>22342</v>
      </c>
      <c r="X119" s="46">
        <v>22365</v>
      </c>
      <c r="Y119" s="46">
        <v>22389</v>
      </c>
      <c r="Z119" s="46">
        <v>22413</v>
      </c>
      <c r="AA119" s="46">
        <v>22435</v>
      </c>
      <c r="AB119" s="46">
        <v>0</v>
      </c>
      <c r="AC119" s="46">
        <v>22457</v>
      </c>
      <c r="AD119" s="46">
        <v>22481</v>
      </c>
      <c r="AE119" s="46">
        <v>22504</v>
      </c>
      <c r="AF119" s="46">
        <v>22528</v>
      </c>
      <c r="AG119" s="46">
        <v>22548</v>
      </c>
      <c r="AH119" s="46">
        <v>0</v>
      </c>
      <c r="AI119" s="46"/>
      <c r="AJ119" s="46"/>
    </row>
    <row r="120" spans="2:36">
      <c r="B120" s="83" t="s">
        <v>73</v>
      </c>
      <c r="C120" s="83"/>
      <c r="D120" s="84" t="s">
        <v>70</v>
      </c>
      <c r="E120" s="46">
        <f>'JANUARI 2020'!AJ138</f>
        <v>27573</v>
      </c>
      <c r="F120" s="46">
        <v>0</v>
      </c>
      <c r="G120" s="46">
        <v>0</v>
      </c>
      <c r="H120" s="46">
        <v>27614</v>
      </c>
      <c r="I120" s="46">
        <v>27624</v>
      </c>
      <c r="J120" s="46">
        <v>27631</v>
      </c>
      <c r="K120" s="46">
        <v>27643</v>
      </c>
      <c r="L120" s="46">
        <v>27653</v>
      </c>
      <c r="M120" s="46">
        <v>27654</v>
      </c>
      <c r="N120" s="46">
        <v>27654</v>
      </c>
      <c r="O120" s="46">
        <v>27665</v>
      </c>
      <c r="P120" s="46">
        <v>27677</v>
      </c>
      <c r="Q120" s="46">
        <v>27690</v>
      </c>
      <c r="R120" s="46">
        <v>27710</v>
      </c>
      <c r="S120" s="46">
        <v>27723</v>
      </c>
      <c r="T120" s="46">
        <v>27723</v>
      </c>
      <c r="U120" s="46">
        <v>0</v>
      </c>
      <c r="V120" s="46">
        <v>0</v>
      </c>
      <c r="W120" s="46">
        <v>27732</v>
      </c>
      <c r="X120" s="46">
        <v>27749</v>
      </c>
      <c r="Y120" s="46">
        <v>27762</v>
      </c>
      <c r="Z120" s="46">
        <v>27766</v>
      </c>
      <c r="AA120" s="46">
        <v>27769</v>
      </c>
      <c r="AB120" s="46">
        <v>0</v>
      </c>
      <c r="AC120" s="46">
        <v>27784</v>
      </c>
      <c r="AD120" s="46">
        <v>27804</v>
      </c>
      <c r="AE120" s="46">
        <v>27821</v>
      </c>
      <c r="AF120" s="46">
        <v>27821</v>
      </c>
      <c r="AG120" s="46">
        <v>27821</v>
      </c>
      <c r="AH120" s="46">
        <v>0</v>
      </c>
      <c r="AI120" s="46"/>
      <c r="AJ120" s="46"/>
    </row>
    <row r="121" spans="2:36">
      <c r="B121" s="83" t="s">
        <v>74</v>
      </c>
      <c r="C121" s="83"/>
      <c r="D121" s="84" t="s">
        <v>70</v>
      </c>
      <c r="E121" s="46">
        <f>'JANUARI 2020'!AJ139</f>
        <v>27438</v>
      </c>
      <c r="F121" s="46">
        <v>0</v>
      </c>
      <c r="G121" s="46">
        <v>0</v>
      </c>
      <c r="H121" s="46">
        <v>27445</v>
      </c>
      <c r="I121" s="46">
        <v>27451</v>
      </c>
      <c r="J121" s="46">
        <v>27458</v>
      </c>
      <c r="K121" s="46">
        <v>27469</v>
      </c>
      <c r="L121" s="46">
        <v>27479</v>
      </c>
      <c r="M121" s="46">
        <v>27480</v>
      </c>
      <c r="N121" s="46">
        <v>27480</v>
      </c>
      <c r="O121" s="46">
        <v>27491</v>
      </c>
      <c r="P121" s="46">
        <v>27500</v>
      </c>
      <c r="Q121" s="46">
        <v>27509</v>
      </c>
      <c r="R121" s="46">
        <v>27522</v>
      </c>
      <c r="S121" s="46">
        <v>27531</v>
      </c>
      <c r="T121" s="46">
        <v>27531</v>
      </c>
      <c r="U121" s="46">
        <v>0</v>
      </c>
      <c r="V121" s="46">
        <v>0</v>
      </c>
      <c r="W121" s="46">
        <v>27539</v>
      </c>
      <c r="X121" s="46">
        <v>27553</v>
      </c>
      <c r="Y121" s="46">
        <v>27562</v>
      </c>
      <c r="Z121" s="46">
        <v>27566</v>
      </c>
      <c r="AA121" s="46">
        <v>27569</v>
      </c>
      <c r="AB121" s="46">
        <v>0</v>
      </c>
      <c r="AC121" s="46">
        <v>27576</v>
      </c>
      <c r="AD121" s="46">
        <v>27584</v>
      </c>
      <c r="AE121" s="46">
        <v>27589</v>
      </c>
      <c r="AF121" s="46">
        <v>27589</v>
      </c>
      <c r="AG121" s="46">
        <v>27589</v>
      </c>
      <c r="AH121" s="46">
        <v>0</v>
      </c>
      <c r="AI121" s="46"/>
      <c r="AJ121" s="46"/>
    </row>
    <row r="122" spans="2:36">
      <c r="B122" s="83" t="s">
        <v>75</v>
      </c>
      <c r="C122" s="83"/>
      <c r="D122" s="84" t="s">
        <v>70</v>
      </c>
      <c r="E122" s="46">
        <f>'JANUARI 2020'!AJ140</f>
        <v>5640</v>
      </c>
      <c r="F122" s="46">
        <v>0</v>
      </c>
      <c r="G122" s="46">
        <v>0</v>
      </c>
      <c r="H122" s="46">
        <v>5641</v>
      </c>
      <c r="I122" s="46">
        <v>5656</v>
      </c>
      <c r="J122" s="46">
        <v>5671</v>
      </c>
      <c r="K122" s="46">
        <v>5691</v>
      </c>
      <c r="L122" s="46">
        <v>5706</v>
      </c>
      <c r="M122" s="46">
        <v>5709</v>
      </c>
      <c r="N122" s="46">
        <v>5713</v>
      </c>
      <c r="O122" s="46">
        <v>5730</v>
      </c>
      <c r="P122" s="46">
        <v>5745</v>
      </c>
      <c r="Q122" s="46">
        <v>5762</v>
      </c>
      <c r="R122" s="46">
        <v>5778</v>
      </c>
      <c r="S122" s="46">
        <v>5794</v>
      </c>
      <c r="T122" s="46">
        <v>5797</v>
      </c>
      <c r="U122" s="46">
        <v>0</v>
      </c>
      <c r="V122" s="46">
        <v>0</v>
      </c>
      <c r="W122" s="46">
        <v>5811</v>
      </c>
      <c r="X122" s="46">
        <v>5829</v>
      </c>
      <c r="Y122" s="46">
        <v>5843</v>
      </c>
      <c r="Z122" s="46">
        <v>5854</v>
      </c>
      <c r="AA122" s="46">
        <v>5860</v>
      </c>
      <c r="AB122" s="46">
        <v>0</v>
      </c>
      <c r="AC122" s="46">
        <v>5879</v>
      </c>
      <c r="AD122" s="46">
        <v>5894</v>
      </c>
      <c r="AE122" s="46">
        <v>5908</v>
      </c>
      <c r="AF122" s="46">
        <v>5922</v>
      </c>
      <c r="AG122" s="46">
        <v>5935</v>
      </c>
      <c r="AH122" s="46">
        <v>0</v>
      </c>
      <c r="AI122" s="46"/>
      <c r="AJ122" s="46"/>
    </row>
    <row r="123" spans="2:36">
      <c r="B123" s="83" t="s">
        <v>76</v>
      </c>
      <c r="C123" s="83"/>
      <c r="D123" s="84" t="s">
        <v>70</v>
      </c>
      <c r="E123" s="46">
        <f>'JANUARI 2020'!AJ141</f>
        <v>5629</v>
      </c>
      <c r="F123" s="46">
        <v>0</v>
      </c>
      <c r="G123" s="46">
        <v>0</v>
      </c>
      <c r="H123" s="46">
        <v>5640</v>
      </c>
      <c r="I123" s="46">
        <v>5654</v>
      </c>
      <c r="J123" s="46">
        <v>5671</v>
      </c>
      <c r="K123" s="46">
        <v>5691</v>
      </c>
      <c r="L123" s="46">
        <v>5706</v>
      </c>
      <c r="M123" s="46">
        <v>5709</v>
      </c>
      <c r="N123" s="46">
        <v>5713</v>
      </c>
      <c r="O123" s="46">
        <v>5726</v>
      </c>
      <c r="P123" s="46">
        <v>5745</v>
      </c>
      <c r="Q123" s="46">
        <v>5761</v>
      </c>
      <c r="R123" s="46">
        <v>5778</v>
      </c>
      <c r="S123" s="46">
        <v>5789</v>
      </c>
      <c r="T123" s="46">
        <v>5789</v>
      </c>
      <c r="U123" s="46">
        <v>0</v>
      </c>
      <c r="V123" s="46">
        <v>0</v>
      </c>
      <c r="W123" s="46">
        <v>5809</v>
      </c>
      <c r="X123" s="46">
        <v>5828</v>
      </c>
      <c r="Y123" s="46">
        <v>5844</v>
      </c>
      <c r="Z123" s="46">
        <v>5851</v>
      </c>
      <c r="AA123" s="46">
        <v>5860</v>
      </c>
      <c r="AB123" s="46">
        <v>0</v>
      </c>
      <c r="AC123" s="46">
        <v>5879</v>
      </c>
      <c r="AD123" s="46">
        <v>5894</v>
      </c>
      <c r="AE123" s="46">
        <v>5910</v>
      </c>
      <c r="AF123" s="46">
        <v>5921</v>
      </c>
      <c r="AG123" s="46">
        <v>5924</v>
      </c>
      <c r="AH123" s="46">
        <v>0</v>
      </c>
      <c r="AI123" s="46"/>
      <c r="AJ123" s="46"/>
    </row>
    <row r="124" spans="2:36">
      <c r="B124" s="83" t="s">
        <v>77</v>
      </c>
      <c r="C124" s="83"/>
      <c r="D124" s="84" t="s">
        <v>70</v>
      </c>
      <c r="E124" s="46">
        <f>'JANUARI 2020'!AJ142</f>
        <v>7474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46">
        <v>0</v>
      </c>
      <c r="AA124" s="46">
        <v>0</v>
      </c>
      <c r="AB124" s="46">
        <v>0</v>
      </c>
      <c r="AC124" s="46">
        <v>0</v>
      </c>
      <c r="AD124" s="46">
        <v>0</v>
      </c>
      <c r="AE124" s="46">
        <v>0</v>
      </c>
      <c r="AF124" s="46">
        <v>0</v>
      </c>
      <c r="AG124" s="46">
        <v>0</v>
      </c>
      <c r="AH124" s="46">
        <v>0</v>
      </c>
      <c r="AI124" s="46"/>
      <c r="AJ124" s="46"/>
    </row>
    <row r="125" spans="2:36">
      <c r="B125" s="83" t="s">
        <v>78</v>
      </c>
      <c r="C125" s="83"/>
      <c r="D125" s="84" t="s">
        <v>70</v>
      </c>
      <c r="E125" s="46">
        <f>'JANUARI 2020'!AJ143</f>
        <v>7474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/>
      <c r="AJ125" s="46"/>
    </row>
    <row r="126" spans="2:36">
      <c r="B126" s="83" t="s">
        <v>79</v>
      </c>
      <c r="C126" s="83"/>
      <c r="D126" s="84" t="s">
        <v>70</v>
      </c>
      <c r="E126" s="46">
        <f>'JANUARI 2020'!AJ144</f>
        <v>17166.2</v>
      </c>
      <c r="F126" s="46">
        <v>0</v>
      </c>
      <c r="G126" s="46">
        <v>0</v>
      </c>
      <c r="H126" s="46">
        <v>17189.43</v>
      </c>
      <c r="I126" s="46">
        <v>17218.22</v>
      </c>
      <c r="J126" s="46">
        <v>17242.12</v>
      </c>
      <c r="K126" s="46">
        <v>17266.12</v>
      </c>
      <c r="L126" s="46">
        <v>17290.12</v>
      </c>
      <c r="M126" s="46">
        <v>17295.36</v>
      </c>
      <c r="N126" s="46">
        <v>17310.919999999998</v>
      </c>
      <c r="O126" s="46">
        <v>17334.95</v>
      </c>
      <c r="P126" s="46">
        <v>17358.96</v>
      </c>
      <c r="Q126" s="46">
        <v>17382.919999999998</v>
      </c>
      <c r="R126" s="46">
        <v>17406.82</v>
      </c>
      <c r="S126" s="46">
        <v>17430.89</v>
      </c>
      <c r="T126" s="46">
        <v>17434.060000000001</v>
      </c>
      <c r="U126" s="46">
        <v>0</v>
      </c>
      <c r="V126" s="46">
        <v>0</v>
      </c>
      <c r="W126" s="46">
        <v>17456.060000000001</v>
      </c>
      <c r="X126" s="46">
        <v>17479.59</v>
      </c>
      <c r="Y126" s="46">
        <v>17504.09</v>
      </c>
      <c r="Z126" s="46">
        <v>17528.27</v>
      </c>
      <c r="AA126" s="46">
        <v>17551.59</v>
      </c>
      <c r="AB126" s="46">
        <v>0</v>
      </c>
      <c r="AC126" s="46">
        <v>17572.59</v>
      </c>
      <c r="AD126" s="46">
        <v>17595.62</v>
      </c>
      <c r="AE126" s="46">
        <v>17619.62</v>
      </c>
      <c r="AF126" s="46">
        <v>17643.599999999999</v>
      </c>
      <c r="AG126" s="46">
        <v>17664.57</v>
      </c>
      <c r="AH126" s="46">
        <v>0</v>
      </c>
      <c r="AI126" s="46"/>
      <c r="AJ126" s="46"/>
    </row>
    <row r="127" spans="2:36">
      <c r="B127" s="83" t="s">
        <v>80</v>
      </c>
      <c r="C127" s="83"/>
      <c r="D127" s="84" t="s">
        <v>70</v>
      </c>
      <c r="E127" s="46">
        <f>'JANUARI 2020'!AJ145</f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6"/>
      <c r="AJ127" s="46"/>
    </row>
    <row r="128" spans="2:36">
      <c r="B128" s="83" t="s">
        <v>81</v>
      </c>
      <c r="C128" s="83"/>
      <c r="D128" s="84" t="s">
        <v>70</v>
      </c>
      <c r="E128" s="46">
        <f>'JANUARI 2020'!AJ146</f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0</v>
      </c>
      <c r="Y128" s="46">
        <v>0</v>
      </c>
      <c r="Z128" s="46">
        <v>0</v>
      </c>
      <c r="AA128" s="46">
        <v>0</v>
      </c>
      <c r="AB128" s="46">
        <v>0</v>
      </c>
      <c r="AC128" s="46">
        <v>0</v>
      </c>
      <c r="AD128" s="46">
        <v>0</v>
      </c>
      <c r="AE128" s="46">
        <v>0</v>
      </c>
      <c r="AF128" s="46">
        <v>0</v>
      </c>
      <c r="AG128" s="46">
        <v>0</v>
      </c>
      <c r="AH128" s="46">
        <v>0</v>
      </c>
      <c r="AI128" s="46"/>
      <c r="AJ128" s="46"/>
    </row>
    <row r="129" spans="2:36">
      <c r="B129" s="83" t="s">
        <v>82</v>
      </c>
      <c r="C129" s="83"/>
      <c r="D129" s="84" t="s">
        <v>70</v>
      </c>
      <c r="E129" s="46">
        <f>'JANUARI 2020'!AJ147</f>
        <v>17901.259999999998</v>
      </c>
      <c r="F129" s="46">
        <v>0</v>
      </c>
      <c r="G129" s="46">
        <v>0</v>
      </c>
      <c r="H129" s="46">
        <v>17924.490000000002</v>
      </c>
      <c r="I129" s="46">
        <v>17948.060000000001</v>
      </c>
      <c r="J129" s="46">
        <v>17972.02</v>
      </c>
      <c r="K129" s="46">
        <v>17996.12</v>
      </c>
      <c r="L129" s="46">
        <v>18020.02</v>
      </c>
      <c r="M129" s="46">
        <v>18022</v>
      </c>
      <c r="N129" s="46">
        <v>18037.560000000001</v>
      </c>
      <c r="O129" s="46">
        <v>18061.59</v>
      </c>
      <c r="P129" s="46">
        <v>18085.599999999999</v>
      </c>
      <c r="Q129" s="46">
        <v>18109.560000000001</v>
      </c>
      <c r="R129" s="46">
        <v>18133.46</v>
      </c>
      <c r="S129" s="46">
        <v>18157.53</v>
      </c>
      <c r="T129" s="46">
        <v>18160.07</v>
      </c>
      <c r="U129" s="46">
        <v>0</v>
      </c>
      <c r="V129" s="46">
        <v>0</v>
      </c>
      <c r="W129" s="46">
        <v>18182.310000000001</v>
      </c>
      <c r="X129" s="46">
        <v>18206.25</v>
      </c>
      <c r="Y129" s="46">
        <v>18230.34</v>
      </c>
      <c r="Z129" s="46">
        <v>18254.490000000002</v>
      </c>
      <c r="AA129" s="46">
        <v>18280.09</v>
      </c>
      <c r="AB129" s="46">
        <v>0</v>
      </c>
      <c r="AC129" s="46">
        <v>18302.41</v>
      </c>
      <c r="AD129" s="46">
        <v>18326.48</v>
      </c>
      <c r="AE129" s="46">
        <v>183505.48</v>
      </c>
      <c r="AF129" s="46">
        <v>18374.43</v>
      </c>
      <c r="AG129" s="46">
        <v>18395.52</v>
      </c>
      <c r="AH129" s="46">
        <v>0</v>
      </c>
      <c r="AI129" s="46"/>
      <c r="AJ129" s="46"/>
    </row>
    <row r="130" spans="2:36">
      <c r="B130" s="83" t="s">
        <v>83</v>
      </c>
      <c r="C130" s="83"/>
      <c r="D130" s="84" t="s">
        <v>70</v>
      </c>
      <c r="E130" s="46">
        <f>'JANUARI 2020'!AJ148</f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6"/>
      <c r="AJ130" s="46"/>
    </row>
    <row r="131" spans="2:36"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2:36"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2:36" ht="15" customHeight="1">
      <c r="B133" s="101" t="s">
        <v>84</v>
      </c>
      <c r="C133" s="99"/>
      <c r="D133" s="103"/>
      <c r="E133" s="99">
        <v>31</v>
      </c>
      <c r="F133" s="99">
        <v>1</v>
      </c>
      <c r="G133" s="99">
        <v>2</v>
      </c>
      <c r="H133" s="99">
        <v>3</v>
      </c>
      <c r="I133" s="99">
        <v>4</v>
      </c>
      <c r="J133" s="99">
        <v>5</v>
      </c>
      <c r="K133" s="99">
        <v>6</v>
      </c>
      <c r="L133" s="99">
        <v>7</v>
      </c>
      <c r="M133" s="99">
        <v>8</v>
      </c>
      <c r="N133" s="99">
        <v>9</v>
      </c>
      <c r="O133" s="99">
        <v>10</v>
      </c>
      <c r="P133" s="99">
        <v>11</v>
      </c>
      <c r="Q133" s="99">
        <v>12</v>
      </c>
      <c r="R133" s="99">
        <v>13</v>
      </c>
      <c r="S133" s="99">
        <v>14</v>
      </c>
      <c r="T133" s="99">
        <v>15</v>
      </c>
      <c r="U133" s="99">
        <v>16</v>
      </c>
      <c r="V133" s="99">
        <v>17</v>
      </c>
      <c r="W133" s="99">
        <v>18</v>
      </c>
      <c r="X133" s="99">
        <v>19</v>
      </c>
      <c r="Y133" s="99">
        <v>20</v>
      </c>
      <c r="Z133" s="99">
        <v>21</v>
      </c>
      <c r="AA133" s="99">
        <v>22</v>
      </c>
      <c r="AB133" s="99">
        <v>23</v>
      </c>
      <c r="AC133" s="99">
        <v>24</v>
      </c>
      <c r="AD133" s="99">
        <v>25</v>
      </c>
      <c r="AE133" s="99">
        <v>26</v>
      </c>
      <c r="AF133" s="99">
        <v>27</v>
      </c>
      <c r="AG133" s="99">
        <v>28</v>
      </c>
      <c r="AH133" s="99">
        <v>29</v>
      </c>
      <c r="AI133" s="99">
        <v>30</v>
      </c>
      <c r="AJ133" s="99">
        <v>31</v>
      </c>
    </row>
    <row r="134" spans="2:36">
      <c r="B134" s="102"/>
      <c r="C134" s="98"/>
      <c r="D134" s="103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</row>
    <row r="135" spans="2:36">
      <c r="B135" s="83" t="s">
        <v>69</v>
      </c>
      <c r="C135" s="83"/>
      <c r="D135" s="84" t="s">
        <v>70</v>
      </c>
      <c r="E135" s="46">
        <f>E117</f>
        <v>15730.5</v>
      </c>
      <c r="F135" s="46">
        <f t="shared" ref="F135:F148" si="33">IF(F117=0,E135,F117)</f>
        <v>15730.5</v>
      </c>
      <c r="G135" s="46">
        <f t="shared" ref="G135:AJ143" si="34">IF(G117=0,F135,G117)</f>
        <v>15730.5</v>
      </c>
      <c r="H135" s="46">
        <f t="shared" si="34"/>
        <v>15754.6</v>
      </c>
      <c r="I135" s="46">
        <f t="shared" si="34"/>
        <v>15777.95</v>
      </c>
      <c r="J135" s="46">
        <f t="shared" si="34"/>
        <v>15801.66</v>
      </c>
      <c r="K135" s="46">
        <f t="shared" si="34"/>
        <v>15825.38</v>
      </c>
      <c r="L135" s="46">
        <f t="shared" si="34"/>
        <v>15847.99</v>
      </c>
      <c r="M135" s="46">
        <f t="shared" si="34"/>
        <v>15851.39</v>
      </c>
      <c r="N135" s="46">
        <f t="shared" si="34"/>
        <v>15857.3</v>
      </c>
      <c r="O135" s="46">
        <f t="shared" si="34"/>
        <v>15878.32</v>
      </c>
      <c r="P135" s="46">
        <f t="shared" si="34"/>
        <v>15900.4</v>
      </c>
      <c r="Q135" s="46">
        <f t="shared" si="34"/>
        <v>15923.75</v>
      </c>
      <c r="R135" s="46">
        <f t="shared" si="34"/>
        <v>15946.95</v>
      </c>
      <c r="S135" s="46">
        <f t="shared" si="34"/>
        <v>15968.75</v>
      </c>
      <c r="T135" s="46">
        <f t="shared" si="34"/>
        <v>15970.57</v>
      </c>
      <c r="U135" s="46">
        <f t="shared" si="34"/>
        <v>15970.57</v>
      </c>
      <c r="V135" s="46">
        <f t="shared" si="34"/>
        <v>15970.57</v>
      </c>
      <c r="W135" s="46">
        <f t="shared" si="34"/>
        <v>15993.04</v>
      </c>
      <c r="X135" s="46">
        <f t="shared" si="34"/>
        <v>16016.93</v>
      </c>
      <c r="Y135" s="46">
        <f t="shared" si="34"/>
        <v>16040.89</v>
      </c>
      <c r="Z135" s="46">
        <f t="shared" si="34"/>
        <v>16057.05</v>
      </c>
      <c r="AA135" s="46">
        <f t="shared" si="34"/>
        <v>16076.2</v>
      </c>
      <c r="AB135" s="46">
        <f t="shared" si="34"/>
        <v>16076.2</v>
      </c>
      <c r="AC135" s="46">
        <f t="shared" si="34"/>
        <v>16099.1</v>
      </c>
      <c r="AD135" s="46">
        <f t="shared" si="34"/>
        <v>16099.1</v>
      </c>
      <c r="AE135" s="46">
        <f t="shared" si="34"/>
        <v>16099.1</v>
      </c>
      <c r="AF135" s="46">
        <f t="shared" si="34"/>
        <v>16099.1</v>
      </c>
      <c r="AG135" s="46">
        <f t="shared" si="34"/>
        <v>16099.1</v>
      </c>
      <c r="AH135" s="46">
        <f t="shared" si="34"/>
        <v>16099.1</v>
      </c>
      <c r="AI135" s="46">
        <f t="shared" si="34"/>
        <v>16099.1</v>
      </c>
      <c r="AJ135" s="46">
        <f t="shared" si="34"/>
        <v>16099.1</v>
      </c>
    </row>
    <row r="136" spans="2:36">
      <c r="B136" s="83" t="s">
        <v>71</v>
      </c>
      <c r="C136" s="83"/>
      <c r="D136" s="84" t="s">
        <v>70</v>
      </c>
      <c r="E136" s="46">
        <f t="shared" ref="E136:E148" si="35">E118</f>
        <v>24527.040000000001</v>
      </c>
      <c r="F136" s="46">
        <f t="shared" si="33"/>
        <v>24527.040000000001</v>
      </c>
      <c r="G136" s="46">
        <f t="shared" ref="G136:U136" si="36">IF(G118=0,F136,G118)</f>
        <v>24527.040000000001</v>
      </c>
      <c r="H136" s="46">
        <f t="shared" si="36"/>
        <v>24527.040000000001</v>
      </c>
      <c r="I136" s="46">
        <f t="shared" si="36"/>
        <v>24527.040000000001</v>
      </c>
      <c r="J136" s="46">
        <f t="shared" si="36"/>
        <v>24527.040000000001</v>
      </c>
      <c r="K136" s="46">
        <f t="shared" si="36"/>
        <v>24527.040000000001</v>
      </c>
      <c r="L136" s="46">
        <f t="shared" si="36"/>
        <v>24527.040000000001</v>
      </c>
      <c r="M136" s="46">
        <f t="shared" si="36"/>
        <v>24527.040000000001</v>
      </c>
      <c r="N136" s="46">
        <f t="shared" si="36"/>
        <v>24527.040000000001</v>
      </c>
      <c r="O136" s="46">
        <f t="shared" si="36"/>
        <v>24527.040000000001</v>
      </c>
      <c r="P136" s="46">
        <f t="shared" si="36"/>
        <v>24527.040000000001</v>
      </c>
      <c r="Q136" s="46">
        <f t="shared" si="36"/>
        <v>24527.040000000001</v>
      </c>
      <c r="R136" s="46">
        <f t="shared" si="36"/>
        <v>24527.040000000001</v>
      </c>
      <c r="S136" s="46">
        <f t="shared" si="36"/>
        <v>24527.040000000001</v>
      </c>
      <c r="T136" s="46">
        <f t="shared" si="36"/>
        <v>24527.040000000001</v>
      </c>
      <c r="U136" s="46">
        <f t="shared" si="36"/>
        <v>24527.040000000001</v>
      </c>
      <c r="V136" s="46">
        <f t="shared" si="34"/>
        <v>24527.040000000001</v>
      </c>
      <c r="W136" s="46">
        <f t="shared" si="34"/>
        <v>24527.040000000001</v>
      </c>
      <c r="X136" s="46">
        <f t="shared" si="34"/>
        <v>24527.040000000001</v>
      </c>
      <c r="Y136" s="46">
        <f t="shared" si="34"/>
        <v>24527.040000000001</v>
      </c>
      <c r="Z136" s="46">
        <f t="shared" si="34"/>
        <v>24527.040000000001</v>
      </c>
      <c r="AA136" s="46">
        <f t="shared" si="34"/>
        <v>24527.040000000001</v>
      </c>
      <c r="AB136" s="46">
        <f t="shared" si="34"/>
        <v>24527.040000000001</v>
      </c>
      <c r="AC136" s="46">
        <f t="shared" si="34"/>
        <v>24527.040000000001</v>
      </c>
      <c r="AD136" s="46">
        <f t="shared" si="34"/>
        <v>24560.27</v>
      </c>
      <c r="AE136" s="46">
        <f t="shared" si="34"/>
        <v>24584.28</v>
      </c>
      <c r="AF136" s="46">
        <f t="shared" si="34"/>
        <v>24608.19</v>
      </c>
      <c r="AG136" s="46">
        <f t="shared" si="34"/>
        <v>24625.9</v>
      </c>
      <c r="AH136" s="46">
        <f t="shared" si="34"/>
        <v>24625.9</v>
      </c>
      <c r="AI136" s="46">
        <f t="shared" si="34"/>
        <v>24625.9</v>
      </c>
      <c r="AJ136" s="46">
        <f t="shared" si="34"/>
        <v>24625.9</v>
      </c>
    </row>
    <row r="137" spans="2:36">
      <c r="B137" s="83" t="s">
        <v>72</v>
      </c>
      <c r="C137" s="83"/>
      <c r="D137" s="84" t="s">
        <v>70</v>
      </c>
      <c r="E137" s="46">
        <f t="shared" si="35"/>
        <v>22058</v>
      </c>
      <c r="F137" s="46">
        <f t="shared" si="33"/>
        <v>22058</v>
      </c>
      <c r="G137" s="46">
        <f t="shared" si="34"/>
        <v>22058</v>
      </c>
      <c r="H137" s="46">
        <f t="shared" si="34"/>
        <v>22084</v>
      </c>
      <c r="I137" s="46">
        <f t="shared" si="34"/>
        <v>22107</v>
      </c>
      <c r="J137" s="46">
        <f t="shared" si="34"/>
        <v>22131</v>
      </c>
      <c r="K137" s="46">
        <f t="shared" si="34"/>
        <v>22155</v>
      </c>
      <c r="L137" s="46">
        <f t="shared" si="34"/>
        <v>22178</v>
      </c>
      <c r="M137" s="46">
        <f t="shared" si="34"/>
        <v>22183</v>
      </c>
      <c r="N137" s="46">
        <f t="shared" si="34"/>
        <v>22199</v>
      </c>
      <c r="O137" s="46">
        <f t="shared" si="34"/>
        <v>22222</v>
      </c>
      <c r="P137" s="46">
        <f t="shared" si="34"/>
        <v>22246</v>
      </c>
      <c r="Q137" s="46">
        <f t="shared" si="34"/>
        <v>22269</v>
      </c>
      <c r="R137" s="46">
        <f t="shared" si="34"/>
        <v>22293</v>
      </c>
      <c r="S137" s="46">
        <f t="shared" si="34"/>
        <v>22316</v>
      </c>
      <c r="T137" s="46">
        <f t="shared" si="34"/>
        <v>22320</v>
      </c>
      <c r="U137" s="46">
        <f t="shared" si="34"/>
        <v>22320</v>
      </c>
      <c r="V137" s="46">
        <f t="shared" si="34"/>
        <v>22320</v>
      </c>
      <c r="W137" s="46">
        <f t="shared" si="34"/>
        <v>22342</v>
      </c>
      <c r="X137" s="46">
        <f t="shared" si="34"/>
        <v>22365</v>
      </c>
      <c r="Y137" s="46">
        <f t="shared" si="34"/>
        <v>22389</v>
      </c>
      <c r="Z137" s="46">
        <f t="shared" si="34"/>
        <v>22413</v>
      </c>
      <c r="AA137" s="46">
        <f t="shared" si="34"/>
        <v>22435</v>
      </c>
      <c r="AB137" s="46">
        <f t="shared" si="34"/>
        <v>22435</v>
      </c>
      <c r="AC137" s="46">
        <f t="shared" si="34"/>
        <v>22457</v>
      </c>
      <c r="AD137" s="46">
        <f t="shared" si="34"/>
        <v>22481</v>
      </c>
      <c r="AE137" s="46">
        <f t="shared" si="34"/>
        <v>22504</v>
      </c>
      <c r="AF137" s="46">
        <f t="shared" si="34"/>
        <v>22528</v>
      </c>
      <c r="AG137" s="46">
        <f t="shared" si="34"/>
        <v>22548</v>
      </c>
      <c r="AH137" s="46">
        <f t="shared" si="34"/>
        <v>22548</v>
      </c>
      <c r="AI137" s="46">
        <f t="shared" si="34"/>
        <v>22548</v>
      </c>
      <c r="AJ137" s="46">
        <f t="shared" si="34"/>
        <v>22548</v>
      </c>
    </row>
    <row r="138" spans="2:36">
      <c r="B138" s="83" t="s">
        <v>73</v>
      </c>
      <c r="C138" s="83"/>
      <c r="D138" s="84" t="s">
        <v>70</v>
      </c>
      <c r="E138" s="46">
        <f t="shared" si="35"/>
        <v>27573</v>
      </c>
      <c r="F138" s="46">
        <f t="shared" si="33"/>
        <v>27573</v>
      </c>
      <c r="G138" s="46">
        <f t="shared" si="34"/>
        <v>27573</v>
      </c>
      <c r="H138" s="46">
        <f t="shared" si="34"/>
        <v>27614</v>
      </c>
      <c r="I138" s="46">
        <f t="shared" si="34"/>
        <v>27624</v>
      </c>
      <c r="J138" s="46">
        <f t="shared" si="34"/>
        <v>27631</v>
      </c>
      <c r="K138" s="46">
        <f t="shared" si="34"/>
        <v>27643</v>
      </c>
      <c r="L138" s="46">
        <f t="shared" si="34"/>
        <v>27653</v>
      </c>
      <c r="M138" s="46">
        <f t="shared" si="34"/>
        <v>27654</v>
      </c>
      <c r="N138" s="46">
        <f t="shared" si="34"/>
        <v>27654</v>
      </c>
      <c r="O138" s="46">
        <f t="shared" si="34"/>
        <v>27665</v>
      </c>
      <c r="P138" s="46">
        <f t="shared" si="34"/>
        <v>27677</v>
      </c>
      <c r="Q138" s="46">
        <f t="shared" si="34"/>
        <v>27690</v>
      </c>
      <c r="R138" s="46">
        <f t="shared" si="34"/>
        <v>27710</v>
      </c>
      <c r="S138" s="46">
        <f t="shared" si="34"/>
        <v>27723</v>
      </c>
      <c r="T138" s="46">
        <f t="shared" si="34"/>
        <v>27723</v>
      </c>
      <c r="U138" s="46">
        <f t="shared" si="34"/>
        <v>27723</v>
      </c>
      <c r="V138" s="46">
        <f t="shared" si="34"/>
        <v>27723</v>
      </c>
      <c r="W138" s="46">
        <f t="shared" si="34"/>
        <v>27732</v>
      </c>
      <c r="X138" s="46">
        <f t="shared" si="34"/>
        <v>27749</v>
      </c>
      <c r="Y138" s="46">
        <f t="shared" si="34"/>
        <v>27762</v>
      </c>
      <c r="Z138" s="46">
        <f t="shared" si="34"/>
        <v>27766</v>
      </c>
      <c r="AA138" s="46">
        <f t="shared" si="34"/>
        <v>27769</v>
      </c>
      <c r="AB138" s="46">
        <f t="shared" si="34"/>
        <v>27769</v>
      </c>
      <c r="AC138" s="46">
        <f t="shared" si="34"/>
        <v>27784</v>
      </c>
      <c r="AD138" s="46">
        <f t="shared" si="34"/>
        <v>27804</v>
      </c>
      <c r="AE138" s="46">
        <f t="shared" si="34"/>
        <v>27821</v>
      </c>
      <c r="AF138" s="46">
        <f t="shared" si="34"/>
        <v>27821</v>
      </c>
      <c r="AG138" s="46">
        <f t="shared" si="34"/>
        <v>27821</v>
      </c>
      <c r="AH138" s="46">
        <f t="shared" si="34"/>
        <v>27821</v>
      </c>
      <c r="AI138" s="46">
        <f t="shared" si="34"/>
        <v>27821</v>
      </c>
      <c r="AJ138" s="46">
        <f t="shared" si="34"/>
        <v>27821</v>
      </c>
    </row>
    <row r="139" spans="2:36">
      <c r="B139" s="83" t="s">
        <v>74</v>
      </c>
      <c r="C139" s="83"/>
      <c r="D139" s="84" t="s">
        <v>70</v>
      </c>
      <c r="E139" s="46">
        <f t="shared" si="35"/>
        <v>27438</v>
      </c>
      <c r="F139" s="46">
        <f t="shared" si="33"/>
        <v>27438</v>
      </c>
      <c r="G139" s="46">
        <f t="shared" si="34"/>
        <v>27438</v>
      </c>
      <c r="H139" s="46">
        <f t="shared" si="34"/>
        <v>27445</v>
      </c>
      <c r="I139" s="46">
        <f t="shared" si="34"/>
        <v>27451</v>
      </c>
      <c r="J139" s="46">
        <f t="shared" si="34"/>
        <v>27458</v>
      </c>
      <c r="K139" s="46">
        <f t="shared" si="34"/>
        <v>27469</v>
      </c>
      <c r="L139" s="46">
        <f t="shared" si="34"/>
        <v>27479</v>
      </c>
      <c r="M139" s="46">
        <f t="shared" si="34"/>
        <v>27480</v>
      </c>
      <c r="N139" s="46">
        <f t="shared" si="34"/>
        <v>27480</v>
      </c>
      <c r="O139" s="46">
        <f t="shared" si="34"/>
        <v>27491</v>
      </c>
      <c r="P139" s="46">
        <f t="shared" si="34"/>
        <v>27500</v>
      </c>
      <c r="Q139" s="46">
        <f t="shared" si="34"/>
        <v>27509</v>
      </c>
      <c r="R139" s="46">
        <f t="shared" si="34"/>
        <v>27522</v>
      </c>
      <c r="S139" s="46">
        <f t="shared" si="34"/>
        <v>27531</v>
      </c>
      <c r="T139" s="46">
        <f t="shared" si="34"/>
        <v>27531</v>
      </c>
      <c r="U139" s="46">
        <f t="shared" si="34"/>
        <v>27531</v>
      </c>
      <c r="V139" s="46">
        <f t="shared" si="34"/>
        <v>27531</v>
      </c>
      <c r="W139" s="46">
        <f t="shared" si="34"/>
        <v>27539</v>
      </c>
      <c r="X139" s="46">
        <f t="shared" si="34"/>
        <v>27553</v>
      </c>
      <c r="Y139" s="46">
        <f t="shared" si="34"/>
        <v>27562</v>
      </c>
      <c r="Z139" s="46">
        <f t="shared" si="34"/>
        <v>27566</v>
      </c>
      <c r="AA139" s="46">
        <f t="shared" si="34"/>
        <v>27569</v>
      </c>
      <c r="AB139" s="46">
        <f t="shared" si="34"/>
        <v>27569</v>
      </c>
      <c r="AC139" s="46">
        <f t="shared" si="34"/>
        <v>27576</v>
      </c>
      <c r="AD139" s="46">
        <f t="shared" si="34"/>
        <v>27584</v>
      </c>
      <c r="AE139" s="46">
        <f t="shared" si="34"/>
        <v>27589</v>
      </c>
      <c r="AF139" s="46">
        <f t="shared" si="34"/>
        <v>27589</v>
      </c>
      <c r="AG139" s="46">
        <f t="shared" si="34"/>
        <v>27589</v>
      </c>
      <c r="AH139" s="46">
        <f t="shared" si="34"/>
        <v>27589</v>
      </c>
      <c r="AI139" s="46">
        <f t="shared" si="34"/>
        <v>27589</v>
      </c>
      <c r="AJ139" s="46">
        <f t="shared" si="34"/>
        <v>27589</v>
      </c>
    </row>
    <row r="140" spans="2:36">
      <c r="B140" s="83" t="s">
        <v>75</v>
      </c>
      <c r="C140" s="83"/>
      <c r="D140" s="84" t="s">
        <v>70</v>
      </c>
      <c r="E140" s="46">
        <f t="shared" si="35"/>
        <v>5640</v>
      </c>
      <c r="F140" s="46">
        <f t="shared" si="33"/>
        <v>5640</v>
      </c>
      <c r="G140" s="46">
        <f t="shared" si="34"/>
        <v>5640</v>
      </c>
      <c r="H140" s="46">
        <f t="shared" si="34"/>
        <v>5641</v>
      </c>
      <c r="I140" s="46">
        <f t="shared" si="34"/>
        <v>5656</v>
      </c>
      <c r="J140" s="46">
        <f t="shared" si="34"/>
        <v>5671</v>
      </c>
      <c r="K140" s="46">
        <f t="shared" si="34"/>
        <v>5691</v>
      </c>
      <c r="L140" s="46">
        <f t="shared" si="34"/>
        <v>5706</v>
      </c>
      <c r="M140" s="46">
        <f t="shared" si="34"/>
        <v>5709</v>
      </c>
      <c r="N140" s="46">
        <f t="shared" si="34"/>
        <v>5713</v>
      </c>
      <c r="O140" s="46">
        <f t="shared" si="34"/>
        <v>5730</v>
      </c>
      <c r="P140" s="46">
        <f t="shared" si="34"/>
        <v>5745</v>
      </c>
      <c r="Q140" s="46">
        <f t="shared" si="34"/>
        <v>5762</v>
      </c>
      <c r="R140" s="46">
        <f t="shared" si="34"/>
        <v>5778</v>
      </c>
      <c r="S140" s="46">
        <f t="shared" si="34"/>
        <v>5794</v>
      </c>
      <c r="T140" s="46">
        <f t="shared" si="34"/>
        <v>5797</v>
      </c>
      <c r="U140" s="46">
        <f t="shared" si="34"/>
        <v>5797</v>
      </c>
      <c r="V140" s="46">
        <f t="shared" si="34"/>
        <v>5797</v>
      </c>
      <c r="W140" s="46">
        <f t="shared" si="34"/>
        <v>5811</v>
      </c>
      <c r="X140" s="46">
        <f t="shared" si="34"/>
        <v>5829</v>
      </c>
      <c r="Y140" s="46">
        <f t="shared" si="34"/>
        <v>5843</v>
      </c>
      <c r="Z140" s="46">
        <f t="shared" si="34"/>
        <v>5854</v>
      </c>
      <c r="AA140" s="46">
        <f t="shared" si="34"/>
        <v>5860</v>
      </c>
      <c r="AB140" s="46">
        <f t="shared" si="34"/>
        <v>5860</v>
      </c>
      <c r="AC140" s="46">
        <f t="shared" si="34"/>
        <v>5879</v>
      </c>
      <c r="AD140" s="46">
        <f t="shared" si="34"/>
        <v>5894</v>
      </c>
      <c r="AE140" s="46">
        <f t="shared" si="34"/>
        <v>5908</v>
      </c>
      <c r="AF140" s="46">
        <f t="shared" si="34"/>
        <v>5922</v>
      </c>
      <c r="AG140" s="46">
        <f t="shared" si="34"/>
        <v>5935</v>
      </c>
      <c r="AH140" s="46">
        <f t="shared" si="34"/>
        <v>5935</v>
      </c>
      <c r="AI140" s="46">
        <f t="shared" si="34"/>
        <v>5935</v>
      </c>
      <c r="AJ140" s="46">
        <f t="shared" si="34"/>
        <v>5935</v>
      </c>
    </row>
    <row r="141" spans="2:36">
      <c r="B141" s="83" t="s">
        <v>76</v>
      </c>
      <c r="C141" s="83"/>
      <c r="D141" s="84" t="s">
        <v>70</v>
      </c>
      <c r="E141" s="46">
        <f t="shared" si="35"/>
        <v>5629</v>
      </c>
      <c r="F141" s="46">
        <f t="shared" si="33"/>
        <v>5629</v>
      </c>
      <c r="G141" s="46">
        <f t="shared" si="34"/>
        <v>5629</v>
      </c>
      <c r="H141" s="46">
        <f t="shared" si="34"/>
        <v>5640</v>
      </c>
      <c r="I141" s="46">
        <f t="shared" si="34"/>
        <v>5654</v>
      </c>
      <c r="J141" s="46">
        <f t="shared" si="34"/>
        <v>5671</v>
      </c>
      <c r="K141" s="46">
        <f t="shared" si="34"/>
        <v>5691</v>
      </c>
      <c r="L141" s="46">
        <f t="shared" si="34"/>
        <v>5706</v>
      </c>
      <c r="M141" s="46">
        <f t="shared" si="34"/>
        <v>5709</v>
      </c>
      <c r="N141" s="46">
        <f t="shared" si="34"/>
        <v>5713</v>
      </c>
      <c r="O141" s="46">
        <f t="shared" si="34"/>
        <v>5726</v>
      </c>
      <c r="P141" s="46">
        <f t="shared" si="34"/>
        <v>5745</v>
      </c>
      <c r="Q141" s="46">
        <f t="shared" si="34"/>
        <v>5761</v>
      </c>
      <c r="R141" s="46">
        <f t="shared" si="34"/>
        <v>5778</v>
      </c>
      <c r="S141" s="46">
        <f t="shared" si="34"/>
        <v>5789</v>
      </c>
      <c r="T141" s="46">
        <f t="shared" si="34"/>
        <v>5789</v>
      </c>
      <c r="U141" s="46">
        <f t="shared" si="34"/>
        <v>5789</v>
      </c>
      <c r="V141" s="46">
        <f t="shared" si="34"/>
        <v>5789</v>
      </c>
      <c r="W141" s="46">
        <f t="shared" si="34"/>
        <v>5809</v>
      </c>
      <c r="X141" s="46">
        <f t="shared" si="34"/>
        <v>5828</v>
      </c>
      <c r="Y141" s="46">
        <f t="shared" si="34"/>
        <v>5844</v>
      </c>
      <c r="Z141" s="46">
        <f t="shared" si="34"/>
        <v>5851</v>
      </c>
      <c r="AA141" s="46">
        <f t="shared" si="34"/>
        <v>5860</v>
      </c>
      <c r="AB141" s="46">
        <f t="shared" si="34"/>
        <v>5860</v>
      </c>
      <c r="AC141" s="46">
        <f t="shared" si="34"/>
        <v>5879</v>
      </c>
      <c r="AD141" s="46">
        <f t="shared" si="34"/>
        <v>5894</v>
      </c>
      <c r="AE141" s="46">
        <f t="shared" si="34"/>
        <v>5910</v>
      </c>
      <c r="AF141" s="46">
        <f t="shared" si="34"/>
        <v>5921</v>
      </c>
      <c r="AG141" s="46">
        <f t="shared" si="34"/>
        <v>5924</v>
      </c>
      <c r="AH141" s="46">
        <f t="shared" si="34"/>
        <v>5924</v>
      </c>
      <c r="AI141" s="46">
        <f t="shared" si="34"/>
        <v>5924</v>
      </c>
      <c r="AJ141" s="46">
        <f t="shared" si="34"/>
        <v>5924</v>
      </c>
    </row>
    <row r="142" spans="2:36">
      <c r="B142" s="83" t="s">
        <v>77</v>
      </c>
      <c r="C142" s="83"/>
      <c r="D142" s="84" t="s">
        <v>70</v>
      </c>
      <c r="E142" s="46">
        <f t="shared" si="35"/>
        <v>7474</v>
      </c>
      <c r="F142" s="46">
        <f t="shared" si="33"/>
        <v>7474</v>
      </c>
      <c r="G142" s="46">
        <f t="shared" si="34"/>
        <v>7474</v>
      </c>
      <c r="H142" s="46">
        <f t="shared" si="34"/>
        <v>7474</v>
      </c>
      <c r="I142" s="46">
        <f t="shared" si="34"/>
        <v>7474</v>
      </c>
      <c r="J142" s="46">
        <f t="shared" si="34"/>
        <v>7474</v>
      </c>
      <c r="K142" s="46">
        <f t="shared" si="34"/>
        <v>7474</v>
      </c>
      <c r="L142" s="46">
        <f t="shared" si="34"/>
        <v>7474</v>
      </c>
      <c r="M142" s="46">
        <f t="shared" si="34"/>
        <v>7474</v>
      </c>
      <c r="N142" s="46">
        <f t="shared" si="34"/>
        <v>7474</v>
      </c>
      <c r="O142" s="46">
        <f t="shared" si="34"/>
        <v>7474</v>
      </c>
      <c r="P142" s="46">
        <f t="shared" si="34"/>
        <v>7474</v>
      </c>
      <c r="Q142" s="46">
        <f t="shared" si="34"/>
        <v>7474</v>
      </c>
      <c r="R142" s="46">
        <f t="shared" si="34"/>
        <v>7474</v>
      </c>
      <c r="S142" s="46">
        <f t="shared" si="34"/>
        <v>7474</v>
      </c>
      <c r="T142" s="46">
        <f t="shared" si="34"/>
        <v>7474</v>
      </c>
      <c r="U142" s="46">
        <f t="shared" si="34"/>
        <v>7474</v>
      </c>
      <c r="V142" s="46">
        <f t="shared" si="34"/>
        <v>7474</v>
      </c>
      <c r="W142" s="46">
        <f t="shared" si="34"/>
        <v>7474</v>
      </c>
      <c r="X142" s="46">
        <f t="shared" si="34"/>
        <v>7474</v>
      </c>
      <c r="Y142" s="46">
        <f t="shared" si="34"/>
        <v>7474</v>
      </c>
      <c r="Z142" s="46">
        <f t="shared" si="34"/>
        <v>7474</v>
      </c>
      <c r="AA142" s="46">
        <f t="shared" si="34"/>
        <v>7474</v>
      </c>
      <c r="AB142" s="46">
        <f t="shared" si="34"/>
        <v>7474</v>
      </c>
      <c r="AC142" s="46">
        <f t="shared" si="34"/>
        <v>7474</v>
      </c>
      <c r="AD142" s="46">
        <f t="shared" si="34"/>
        <v>7474</v>
      </c>
      <c r="AE142" s="46">
        <f t="shared" si="34"/>
        <v>7474</v>
      </c>
      <c r="AF142" s="46">
        <f t="shared" si="34"/>
        <v>7474</v>
      </c>
      <c r="AG142" s="46">
        <f t="shared" si="34"/>
        <v>7474</v>
      </c>
      <c r="AH142" s="46">
        <f t="shared" si="34"/>
        <v>7474</v>
      </c>
      <c r="AI142" s="46">
        <f t="shared" si="34"/>
        <v>7474</v>
      </c>
      <c r="AJ142" s="46">
        <f t="shared" si="34"/>
        <v>7474</v>
      </c>
    </row>
    <row r="143" spans="2:36">
      <c r="B143" s="83" t="s">
        <v>78</v>
      </c>
      <c r="C143" s="83"/>
      <c r="D143" s="84" t="s">
        <v>70</v>
      </c>
      <c r="E143" s="46">
        <f t="shared" si="35"/>
        <v>7474</v>
      </c>
      <c r="F143" s="46">
        <f t="shared" si="33"/>
        <v>7474</v>
      </c>
      <c r="G143" s="46">
        <f t="shared" si="34"/>
        <v>7474</v>
      </c>
      <c r="H143" s="46">
        <f t="shared" si="34"/>
        <v>7474</v>
      </c>
      <c r="I143" s="46">
        <f t="shared" si="34"/>
        <v>7474</v>
      </c>
      <c r="J143" s="46">
        <f t="shared" si="34"/>
        <v>7474</v>
      </c>
      <c r="K143" s="46">
        <f t="shared" si="34"/>
        <v>7474</v>
      </c>
      <c r="L143" s="46">
        <f t="shared" si="34"/>
        <v>7474</v>
      </c>
      <c r="M143" s="46">
        <f t="shared" si="34"/>
        <v>7474</v>
      </c>
      <c r="N143" s="46">
        <f t="shared" si="34"/>
        <v>7474</v>
      </c>
      <c r="O143" s="46">
        <f t="shared" si="34"/>
        <v>7474</v>
      </c>
      <c r="P143" s="46">
        <f t="shared" si="34"/>
        <v>7474</v>
      </c>
      <c r="Q143" s="46">
        <f t="shared" si="34"/>
        <v>7474</v>
      </c>
      <c r="R143" s="46">
        <f t="shared" si="34"/>
        <v>7474</v>
      </c>
      <c r="S143" s="46">
        <f t="shared" si="34"/>
        <v>7474</v>
      </c>
      <c r="T143" s="46">
        <f t="shared" si="34"/>
        <v>7474</v>
      </c>
      <c r="U143" s="46">
        <f t="shared" si="34"/>
        <v>7474</v>
      </c>
      <c r="V143" s="46">
        <f t="shared" si="34"/>
        <v>7474</v>
      </c>
      <c r="W143" s="46">
        <f t="shared" si="34"/>
        <v>7474</v>
      </c>
      <c r="X143" s="46">
        <f t="shared" si="34"/>
        <v>7474</v>
      </c>
      <c r="Y143" s="46">
        <f t="shared" si="34"/>
        <v>7474</v>
      </c>
      <c r="Z143" s="46">
        <f t="shared" si="34"/>
        <v>7474</v>
      </c>
      <c r="AA143" s="46">
        <f t="shared" si="34"/>
        <v>7474</v>
      </c>
      <c r="AB143" s="46">
        <f t="shared" si="34"/>
        <v>7474</v>
      </c>
      <c r="AC143" s="46">
        <f t="shared" si="34"/>
        <v>7474</v>
      </c>
      <c r="AD143" s="46">
        <f t="shared" si="34"/>
        <v>7474</v>
      </c>
      <c r="AE143" s="46">
        <f t="shared" si="34"/>
        <v>7474</v>
      </c>
      <c r="AF143" s="46">
        <f t="shared" si="34"/>
        <v>7474</v>
      </c>
      <c r="AG143" s="46">
        <f t="shared" si="34"/>
        <v>7474</v>
      </c>
      <c r="AH143" s="46">
        <f t="shared" si="34"/>
        <v>7474</v>
      </c>
      <c r="AI143" s="46">
        <f t="shared" si="34"/>
        <v>7474</v>
      </c>
      <c r="AJ143" s="46">
        <f t="shared" si="34"/>
        <v>7474</v>
      </c>
    </row>
    <row r="144" spans="2:36">
      <c r="B144" s="83" t="s">
        <v>79</v>
      </c>
      <c r="C144" s="83"/>
      <c r="D144" s="84" t="s">
        <v>70</v>
      </c>
      <c r="E144" s="46">
        <f t="shared" si="35"/>
        <v>17166.2</v>
      </c>
      <c r="F144" s="46">
        <f t="shared" si="33"/>
        <v>17166.2</v>
      </c>
      <c r="G144" s="46">
        <f t="shared" ref="G144:U144" si="37">IF(G126=0,F144,G126)</f>
        <v>17166.2</v>
      </c>
      <c r="H144" s="46">
        <f t="shared" si="37"/>
        <v>17189.43</v>
      </c>
      <c r="I144" s="46">
        <f t="shared" si="37"/>
        <v>17218.22</v>
      </c>
      <c r="J144" s="46">
        <f t="shared" si="37"/>
        <v>17242.12</v>
      </c>
      <c r="K144" s="46">
        <f t="shared" si="37"/>
        <v>17266.12</v>
      </c>
      <c r="L144" s="46">
        <f t="shared" si="37"/>
        <v>17290.12</v>
      </c>
      <c r="M144" s="46">
        <f t="shared" si="37"/>
        <v>17295.36</v>
      </c>
      <c r="N144" s="46">
        <f t="shared" si="37"/>
        <v>17310.919999999998</v>
      </c>
      <c r="O144" s="46">
        <f t="shared" si="37"/>
        <v>17334.95</v>
      </c>
      <c r="P144" s="46">
        <f t="shared" si="37"/>
        <v>17358.96</v>
      </c>
      <c r="Q144" s="46">
        <f t="shared" si="37"/>
        <v>17382.919999999998</v>
      </c>
      <c r="R144" s="46">
        <f t="shared" si="37"/>
        <v>17406.82</v>
      </c>
      <c r="S144" s="46">
        <f t="shared" si="37"/>
        <v>17430.89</v>
      </c>
      <c r="T144" s="46">
        <f t="shared" si="37"/>
        <v>17434.060000000001</v>
      </c>
      <c r="U144" s="46">
        <f t="shared" si="37"/>
        <v>17434.060000000001</v>
      </c>
      <c r="V144" s="46">
        <f t="shared" ref="G144:AJ148" si="38">IF(V126=0,U144,V126)</f>
        <v>17434.060000000001</v>
      </c>
      <c r="W144" s="46">
        <f t="shared" si="38"/>
        <v>17456.060000000001</v>
      </c>
      <c r="X144" s="46">
        <f t="shared" si="38"/>
        <v>17479.59</v>
      </c>
      <c r="Y144" s="46">
        <f t="shared" si="38"/>
        <v>17504.09</v>
      </c>
      <c r="Z144" s="46">
        <f t="shared" si="38"/>
        <v>17528.27</v>
      </c>
      <c r="AA144" s="46">
        <f t="shared" si="38"/>
        <v>17551.59</v>
      </c>
      <c r="AB144" s="46">
        <f t="shared" si="38"/>
        <v>17551.59</v>
      </c>
      <c r="AC144" s="46">
        <f t="shared" si="38"/>
        <v>17572.59</v>
      </c>
      <c r="AD144" s="46">
        <f t="shared" si="38"/>
        <v>17595.62</v>
      </c>
      <c r="AE144" s="46">
        <f t="shared" si="38"/>
        <v>17619.62</v>
      </c>
      <c r="AF144" s="46">
        <f t="shared" si="38"/>
        <v>17643.599999999999</v>
      </c>
      <c r="AG144" s="46">
        <f t="shared" si="38"/>
        <v>17664.57</v>
      </c>
      <c r="AH144" s="46">
        <f t="shared" si="38"/>
        <v>17664.57</v>
      </c>
      <c r="AI144" s="46">
        <f t="shared" si="38"/>
        <v>17664.57</v>
      </c>
      <c r="AJ144" s="46">
        <f t="shared" si="38"/>
        <v>17664.57</v>
      </c>
    </row>
    <row r="145" spans="2:39">
      <c r="B145" s="83" t="s">
        <v>80</v>
      </c>
      <c r="C145" s="83"/>
      <c r="D145" s="84" t="s">
        <v>70</v>
      </c>
      <c r="E145" s="46">
        <f t="shared" si="35"/>
        <v>0</v>
      </c>
      <c r="F145" s="46">
        <f t="shared" si="33"/>
        <v>0</v>
      </c>
      <c r="G145" s="46">
        <f t="shared" si="38"/>
        <v>0</v>
      </c>
      <c r="H145" s="46">
        <f t="shared" si="38"/>
        <v>0</v>
      </c>
      <c r="I145" s="46">
        <f t="shared" si="38"/>
        <v>0</v>
      </c>
      <c r="J145" s="46">
        <f t="shared" si="38"/>
        <v>0</v>
      </c>
      <c r="K145" s="46">
        <f t="shared" si="38"/>
        <v>0</v>
      </c>
      <c r="L145" s="46">
        <f t="shared" si="38"/>
        <v>0</v>
      </c>
      <c r="M145" s="46">
        <f t="shared" si="38"/>
        <v>0</v>
      </c>
      <c r="N145" s="46">
        <f t="shared" si="38"/>
        <v>0</v>
      </c>
      <c r="O145" s="46">
        <f t="shared" si="38"/>
        <v>0</v>
      </c>
      <c r="P145" s="46">
        <f t="shared" si="38"/>
        <v>0</v>
      </c>
      <c r="Q145" s="46">
        <f t="shared" si="38"/>
        <v>0</v>
      </c>
      <c r="R145" s="46">
        <f t="shared" si="38"/>
        <v>0</v>
      </c>
      <c r="S145" s="46">
        <f t="shared" si="38"/>
        <v>0</v>
      </c>
      <c r="T145" s="46">
        <f t="shared" si="38"/>
        <v>0</v>
      </c>
      <c r="U145" s="46">
        <f t="shared" si="38"/>
        <v>0</v>
      </c>
      <c r="V145" s="46">
        <f t="shared" si="38"/>
        <v>0</v>
      </c>
      <c r="W145" s="46">
        <f t="shared" si="38"/>
        <v>0</v>
      </c>
      <c r="X145" s="46">
        <f t="shared" si="38"/>
        <v>0</v>
      </c>
      <c r="Y145" s="46">
        <f t="shared" si="38"/>
        <v>0</v>
      </c>
      <c r="Z145" s="46">
        <f t="shared" si="38"/>
        <v>0</v>
      </c>
      <c r="AA145" s="46">
        <f t="shared" si="38"/>
        <v>0</v>
      </c>
      <c r="AB145" s="46">
        <f t="shared" si="38"/>
        <v>0</v>
      </c>
      <c r="AC145" s="46">
        <f t="shared" si="38"/>
        <v>0</v>
      </c>
      <c r="AD145" s="46">
        <f t="shared" si="38"/>
        <v>0</v>
      </c>
      <c r="AE145" s="46">
        <f t="shared" si="38"/>
        <v>0</v>
      </c>
      <c r="AF145" s="46">
        <f t="shared" si="38"/>
        <v>0</v>
      </c>
      <c r="AG145" s="46">
        <f t="shared" si="38"/>
        <v>0</v>
      </c>
      <c r="AH145" s="46">
        <f t="shared" si="38"/>
        <v>0</v>
      </c>
      <c r="AI145" s="46">
        <f t="shared" si="38"/>
        <v>0</v>
      </c>
      <c r="AJ145" s="46">
        <f t="shared" si="38"/>
        <v>0</v>
      </c>
    </row>
    <row r="146" spans="2:39">
      <c r="B146" s="83" t="s">
        <v>81</v>
      </c>
      <c r="C146" s="83"/>
      <c r="D146" s="84" t="s">
        <v>70</v>
      </c>
      <c r="E146" s="46">
        <f t="shared" si="35"/>
        <v>0</v>
      </c>
      <c r="F146" s="46">
        <f t="shared" si="33"/>
        <v>0</v>
      </c>
      <c r="G146" s="46">
        <f t="shared" si="38"/>
        <v>0</v>
      </c>
      <c r="H146" s="46">
        <f t="shared" si="38"/>
        <v>0</v>
      </c>
      <c r="I146" s="46">
        <f t="shared" si="38"/>
        <v>0</v>
      </c>
      <c r="J146" s="46">
        <f t="shared" si="38"/>
        <v>0</v>
      </c>
      <c r="K146" s="46">
        <f t="shared" si="38"/>
        <v>0</v>
      </c>
      <c r="L146" s="46">
        <f t="shared" si="38"/>
        <v>0</v>
      </c>
      <c r="M146" s="46">
        <f t="shared" si="38"/>
        <v>0</v>
      </c>
      <c r="N146" s="46">
        <f t="shared" si="38"/>
        <v>0</v>
      </c>
      <c r="O146" s="46">
        <f t="shared" si="38"/>
        <v>0</v>
      </c>
      <c r="P146" s="46">
        <f t="shared" si="38"/>
        <v>0</v>
      </c>
      <c r="Q146" s="46">
        <f t="shared" si="38"/>
        <v>0</v>
      </c>
      <c r="R146" s="46">
        <f t="shared" si="38"/>
        <v>0</v>
      </c>
      <c r="S146" s="46">
        <f t="shared" si="38"/>
        <v>0</v>
      </c>
      <c r="T146" s="46">
        <f t="shared" si="38"/>
        <v>0</v>
      </c>
      <c r="U146" s="46">
        <f t="shared" si="38"/>
        <v>0</v>
      </c>
      <c r="V146" s="46">
        <f t="shared" si="38"/>
        <v>0</v>
      </c>
      <c r="W146" s="46">
        <f t="shared" si="38"/>
        <v>0</v>
      </c>
      <c r="X146" s="46">
        <f t="shared" si="38"/>
        <v>0</v>
      </c>
      <c r="Y146" s="46">
        <f t="shared" si="38"/>
        <v>0</v>
      </c>
      <c r="Z146" s="46">
        <f t="shared" si="38"/>
        <v>0</v>
      </c>
      <c r="AA146" s="46">
        <f t="shared" si="38"/>
        <v>0</v>
      </c>
      <c r="AB146" s="46">
        <f t="shared" si="38"/>
        <v>0</v>
      </c>
      <c r="AC146" s="46">
        <f t="shared" si="38"/>
        <v>0</v>
      </c>
      <c r="AD146" s="46">
        <f t="shared" si="38"/>
        <v>0</v>
      </c>
      <c r="AE146" s="46">
        <f t="shared" si="38"/>
        <v>0</v>
      </c>
      <c r="AF146" s="46">
        <f t="shared" si="38"/>
        <v>0</v>
      </c>
      <c r="AG146" s="46">
        <f t="shared" si="38"/>
        <v>0</v>
      </c>
      <c r="AH146" s="46">
        <f t="shared" si="38"/>
        <v>0</v>
      </c>
      <c r="AI146" s="46">
        <f t="shared" si="38"/>
        <v>0</v>
      </c>
      <c r="AJ146" s="46">
        <f t="shared" si="38"/>
        <v>0</v>
      </c>
    </row>
    <row r="147" spans="2:39">
      <c r="B147" s="83" t="s">
        <v>82</v>
      </c>
      <c r="C147" s="83"/>
      <c r="D147" s="84" t="s">
        <v>70</v>
      </c>
      <c r="E147" s="46">
        <f t="shared" si="35"/>
        <v>17901.259999999998</v>
      </c>
      <c r="F147" s="46">
        <f t="shared" si="33"/>
        <v>17901.259999999998</v>
      </c>
      <c r="G147" s="46">
        <f t="shared" si="38"/>
        <v>17901.259999999998</v>
      </c>
      <c r="H147" s="46">
        <f t="shared" si="38"/>
        <v>17924.490000000002</v>
      </c>
      <c r="I147" s="46">
        <f t="shared" si="38"/>
        <v>17948.060000000001</v>
      </c>
      <c r="J147" s="46">
        <f t="shared" si="38"/>
        <v>17972.02</v>
      </c>
      <c r="K147" s="46">
        <f t="shared" si="38"/>
        <v>17996.12</v>
      </c>
      <c r="L147" s="46">
        <f t="shared" si="38"/>
        <v>18020.02</v>
      </c>
      <c r="M147" s="46">
        <f t="shared" si="38"/>
        <v>18022</v>
      </c>
      <c r="N147" s="46">
        <f t="shared" si="38"/>
        <v>18037.560000000001</v>
      </c>
      <c r="O147" s="46">
        <f t="shared" si="38"/>
        <v>18061.59</v>
      </c>
      <c r="P147" s="46">
        <f t="shared" si="38"/>
        <v>18085.599999999999</v>
      </c>
      <c r="Q147" s="46">
        <f t="shared" si="38"/>
        <v>18109.560000000001</v>
      </c>
      <c r="R147" s="46">
        <f t="shared" si="38"/>
        <v>18133.46</v>
      </c>
      <c r="S147" s="46">
        <f t="shared" si="38"/>
        <v>18157.53</v>
      </c>
      <c r="T147" s="46">
        <f t="shared" si="38"/>
        <v>18160.07</v>
      </c>
      <c r="U147" s="46">
        <f t="shared" si="38"/>
        <v>18160.07</v>
      </c>
      <c r="V147" s="46">
        <f t="shared" si="38"/>
        <v>18160.07</v>
      </c>
      <c r="W147" s="46">
        <f t="shared" si="38"/>
        <v>18182.310000000001</v>
      </c>
      <c r="X147" s="46">
        <f t="shared" si="38"/>
        <v>18206.25</v>
      </c>
      <c r="Y147" s="46">
        <f t="shared" si="38"/>
        <v>18230.34</v>
      </c>
      <c r="Z147" s="46">
        <f t="shared" si="38"/>
        <v>18254.490000000002</v>
      </c>
      <c r="AA147" s="46">
        <f t="shared" si="38"/>
        <v>18280.09</v>
      </c>
      <c r="AB147" s="46">
        <f t="shared" si="38"/>
        <v>18280.09</v>
      </c>
      <c r="AC147" s="46">
        <f t="shared" si="38"/>
        <v>18302.41</v>
      </c>
      <c r="AD147" s="46">
        <f t="shared" si="38"/>
        <v>18326.48</v>
      </c>
      <c r="AE147" s="46">
        <f t="shared" si="38"/>
        <v>183505.48</v>
      </c>
      <c r="AF147" s="46">
        <f t="shared" si="38"/>
        <v>18374.43</v>
      </c>
      <c r="AG147" s="46">
        <f t="shared" si="38"/>
        <v>18395.52</v>
      </c>
      <c r="AH147" s="46">
        <f t="shared" si="38"/>
        <v>18395.52</v>
      </c>
      <c r="AI147" s="46">
        <f t="shared" si="38"/>
        <v>18395.52</v>
      </c>
      <c r="AJ147" s="46">
        <f t="shared" si="38"/>
        <v>18395.52</v>
      </c>
    </row>
    <row r="148" spans="2:39">
      <c r="B148" s="83" t="s">
        <v>83</v>
      </c>
      <c r="C148" s="83"/>
      <c r="D148" s="84" t="s">
        <v>70</v>
      </c>
      <c r="E148" s="46">
        <f t="shared" si="35"/>
        <v>0</v>
      </c>
      <c r="F148" s="46">
        <f t="shared" si="33"/>
        <v>0</v>
      </c>
      <c r="G148" s="46">
        <f t="shared" si="38"/>
        <v>0</v>
      </c>
      <c r="H148" s="46">
        <f t="shared" si="38"/>
        <v>0</v>
      </c>
      <c r="I148" s="46">
        <f t="shared" si="38"/>
        <v>0</v>
      </c>
      <c r="J148" s="46">
        <f t="shared" si="38"/>
        <v>0</v>
      </c>
      <c r="K148" s="46">
        <f t="shared" si="38"/>
        <v>0</v>
      </c>
      <c r="L148" s="46">
        <f t="shared" si="38"/>
        <v>0</v>
      </c>
      <c r="M148" s="46">
        <f t="shared" si="38"/>
        <v>0</v>
      </c>
      <c r="N148" s="46">
        <f t="shared" si="38"/>
        <v>0</v>
      </c>
      <c r="O148" s="46">
        <f t="shared" si="38"/>
        <v>0</v>
      </c>
      <c r="P148" s="46">
        <f t="shared" si="38"/>
        <v>0</v>
      </c>
      <c r="Q148" s="46">
        <f t="shared" si="38"/>
        <v>0</v>
      </c>
      <c r="R148" s="46">
        <f t="shared" si="38"/>
        <v>0</v>
      </c>
      <c r="S148" s="46">
        <f t="shared" si="38"/>
        <v>0</v>
      </c>
      <c r="T148" s="46">
        <f t="shared" si="38"/>
        <v>0</v>
      </c>
      <c r="U148" s="46">
        <f t="shared" si="38"/>
        <v>0</v>
      </c>
      <c r="V148" s="46">
        <f t="shared" si="38"/>
        <v>0</v>
      </c>
      <c r="W148" s="46">
        <f t="shared" si="38"/>
        <v>0</v>
      </c>
      <c r="X148" s="46">
        <f t="shared" si="38"/>
        <v>0</v>
      </c>
      <c r="Y148" s="46">
        <f t="shared" si="38"/>
        <v>0</v>
      </c>
      <c r="Z148" s="46">
        <f t="shared" si="38"/>
        <v>0</v>
      </c>
      <c r="AA148" s="46">
        <f t="shared" si="38"/>
        <v>0</v>
      </c>
      <c r="AB148" s="46">
        <f t="shared" si="38"/>
        <v>0</v>
      </c>
      <c r="AC148" s="46">
        <f t="shared" si="38"/>
        <v>0</v>
      </c>
      <c r="AD148" s="46">
        <f t="shared" si="38"/>
        <v>0</v>
      </c>
      <c r="AE148" s="46">
        <f t="shared" si="38"/>
        <v>0</v>
      </c>
      <c r="AF148" s="46">
        <f t="shared" si="38"/>
        <v>0</v>
      </c>
      <c r="AG148" s="46">
        <f t="shared" si="38"/>
        <v>0</v>
      </c>
      <c r="AH148" s="46">
        <f t="shared" si="38"/>
        <v>0</v>
      </c>
      <c r="AI148" s="46">
        <f t="shared" si="38"/>
        <v>0</v>
      </c>
      <c r="AJ148" s="46">
        <f t="shared" si="38"/>
        <v>0</v>
      </c>
    </row>
    <row r="149" spans="2:39"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39"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39">
      <c r="B151" s="101" t="s">
        <v>85</v>
      </c>
      <c r="C151" s="99"/>
      <c r="D151" s="103"/>
      <c r="E151" s="99">
        <v>31</v>
      </c>
      <c r="F151" s="99">
        <v>1</v>
      </c>
      <c r="G151" s="99">
        <v>2</v>
      </c>
      <c r="H151" s="99">
        <v>3</v>
      </c>
      <c r="I151" s="99">
        <v>4</v>
      </c>
      <c r="J151" s="99">
        <v>5</v>
      </c>
      <c r="K151" s="99">
        <v>6</v>
      </c>
      <c r="L151" s="99">
        <v>7</v>
      </c>
      <c r="M151" s="99">
        <v>8</v>
      </c>
      <c r="N151" s="99">
        <v>9</v>
      </c>
      <c r="O151" s="99">
        <v>10</v>
      </c>
      <c r="P151" s="99">
        <v>11</v>
      </c>
      <c r="Q151" s="99">
        <v>12</v>
      </c>
      <c r="R151" s="99">
        <v>13</v>
      </c>
      <c r="S151" s="99">
        <v>14</v>
      </c>
      <c r="T151" s="99">
        <v>15</v>
      </c>
      <c r="U151" s="99">
        <v>16</v>
      </c>
      <c r="V151" s="99">
        <v>17</v>
      </c>
      <c r="W151" s="99">
        <v>18</v>
      </c>
      <c r="X151" s="99">
        <v>19</v>
      </c>
      <c r="Y151" s="99">
        <v>20</v>
      </c>
      <c r="Z151" s="99">
        <v>21</v>
      </c>
      <c r="AA151" s="99">
        <v>22</v>
      </c>
      <c r="AB151" s="99">
        <v>23</v>
      </c>
      <c r="AC151" s="99">
        <v>24</v>
      </c>
      <c r="AD151" s="99">
        <v>25</v>
      </c>
      <c r="AE151" s="99">
        <v>26</v>
      </c>
      <c r="AF151" s="99">
        <v>27</v>
      </c>
      <c r="AG151" s="99">
        <v>28</v>
      </c>
      <c r="AH151" s="99">
        <v>29</v>
      </c>
      <c r="AI151" s="99">
        <v>30</v>
      </c>
      <c r="AJ151" s="99">
        <v>31</v>
      </c>
      <c r="AK151" s="100" t="s">
        <v>87</v>
      </c>
      <c r="AL151" s="97" t="s">
        <v>86</v>
      </c>
      <c r="AM151" s="104" t="s">
        <v>91</v>
      </c>
    </row>
    <row r="152" spans="2:39">
      <c r="B152" s="102"/>
      <c r="C152" s="98"/>
      <c r="D152" s="103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</row>
    <row r="153" spans="2:39">
      <c r="B153" s="83" t="s">
        <v>69</v>
      </c>
      <c r="C153" s="83"/>
      <c r="D153" s="84" t="s">
        <v>70</v>
      </c>
      <c r="E153" s="46">
        <f>'[1]2018-2019-2020'!OE$15</f>
        <v>0</v>
      </c>
      <c r="F153" s="46">
        <f t="shared" ref="F153:F166" si="39">F135-E135</f>
        <v>0</v>
      </c>
      <c r="G153" s="46">
        <f t="shared" ref="G153:AJ161" si="40">G135-F135</f>
        <v>0</v>
      </c>
      <c r="H153" s="46">
        <f t="shared" si="40"/>
        <v>24.100000000000364</v>
      </c>
      <c r="I153" s="46">
        <f t="shared" si="40"/>
        <v>23.350000000000364</v>
      </c>
      <c r="J153" s="46">
        <f t="shared" si="40"/>
        <v>23.709999999999127</v>
      </c>
      <c r="K153" s="46">
        <f t="shared" si="40"/>
        <v>23.719999999999345</v>
      </c>
      <c r="L153" s="46">
        <f t="shared" si="40"/>
        <v>22.610000000000582</v>
      </c>
      <c r="M153" s="46">
        <f t="shared" si="40"/>
        <v>3.3999999999996362</v>
      </c>
      <c r="N153" s="46">
        <f t="shared" si="40"/>
        <v>5.9099999999998545</v>
      </c>
      <c r="O153" s="46">
        <f t="shared" si="40"/>
        <v>21.020000000000437</v>
      </c>
      <c r="P153" s="46">
        <f t="shared" si="40"/>
        <v>22.079999999999927</v>
      </c>
      <c r="Q153" s="46">
        <f t="shared" si="40"/>
        <v>23.350000000000364</v>
      </c>
      <c r="R153" s="46">
        <f t="shared" si="40"/>
        <v>23.200000000000728</v>
      </c>
      <c r="S153" s="46">
        <f t="shared" si="40"/>
        <v>21.799999999999272</v>
      </c>
      <c r="T153" s="46">
        <f t="shared" si="40"/>
        <v>1.819999999999709</v>
      </c>
      <c r="U153" s="46">
        <f t="shared" si="40"/>
        <v>0</v>
      </c>
      <c r="V153" s="46">
        <f t="shared" si="40"/>
        <v>0</v>
      </c>
      <c r="W153" s="46">
        <f t="shared" si="40"/>
        <v>22.470000000001164</v>
      </c>
      <c r="X153" s="46">
        <f t="shared" si="40"/>
        <v>23.889999999999418</v>
      </c>
      <c r="Y153" s="46">
        <f t="shared" si="40"/>
        <v>23.959999999999127</v>
      </c>
      <c r="Z153" s="46">
        <f t="shared" si="40"/>
        <v>16.159999999999854</v>
      </c>
      <c r="AA153" s="46">
        <f t="shared" si="40"/>
        <v>19.150000000001455</v>
      </c>
      <c r="AB153" s="46">
        <f t="shared" si="40"/>
        <v>0</v>
      </c>
      <c r="AC153" s="46">
        <f t="shared" si="40"/>
        <v>22.899999999999636</v>
      </c>
      <c r="AD153" s="46">
        <f t="shared" si="40"/>
        <v>0</v>
      </c>
      <c r="AE153" s="46">
        <f t="shared" si="40"/>
        <v>0</v>
      </c>
      <c r="AF153" s="46">
        <f t="shared" si="40"/>
        <v>0</v>
      </c>
      <c r="AG153" s="46">
        <f t="shared" si="40"/>
        <v>0</v>
      </c>
      <c r="AH153" s="46">
        <f t="shared" si="40"/>
        <v>0</v>
      </c>
      <c r="AI153" s="46">
        <f t="shared" si="40"/>
        <v>0</v>
      </c>
      <c r="AJ153" s="46">
        <f t="shared" si="40"/>
        <v>0</v>
      </c>
      <c r="AK153" s="46">
        <f>SUM(F153:T153)</f>
        <v>240.06999999999971</v>
      </c>
      <c r="AL153" s="46">
        <f>SUM(U153:AJ153)</f>
        <v>128.53000000000065</v>
      </c>
      <c r="AM153" s="46">
        <f>SUM(AK153:AL153)</f>
        <v>368.60000000000036</v>
      </c>
    </row>
    <row r="154" spans="2:39">
      <c r="B154" s="83" t="s">
        <v>71</v>
      </c>
      <c r="C154" s="83"/>
      <c r="D154" s="84" t="s">
        <v>70</v>
      </c>
      <c r="E154" s="46">
        <f>'[1]2018-2019-2020'!OE$20</f>
        <v>0</v>
      </c>
      <c r="F154" s="46">
        <f t="shared" si="39"/>
        <v>0</v>
      </c>
      <c r="G154" s="46">
        <f t="shared" ref="G154:U154" si="41">G136-F136</f>
        <v>0</v>
      </c>
      <c r="H154" s="46">
        <f t="shared" si="41"/>
        <v>0</v>
      </c>
      <c r="I154" s="46">
        <f t="shared" si="41"/>
        <v>0</v>
      </c>
      <c r="J154" s="46">
        <f t="shared" si="41"/>
        <v>0</v>
      </c>
      <c r="K154" s="46">
        <f t="shared" si="41"/>
        <v>0</v>
      </c>
      <c r="L154" s="46">
        <f t="shared" si="41"/>
        <v>0</v>
      </c>
      <c r="M154" s="46">
        <f t="shared" si="41"/>
        <v>0</v>
      </c>
      <c r="N154" s="46">
        <f t="shared" si="41"/>
        <v>0</v>
      </c>
      <c r="O154" s="46">
        <f t="shared" si="41"/>
        <v>0</v>
      </c>
      <c r="P154" s="46">
        <f t="shared" si="41"/>
        <v>0</v>
      </c>
      <c r="Q154" s="46">
        <f t="shared" si="41"/>
        <v>0</v>
      </c>
      <c r="R154" s="46">
        <f t="shared" si="41"/>
        <v>0</v>
      </c>
      <c r="S154" s="46">
        <f t="shared" si="41"/>
        <v>0</v>
      </c>
      <c r="T154" s="46">
        <f t="shared" si="41"/>
        <v>0</v>
      </c>
      <c r="U154" s="46">
        <f t="shared" si="41"/>
        <v>0</v>
      </c>
      <c r="V154" s="46">
        <f t="shared" si="40"/>
        <v>0</v>
      </c>
      <c r="W154" s="46">
        <f t="shared" si="40"/>
        <v>0</v>
      </c>
      <c r="X154" s="46">
        <f t="shared" si="40"/>
        <v>0</v>
      </c>
      <c r="Y154" s="46">
        <f t="shared" si="40"/>
        <v>0</v>
      </c>
      <c r="Z154" s="46">
        <f t="shared" si="40"/>
        <v>0</v>
      </c>
      <c r="AA154" s="46">
        <f t="shared" si="40"/>
        <v>0</v>
      </c>
      <c r="AB154" s="46">
        <f t="shared" si="40"/>
        <v>0</v>
      </c>
      <c r="AC154" s="46">
        <f t="shared" si="40"/>
        <v>0</v>
      </c>
      <c r="AD154" s="46">
        <f t="shared" si="40"/>
        <v>33.229999999999563</v>
      </c>
      <c r="AE154" s="46">
        <f t="shared" si="40"/>
        <v>24.009999999998399</v>
      </c>
      <c r="AF154" s="46">
        <f t="shared" si="40"/>
        <v>23.909999999999854</v>
      </c>
      <c r="AG154" s="46">
        <f t="shared" si="40"/>
        <v>17.710000000002765</v>
      </c>
      <c r="AH154" s="46">
        <f t="shared" si="40"/>
        <v>0</v>
      </c>
      <c r="AI154" s="46">
        <f t="shared" si="40"/>
        <v>0</v>
      </c>
      <c r="AJ154" s="46">
        <f t="shared" si="40"/>
        <v>0</v>
      </c>
      <c r="AK154" s="46">
        <f t="shared" ref="AK154:AK166" si="42">SUM(F154:T154)</f>
        <v>0</v>
      </c>
      <c r="AL154" s="46">
        <f t="shared" ref="AL154:AL166" si="43">SUM(U154:AJ154)</f>
        <v>98.860000000000582</v>
      </c>
      <c r="AM154" s="46">
        <f t="shared" ref="AM154:AM166" si="44">SUM(AK154:AL154)</f>
        <v>98.860000000000582</v>
      </c>
    </row>
    <row r="155" spans="2:39">
      <c r="B155" s="83" t="s">
        <v>72</v>
      </c>
      <c r="C155" s="83"/>
      <c r="D155" s="84" t="s">
        <v>70</v>
      </c>
      <c r="E155" s="46">
        <f>'[1]2018-2019-2020'!OE$24</f>
        <v>0</v>
      </c>
      <c r="F155" s="46">
        <f t="shared" si="39"/>
        <v>0</v>
      </c>
      <c r="G155" s="46">
        <f t="shared" si="40"/>
        <v>0</v>
      </c>
      <c r="H155" s="46">
        <f t="shared" si="40"/>
        <v>26</v>
      </c>
      <c r="I155" s="46">
        <f t="shared" si="40"/>
        <v>23</v>
      </c>
      <c r="J155" s="46">
        <f t="shared" si="40"/>
        <v>24</v>
      </c>
      <c r="K155" s="46">
        <f t="shared" si="40"/>
        <v>24</v>
      </c>
      <c r="L155" s="46">
        <f t="shared" si="40"/>
        <v>23</v>
      </c>
      <c r="M155" s="46">
        <f t="shared" si="40"/>
        <v>5</v>
      </c>
      <c r="N155" s="46">
        <f t="shared" si="40"/>
        <v>16</v>
      </c>
      <c r="O155" s="46">
        <f t="shared" si="40"/>
        <v>23</v>
      </c>
      <c r="P155" s="46">
        <f t="shared" si="40"/>
        <v>24</v>
      </c>
      <c r="Q155" s="46">
        <f t="shared" si="40"/>
        <v>23</v>
      </c>
      <c r="R155" s="46">
        <f t="shared" si="40"/>
        <v>24</v>
      </c>
      <c r="S155" s="46">
        <f t="shared" si="40"/>
        <v>23</v>
      </c>
      <c r="T155" s="46">
        <f t="shared" si="40"/>
        <v>4</v>
      </c>
      <c r="U155" s="46">
        <f t="shared" si="40"/>
        <v>0</v>
      </c>
      <c r="V155" s="46">
        <f t="shared" si="40"/>
        <v>0</v>
      </c>
      <c r="W155" s="46">
        <f t="shared" si="40"/>
        <v>22</v>
      </c>
      <c r="X155" s="46">
        <f t="shared" si="40"/>
        <v>23</v>
      </c>
      <c r="Y155" s="46">
        <f t="shared" si="40"/>
        <v>24</v>
      </c>
      <c r="Z155" s="46">
        <f t="shared" si="40"/>
        <v>24</v>
      </c>
      <c r="AA155" s="46">
        <f t="shared" si="40"/>
        <v>22</v>
      </c>
      <c r="AB155" s="46">
        <f t="shared" si="40"/>
        <v>0</v>
      </c>
      <c r="AC155" s="46">
        <f t="shared" si="40"/>
        <v>22</v>
      </c>
      <c r="AD155" s="46">
        <f t="shared" si="40"/>
        <v>24</v>
      </c>
      <c r="AE155" s="46">
        <f t="shared" si="40"/>
        <v>23</v>
      </c>
      <c r="AF155" s="46">
        <f t="shared" si="40"/>
        <v>24</v>
      </c>
      <c r="AG155" s="46">
        <f t="shared" si="40"/>
        <v>20</v>
      </c>
      <c r="AH155" s="46">
        <f t="shared" si="40"/>
        <v>0</v>
      </c>
      <c r="AI155" s="46">
        <f t="shared" si="40"/>
        <v>0</v>
      </c>
      <c r="AJ155" s="46">
        <f t="shared" si="40"/>
        <v>0</v>
      </c>
      <c r="AK155" s="46">
        <f t="shared" si="42"/>
        <v>262</v>
      </c>
      <c r="AL155" s="46">
        <f t="shared" si="43"/>
        <v>228</v>
      </c>
      <c r="AM155" s="46">
        <f t="shared" si="44"/>
        <v>490</v>
      </c>
    </row>
    <row r="156" spans="2:39">
      <c r="B156" s="83" t="s">
        <v>73</v>
      </c>
      <c r="C156" s="83"/>
      <c r="D156" s="84" t="s">
        <v>70</v>
      </c>
      <c r="E156" s="46">
        <f>'[1]2018-2019-2020'!OE$25</f>
        <v>0</v>
      </c>
      <c r="F156" s="46">
        <f t="shared" si="39"/>
        <v>0</v>
      </c>
      <c r="G156" s="46">
        <f t="shared" si="40"/>
        <v>0</v>
      </c>
      <c r="H156" s="46">
        <f t="shared" si="40"/>
        <v>41</v>
      </c>
      <c r="I156" s="46">
        <f t="shared" si="40"/>
        <v>10</v>
      </c>
      <c r="J156" s="46">
        <f t="shared" si="40"/>
        <v>7</v>
      </c>
      <c r="K156" s="46">
        <f t="shared" si="40"/>
        <v>12</v>
      </c>
      <c r="L156" s="46">
        <f t="shared" si="40"/>
        <v>10</v>
      </c>
      <c r="M156" s="46">
        <f t="shared" si="40"/>
        <v>1</v>
      </c>
      <c r="N156" s="46">
        <f t="shared" si="40"/>
        <v>0</v>
      </c>
      <c r="O156" s="46">
        <f t="shared" si="40"/>
        <v>11</v>
      </c>
      <c r="P156" s="46">
        <f t="shared" si="40"/>
        <v>12</v>
      </c>
      <c r="Q156" s="46">
        <f t="shared" si="40"/>
        <v>13</v>
      </c>
      <c r="R156" s="46">
        <f t="shared" si="40"/>
        <v>20</v>
      </c>
      <c r="S156" s="46">
        <f t="shared" si="40"/>
        <v>13</v>
      </c>
      <c r="T156" s="46">
        <f t="shared" si="40"/>
        <v>0</v>
      </c>
      <c r="U156" s="46">
        <f t="shared" si="40"/>
        <v>0</v>
      </c>
      <c r="V156" s="46">
        <f t="shared" si="40"/>
        <v>0</v>
      </c>
      <c r="W156" s="46">
        <f t="shared" si="40"/>
        <v>9</v>
      </c>
      <c r="X156" s="46">
        <f t="shared" si="40"/>
        <v>17</v>
      </c>
      <c r="Y156" s="46">
        <f t="shared" si="40"/>
        <v>13</v>
      </c>
      <c r="Z156" s="46">
        <f t="shared" si="40"/>
        <v>4</v>
      </c>
      <c r="AA156" s="46">
        <f t="shared" si="40"/>
        <v>3</v>
      </c>
      <c r="AB156" s="46">
        <f t="shared" si="40"/>
        <v>0</v>
      </c>
      <c r="AC156" s="46">
        <f t="shared" si="40"/>
        <v>15</v>
      </c>
      <c r="AD156" s="46">
        <f t="shared" si="40"/>
        <v>20</v>
      </c>
      <c r="AE156" s="46">
        <f t="shared" si="40"/>
        <v>17</v>
      </c>
      <c r="AF156" s="46">
        <f t="shared" si="40"/>
        <v>0</v>
      </c>
      <c r="AG156" s="46">
        <f t="shared" si="40"/>
        <v>0</v>
      </c>
      <c r="AH156" s="46">
        <f t="shared" si="40"/>
        <v>0</v>
      </c>
      <c r="AI156" s="46">
        <f t="shared" si="40"/>
        <v>0</v>
      </c>
      <c r="AJ156" s="46">
        <f t="shared" si="40"/>
        <v>0</v>
      </c>
      <c r="AK156" s="46">
        <f t="shared" si="42"/>
        <v>150</v>
      </c>
      <c r="AL156" s="46">
        <f t="shared" si="43"/>
        <v>98</v>
      </c>
      <c r="AM156" s="46">
        <f t="shared" si="44"/>
        <v>248</v>
      </c>
    </row>
    <row r="157" spans="2:39">
      <c r="B157" s="83" t="s">
        <v>74</v>
      </c>
      <c r="C157" s="83"/>
      <c r="D157" s="84" t="s">
        <v>70</v>
      </c>
      <c r="E157" s="46">
        <f>'[1]2018-2019-2020'!OE$26</f>
        <v>0</v>
      </c>
      <c r="F157" s="46">
        <f t="shared" si="39"/>
        <v>0</v>
      </c>
      <c r="G157" s="46">
        <f t="shared" si="40"/>
        <v>0</v>
      </c>
      <c r="H157" s="46">
        <f t="shared" si="40"/>
        <v>7</v>
      </c>
      <c r="I157" s="46">
        <f t="shared" si="40"/>
        <v>6</v>
      </c>
      <c r="J157" s="46">
        <f t="shared" si="40"/>
        <v>7</v>
      </c>
      <c r="K157" s="46">
        <f t="shared" si="40"/>
        <v>11</v>
      </c>
      <c r="L157" s="46">
        <f t="shared" si="40"/>
        <v>10</v>
      </c>
      <c r="M157" s="46">
        <f t="shared" si="40"/>
        <v>1</v>
      </c>
      <c r="N157" s="46">
        <f t="shared" si="40"/>
        <v>0</v>
      </c>
      <c r="O157" s="46">
        <f t="shared" si="40"/>
        <v>11</v>
      </c>
      <c r="P157" s="46">
        <f t="shared" si="40"/>
        <v>9</v>
      </c>
      <c r="Q157" s="46">
        <f t="shared" si="40"/>
        <v>9</v>
      </c>
      <c r="R157" s="46">
        <f t="shared" si="40"/>
        <v>13</v>
      </c>
      <c r="S157" s="46">
        <f t="shared" si="40"/>
        <v>9</v>
      </c>
      <c r="T157" s="46">
        <f t="shared" si="40"/>
        <v>0</v>
      </c>
      <c r="U157" s="46">
        <f t="shared" si="40"/>
        <v>0</v>
      </c>
      <c r="V157" s="46">
        <f t="shared" si="40"/>
        <v>0</v>
      </c>
      <c r="W157" s="46">
        <f t="shared" si="40"/>
        <v>8</v>
      </c>
      <c r="X157" s="46">
        <f t="shared" si="40"/>
        <v>14</v>
      </c>
      <c r="Y157" s="46">
        <f t="shared" si="40"/>
        <v>9</v>
      </c>
      <c r="Z157" s="46">
        <f t="shared" si="40"/>
        <v>4</v>
      </c>
      <c r="AA157" s="46">
        <f t="shared" si="40"/>
        <v>3</v>
      </c>
      <c r="AB157" s="46">
        <f t="shared" si="40"/>
        <v>0</v>
      </c>
      <c r="AC157" s="46">
        <f t="shared" si="40"/>
        <v>7</v>
      </c>
      <c r="AD157" s="46">
        <f t="shared" si="40"/>
        <v>8</v>
      </c>
      <c r="AE157" s="46">
        <f t="shared" si="40"/>
        <v>5</v>
      </c>
      <c r="AF157" s="46">
        <f t="shared" si="40"/>
        <v>0</v>
      </c>
      <c r="AG157" s="46">
        <f t="shared" si="40"/>
        <v>0</v>
      </c>
      <c r="AH157" s="46">
        <f t="shared" si="40"/>
        <v>0</v>
      </c>
      <c r="AI157" s="46">
        <f t="shared" si="40"/>
        <v>0</v>
      </c>
      <c r="AJ157" s="46">
        <f t="shared" si="40"/>
        <v>0</v>
      </c>
      <c r="AK157" s="46">
        <f t="shared" si="42"/>
        <v>93</v>
      </c>
      <c r="AL157" s="46">
        <f t="shared" si="43"/>
        <v>58</v>
      </c>
      <c r="AM157" s="46">
        <f t="shared" si="44"/>
        <v>151</v>
      </c>
    </row>
    <row r="158" spans="2:39">
      <c r="B158" s="83" t="s">
        <v>75</v>
      </c>
      <c r="C158" s="83"/>
      <c r="D158" s="84" t="s">
        <v>70</v>
      </c>
      <c r="E158" s="46">
        <f>'[1]2018-2019-2020'!OE$27</f>
        <v>0</v>
      </c>
      <c r="F158" s="46">
        <f t="shared" si="39"/>
        <v>0</v>
      </c>
      <c r="G158" s="46">
        <f t="shared" si="40"/>
        <v>0</v>
      </c>
      <c r="H158" s="46">
        <f t="shared" si="40"/>
        <v>1</v>
      </c>
      <c r="I158" s="46">
        <f t="shared" si="40"/>
        <v>15</v>
      </c>
      <c r="J158" s="46">
        <f t="shared" si="40"/>
        <v>15</v>
      </c>
      <c r="K158" s="46">
        <f t="shared" si="40"/>
        <v>20</v>
      </c>
      <c r="L158" s="46">
        <f t="shared" si="40"/>
        <v>15</v>
      </c>
      <c r="M158" s="46">
        <f t="shared" si="40"/>
        <v>3</v>
      </c>
      <c r="N158" s="46">
        <f t="shared" si="40"/>
        <v>4</v>
      </c>
      <c r="O158" s="46">
        <f t="shared" si="40"/>
        <v>17</v>
      </c>
      <c r="P158" s="46">
        <f t="shared" si="40"/>
        <v>15</v>
      </c>
      <c r="Q158" s="46">
        <f t="shared" si="40"/>
        <v>17</v>
      </c>
      <c r="R158" s="46">
        <f t="shared" si="40"/>
        <v>16</v>
      </c>
      <c r="S158" s="46">
        <f t="shared" si="40"/>
        <v>16</v>
      </c>
      <c r="T158" s="46">
        <f t="shared" si="40"/>
        <v>3</v>
      </c>
      <c r="U158" s="46">
        <f t="shared" si="40"/>
        <v>0</v>
      </c>
      <c r="V158" s="46">
        <f t="shared" si="40"/>
        <v>0</v>
      </c>
      <c r="W158" s="46">
        <f t="shared" si="40"/>
        <v>14</v>
      </c>
      <c r="X158" s="46">
        <f t="shared" si="40"/>
        <v>18</v>
      </c>
      <c r="Y158" s="46">
        <f t="shared" si="40"/>
        <v>14</v>
      </c>
      <c r="Z158" s="46">
        <f t="shared" si="40"/>
        <v>11</v>
      </c>
      <c r="AA158" s="46">
        <f t="shared" si="40"/>
        <v>6</v>
      </c>
      <c r="AB158" s="46">
        <f t="shared" si="40"/>
        <v>0</v>
      </c>
      <c r="AC158" s="46">
        <f t="shared" si="40"/>
        <v>19</v>
      </c>
      <c r="AD158" s="46">
        <f t="shared" si="40"/>
        <v>15</v>
      </c>
      <c r="AE158" s="46">
        <f t="shared" si="40"/>
        <v>14</v>
      </c>
      <c r="AF158" s="46">
        <f t="shared" si="40"/>
        <v>14</v>
      </c>
      <c r="AG158" s="46">
        <f t="shared" si="40"/>
        <v>13</v>
      </c>
      <c r="AH158" s="46">
        <f t="shared" si="40"/>
        <v>0</v>
      </c>
      <c r="AI158" s="46">
        <f t="shared" si="40"/>
        <v>0</v>
      </c>
      <c r="AJ158" s="46">
        <f t="shared" si="40"/>
        <v>0</v>
      </c>
      <c r="AK158" s="46">
        <f t="shared" si="42"/>
        <v>157</v>
      </c>
      <c r="AL158" s="46">
        <f t="shared" si="43"/>
        <v>138</v>
      </c>
      <c r="AM158" s="46">
        <f t="shared" si="44"/>
        <v>295</v>
      </c>
    </row>
    <row r="159" spans="2:39">
      <c r="B159" s="83" t="s">
        <v>76</v>
      </c>
      <c r="C159" s="83"/>
      <c r="D159" s="84" t="s">
        <v>70</v>
      </c>
      <c r="E159" s="46">
        <f>'[1]2018-2019-2020'!OE$29</f>
        <v>0</v>
      </c>
      <c r="F159" s="46">
        <f t="shared" si="39"/>
        <v>0</v>
      </c>
      <c r="G159" s="46">
        <f t="shared" si="40"/>
        <v>0</v>
      </c>
      <c r="H159" s="46">
        <f t="shared" si="40"/>
        <v>11</v>
      </c>
      <c r="I159" s="46">
        <f t="shared" si="40"/>
        <v>14</v>
      </c>
      <c r="J159" s="46">
        <f t="shared" si="40"/>
        <v>17</v>
      </c>
      <c r="K159" s="46">
        <f t="shared" si="40"/>
        <v>20</v>
      </c>
      <c r="L159" s="46">
        <f t="shared" si="40"/>
        <v>15</v>
      </c>
      <c r="M159" s="46">
        <f t="shared" si="40"/>
        <v>3</v>
      </c>
      <c r="N159" s="46">
        <f t="shared" si="40"/>
        <v>4</v>
      </c>
      <c r="O159" s="46">
        <f t="shared" si="40"/>
        <v>13</v>
      </c>
      <c r="P159" s="46">
        <f t="shared" si="40"/>
        <v>19</v>
      </c>
      <c r="Q159" s="46">
        <f t="shared" si="40"/>
        <v>16</v>
      </c>
      <c r="R159" s="46">
        <f t="shared" si="40"/>
        <v>17</v>
      </c>
      <c r="S159" s="46">
        <f t="shared" si="40"/>
        <v>11</v>
      </c>
      <c r="T159" s="46">
        <f t="shared" si="40"/>
        <v>0</v>
      </c>
      <c r="U159" s="46">
        <f t="shared" si="40"/>
        <v>0</v>
      </c>
      <c r="V159" s="46">
        <f t="shared" si="40"/>
        <v>0</v>
      </c>
      <c r="W159" s="46">
        <f t="shared" si="40"/>
        <v>20</v>
      </c>
      <c r="X159" s="46">
        <f t="shared" si="40"/>
        <v>19</v>
      </c>
      <c r="Y159" s="46">
        <f t="shared" si="40"/>
        <v>16</v>
      </c>
      <c r="Z159" s="46">
        <f t="shared" si="40"/>
        <v>7</v>
      </c>
      <c r="AA159" s="46">
        <f t="shared" si="40"/>
        <v>9</v>
      </c>
      <c r="AB159" s="46">
        <f t="shared" si="40"/>
        <v>0</v>
      </c>
      <c r="AC159" s="46">
        <f t="shared" si="40"/>
        <v>19</v>
      </c>
      <c r="AD159" s="46">
        <f t="shared" si="40"/>
        <v>15</v>
      </c>
      <c r="AE159" s="46">
        <f t="shared" si="40"/>
        <v>16</v>
      </c>
      <c r="AF159" s="46">
        <f t="shared" si="40"/>
        <v>11</v>
      </c>
      <c r="AG159" s="46">
        <f t="shared" si="40"/>
        <v>3</v>
      </c>
      <c r="AH159" s="46">
        <f t="shared" si="40"/>
        <v>0</v>
      </c>
      <c r="AI159" s="46">
        <f t="shared" si="40"/>
        <v>0</v>
      </c>
      <c r="AJ159" s="46">
        <f t="shared" si="40"/>
        <v>0</v>
      </c>
      <c r="AK159" s="46">
        <f t="shared" si="42"/>
        <v>160</v>
      </c>
      <c r="AL159" s="46">
        <f t="shared" si="43"/>
        <v>135</v>
      </c>
      <c r="AM159" s="46">
        <f t="shared" si="44"/>
        <v>295</v>
      </c>
    </row>
    <row r="160" spans="2:39">
      <c r="B160" s="83" t="s">
        <v>77</v>
      </c>
      <c r="C160" s="83"/>
      <c r="D160" s="84" t="s">
        <v>70</v>
      </c>
      <c r="E160" s="46">
        <f>'[1]2018-2019-2020'!OE$31</f>
        <v>0</v>
      </c>
      <c r="F160" s="46">
        <f t="shared" si="39"/>
        <v>0</v>
      </c>
      <c r="G160" s="46">
        <f t="shared" si="40"/>
        <v>0</v>
      </c>
      <c r="H160" s="46">
        <f t="shared" si="40"/>
        <v>0</v>
      </c>
      <c r="I160" s="46">
        <f t="shared" si="40"/>
        <v>0</v>
      </c>
      <c r="J160" s="46">
        <f t="shared" si="40"/>
        <v>0</v>
      </c>
      <c r="K160" s="46">
        <f t="shared" si="40"/>
        <v>0</v>
      </c>
      <c r="L160" s="46">
        <f t="shared" si="40"/>
        <v>0</v>
      </c>
      <c r="M160" s="46">
        <f t="shared" si="40"/>
        <v>0</v>
      </c>
      <c r="N160" s="46">
        <f t="shared" si="40"/>
        <v>0</v>
      </c>
      <c r="O160" s="46">
        <f t="shared" si="40"/>
        <v>0</v>
      </c>
      <c r="P160" s="46">
        <f t="shared" si="40"/>
        <v>0</v>
      </c>
      <c r="Q160" s="46">
        <f t="shared" si="40"/>
        <v>0</v>
      </c>
      <c r="R160" s="46">
        <f t="shared" si="40"/>
        <v>0</v>
      </c>
      <c r="S160" s="46">
        <f t="shared" si="40"/>
        <v>0</v>
      </c>
      <c r="T160" s="46">
        <f t="shared" si="40"/>
        <v>0</v>
      </c>
      <c r="U160" s="46">
        <f t="shared" si="40"/>
        <v>0</v>
      </c>
      <c r="V160" s="46">
        <f t="shared" si="40"/>
        <v>0</v>
      </c>
      <c r="W160" s="46">
        <f t="shared" si="40"/>
        <v>0</v>
      </c>
      <c r="X160" s="46">
        <f t="shared" si="40"/>
        <v>0</v>
      </c>
      <c r="Y160" s="46">
        <f t="shared" si="40"/>
        <v>0</v>
      </c>
      <c r="Z160" s="46">
        <f t="shared" si="40"/>
        <v>0</v>
      </c>
      <c r="AA160" s="46">
        <f t="shared" si="40"/>
        <v>0</v>
      </c>
      <c r="AB160" s="46">
        <f t="shared" si="40"/>
        <v>0</v>
      </c>
      <c r="AC160" s="46">
        <f t="shared" si="40"/>
        <v>0</v>
      </c>
      <c r="AD160" s="46">
        <f t="shared" si="40"/>
        <v>0</v>
      </c>
      <c r="AE160" s="46">
        <f t="shared" si="40"/>
        <v>0</v>
      </c>
      <c r="AF160" s="46">
        <f t="shared" si="40"/>
        <v>0</v>
      </c>
      <c r="AG160" s="46">
        <f t="shared" si="40"/>
        <v>0</v>
      </c>
      <c r="AH160" s="46">
        <f t="shared" si="40"/>
        <v>0</v>
      </c>
      <c r="AI160" s="46">
        <f t="shared" si="40"/>
        <v>0</v>
      </c>
      <c r="AJ160" s="46">
        <f t="shared" si="40"/>
        <v>0</v>
      </c>
      <c r="AK160" s="46">
        <f t="shared" si="42"/>
        <v>0</v>
      </c>
      <c r="AL160" s="46">
        <f t="shared" si="43"/>
        <v>0</v>
      </c>
      <c r="AM160" s="46">
        <f t="shared" si="44"/>
        <v>0</v>
      </c>
    </row>
    <row r="161" spans="2:39">
      <c r="B161" s="83" t="s">
        <v>78</v>
      </c>
      <c r="C161" s="83"/>
      <c r="D161" s="84" t="s">
        <v>70</v>
      </c>
      <c r="E161" s="46">
        <f>'[1]2018-2019-2020'!OE$32</f>
        <v>0</v>
      </c>
      <c r="F161" s="46">
        <f t="shared" si="39"/>
        <v>0</v>
      </c>
      <c r="G161" s="46">
        <f t="shared" si="40"/>
        <v>0</v>
      </c>
      <c r="H161" s="46">
        <f t="shared" si="40"/>
        <v>0</v>
      </c>
      <c r="I161" s="46">
        <f t="shared" si="40"/>
        <v>0</v>
      </c>
      <c r="J161" s="46">
        <f t="shared" si="40"/>
        <v>0</v>
      </c>
      <c r="K161" s="46">
        <f t="shared" si="40"/>
        <v>0</v>
      </c>
      <c r="L161" s="46">
        <f t="shared" si="40"/>
        <v>0</v>
      </c>
      <c r="M161" s="46">
        <f t="shared" si="40"/>
        <v>0</v>
      </c>
      <c r="N161" s="46">
        <f t="shared" si="40"/>
        <v>0</v>
      </c>
      <c r="O161" s="46">
        <f t="shared" si="40"/>
        <v>0</v>
      </c>
      <c r="P161" s="46">
        <f t="shared" si="40"/>
        <v>0</v>
      </c>
      <c r="Q161" s="46">
        <f t="shared" si="40"/>
        <v>0</v>
      </c>
      <c r="R161" s="46">
        <f t="shared" si="40"/>
        <v>0</v>
      </c>
      <c r="S161" s="46">
        <f t="shared" si="40"/>
        <v>0</v>
      </c>
      <c r="T161" s="46">
        <f t="shared" si="40"/>
        <v>0</v>
      </c>
      <c r="U161" s="46">
        <f t="shared" si="40"/>
        <v>0</v>
      </c>
      <c r="V161" s="46">
        <f t="shared" si="40"/>
        <v>0</v>
      </c>
      <c r="W161" s="46">
        <f t="shared" si="40"/>
        <v>0</v>
      </c>
      <c r="X161" s="46">
        <f t="shared" si="40"/>
        <v>0</v>
      </c>
      <c r="Y161" s="46">
        <f t="shared" si="40"/>
        <v>0</v>
      </c>
      <c r="Z161" s="46">
        <f t="shared" si="40"/>
        <v>0</v>
      </c>
      <c r="AA161" s="46">
        <f t="shared" si="40"/>
        <v>0</v>
      </c>
      <c r="AB161" s="46">
        <f t="shared" si="40"/>
        <v>0</v>
      </c>
      <c r="AC161" s="46">
        <f t="shared" si="40"/>
        <v>0</v>
      </c>
      <c r="AD161" s="46">
        <f t="shared" si="40"/>
        <v>0</v>
      </c>
      <c r="AE161" s="46">
        <f t="shared" si="40"/>
        <v>0</v>
      </c>
      <c r="AF161" s="46">
        <f t="shared" si="40"/>
        <v>0</v>
      </c>
      <c r="AG161" s="46">
        <f t="shared" si="40"/>
        <v>0</v>
      </c>
      <c r="AH161" s="46">
        <f t="shared" si="40"/>
        <v>0</v>
      </c>
      <c r="AI161" s="46">
        <f t="shared" si="40"/>
        <v>0</v>
      </c>
      <c r="AJ161" s="46">
        <f t="shared" si="40"/>
        <v>0</v>
      </c>
      <c r="AK161" s="46">
        <f t="shared" si="42"/>
        <v>0</v>
      </c>
      <c r="AL161" s="46">
        <f t="shared" si="43"/>
        <v>0</v>
      </c>
      <c r="AM161" s="46">
        <f t="shared" si="44"/>
        <v>0</v>
      </c>
    </row>
    <row r="162" spans="2:39">
      <c r="B162" s="83" t="s">
        <v>79</v>
      </c>
      <c r="C162" s="83"/>
      <c r="D162" s="84" t="s">
        <v>70</v>
      </c>
      <c r="E162" s="46">
        <f>'[1]2018-2019-2020'!OE$33</f>
        <v>0</v>
      </c>
      <c r="F162" s="46">
        <f t="shared" si="39"/>
        <v>0</v>
      </c>
      <c r="G162" s="46">
        <f t="shared" ref="G162:U162" si="45">G144-F144</f>
        <v>0</v>
      </c>
      <c r="H162" s="46">
        <f t="shared" si="45"/>
        <v>23.229999999999563</v>
      </c>
      <c r="I162" s="46">
        <f t="shared" si="45"/>
        <v>28.790000000000873</v>
      </c>
      <c r="J162" s="46">
        <f t="shared" si="45"/>
        <v>23.899999999997817</v>
      </c>
      <c r="K162" s="46">
        <f t="shared" si="45"/>
        <v>24</v>
      </c>
      <c r="L162" s="46">
        <f t="shared" si="45"/>
        <v>24</v>
      </c>
      <c r="M162" s="46">
        <f t="shared" si="45"/>
        <v>5.2400000000016007</v>
      </c>
      <c r="N162" s="46">
        <f t="shared" si="45"/>
        <v>15.559999999997672</v>
      </c>
      <c r="O162" s="46">
        <f t="shared" si="45"/>
        <v>24.030000000002474</v>
      </c>
      <c r="P162" s="46">
        <f t="shared" si="45"/>
        <v>24.009999999998399</v>
      </c>
      <c r="Q162" s="46">
        <f t="shared" si="45"/>
        <v>23.959999999999127</v>
      </c>
      <c r="R162" s="46">
        <f t="shared" si="45"/>
        <v>23.900000000001455</v>
      </c>
      <c r="S162" s="46">
        <f t="shared" si="45"/>
        <v>24.069999999999709</v>
      </c>
      <c r="T162" s="46">
        <f t="shared" si="45"/>
        <v>3.1700000000018917</v>
      </c>
      <c r="U162" s="46">
        <f t="shared" si="45"/>
        <v>0</v>
      </c>
      <c r="V162" s="46">
        <f t="shared" ref="G162:AJ166" si="46">V144-U144</f>
        <v>0</v>
      </c>
      <c r="W162" s="46">
        <f t="shared" si="46"/>
        <v>22</v>
      </c>
      <c r="X162" s="46">
        <f t="shared" si="46"/>
        <v>23.529999999998836</v>
      </c>
      <c r="Y162" s="46">
        <f t="shared" si="46"/>
        <v>24.5</v>
      </c>
      <c r="Z162" s="46">
        <f t="shared" si="46"/>
        <v>24.180000000000291</v>
      </c>
      <c r="AA162" s="46">
        <f t="shared" si="46"/>
        <v>23.319999999999709</v>
      </c>
      <c r="AB162" s="46">
        <f t="shared" si="46"/>
        <v>0</v>
      </c>
      <c r="AC162" s="46">
        <f t="shared" si="46"/>
        <v>21</v>
      </c>
      <c r="AD162" s="46">
        <f t="shared" si="46"/>
        <v>23.029999999998836</v>
      </c>
      <c r="AE162" s="46">
        <f t="shared" si="46"/>
        <v>24</v>
      </c>
      <c r="AF162" s="46">
        <f t="shared" si="46"/>
        <v>23.979999999999563</v>
      </c>
      <c r="AG162" s="46">
        <f t="shared" si="46"/>
        <v>20.970000000001164</v>
      </c>
      <c r="AH162" s="46">
        <f t="shared" si="46"/>
        <v>0</v>
      </c>
      <c r="AI162" s="46">
        <f t="shared" si="46"/>
        <v>0</v>
      </c>
      <c r="AJ162" s="46">
        <f t="shared" si="46"/>
        <v>0</v>
      </c>
      <c r="AK162" s="46">
        <f t="shared" si="42"/>
        <v>267.86000000000058</v>
      </c>
      <c r="AL162" s="46">
        <f t="shared" si="43"/>
        <v>230.5099999999984</v>
      </c>
      <c r="AM162" s="46">
        <f t="shared" si="44"/>
        <v>498.36999999999898</v>
      </c>
    </row>
    <row r="163" spans="2:39">
      <c r="B163" s="83" t="s">
        <v>80</v>
      </c>
      <c r="C163" s="83"/>
      <c r="D163" s="84" t="s">
        <v>70</v>
      </c>
      <c r="E163" s="46">
        <f>'[1]2018-2019-2020'!OE$35</f>
        <v>0</v>
      </c>
      <c r="F163" s="46">
        <f t="shared" si="39"/>
        <v>0</v>
      </c>
      <c r="G163" s="46">
        <f t="shared" si="46"/>
        <v>0</v>
      </c>
      <c r="H163" s="46">
        <f t="shared" si="46"/>
        <v>0</v>
      </c>
      <c r="I163" s="46">
        <f t="shared" si="46"/>
        <v>0</v>
      </c>
      <c r="J163" s="46">
        <f t="shared" si="46"/>
        <v>0</v>
      </c>
      <c r="K163" s="46">
        <f t="shared" si="46"/>
        <v>0</v>
      </c>
      <c r="L163" s="46">
        <f t="shared" si="46"/>
        <v>0</v>
      </c>
      <c r="M163" s="46">
        <f t="shared" si="46"/>
        <v>0</v>
      </c>
      <c r="N163" s="46">
        <f t="shared" si="46"/>
        <v>0</v>
      </c>
      <c r="O163" s="46">
        <f t="shared" si="46"/>
        <v>0</v>
      </c>
      <c r="P163" s="46">
        <f t="shared" si="46"/>
        <v>0</v>
      </c>
      <c r="Q163" s="46">
        <f t="shared" si="46"/>
        <v>0</v>
      </c>
      <c r="R163" s="46">
        <f t="shared" si="46"/>
        <v>0</v>
      </c>
      <c r="S163" s="46">
        <f t="shared" si="46"/>
        <v>0</v>
      </c>
      <c r="T163" s="46">
        <f t="shared" si="46"/>
        <v>0</v>
      </c>
      <c r="U163" s="46">
        <f t="shared" si="46"/>
        <v>0</v>
      </c>
      <c r="V163" s="46">
        <f t="shared" si="46"/>
        <v>0</v>
      </c>
      <c r="W163" s="46">
        <f t="shared" si="46"/>
        <v>0</v>
      </c>
      <c r="X163" s="46">
        <f t="shared" si="46"/>
        <v>0</v>
      </c>
      <c r="Y163" s="46">
        <f t="shared" si="46"/>
        <v>0</v>
      </c>
      <c r="Z163" s="46">
        <f t="shared" si="46"/>
        <v>0</v>
      </c>
      <c r="AA163" s="46">
        <f t="shared" si="46"/>
        <v>0</v>
      </c>
      <c r="AB163" s="46">
        <f t="shared" si="46"/>
        <v>0</v>
      </c>
      <c r="AC163" s="46">
        <f t="shared" si="46"/>
        <v>0</v>
      </c>
      <c r="AD163" s="46">
        <f t="shared" si="46"/>
        <v>0</v>
      </c>
      <c r="AE163" s="46">
        <f t="shared" si="46"/>
        <v>0</v>
      </c>
      <c r="AF163" s="46">
        <f t="shared" si="46"/>
        <v>0</v>
      </c>
      <c r="AG163" s="46">
        <f t="shared" si="46"/>
        <v>0</v>
      </c>
      <c r="AH163" s="46">
        <f t="shared" si="46"/>
        <v>0</v>
      </c>
      <c r="AI163" s="46">
        <f t="shared" si="46"/>
        <v>0</v>
      </c>
      <c r="AJ163" s="46">
        <f t="shared" si="46"/>
        <v>0</v>
      </c>
      <c r="AK163" s="46">
        <f t="shared" si="42"/>
        <v>0</v>
      </c>
      <c r="AL163" s="46">
        <f t="shared" si="43"/>
        <v>0</v>
      </c>
      <c r="AM163" s="46">
        <f t="shared" si="44"/>
        <v>0</v>
      </c>
    </row>
    <row r="164" spans="2:39">
      <c r="B164" s="83" t="s">
        <v>81</v>
      </c>
      <c r="C164" s="83"/>
      <c r="D164" s="84" t="s">
        <v>70</v>
      </c>
      <c r="E164" s="46">
        <f>'[1]2018-2019-2020'!OE$37</f>
        <v>0</v>
      </c>
      <c r="F164" s="46">
        <f t="shared" si="39"/>
        <v>0</v>
      </c>
      <c r="G164" s="46">
        <f t="shared" si="46"/>
        <v>0</v>
      </c>
      <c r="H164" s="46">
        <f t="shared" si="46"/>
        <v>0</v>
      </c>
      <c r="I164" s="46">
        <f t="shared" si="46"/>
        <v>0</v>
      </c>
      <c r="J164" s="46">
        <f t="shared" si="46"/>
        <v>0</v>
      </c>
      <c r="K164" s="46">
        <f t="shared" si="46"/>
        <v>0</v>
      </c>
      <c r="L164" s="46">
        <f t="shared" si="46"/>
        <v>0</v>
      </c>
      <c r="M164" s="46">
        <f t="shared" si="46"/>
        <v>0</v>
      </c>
      <c r="N164" s="46">
        <f t="shared" si="46"/>
        <v>0</v>
      </c>
      <c r="O164" s="46">
        <f t="shared" si="46"/>
        <v>0</v>
      </c>
      <c r="P164" s="46">
        <f t="shared" si="46"/>
        <v>0</v>
      </c>
      <c r="Q164" s="46">
        <f t="shared" si="46"/>
        <v>0</v>
      </c>
      <c r="R164" s="46">
        <f t="shared" si="46"/>
        <v>0</v>
      </c>
      <c r="S164" s="46">
        <f t="shared" si="46"/>
        <v>0</v>
      </c>
      <c r="T164" s="46">
        <f t="shared" si="46"/>
        <v>0</v>
      </c>
      <c r="U164" s="46">
        <f t="shared" si="46"/>
        <v>0</v>
      </c>
      <c r="V164" s="46">
        <f t="shared" si="46"/>
        <v>0</v>
      </c>
      <c r="W164" s="46">
        <f t="shared" si="46"/>
        <v>0</v>
      </c>
      <c r="X164" s="46">
        <f t="shared" si="46"/>
        <v>0</v>
      </c>
      <c r="Y164" s="46">
        <f t="shared" si="46"/>
        <v>0</v>
      </c>
      <c r="Z164" s="46">
        <f t="shared" si="46"/>
        <v>0</v>
      </c>
      <c r="AA164" s="46">
        <f t="shared" si="46"/>
        <v>0</v>
      </c>
      <c r="AB164" s="46">
        <f t="shared" si="46"/>
        <v>0</v>
      </c>
      <c r="AC164" s="46">
        <f t="shared" si="46"/>
        <v>0</v>
      </c>
      <c r="AD164" s="46">
        <f t="shared" si="46"/>
        <v>0</v>
      </c>
      <c r="AE164" s="46">
        <f t="shared" si="46"/>
        <v>0</v>
      </c>
      <c r="AF164" s="46">
        <f t="shared" si="46"/>
        <v>0</v>
      </c>
      <c r="AG164" s="46">
        <f t="shared" si="46"/>
        <v>0</v>
      </c>
      <c r="AH164" s="46">
        <f t="shared" si="46"/>
        <v>0</v>
      </c>
      <c r="AI164" s="46">
        <f t="shared" si="46"/>
        <v>0</v>
      </c>
      <c r="AJ164" s="46">
        <f t="shared" si="46"/>
        <v>0</v>
      </c>
      <c r="AK164" s="46">
        <f t="shared" si="42"/>
        <v>0</v>
      </c>
      <c r="AL164" s="46">
        <f t="shared" si="43"/>
        <v>0</v>
      </c>
      <c r="AM164" s="46">
        <f t="shared" si="44"/>
        <v>0</v>
      </c>
    </row>
    <row r="165" spans="2:39">
      <c r="B165" s="83" t="s">
        <v>82</v>
      </c>
      <c r="C165" s="83"/>
      <c r="D165" s="84" t="s">
        <v>70</v>
      </c>
      <c r="E165" s="46">
        <f>'[1]2018-2019-2020'!OE$38</f>
        <v>0</v>
      </c>
      <c r="F165" s="46">
        <f t="shared" si="39"/>
        <v>0</v>
      </c>
      <c r="G165" s="46">
        <f t="shared" si="46"/>
        <v>0</v>
      </c>
      <c r="H165" s="46">
        <f t="shared" si="46"/>
        <v>23.230000000003201</v>
      </c>
      <c r="I165" s="46">
        <f t="shared" si="46"/>
        <v>23.569999999999709</v>
      </c>
      <c r="J165" s="46">
        <f t="shared" si="46"/>
        <v>23.959999999999127</v>
      </c>
      <c r="K165" s="46">
        <f t="shared" si="46"/>
        <v>24.099999999998545</v>
      </c>
      <c r="L165" s="46">
        <f t="shared" si="46"/>
        <v>23.900000000001455</v>
      </c>
      <c r="M165" s="46">
        <f t="shared" si="46"/>
        <v>1.9799999999995634</v>
      </c>
      <c r="N165" s="46">
        <f t="shared" si="46"/>
        <v>15.56000000000131</v>
      </c>
      <c r="O165" s="46">
        <f t="shared" si="46"/>
        <v>24.029999999998836</v>
      </c>
      <c r="P165" s="46">
        <f t="shared" si="46"/>
        <v>24.009999999998399</v>
      </c>
      <c r="Q165" s="46">
        <f t="shared" si="46"/>
        <v>23.960000000002765</v>
      </c>
      <c r="R165" s="46">
        <f t="shared" si="46"/>
        <v>23.899999999997817</v>
      </c>
      <c r="S165" s="46">
        <f t="shared" si="46"/>
        <v>24.069999999999709</v>
      </c>
      <c r="T165" s="46">
        <f t="shared" si="46"/>
        <v>2.5400000000008731</v>
      </c>
      <c r="U165" s="46">
        <f t="shared" si="46"/>
        <v>0</v>
      </c>
      <c r="V165" s="46">
        <f t="shared" si="46"/>
        <v>0</v>
      </c>
      <c r="W165" s="46">
        <f t="shared" si="46"/>
        <v>22.240000000001601</v>
      </c>
      <c r="X165" s="46">
        <f t="shared" si="46"/>
        <v>23.93999999999869</v>
      </c>
      <c r="Y165" s="46">
        <f t="shared" si="46"/>
        <v>24.090000000000146</v>
      </c>
      <c r="Z165" s="46">
        <f t="shared" si="46"/>
        <v>24.150000000001455</v>
      </c>
      <c r="AA165" s="46">
        <f t="shared" si="46"/>
        <v>25.599999999998545</v>
      </c>
      <c r="AB165" s="46">
        <f t="shared" si="46"/>
        <v>0</v>
      </c>
      <c r="AC165" s="46">
        <f t="shared" si="46"/>
        <v>22.319999999999709</v>
      </c>
      <c r="AD165" s="46">
        <f t="shared" si="46"/>
        <v>24.069999999999709</v>
      </c>
      <c r="AE165" s="46">
        <f t="shared" si="46"/>
        <v>165179</v>
      </c>
      <c r="AF165" s="46">
        <f t="shared" si="46"/>
        <v>-165131.05000000002</v>
      </c>
      <c r="AG165" s="46">
        <f t="shared" si="46"/>
        <v>21.090000000000146</v>
      </c>
      <c r="AH165" s="46">
        <f t="shared" si="46"/>
        <v>0</v>
      </c>
      <c r="AI165" s="46">
        <f t="shared" si="46"/>
        <v>0</v>
      </c>
      <c r="AJ165" s="46">
        <f t="shared" si="46"/>
        <v>0</v>
      </c>
      <c r="AK165" s="46">
        <f t="shared" si="42"/>
        <v>258.81000000000131</v>
      </c>
      <c r="AL165" s="46">
        <f t="shared" si="43"/>
        <v>235.44999999998618</v>
      </c>
      <c r="AM165" s="46">
        <f t="shared" si="44"/>
        <v>494.25999999998749</v>
      </c>
    </row>
    <row r="166" spans="2:39">
      <c r="B166" s="83" t="s">
        <v>83</v>
      </c>
      <c r="C166" s="83"/>
      <c r="D166" s="84" t="s">
        <v>70</v>
      </c>
      <c r="E166" s="46">
        <f>'[1]2018-2019-2020'!OE$40</f>
        <v>0</v>
      </c>
      <c r="F166" s="46">
        <f t="shared" si="39"/>
        <v>0</v>
      </c>
      <c r="G166" s="46">
        <f t="shared" si="46"/>
        <v>0</v>
      </c>
      <c r="H166" s="46">
        <f t="shared" si="46"/>
        <v>0</v>
      </c>
      <c r="I166" s="46">
        <f t="shared" si="46"/>
        <v>0</v>
      </c>
      <c r="J166" s="46">
        <f t="shared" si="46"/>
        <v>0</v>
      </c>
      <c r="K166" s="46">
        <f t="shared" si="46"/>
        <v>0</v>
      </c>
      <c r="L166" s="46">
        <f t="shared" si="46"/>
        <v>0</v>
      </c>
      <c r="M166" s="46">
        <f t="shared" si="46"/>
        <v>0</v>
      </c>
      <c r="N166" s="46">
        <f t="shared" si="46"/>
        <v>0</v>
      </c>
      <c r="O166" s="46">
        <f t="shared" si="46"/>
        <v>0</v>
      </c>
      <c r="P166" s="46">
        <f t="shared" si="46"/>
        <v>0</v>
      </c>
      <c r="Q166" s="46">
        <f t="shared" si="46"/>
        <v>0</v>
      </c>
      <c r="R166" s="46">
        <f t="shared" si="46"/>
        <v>0</v>
      </c>
      <c r="S166" s="46">
        <f t="shared" si="46"/>
        <v>0</v>
      </c>
      <c r="T166" s="46">
        <f t="shared" si="46"/>
        <v>0</v>
      </c>
      <c r="U166" s="46">
        <f t="shared" si="46"/>
        <v>0</v>
      </c>
      <c r="V166" s="46">
        <f t="shared" si="46"/>
        <v>0</v>
      </c>
      <c r="W166" s="46">
        <f t="shared" si="46"/>
        <v>0</v>
      </c>
      <c r="X166" s="46">
        <f t="shared" si="46"/>
        <v>0</v>
      </c>
      <c r="Y166" s="46">
        <f t="shared" si="46"/>
        <v>0</v>
      </c>
      <c r="Z166" s="46">
        <f t="shared" si="46"/>
        <v>0</v>
      </c>
      <c r="AA166" s="46">
        <f t="shared" si="46"/>
        <v>0</v>
      </c>
      <c r="AB166" s="46">
        <f t="shared" si="46"/>
        <v>0</v>
      </c>
      <c r="AC166" s="46">
        <f t="shared" si="46"/>
        <v>0</v>
      </c>
      <c r="AD166" s="46">
        <f t="shared" si="46"/>
        <v>0</v>
      </c>
      <c r="AE166" s="46">
        <f t="shared" si="46"/>
        <v>0</v>
      </c>
      <c r="AF166" s="46">
        <f t="shared" si="46"/>
        <v>0</v>
      </c>
      <c r="AG166" s="46">
        <f t="shared" si="46"/>
        <v>0</v>
      </c>
      <c r="AH166" s="46">
        <f t="shared" si="46"/>
        <v>0</v>
      </c>
      <c r="AI166" s="46">
        <f t="shared" si="46"/>
        <v>0</v>
      </c>
      <c r="AJ166" s="46">
        <f t="shared" si="46"/>
        <v>0</v>
      </c>
      <c r="AK166" s="46">
        <f t="shared" si="42"/>
        <v>0</v>
      </c>
      <c r="AL166" s="46">
        <f t="shared" si="43"/>
        <v>0</v>
      </c>
      <c r="AM166" s="46">
        <f t="shared" si="44"/>
        <v>0</v>
      </c>
    </row>
    <row r="167" spans="2:39" outlineLevel="2"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2:39" outlineLevel="2"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2:39" outlineLevel="2"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2:39" outlineLevel="2"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2:39" outlineLevel="2"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2:39" outlineLevel="2"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2:39" outlineLevel="2"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2:39" outlineLevel="2"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2:39" outlineLevel="2"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2:39" outlineLevel="2"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2:28" outlineLevel="2"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2:28" outlineLevel="2"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2:28" outlineLevel="2"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2:28" outlineLevel="2"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2:28" outlineLevel="2"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2:28" outlineLevel="2"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2:28" outlineLevel="2"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2:28" outlineLevel="2"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2:28" outlineLevel="2"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2:28" outlineLevel="2"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2:28" outlineLevel="2"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2:28"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2:28"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2:28"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2:28"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2:28"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2:28"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2:28"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2:28"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2:28"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2:28"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2:28"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2:28"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2:28"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2:28"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2:28"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2:28"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2:28"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2:28"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2:28"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2:28"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2:28"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2:28"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2:28"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2:28"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2:28"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2:28"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2:28"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2:28"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2:28"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2:28"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2:28"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2:28"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2:28"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2:28"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2:28"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2:28"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2:28"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2:28"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2:28"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2:28"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2:28"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2:28"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2:28"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2:28"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2:28"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2:28"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2:28"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2:28"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2:28"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2:28"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2:28"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2:28"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2:28"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2:28"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2:28"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2:28"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2:28"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2:28"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2:28"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2:28"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2:28"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2:28"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2:28"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2:28"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2:28"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2:28"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2:28"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2:28"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2:28"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2:28"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2:28"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2:28"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2:28"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2:28"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2:28"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2:28"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2:28"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2:28"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2:28"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2:28"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2:28"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2:28"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2:28"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2:28"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2:28"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2:28"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2:28"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2:28"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2:28"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2:28"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2:28"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2:28"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2:28"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2:28"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2:28"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2:28"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2:28"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2:28"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2:28"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2:28"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2:28"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2:28"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2:28"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2:28"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2:28"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2:28"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2:28"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2:28"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2:28"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2:28"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2:28"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2:28"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2:28"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2:28"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2:28"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2:28"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2:28"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2:28"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2:28"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2:28"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2:28"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2:28"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2:28"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2:28"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2:28"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2:28"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2:28"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2:28"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2:28"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2:28"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2:28"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2:28"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2:28"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2:28"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2:28"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2:28"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2:28"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2:28"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2:28"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2:28"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2:28"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2:28"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2:28"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2:28"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2:28"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2:28"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2:28"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2:28"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2:28"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2:28"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2:28"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2:28"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2:28"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2:28"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2:28"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2:28"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2:28"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2:28"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2:28"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2:28"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2:28"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2:28"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2:28"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2:28"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2:28"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2:28"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2:28"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2:28"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2:28"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2:28"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2:28"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2:28"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2:28"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2:28"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2:28"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2:28"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2:28"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2:28"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2:28"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2:28"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2:28"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2:28"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2:28"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2:28"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2:28"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2:28"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2:28"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2:28"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2:28"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2:28"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2:28"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2:28"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2:28"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2:28"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2:28"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2:28"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2:28"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2:28"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2:28"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2:28"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2:28"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2:28"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2:28"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2:28"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2:28"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2:28"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2:28"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2:28"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2:28"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2:28"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2:28"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2:28"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2:28"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2:28"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2:28"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2:28"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2:28"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2:28"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2:28"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2:28"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2:28"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2:28"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2:28"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2:28"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2:28"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2:28"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2:28"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2:28"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2:28"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2:28"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2:28"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2:28"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2:28"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2:28"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2:28"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2:28"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2:28"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2:28"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2:28"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2:28"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2:28"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2:28"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2:28"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2:28"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2:28"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2:28"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2:28"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2:28"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2:28"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2:28"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2:28"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2:28"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2:28"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2:28"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2:28"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2:28"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2:28"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2:28"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2:28"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2:28"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2:28"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2:28"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2:28"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2:28"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2:28"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2:28"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2:28"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2:28"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2:28"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2:28"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2:28"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2:28"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2:28"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2:28"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2:28"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2:28"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2:28"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2:28"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2:28"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2:28"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2:28"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2:28"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2:28"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2:28"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2:28"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2:28"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2:28"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2:28"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2:28"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2:28"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2:28"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2:28"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2:28"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2:28"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2:28"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2:28"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2:28"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2:28"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2:28"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2:28"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2:28"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2:28"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2:28"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2:28"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2:28"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2:28"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2:28"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2:28"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2:28"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2:28"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2:28"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2:28"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2:28"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2:28"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2:28"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2:28"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2:28"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2:28"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2:28"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2:28"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2:28"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2:28"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2:28"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2:28"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2:28"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2:28"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2:28"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2:28"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2:28"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2:28"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2:28"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2:28"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2:28"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2:28"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2:28"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2:28"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2:28"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2:28"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2:28"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2:28"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2:28"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2:28"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2:28"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2:28"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2:28"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2:28"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2:28"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2:28"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2:28"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2:28"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2:28"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2:28"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2:28"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2:28"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2:28"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2:28"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2:28"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2:28"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2:28"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2:28"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2:28"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2:28"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2:28"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2:28"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2:28"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2:28"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2:28"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2:28"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2:28"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2:28"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2:28"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2:28"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2:28"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2:28"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2:28"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2:28"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2:28"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2:28"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2:28"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2:28"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2:28"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2:28"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2:28"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2:28"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2:28"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2:28"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2:28"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2:28"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2:28"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2:28"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2:28"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2:28"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2:28"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2:28"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2:28"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2:28"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2:28"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2:28"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2:28"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2:28"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2:28"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2:28"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2:28"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2:28"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2:28"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2:28"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2:28"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2:28"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2:28"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2:28"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2:28"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2:28"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2:28"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2:28"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2:28"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2:28"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2:28"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2:28"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2:28"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2:28"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2:28"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2:28"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2:28"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2:28"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2:28"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2:28"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2:28"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2:28"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2:28"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2:28"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2:28"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2:28"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2:28"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2:28"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2:28"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2:28"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2:28"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2:28"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2:28"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2:28"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2:28"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2:28"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2:28"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2:28"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2:28"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2:28"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2:28"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2:28"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2:28"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2:28"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2:28"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2:28"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2:28"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</sheetData>
  <mergeCells count="108">
    <mergeCell ref="AM151:AM152"/>
    <mergeCell ref="B115:B116"/>
    <mergeCell ref="C115:C116"/>
    <mergeCell ref="D115:D116"/>
    <mergeCell ref="E115:E116"/>
    <mergeCell ref="F115:F116"/>
    <mergeCell ref="G115:G116"/>
    <mergeCell ref="AI115:AI116"/>
    <mergeCell ref="AJ115:AJ116"/>
    <mergeCell ref="B133:B134"/>
    <mergeCell ref="C133:C134"/>
    <mergeCell ref="D133:D134"/>
    <mergeCell ref="E133:E134"/>
    <mergeCell ref="F133:F134"/>
    <mergeCell ref="Z115:Z116"/>
    <mergeCell ref="AA115:AA116"/>
    <mergeCell ref="AB115:AB116"/>
    <mergeCell ref="AC115:AC116"/>
    <mergeCell ref="AD115:AD116"/>
    <mergeCell ref="AE115:AE116"/>
    <mergeCell ref="T115:T116"/>
    <mergeCell ref="U115:U116"/>
    <mergeCell ref="V115:V116"/>
    <mergeCell ref="W115:W116"/>
    <mergeCell ref="V133:V134"/>
    <mergeCell ref="W133:W134"/>
    <mergeCell ref="X133:X134"/>
    <mergeCell ref="M133:M134"/>
    <mergeCell ref="N133:N134"/>
    <mergeCell ref="O133:O134"/>
    <mergeCell ref="P133:P134"/>
    <mergeCell ref="Q133:Q134"/>
    <mergeCell ref="R133:R134"/>
    <mergeCell ref="G133:G134"/>
    <mergeCell ref="H133:H134"/>
    <mergeCell ref="I133:I134"/>
    <mergeCell ref="J133:J134"/>
    <mergeCell ref="K133:K134"/>
    <mergeCell ref="L133:L134"/>
    <mergeCell ref="S133:S134"/>
    <mergeCell ref="T133:T134"/>
    <mergeCell ref="U133:U134"/>
    <mergeCell ref="AF115:AF116"/>
    <mergeCell ref="AG115:AG116"/>
    <mergeCell ref="AH115:AH116"/>
    <mergeCell ref="S115:S116"/>
    <mergeCell ref="H115:H116"/>
    <mergeCell ref="I115:I116"/>
    <mergeCell ref="J115:J116"/>
    <mergeCell ref="K115:K116"/>
    <mergeCell ref="L115:L116"/>
    <mergeCell ref="M115:M116"/>
    <mergeCell ref="Y115:Y116"/>
    <mergeCell ref="N115:N116"/>
    <mergeCell ref="O115:O116"/>
    <mergeCell ref="P115:P116"/>
    <mergeCell ref="Q115:Q116"/>
    <mergeCell ref="R115:R116"/>
    <mergeCell ref="X115:X116"/>
    <mergeCell ref="AE133:AE134"/>
    <mergeCell ref="AF133:AF134"/>
    <mergeCell ref="AG133:AG134"/>
    <mergeCell ref="AH133:AH134"/>
    <mergeCell ref="AI133:AI134"/>
    <mergeCell ref="AJ133:AJ134"/>
    <mergeCell ref="Y133:Y134"/>
    <mergeCell ref="Z133:Z134"/>
    <mergeCell ref="AA133:AA134"/>
    <mergeCell ref="AB133:AB134"/>
    <mergeCell ref="AC133:AC134"/>
    <mergeCell ref="AD133:AD134"/>
    <mergeCell ref="H151:H152"/>
    <mergeCell ref="I151:I152"/>
    <mergeCell ref="J151:J152"/>
    <mergeCell ref="K151:K152"/>
    <mergeCell ref="L151:L152"/>
    <mergeCell ref="M151:M152"/>
    <mergeCell ref="B151:B152"/>
    <mergeCell ref="C151:C152"/>
    <mergeCell ref="D151:D152"/>
    <mergeCell ref="E151:E152"/>
    <mergeCell ref="F151:F152"/>
    <mergeCell ref="G151:G152"/>
    <mergeCell ref="T151:T152"/>
    <mergeCell ref="U151:U152"/>
    <mergeCell ref="V151:V152"/>
    <mergeCell ref="W151:W152"/>
    <mergeCell ref="X151:X152"/>
    <mergeCell ref="Y151:Y152"/>
    <mergeCell ref="N151:N152"/>
    <mergeCell ref="O151:O152"/>
    <mergeCell ref="P151:P152"/>
    <mergeCell ref="Q151:Q152"/>
    <mergeCell ref="R151:R152"/>
    <mergeCell ref="S151:S152"/>
    <mergeCell ref="AL151:AL152"/>
    <mergeCell ref="AF151:AF152"/>
    <mergeCell ref="AG151:AG152"/>
    <mergeCell ref="AH151:AH152"/>
    <mergeCell ref="AI151:AI152"/>
    <mergeCell ref="AJ151:AJ152"/>
    <mergeCell ref="AK151:AK152"/>
    <mergeCell ref="Z151:Z152"/>
    <mergeCell ref="AA151:AA152"/>
    <mergeCell ref="AB151:AB152"/>
    <mergeCell ref="AC151:AC152"/>
    <mergeCell ref="AD151:AD152"/>
    <mergeCell ref="AE151:AE152"/>
  </mergeCells>
  <phoneticPr fontId="17" type="noConversion"/>
  <conditionalFormatting sqref="F84:AJ84">
    <cfRule type="dataBar" priority="74">
      <dataBar>
        <cfvo type="min" val="0"/>
        <cfvo type="max" val="0"/>
        <color rgb="FF638EC6"/>
      </dataBar>
    </cfRule>
  </conditionalFormatting>
  <conditionalFormatting sqref="G101:AJ104">
    <cfRule type="cellIs" dxfId="114" priority="71" operator="equal">
      <formula>3</formula>
    </cfRule>
    <cfRule type="cellIs" dxfId="113" priority="72" operator="equal">
      <formula>2</formula>
    </cfRule>
    <cfRule type="cellIs" dxfId="112" priority="73" operator="equal">
      <formula>1</formula>
    </cfRule>
  </conditionalFormatting>
  <conditionalFormatting sqref="F83:AJ83">
    <cfRule type="dataBar" priority="70">
      <dataBar>
        <cfvo type="min" val="0"/>
        <cfvo type="max" val="0"/>
        <color rgb="FF638EC6"/>
      </dataBar>
    </cfRule>
  </conditionalFormatting>
  <conditionalFormatting sqref="F101:AJ104">
    <cfRule type="cellIs" dxfId="111" priority="67" operator="equal">
      <formula>3</formula>
    </cfRule>
    <cfRule type="cellIs" dxfId="110" priority="68" operator="equal">
      <formula>2</formula>
    </cfRule>
    <cfRule type="cellIs" dxfId="109" priority="69" operator="equal">
      <formula>1</formula>
    </cfRule>
  </conditionalFormatting>
  <conditionalFormatting sqref="F101:AJ104">
    <cfRule type="cellIs" dxfId="108" priority="64" operator="equal">
      <formula>3</formula>
    </cfRule>
    <cfRule type="cellIs" dxfId="107" priority="65" operator="equal">
      <formula>2</formula>
    </cfRule>
    <cfRule type="cellIs" dxfId="106" priority="66" operator="equal">
      <formula>1</formula>
    </cfRule>
  </conditionalFormatting>
  <conditionalFormatting sqref="F101:AJ104">
    <cfRule type="cellIs" dxfId="105" priority="61" operator="equal">
      <formula>3</formula>
    </cfRule>
    <cfRule type="cellIs" dxfId="104" priority="62" operator="equal">
      <formula>2</formula>
    </cfRule>
    <cfRule type="cellIs" dxfId="103" priority="63" operator="equal">
      <formula>1</formula>
    </cfRule>
  </conditionalFormatting>
  <conditionalFormatting sqref="F101:AJ104">
    <cfRule type="cellIs" dxfId="102" priority="58" operator="equal">
      <formula>3</formula>
    </cfRule>
    <cfRule type="cellIs" dxfId="101" priority="59" operator="equal">
      <formula>2</formula>
    </cfRule>
    <cfRule type="cellIs" dxfId="100" priority="60" operator="equal">
      <formula>1</formula>
    </cfRule>
  </conditionalFormatting>
  <conditionalFormatting sqref="F75:AJ75">
    <cfRule type="dataBar" priority="57">
      <dataBar>
        <cfvo type="min" val="0"/>
        <cfvo type="max" val="0"/>
        <color rgb="FF63C384"/>
      </dataBar>
      <extLst xmlns:x14="http://schemas.microsoft.com/office/spreadsheetml/2009/9/main">
        <ext uri="{B025F937-C7B1-47D3-B67F-A62EFF666E3E}">
          <x14:id>{E874A0F0-0189-427C-8CAC-16D5F97AA3A5}</x14:id>
        </ext>
      </extLst>
    </cfRule>
  </conditionalFormatting>
  <conditionalFormatting sqref="F105:AJ105">
    <cfRule type="containsText" dxfId="99" priority="53" operator="containsText" text="OFF">
      <formula>NOT(ISERROR(SEARCH("OFF",F105)))</formula>
    </cfRule>
    <cfRule type="containsText" dxfId="98" priority="54" operator="containsText" text="NFI&amp;HNI">
      <formula>NOT(ISERROR(SEARCH("NFI&amp;HNI",F105)))</formula>
    </cfRule>
    <cfRule type="containsText" dxfId="97" priority="55" operator="containsText" text="HNI">
      <formula>NOT(ISERROR(SEARCH("HNI",F105)))</formula>
    </cfRule>
    <cfRule type="containsText" dxfId="96" priority="56" operator="containsText" text="NFI">
      <formula>NOT(ISERROR(SEARCH("NFI",F105)))</formula>
    </cfRule>
  </conditionalFormatting>
  <conditionalFormatting sqref="E107">
    <cfRule type="containsText" dxfId="95" priority="49" operator="containsText" text="OFF">
      <formula>NOT(ISERROR(SEARCH("OFF",E107)))</formula>
    </cfRule>
    <cfRule type="containsText" dxfId="94" priority="50" operator="containsText" text="NFI&amp;HNI">
      <formula>NOT(ISERROR(SEARCH("NFI&amp;HNI",E107)))</formula>
    </cfRule>
    <cfRule type="containsText" dxfId="93" priority="51" operator="containsText" text="HNI">
      <formula>NOT(ISERROR(SEARCH("HNI",E107)))</formula>
    </cfRule>
    <cfRule type="containsText" dxfId="92" priority="52" operator="containsText" text="NFI">
      <formula>NOT(ISERROR(SEARCH("NFI",E107)))</formula>
    </cfRule>
  </conditionalFormatting>
  <conditionalFormatting sqref="E108">
    <cfRule type="containsText" dxfId="91" priority="45" operator="containsText" text="OFF">
      <formula>NOT(ISERROR(SEARCH("OFF",E108)))</formula>
    </cfRule>
    <cfRule type="containsText" dxfId="90" priority="46" operator="containsText" text="NFI&amp;HNI">
      <formula>NOT(ISERROR(SEARCH("NFI&amp;HNI",E108)))</formula>
    </cfRule>
    <cfRule type="containsText" dxfId="89" priority="47" operator="containsText" text="HNI">
      <formula>NOT(ISERROR(SEARCH("HNI",E108)))</formula>
    </cfRule>
    <cfRule type="containsText" dxfId="88" priority="48" operator="containsText" text="NFI">
      <formula>NOT(ISERROR(SEARCH("NFI",E108)))</formula>
    </cfRule>
  </conditionalFormatting>
  <conditionalFormatting sqref="E110">
    <cfRule type="containsText" dxfId="87" priority="41" operator="containsText" text="OFF">
      <formula>NOT(ISERROR(SEARCH("OFF",E110)))</formula>
    </cfRule>
    <cfRule type="containsText" dxfId="86" priority="42" operator="containsText" text="NFI&amp;HNI">
      <formula>NOT(ISERROR(SEARCH("NFI&amp;HNI",E110)))</formula>
    </cfRule>
    <cfRule type="containsText" dxfId="85" priority="43" operator="containsText" text="HNI">
      <formula>NOT(ISERROR(SEARCH("HNI",E110)))</formula>
    </cfRule>
    <cfRule type="containsText" dxfId="84" priority="44" operator="containsText" text="NFI">
      <formula>NOT(ISERROR(SEARCH("NFI",E110)))</formula>
    </cfRule>
  </conditionalFormatting>
  <conditionalFormatting sqref="E109">
    <cfRule type="containsText" dxfId="83" priority="37" operator="containsText" text="OFF">
      <formula>NOT(ISERROR(SEARCH("OFF",E109)))</formula>
    </cfRule>
    <cfRule type="containsText" dxfId="82" priority="38" operator="containsText" text="NFI&amp;HNI">
      <formula>NOT(ISERROR(SEARCH("NFI&amp;HNI",E109)))</formula>
    </cfRule>
    <cfRule type="containsText" dxfId="81" priority="39" operator="containsText" text="HNI">
      <formula>NOT(ISERROR(SEARCH("HNI",E109)))</formula>
    </cfRule>
    <cfRule type="containsText" dxfId="80" priority="40" operator="containsText" text="NFI">
      <formula>NOT(ISERROR(SEARCH("NFI",E109)))</formula>
    </cfRule>
  </conditionalFormatting>
  <conditionalFormatting sqref="G105">
    <cfRule type="containsText" dxfId="79" priority="33" operator="containsText" text="OFF">
      <formula>NOT(ISERROR(SEARCH("OFF",G105)))</formula>
    </cfRule>
    <cfRule type="containsText" dxfId="78" priority="34" operator="containsText" text="NFI&amp;HNI">
      <formula>NOT(ISERROR(SEARCH("NFI&amp;HNI",G105)))</formula>
    </cfRule>
    <cfRule type="containsText" dxfId="77" priority="35" operator="containsText" text="HNI">
      <formula>NOT(ISERROR(SEARCH("HNI",G105)))</formula>
    </cfRule>
    <cfRule type="containsText" dxfId="76" priority="36" operator="containsText" text="NFI">
      <formula>NOT(ISERROR(SEARCH("NFI",G105)))</formula>
    </cfRule>
  </conditionalFormatting>
  <conditionalFormatting sqref="J105">
    <cfRule type="containsText" dxfId="75" priority="29" operator="containsText" text="OFF">
      <formula>NOT(ISERROR(SEARCH("OFF",J105)))</formula>
    </cfRule>
    <cfRule type="containsText" dxfId="74" priority="30" operator="containsText" text="NFI&amp;HNI">
      <formula>NOT(ISERROR(SEARCH("NFI&amp;HNI",J105)))</formula>
    </cfRule>
    <cfRule type="containsText" dxfId="73" priority="31" operator="containsText" text="HNI">
      <formula>NOT(ISERROR(SEARCH("HNI",J105)))</formula>
    </cfRule>
    <cfRule type="containsText" dxfId="72" priority="32" operator="containsText" text="NFI">
      <formula>NOT(ISERROR(SEARCH("NFI",J105)))</formula>
    </cfRule>
  </conditionalFormatting>
  <conditionalFormatting sqref="J105">
    <cfRule type="containsText" dxfId="71" priority="25" operator="containsText" text="OFF">
      <formula>NOT(ISERROR(SEARCH("OFF",J105)))</formula>
    </cfRule>
    <cfRule type="containsText" dxfId="70" priority="26" operator="containsText" text="NFI&amp;HNI">
      <formula>NOT(ISERROR(SEARCH("NFI&amp;HNI",J105)))</formula>
    </cfRule>
    <cfRule type="containsText" dxfId="69" priority="27" operator="containsText" text="HNI">
      <formula>NOT(ISERROR(SEARCH("HNI",J105)))</formula>
    </cfRule>
    <cfRule type="containsText" dxfId="68" priority="28" operator="containsText" text="NFI">
      <formula>NOT(ISERROR(SEARCH("NFI",J105)))</formula>
    </cfRule>
  </conditionalFormatting>
  <conditionalFormatting sqref="K105">
    <cfRule type="containsText" dxfId="67" priority="21" operator="containsText" text="OFF">
      <formula>NOT(ISERROR(SEARCH("OFF",K105)))</formula>
    </cfRule>
    <cfRule type="containsText" dxfId="66" priority="22" operator="containsText" text="NFI&amp;HNI">
      <formula>NOT(ISERROR(SEARCH("NFI&amp;HNI",K105)))</formula>
    </cfRule>
    <cfRule type="containsText" dxfId="65" priority="23" operator="containsText" text="HNI">
      <formula>NOT(ISERROR(SEARCH("HNI",K105)))</formula>
    </cfRule>
    <cfRule type="containsText" dxfId="64" priority="24" operator="containsText" text="NFI">
      <formula>NOT(ISERROR(SEARCH("NFI",K105)))</formula>
    </cfRule>
  </conditionalFormatting>
  <conditionalFormatting sqref="M105">
    <cfRule type="containsText" dxfId="63" priority="17" operator="containsText" text="OFF">
      <formula>NOT(ISERROR(SEARCH("OFF",M105)))</formula>
    </cfRule>
    <cfRule type="containsText" dxfId="62" priority="18" operator="containsText" text="NFI&amp;HNI">
      <formula>NOT(ISERROR(SEARCH("NFI&amp;HNI",M105)))</formula>
    </cfRule>
    <cfRule type="containsText" dxfId="61" priority="19" operator="containsText" text="HNI">
      <formula>NOT(ISERROR(SEARCH("HNI",M105)))</formula>
    </cfRule>
    <cfRule type="containsText" dxfId="60" priority="20" operator="containsText" text="NFI">
      <formula>NOT(ISERROR(SEARCH("NFI",M105)))</formula>
    </cfRule>
  </conditionalFormatting>
  <conditionalFormatting sqref="N105">
    <cfRule type="containsText" dxfId="59" priority="13" operator="containsText" text="OFF">
      <formula>NOT(ISERROR(SEARCH("OFF",N105)))</formula>
    </cfRule>
    <cfRule type="containsText" dxfId="58" priority="14" operator="containsText" text="NFI&amp;HNI">
      <formula>NOT(ISERROR(SEARCH("NFI&amp;HNI",N105)))</formula>
    </cfRule>
    <cfRule type="containsText" dxfId="57" priority="15" operator="containsText" text="HNI">
      <formula>NOT(ISERROR(SEARCH("HNI",N105)))</formula>
    </cfRule>
    <cfRule type="containsText" dxfId="56" priority="16" operator="containsText" text="NFI">
      <formula>NOT(ISERROR(SEARCH("NFI",N105)))</formula>
    </cfRule>
  </conditionalFormatting>
  <conditionalFormatting sqref="U105">
    <cfRule type="containsText" dxfId="55" priority="9" operator="containsText" text="OFF">
      <formula>NOT(ISERROR(SEARCH("OFF",U105)))</formula>
    </cfRule>
    <cfRule type="containsText" dxfId="54" priority="10" operator="containsText" text="NFI&amp;HNI">
      <formula>NOT(ISERROR(SEARCH("NFI&amp;HNI",U105)))</formula>
    </cfRule>
    <cfRule type="containsText" dxfId="53" priority="11" operator="containsText" text="HNI">
      <formula>NOT(ISERROR(SEARCH("HNI",U105)))</formula>
    </cfRule>
    <cfRule type="containsText" dxfId="52" priority="12" operator="containsText" text="NFI">
      <formula>NOT(ISERROR(SEARCH("NFI",U105)))</formula>
    </cfRule>
  </conditionalFormatting>
  <conditionalFormatting sqref="AB105">
    <cfRule type="containsText" dxfId="51" priority="5" operator="containsText" text="OFF">
      <formula>NOT(ISERROR(SEARCH("OFF",AB105)))</formula>
    </cfRule>
    <cfRule type="containsText" dxfId="50" priority="6" operator="containsText" text="NFI&amp;HNI">
      <formula>NOT(ISERROR(SEARCH("NFI&amp;HNI",AB105)))</formula>
    </cfRule>
    <cfRule type="containsText" dxfId="49" priority="7" operator="containsText" text="HNI">
      <formula>NOT(ISERROR(SEARCH("HNI",AB105)))</formula>
    </cfRule>
    <cfRule type="containsText" dxfId="48" priority="8" operator="containsText" text="NFI">
      <formula>NOT(ISERROR(SEARCH("NFI",AB105)))</formula>
    </cfRule>
  </conditionalFormatting>
  <conditionalFormatting sqref="AH105">
    <cfRule type="containsText" dxfId="47" priority="1" operator="containsText" text="OFF">
      <formula>NOT(ISERROR(SEARCH("OFF",AH105)))</formula>
    </cfRule>
    <cfRule type="containsText" dxfId="46" priority="2" operator="containsText" text="NFI&amp;HNI">
      <formula>NOT(ISERROR(SEARCH("NFI&amp;HNI",AH105)))</formula>
    </cfRule>
    <cfRule type="containsText" dxfId="45" priority="3" operator="containsText" text="HNI">
      <formula>NOT(ISERROR(SEARCH("HNI",AH105)))</formula>
    </cfRule>
    <cfRule type="containsText" dxfId="44" priority="4" operator="containsText" text="NFI">
      <formula>NOT(ISERROR(SEARCH("NFI",AH105)))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legacyDrawing r:id="rId3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dataBar" id="{E874A0F0-0189-427C-8CAC-16D5F97AA3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F75:AJ75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N640"/>
  <sheetViews>
    <sheetView topLeftCell="A118" zoomScale="70" zoomScaleNormal="70" workbookViewId="0">
      <pane xSplit="2" topLeftCell="AA1" activePane="topRight" state="frozen"/>
      <selection pane="topRight" activeCell="F117" sqref="F117:AJ130"/>
    </sheetView>
  </sheetViews>
  <sheetFormatPr defaultColWidth="9.140625" defaultRowHeight="15" outlineLevelRow="3"/>
  <cols>
    <col min="1" max="1" width="9.140625" style="1"/>
    <col min="2" max="2" width="61.85546875" style="14" customWidth="1"/>
    <col min="3" max="3" width="15.5703125" style="14" customWidth="1"/>
    <col min="4" max="17" width="20.7109375" style="15" customWidth="1"/>
    <col min="18" max="18" width="17.7109375" style="15" customWidth="1"/>
    <col min="19" max="21" width="17.7109375" style="14" customWidth="1"/>
    <col min="22" max="37" width="17.7109375" style="1" customWidth="1"/>
    <col min="38" max="38" width="12.5703125" style="1" bestFit="1" customWidth="1"/>
    <col min="39" max="16384" width="9.140625" style="1"/>
  </cols>
  <sheetData>
    <row r="1" spans="2:36" outlineLevel="1">
      <c r="B1" s="16"/>
      <c r="C1" s="16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2:36" outlineLevel="1">
      <c r="B2" s="43" t="s">
        <v>35</v>
      </c>
      <c r="C2" s="43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36" outlineLevel="1">
      <c r="B3" s="16"/>
      <c r="C3" s="16"/>
      <c r="D3" s="20"/>
      <c r="E3" s="20"/>
      <c r="F3" s="80" t="s">
        <v>60</v>
      </c>
      <c r="G3" s="80" t="s">
        <v>61</v>
      </c>
      <c r="H3" s="80" t="s">
        <v>55</v>
      </c>
      <c r="I3" s="80" t="s">
        <v>56</v>
      </c>
      <c r="J3" s="80" t="s">
        <v>57</v>
      </c>
      <c r="K3" s="80" t="s">
        <v>58</v>
      </c>
      <c r="L3" s="80" t="s">
        <v>59</v>
      </c>
      <c r="M3" s="80" t="s">
        <v>60</v>
      </c>
      <c r="N3" s="80" t="s">
        <v>61</v>
      </c>
      <c r="O3" s="80" t="s">
        <v>55</v>
      </c>
      <c r="P3" s="80" t="s">
        <v>56</v>
      </c>
      <c r="Q3" s="80" t="s">
        <v>57</v>
      </c>
      <c r="R3" s="80" t="s">
        <v>58</v>
      </c>
      <c r="S3" s="80" t="s">
        <v>59</v>
      </c>
      <c r="T3" s="80" t="s">
        <v>60</v>
      </c>
      <c r="U3" s="80" t="s">
        <v>61</v>
      </c>
      <c r="V3" s="80" t="s">
        <v>55</v>
      </c>
      <c r="W3" s="80" t="s">
        <v>56</v>
      </c>
      <c r="X3" s="80" t="s">
        <v>57</v>
      </c>
      <c r="Y3" s="80" t="s">
        <v>58</v>
      </c>
      <c r="Z3" s="80" t="s">
        <v>59</v>
      </c>
      <c r="AA3" s="80" t="s">
        <v>60</v>
      </c>
      <c r="AB3" s="80" t="s">
        <v>61</v>
      </c>
      <c r="AC3" s="80" t="s">
        <v>55</v>
      </c>
      <c r="AD3" s="80" t="s">
        <v>56</v>
      </c>
      <c r="AE3" s="80" t="s">
        <v>57</v>
      </c>
      <c r="AF3" s="80" t="s">
        <v>58</v>
      </c>
      <c r="AG3" s="80" t="s">
        <v>59</v>
      </c>
      <c r="AH3" s="80" t="s">
        <v>60</v>
      </c>
      <c r="AI3" s="80" t="s">
        <v>61</v>
      </c>
      <c r="AJ3" s="80" t="s">
        <v>55</v>
      </c>
    </row>
    <row r="4" spans="2:36" outlineLevel="1">
      <c r="B4" s="44" t="s">
        <v>1</v>
      </c>
      <c r="C4" s="44" t="s">
        <v>18</v>
      </c>
      <c r="D4" s="45" t="s">
        <v>0</v>
      </c>
      <c r="E4" s="45">
        <v>31</v>
      </c>
      <c r="F4" s="45">
        <v>1</v>
      </c>
      <c r="G4" s="45">
        <v>2</v>
      </c>
      <c r="H4" s="45">
        <v>3</v>
      </c>
      <c r="I4" s="45">
        <v>4</v>
      </c>
      <c r="J4" s="45">
        <v>5</v>
      </c>
      <c r="K4" s="45">
        <v>6</v>
      </c>
      <c r="L4" s="45">
        <v>7</v>
      </c>
      <c r="M4" s="45">
        <v>8</v>
      </c>
      <c r="N4" s="45">
        <v>9</v>
      </c>
      <c r="O4" s="45">
        <v>10</v>
      </c>
      <c r="P4" s="45">
        <v>11</v>
      </c>
      <c r="Q4" s="45">
        <v>12</v>
      </c>
      <c r="R4" s="45">
        <v>13</v>
      </c>
      <c r="S4" s="45">
        <v>14</v>
      </c>
      <c r="T4" s="45">
        <v>15</v>
      </c>
      <c r="U4" s="45">
        <v>16</v>
      </c>
      <c r="V4" s="45">
        <v>17</v>
      </c>
      <c r="W4" s="45">
        <v>18</v>
      </c>
      <c r="X4" s="45">
        <v>19</v>
      </c>
      <c r="Y4" s="45">
        <v>20</v>
      </c>
      <c r="Z4" s="45">
        <v>21</v>
      </c>
      <c r="AA4" s="45">
        <v>22</v>
      </c>
      <c r="AB4" s="45">
        <v>23</v>
      </c>
      <c r="AC4" s="45">
        <v>24</v>
      </c>
      <c r="AD4" s="45">
        <v>25</v>
      </c>
      <c r="AE4" s="45">
        <v>26</v>
      </c>
      <c r="AF4" s="45">
        <v>27</v>
      </c>
      <c r="AG4" s="45">
        <v>28</v>
      </c>
      <c r="AH4" s="45">
        <v>29</v>
      </c>
      <c r="AI4" s="45">
        <v>30</v>
      </c>
      <c r="AJ4" s="45">
        <v>31</v>
      </c>
    </row>
    <row r="5" spans="2:36" outlineLevel="1">
      <c r="B5" s="34" t="str">
        <f>'STEAM &amp; GAS BALANCE'!$B$3</f>
        <v xml:space="preserve">PLANT STEAM HEADER </v>
      </c>
      <c r="C5" s="34"/>
      <c r="D5" s="46"/>
      <c r="E5" s="47">
        <f>'FEBRUARI 2020'!AJ12</f>
        <v>11693381</v>
      </c>
      <c r="F5" s="47">
        <v>0</v>
      </c>
      <c r="G5" s="47">
        <v>11707418</v>
      </c>
      <c r="H5" s="47">
        <v>11718893</v>
      </c>
      <c r="I5" s="47">
        <v>11731201</v>
      </c>
      <c r="J5" s="47">
        <v>11742816</v>
      </c>
      <c r="K5" s="47">
        <v>11749294</v>
      </c>
      <c r="L5" s="47">
        <v>0</v>
      </c>
      <c r="M5" s="47">
        <v>0</v>
      </c>
      <c r="N5" s="47">
        <v>11764860</v>
      </c>
      <c r="O5" s="47">
        <v>11775194</v>
      </c>
      <c r="P5" s="47">
        <v>11790119</v>
      </c>
      <c r="Q5" s="47">
        <v>11799357</v>
      </c>
      <c r="R5" s="47">
        <v>11804500</v>
      </c>
      <c r="S5" s="47">
        <v>0</v>
      </c>
      <c r="T5" s="47">
        <v>0</v>
      </c>
      <c r="U5" s="47">
        <v>11826650</v>
      </c>
      <c r="V5" s="47">
        <v>11843280</v>
      </c>
      <c r="W5" s="47">
        <v>11856061</v>
      </c>
      <c r="X5" s="47">
        <v>11865290</v>
      </c>
      <c r="Y5" s="47">
        <v>11868036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11883425</v>
      </c>
      <c r="AF5" s="47">
        <v>11905733</v>
      </c>
      <c r="AG5" s="47">
        <v>11913344</v>
      </c>
      <c r="AH5" s="47">
        <v>0</v>
      </c>
      <c r="AI5" s="47">
        <v>11928311</v>
      </c>
      <c r="AJ5" s="47">
        <v>11942113</v>
      </c>
    </row>
    <row r="6" spans="2:36" outlineLevel="1">
      <c r="B6" s="34" t="str">
        <f>'STEAM &amp; GAS BALANCE'!$C$3</f>
        <v>HNI STEAM PRODUKSI (RUBY)</v>
      </c>
      <c r="C6" s="34"/>
      <c r="D6" s="46"/>
      <c r="E6" s="47">
        <f>'FEBRUARI 2020'!AJ13</f>
        <v>2037504</v>
      </c>
      <c r="F6" s="47">
        <v>0</v>
      </c>
      <c r="G6" s="47">
        <v>2048889</v>
      </c>
      <c r="H6" s="47">
        <v>2055642</v>
      </c>
      <c r="I6" s="47">
        <v>2059529</v>
      </c>
      <c r="J6" s="47">
        <v>2065215</v>
      </c>
      <c r="K6" s="47">
        <v>2072279</v>
      </c>
      <c r="L6" s="47">
        <v>0</v>
      </c>
      <c r="M6" s="47">
        <v>0</v>
      </c>
      <c r="N6" s="47">
        <v>2082310</v>
      </c>
      <c r="O6" s="47">
        <v>2088255</v>
      </c>
      <c r="P6" s="47">
        <v>2091473</v>
      </c>
      <c r="Q6" s="47">
        <v>2097836</v>
      </c>
      <c r="R6" s="47">
        <v>2102108</v>
      </c>
      <c r="S6" s="47">
        <v>0</v>
      </c>
      <c r="T6" s="47">
        <v>0</v>
      </c>
      <c r="U6" s="47">
        <v>2107981</v>
      </c>
      <c r="V6" s="47">
        <v>2113248</v>
      </c>
      <c r="W6" s="47">
        <v>2119113</v>
      </c>
      <c r="X6" s="47">
        <v>2124300</v>
      </c>
      <c r="Y6" s="47">
        <v>2124300</v>
      </c>
      <c r="Z6" s="47">
        <v>0</v>
      </c>
      <c r="AA6" s="47"/>
      <c r="AB6" s="47">
        <v>0</v>
      </c>
      <c r="AC6" s="47">
        <v>0</v>
      </c>
      <c r="AD6" s="47">
        <v>0</v>
      </c>
      <c r="AE6" s="47">
        <v>2137472</v>
      </c>
      <c r="AF6" s="47">
        <v>2143631</v>
      </c>
      <c r="AG6" s="47">
        <v>0</v>
      </c>
      <c r="AH6" s="47">
        <v>0</v>
      </c>
      <c r="AI6" s="47">
        <v>2156440</v>
      </c>
      <c r="AJ6" s="47">
        <v>2165400</v>
      </c>
    </row>
    <row r="7" spans="2:36" outlineLevel="1">
      <c r="B7" s="34" t="str">
        <f>'STEAM &amp; GAS BALANCE'!$B$5</f>
        <v>HNI STEAM PRODUKSI (RETORT)</v>
      </c>
      <c r="C7" s="34"/>
      <c r="D7" s="46"/>
      <c r="E7" s="47">
        <f>'FEBRUARI 2020'!AJ14</f>
        <v>420088</v>
      </c>
      <c r="F7" s="47">
        <v>0</v>
      </c>
      <c r="G7" s="47">
        <v>420804</v>
      </c>
      <c r="H7" s="47">
        <v>421615</v>
      </c>
      <c r="I7" s="47">
        <v>422485</v>
      </c>
      <c r="J7" s="47">
        <v>423330</v>
      </c>
      <c r="K7" s="47">
        <v>424129</v>
      </c>
      <c r="L7" s="47">
        <v>0</v>
      </c>
      <c r="M7" s="47">
        <v>0</v>
      </c>
      <c r="N7" s="47">
        <v>424828</v>
      </c>
      <c r="O7" s="47">
        <v>425614</v>
      </c>
      <c r="P7" s="47">
        <v>426481</v>
      </c>
      <c r="Q7" s="47">
        <v>427306</v>
      </c>
      <c r="R7" s="47">
        <v>427980</v>
      </c>
      <c r="S7" s="47">
        <v>0</v>
      </c>
      <c r="T7" s="47">
        <v>0</v>
      </c>
      <c r="U7" s="47">
        <v>428683</v>
      </c>
      <c r="V7" s="47">
        <v>429531</v>
      </c>
      <c r="W7" s="47">
        <v>430315</v>
      </c>
      <c r="X7" s="47">
        <v>431113</v>
      </c>
      <c r="Y7" s="47">
        <v>431838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432528</v>
      </c>
      <c r="AF7" s="47">
        <v>433383</v>
      </c>
      <c r="AG7" s="47">
        <v>433684</v>
      </c>
      <c r="AH7" s="47">
        <v>0</v>
      </c>
      <c r="AI7" s="47">
        <v>434395</v>
      </c>
      <c r="AJ7" s="47">
        <v>435082</v>
      </c>
    </row>
    <row r="8" spans="2:36" outlineLevel="1">
      <c r="B8" s="34" t="str">
        <f>'STEAM &amp; GAS BALANCE'!$B$6</f>
        <v>HNI STEAM PRODUKSI (GREEK)</v>
      </c>
      <c r="C8" s="34"/>
      <c r="D8" s="46"/>
      <c r="E8" s="47">
        <f>'FEBRUARI 2020'!AJ15</f>
        <v>246981</v>
      </c>
      <c r="F8" s="47">
        <v>0</v>
      </c>
      <c r="G8" s="47">
        <v>247067</v>
      </c>
      <c r="H8" s="47">
        <v>247160</v>
      </c>
      <c r="I8" s="47">
        <v>247276</v>
      </c>
      <c r="J8" s="47">
        <v>247410</v>
      </c>
      <c r="K8" s="47">
        <v>247512</v>
      </c>
      <c r="L8" s="47">
        <v>0</v>
      </c>
      <c r="M8" s="47">
        <v>0</v>
      </c>
      <c r="N8" s="47">
        <v>247612</v>
      </c>
      <c r="O8" s="47">
        <v>247701</v>
      </c>
      <c r="P8" s="47">
        <v>247791</v>
      </c>
      <c r="Q8" s="47">
        <v>247924</v>
      </c>
      <c r="R8" s="47">
        <v>248026</v>
      </c>
      <c r="S8" s="47">
        <v>0</v>
      </c>
      <c r="T8" s="47">
        <v>0</v>
      </c>
      <c r="U8" s="47">
        <v>248150</v>
      </c>
      <c r="V8" s="47">
        <v>248253</v>
      </c>
      <c r="W8" s="47">
        <v>248388</v>
      </c>
      <c r="X8" s="47">
        <v>248514</v>
      </c>
      <c r="Y8" s="47">
        <v>248617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248712</v>
      </c>
      <c r="AF8" s="47">
        <v>248816</v>
      </c>
      <c r="AG8" s="47">
        <v>248857</v>
      </c>
      <c r="AH8" s="47">
        <v>0</v>
      </c>
      <c r="AI8" s="47">
        <v>248978</v>
      </c>
      <c r="AJ8" s="47">
        <v>249063</v>
      </c>
    </row>
    <row r="9" spans="2:36" outlineLevel="1">
      <c r="B9" s="34" t="str">
        <f>'STEAM &amp; GAS BALANCE'!$B$4</f>
        <v>PLANT CONDENSATE HEADER</v>
      </c>
      <c r="C9" s="34"/>
      <c r="D9" s="46"/>
      <c r="E9" s="47">
        <f>'FEBRUARI 2020'!AJ16</f>
        <v>7284</v>
      </c>
      <c r="F9" s="47">
        <v>0</v>
      </c>
      <c r="G9" s="47">
        <v>7299</v>
      </c>
      <c r="H9" s="47">
        <v>7310</v>
      </c>
      <c r="I9" s="47">
        <v>7322</v>
      </c>
      <c r="J9" s="47">
        <v>7335</v>
      </c>
      <c r="K9" s="47">
        <v>7346</v>
      </c>
      <c r="L9" s="47">
        <v>0</v>
      </c>
      <c r="M9" s="47">
        <v>0</v>
      </c>
      <c r="N9" s="47">
        <v>7382</v>
      </c>
      <c r="O9" s="47">
        <v>7396</v>
      </c>
      <c r="P9" s="47">
        <v>7412</v>
      </c>
      <c r="Q9" s="47">
        <v>7424</v>
      </c>
      <c r="R9" s="47">
        <v>7434</v>
      </c>
      <c r="S9" s="47">
        <v>0</v>
      </c>
      <c r="T9" s="47">
        <v>0</v>
      </c>
      <c r="U9" s="47">
        <v>7448</v>
      </c>
      <c r="V9" s="47">
        <v>7466</v>
      </c>
      <c r="W9" s="47">
        <v>7480</v>
      </c>
      <c r="X9" s="47">
        <v>0</v>
      </c>
      <c r="Y9" s="47">
        <v>7496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7506</v>
      </c>
      <c r="AF9" s="47">
        <v>7519</v>
      </c>
      <c r="AG9" s="47">
        <v>7530</v>
      </c>
      <c r="AH9" s="47">
        <v>0</v>
      </c>
      <c r="AI9" s="47">
        <v>7552</v>
      </c>
      <c r="AJ9" s="47">
        <v>7568</v>
      </c>
    </row>
    <row r="10" spans="2:36" outlineLevel="1"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</row>
    <row r="11" spans="2:36" outlineLevel="1">
      <c r="B11" s="44" t="s">
        <v>1</v>
      </c>
      <c r="C11" s="44" t="s">
        <v>18</v>
      </c>
      <c r="D11" s="45" t="s">
        <v>0</v>
      </c>
      <c r="E11" s="45">
        <v>31</v>
      </c>
      <c r="F11" s="45">
        <v>1</v>
      </c>
      <c r="G11" s="45">
        <v>2</v>
      </c>
      <c r="H11" s="45">
        <v>3</v>
      </c>
      <c r="I11" s="45">
        <v>4</v>
      </c>
      <c r="J11" s="45">
        <v>5</v>
      </c>
      <c r="K11" s="45">
        <v>6</v>
      </c>
      <c r="L11" s="45">
        <v>7</v>
      </c>
      <c r="M11" s="45">
        <v>8</v>
      </c>
      <c r="N11" s="45">
        <v>9</v>
      </c>
      <c r="O11" s="45">
        <v>10</v>
      </c>
      <c r="P11" s="45">
        <v>11</v>
      </c>
      <c r="Q11" s="45">
        <v>12</v>
      </c>
      <c r="R11" s="45">
        <v>13</v>
      </c>
      <c r="S11" s="45">
        <v>14</v>
      </c>
      <c r="T11" s="45">
        <v>15</v>
      </c>
      <c r="U11" s="45">
        <v>16</v>
      </c>
      <c r="V11" s="45">
        <v>17</v>
      </c>
      <c r="W11" s="45">
        <v>18</v>
      </c>
      <c r="X11" s="45">
        <v>19</v>
      </c>
      <c r="Y11" s="45">
        <v>20</v>
      </c>
      <c r="Z11" s="45">
        <v>21</v>
      </c>
      <c r="AA11" s="45">
        <v>22</v>
      </c>
      <c r="AB11" s="45">
        <v>23</v>
      </c>
      <c r="AC11" s="45">
        <v>24</v>
      </c>
      <c r="AD11" s="45">
        <v>25</v>
      </c>
      <c r="AE11" s="45">
        <v>26</v>
      </c>
      <c r="AF11" s="45">
        <v>27</v>
      </c>
      <c r="AG11" s="45">
        <v>28</v>
      </c>
      <c r="AH11" s="45">
        <v>29</v>
      </c>
      <c r="AI11" s="45">
        <v>30</v>
      </c>
      <c r="AJ11" s="45">
        <v>31</v>
      </c>
    </row>
    <row r="12" spans="2:36" outlineLevel="1">
      <c r="B12" s="34" t="str">
        <f>'STEAM &amp; GAS BALANCE'!$B$3</f>
        <v xml:space="preserve">PLANT STEAM HEADER </v>
      </c>
      <c r="C12" s="34"/>
      <c r="D12" s="46"/>
      <c r="E12" s="46">
        <f>E5</f>
        <v>11693381</v>
      </c>
      <c r="F12" s="46">
        <f t="shared" ref="F12:AJ16" si="0">IF(F5=0,E12,F5)</f>
        <v>11693381</v>
      </c>
      <c r="G12" s="46">
        <f t="shared" si="0"/>
        <v>11707418</v>
      </c>
      <c r="H12" s="46">
        <f t="shared" si="0"/>
        <v>11718893</v>
      </c>
      <c r="I12" s="46">
        <f t="shared" si="0"/>
        <v>11731201</v>
      </c>
      <c r="J12" s="46">
        <f t="shared" si="0"/>
        <v>11742816</v>
      </c>
      <c r="K12" s="46">
        <f t="shared" si="0"/>
        <v>11749294</v>
      </c>
      <c r="L12" s="46">
        <f t="shared" si="0"/>
        <v>11749294</v>
      </c>
      <c r="M12" s="46">
        <f t="shared" si="0"/>
        <v>11749294</v>
      </c>
      <c r="N12" s="46">
        <f t="shared" si="0"/>
        <v>11764860</v>
      </c>
      <c r="O12" s="46">
        <f t="shared" si="0"/>
        <v>11775194</v>
      </c>
      <c r="P12" s="46">
        <f t="shared" si="0"/>
        <v>11790119</v>
      </c>
      <c r="Q12" s="46">
        <f t="shared" si="0"/>
        <v>11799357</v>
      </c>
      <c r="R12" s="46">
        <f t="shared" si="0"/>
        <v>11804500</v>
      </c>
      <c r="S12" s="46">
        <f t="shared" si="0"/>
        <v>11804500</v>
      </c>
      <c r="T12" s="46">
        <f t="shared" si="0"/>
        <v>11804500</v>
      </c>
      <c r="U12" s="46">
        <f t="shared" si="0"/>
        <v>11826650</v>
      </c>
      <c r="V12" s="46">
        <f t="shared" si="0"/>
        <v>11843280</v>
      </c>
      <c r="W12" s="46">
        <f t="shared" si="0"/>
        <v>11856061</v>
      </c>
      <c r="X12" s="46">
        <f t="shared" si="0"/>
        <v>11865290</v>
      </c>
      <c r="Y12" s="46">
        <f t="shared" si="0"/>
        <v>11868036</v>
      </c>
      <c r="Z12" s="46">
        <f t="shared" si="0"/>
        <v>11868036</v>
      </c>
      <c r="AA12" s="46">
        <f t="shared" si="0"/>
        <v>11868036</v>
      </c>
      <c r="AB12" s="46">
        <f t="shared" si="0"/>
        <v>11868036</v>
      </c>
      <c r="AC12" s="46">
        <f t="shared" si="0"/>
        <v>11868036</v>
      </c>
      <c r="AD12" s="46">
        <f t="shared" si="0"/>
        <v>11868036</v>
      </c>
      <c r="AE12" s="46">
        <f t="shared" si="0"/>
        <v>11883425</v>
      </c>
      <c r="AF12" s="46">
        <f t="shared" si="0"/>
        <v>11905733</v>
      </c>
      <c r="AG12" s="46">
        <f t="shared" si="0"/>
        <v>11913344</v>
      </c>
      <c r="AH12" s="46">
        <f t="shared" si="0"/>
        <v>11913344</v>
      </c>
      <c r="AI12" s="46">
        <f t="shared" si="0"/>
        <v>11928311</v>
      </c>
      <c r="AJ12" s="46">
        <f t="shared" si="0"/>
        <v>11942113</v>
      </c>
    </row>
    <row r="13" spans="2:36" outlineLevel="1">
      <c r="B13" s="34" t="str">
        <f>'STEAM &amp; GAS BALANCE'!$C$3</f>
        <v>HNI STEAM PRODUKSI (RUBY)</v>
      </c>
      <c r="C13" s="34"/>
      <c r="D13" s="46"/>
      <c r="E13" s="46">
        <f>E6</f>
        <v>2037504</v>
      </c>
      <c r="F13" s="46">
        <f t="shared" si="0"/>
        <v>2037504</v>
      </c>
      <c r="G13" s="46">
        <f t="shared" si="0"/>
        <v>2048889</v>
      </c>
      <c r="H13" s="46">
        <f t="shared" si="0"/>
        <v>2055642</v>
      </c>
      <c r="I13" s="46">
        <f t="shared" si="0"/>
        <v>2059529</v>
      </c>
      <c r="J13" s="46">
        <f t="shared" si="0"/>
        <v>2065215</v>
      </c>
      <c r="K13" s="46">
        <f t="shared" si="0"/>
        <v>2072279</v>
      </c>
      <c r="L13" s="46">
        <f t="shared" si="0"/>
        <v>2072279</v>
      </c>
      <c r="M13" s="46">
        <f t="shared" si="0"/>
        <v>2072279</v>
      </c>
      <c r="N13" s="46">
        <f t="shared" si="0"/>
        <v>2082310</v>
      </c>
      <c r="O13" s="46">
        <f t="shared" si="0"/>
        <v>2088255</v>
      </c>
      <c r="P13" s="46">
        <f t="shared" si="0"/>
        <v>2091473</v>
      </c>
      <c r="Q13" s="46">
        <f t="shared" si="0"/>
        <v>2097836</v>
      </c>
      <c r="R13" s="46">
        <f t="shared" si="0"/>
        <v>2102108</v>
      </c>
      <c r="S13" s="46">
        <f t="shared" si="0"/>
        <v>2102108</v>
      </c>
      <c r="T13" s="46">
        <f t="shared" si="0"/>
        <v>2102108</v>
      </c>
      <c r="U13" s="46">
        <f t="shared" si="0"/>
        <v>2107981</v>
      </c>
      <c r="V13" s="46">
        <f t="shared" si="0"/>
        <v>2113248</v>
      </c>
      <c r="W13" s="46">
        <f t="shared" si="0"/>
        <v>2119113</v>
      </c>
      <c r="X13" s="46">
        <f t="shared" si="0"/>
        <v>2124300</v>
      </c>
      <c r="Y13" s="46">
        <f t="shared" si="0"/>
        <v>2124300</v>
      </c>
      <c r="Z13" s="46">
        <f t="shared" si="0"/>
        <v>2124300</v>
      </c>
      <c r="AA13" s="46">
        <f t="shared" si="0"/>
        <v>2124300</v>
      </c>
      <c r="AB13" s="46">
        <f t="shared" si="0"/>
        <v>2124300</v>
      </c>
      <c r="AC13" s="46">
        <f t="shared" si="0"/>
        <v>2124300</v>
      </c>
      <c r="AD13" s="46">
        <f t="shared" si="0"/>
        <v>2124300</v>
      </c>
      <c r="AE13" s="46">
        <f t="shared" si="0"/>
        <v>2137472</v>
      </c>
      <c r="AF13" s="46">
        <f t="shared" si="0"/>
        <v>2143631</v>
      </c>
      <c r="AG13" s="46">
        <f t="shared" si="0"/>
        <v>2143631</v>
      </c>
      <c r="AH13" s="46">
        <f t="shared" si="0"/>
        <v>2143631</v>
      </c>
      <c r="AI13" s="46">
        <f t="shared" si="0"/>
        <v>2156440</v>
      </c>
      <c r="AJ13" s="46">
        <f t="shared" si="0"/>
        <v>2165400</v>
      </c>
    </row>
    <row r="14" spans="2:36" outlineLevel="1">
      <c r="B14" s="34" t="str">
        <f>'STEAM &amp; GAS BALANCE'!$B$5</f>
        <v>HNI STEAM PRODUKSI (RETORT)</v>
      </c>
      <c r="C14" s="34"/>
      <c r="D14" s="46"/>
      <c r="E14" s="46">
        <f>E7</f>
        <v>420088</v>
      </c>
      <c r="F14" s="46">
        <f t="shared" si="0"/>
        <v>420088</v>
      </c>
      <c r="G14" s="46">
        <f t="shared" si="0"/>
        <v>420804</v>
      </c>
      <c r="H14" s="46">
        <f t="shared" si="0"/>
        <v>421615</v>
      </c>
      <c r="I14" s="46">
        <f t="shared" si="0"/>
        <v>422485</v>
      </c>
      <c r="J14" s="46">
        <f t="shared" si="0"/>
        <v>423330</v>
      </c>
      <c r="K14" s="46">
        <f t="shared" si="0"/>
        <v>424129</v>
      </c>
      <c r="L14" s="46">
        <f t="shared" si="0"/>
        <v>424129</v>
      </c>
      <c r="M14" s="46">
        <f t="shared" si="0"/>
        <v>424129</v>
      </c>
      <c r="N14" s="46">
        <f t="shared" si="0"/>
        <v>424828</v>
      </c>
      <c r="O14" s="46">
        <f t="shared" si="0"/>
        <v>425614</v>
      </c>
      <c r="P14" s="46">
        <f t="shared" si="0"/>
        <v>426481</v>
      </c>
      <c r="Q14" s="46">
        <f t="shared" si="0"/>
        <v>427306</v>
      </c>
      <c r="R14" s="46">
        <f t="shared" si="0"/>
        <v>427980</v>
      </c>
      <c r="S14" s="46">
        <f t="shared" si="0"/>
        <v>427980</v>
      </c>
      <c r="T14" s="46">
        <f t="shared" si="0"/>
        <v>427980</v>
      </c>
      <c r="U14" s="46">
        <f t="shared" si="0"/>
        <v>428683</v>
      </c>
      <c r="V14" s="46">
        <f t="shared" si="0"/>
        <v>429531</v>
      </c>
      <c r="W14" s="46">
        <f t="shared" si="0"/>
        <v>430315</v>
      </c>
      <c r="X14" s="46">
        <f t="shared" si="0"/>
        <v>431113</v>
      </c>
      <c r="Y14" s="46">
        <f t="shared" si="0"/>
        <v>431838</v>
      </c>
      <c r="Z14" s="46">
        <f t="shared" si="0"/>
        <v>431838</v>
      </c>
      <c r="AA14" s="46">
        <f t="shared" si="0"/>
        <v>431838</v>
      </c>
      <c r="AB14" s="46">
        <f t="shared" si="0"/>
        <v>431838</v>
      </c>
      <c r="AC14" s="46">
        <f t="shared" si="0"/>
        <v>431838</v>
      </c>
      <c r="AD14" s="46">
        <f t="shared" si="0"/>
        <v>431838</v>
      </c>
      <c r="AE14" s="46">
        <f t="shared" si="0"/>
        <v>432528</v>
      </c>
      <c r="AF14" s="46">
        <f t="shared" si="0"/>
        <v>433383</v>
      </c>
      <c r="AG14" s="46">
        <f t="shared" si="0"/>
        <v>433684</v>
      </c>
      <c r="AH14" s="46">
        <f t="shared" si="0"/>
        <v>433684</v>
      </c>
      <c r="AI14" s="46">
        <f t="shared" si="0"/>
        <v>434395</v>
      </c>
      <c r="AJ14" s="46">
        <f t="shared" si="0"/>
        <v>435082</v>
      </c>
    </row>
    <row r="15" spans="2:36" outlineLevel="1">
      <c r="B15" s="34" t="str">
        <f>'STEAM &amp; GAS BALANCE'!$B$6</f>
        <v>HNI STEAM PRODUKSI (GREEK)</v>
      </c>
      <c r="C15" s="34"/>
      <c r="D15" s="46"/>
      <c r="E15" s="46">
        <f>E8</f>
        <v>246981</v>
      </c>
      <c r="F15" s="46">
        <f t="shared" si="0"/>
        <v>246981</v>
      </c>
      <c r="G15" s="46">
        <f t="shared" si="0"/>
        <v>247067</v>
      </c>
      <c r="H15" s="46">
        <f t="shared" si="0"/>
        <v>247160</v>
      </c>
      <c r="I15" s="46">
        <f t="shared" si="0"/>
        <v>247276</v>
      </c>
      <c r="J15" s="46">
        <f t="shared" si="0"/>
        <v>247410</v>
      </c>
      <c r="K15" s="46">
        <f t="shared" si="0"/>
        <v>247512</v>
      </c>
      <c r="L15" s="46">
        <f t="shared" si="0"/>
        <v>247512</v>
      </c>
      <c r="M15" s="46">
        <f t="shared" si="0"/>
        <v>247512</v>
      </c>
      <c r="N15" s="46">
        <f t="shared" si="0"/>
        <v>247612</v>
      </c>
      <c r="O15" s="46">
        <f t="shared" si="0"/>
        <v>247701</v>
      </c>
      <c r="P15" s="46">
        <f t="shared" si="0"/>
        <v>247791</v>
      </c>
      <c r="Q15" s="46">
        <f t="shared" si="0"/>
        <v>247924</v>
      </c>
      <c r="R15" s="46">
        <f t="shared" si="0"/>
        <v>248026</v>
      </c>
      <c r="S15" s="46">
        <f t="shared" si="0"/>
        <v>248026</v>
      </c>
      <c r="T15" s="46">
        <f t="shared" si="0"/>
        <v>248026</v>
      </c>
      <c r="U15" s="46">
        <f t="shared" si="0"/>
        <v>248150</v>
      </c>
      <c r="V15" s="46">
        <f t="shared" si="0"/>
        <v>248253</v>
      </c>
      <c r="W15" s="46">
        <f t="shared" si="0"/>
        <v>248388</v>
      </c>
      <c r="X15" s="46">
        <f t="shared" si="0"/>
        <v>248514</v>
      </c>
      <c r="Y15" s="46">
        <f t="shared" si="0"/>
        <v>248617</v>
      </c>
      <c r="Z15" s="46">
        <f t="shared" si="0"/>
        <v>248617</v>
      </c>
      <c r="AA15" s="46">
        <f t="shared" si="0"/>
        <v>248617</v>
      </c>
      <c r="AB15" s="46">
        <f t="shared" si="0"/>
        <v>248617</v>
      </c>
      <c r="AC15" s="46">
        <f t="shared" si="0"/>
        <v>248617</v>
      </c>
      <c r="AD15" s="46">
        <f t="shared" si="0"/>
        <v>248617</v>
      </c>
      <c r="AE15" s="46">
        <f t="shared" si="0"/>
        <v>248712</v>
      </c>
      <c r="AF15" s="46">
        <f t="shared" si="0"/>
        <v>248816</v>
      </c>
      <c r="AG15" s="46">
        <f t="shared" si="0"/>
        <v>248857</v>
      </c>
      <c r="AH15" s="46">
        <f t="shared" si="0"/>
        <v>248857</v>
      </c>
      <c r="AI15" s="46">
        <f t="shared" si="0"/>
        <v>248978</v>
      </c>
      <c r="AJ15" s="46">
        <f t="shared" si="0"/>
        <v>249063</v>
      </c>
    </row>
    <row r="16" spans="2:36" outlineLevel="1">
      <c r="B16" s="34" t="str">
        <f>'STEAM &amp; GAS BALANCE'!$B$4</f>
        <v>PLANT CONDENSATE HEADER</v>
      </c>
      <c r="C16" s="34"/>
      <c r="D16" s="46"/>
      <c r="E16" s="46">
        <f>E9</f>
        <v>7284</v>
      </c>
      <c r="F16" s="46">
        <f t="shared" si="0"/>
        <v>7284</v>
      </c>
      <c r="G16" s="46">
        <f t="shared" si="0"/>
        <v>7299</v>
      </c>
      <c r="H16" s="46">
        <f t="shared" si="0"/>
        <v>7310</v>
      </c>
      <c r="I16" s="46">
        <f t="shared" si="0"/>
        <v>7322</v>
      </c>
      <c r="J16" s="46">
        <f t="shared" si="0"/>
        <v>7335</v>
      </c>
      <c r="K16" s="46">
        <f t="shared" si="0"/>
        <v>7346</v>
      </c>
      <c r="L16" s="46">
        <f t="shared" si="0"/>
        <v>7346</v>
      </c>
      <c r="M16" s="46">
        <f t="shared" si="0"/>
        <v>7346</v>
      </c>
      <c r="N16" s="46">
        <f t="shared" si="0"/>
        <v>7382</v>
      </c>
      <c r="O16" s="46">
        <f t="shared" si="0"/>
        <v>7396</v>
      </c>
      <c r="P16" s="46">
        <f t="shared" si="0"/>
        <v>7412</v>
      </c>
      <c r="Q16" s="46">
        <f t="shared" si="0"/>
        <v>7424</v>
      </c>
      <c r="R16" s="46">
        <f t="shared" si="0"/>
        <v>7434</v>
      </c>
      <c r="S16" s="46">
        <f t="shared" si="0"/>
        <v>7434</v>
      </c>
      <c r="T16" s="46">
        <f t="shared" si="0"/>
        <v>7434</v>
      </c>
      <c r="U16" s="46">
        <f t="shared" si="0"/>
        <v>7448</v>
      </c>
      <c r="V16" s="46">
        <f t="shared" si="0"/>
        <v>7466</v>
      </c>
      <c r="W16" s="46">
        <f t="shared" si="0"/>
        <v>7480</v>
      </c>
      <c r="X16" s="46">
        <f t="shared" si="0"/>
        <v>7480</v>
      </c>
      <c r="Y16" s="46">
        <f t="shared" si="0"/>
        <v>7496</v>
      </c>
      <c r="Z16" s="46">
        <f t="shared" si="0"/>
        <v>7496</v>
      </c>
      <c r="AA16" s="46">
        <f t="shared" si="0"/>
        <v>7496</v>
      </c>
      <c r="AB16" s="46">
        <f t="shared" si="0"/>
        <v>7496</v>
      </c>
      <c r="AC16" s="46">
        <f t="shared" si="0"/>
        <v>7496</v>
      </c>
      <c r="AD16" s="46">
        <f t="shared" si="0"/>
        <v>7496</v>
      </c>
      <c r="AE16" s="46">
        <f t="shared" si="0"/>
        <v>7506</v>
      </c>
      <c r="AF16" s="46">
        <f t="shared" si="0"/>
        <v>7519</v>
      </c>
      <c r="AG16" s="46">
        <f t="shared" si="0"/>
        <v>7530</v>
      </c>
      <c r="AH16" s="46">
        <f t="shared" si="0"/>
        <v>7530</v>
      </c>
      <c r="AI16" s="46">
        <f t="shared" si="0"/>
        <v>7552</v>
      </c>
      <c r="AJ16" s="46">
        <f t="shared" si="0"/>
        <v>7568</v>
      </c>
    </row>
    <row r="17" spans="2:36" outlineLevel="1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6"/>
      <c r="AI17" s="58" t="s">
        <v>54</v>
      </c>
    </row>
    <row r="18" spans="2:36" outlineLevel="1">
      <c r="B18" s="43" t="s">
        <v>36</v>
      </c>
      <c r="C18" s="43"/>
      <c r="D18" s="20"/>
      <c r="F18" s="4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6"/>
      <c r="V18" s="14"/>
    </row>
    <row r="19" spans="2:36" outlineLevel="1"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6"/>
    </row>
    <row r="20" spans="2:36" outlineLevel="1">
      <c r="B20" s="44" t="s">
        <v>1</v>
      </c>
      <c r="C20" s="44" t="s">
        <v>18</v>
      </c>
      <c r="D20" s="45" t="s">
        <v>0</v>
      </c>
      <c r="E20" s="45">
        <v>31</v>
      </c>
      <c r="F20" s="45">
        <v>1</v>
      </c>
      <c r="G20" s="45">
        <v>2</v>
      </c>
      <c r="H20" s="45">
        <v>3</v>
      </c>
      <c r="I20" s="45">
        <v>4</v>
      </c>
      <c r="J20" s="45">
        <v>5</v>
      </c>
      <c r="K20" s="45">
        <v>6</v>
      </c>
      <c r="L20" s="45">
        <v>7</v>
      </c>
      <c r="M20" s="45">
        <v>8</v>
      </c>
      <c r="N20" s="45">
        <v>9</v>
      </c>
      <c r="O20" s="45">
        <v>10</v>
      </c>
      <c r="P20" s="45">
        <v>11</v>
      </c>
      <c r="Q20" s="45">
        <v>12</v>
      </c>
      <c r="R20" s="45">
        <v>13</v>
      </c>
      <c r="S20" s="45">
        <v>14</v>
      </c>
      <c r="T20" s="45">
        <v>15</v>
      </c>
      <c r="U20" s="45">
        <v>16</v>
      </c>
      <c r="V20" s="45">
        <v>17</v>
      </c>
      <c r="W20" s="45">
        <v>18</v>
      </c>
      <c r="X20" s="45">
        <v>19</v>
      </c>
      <c r="Y20" s="45">
        <v>20</v>
      </c>
      <c r="Z20" s="45">
        <v>21</v>
      </c>
      <c r="AA20" s="45">
        <v>22</v>
      </c>
      <c r="AB20" s="45">
        <v>23</v>
      </c>
      <c r="AC20" s="45">
        <v>24</v>
      </c>
      <c r="AD20" s="45">
        <v>25</v>
      </c>
      <c r="AE20" s="45">
        <v>26</v>
      </c>
      <c r="AF20" s="45">
        <v>27</v>
      </c>
      <c r="AG20" s="45">
        <v>28</v>
      </c>
      <c r="AH20" s="45">
        <v>29</v>
      </c>
      <c r="AI20" s="45">
        <v>30</v>
      </c>
      <c r="AJ20" s="45">
        <v>31</v>
      </c>
    </row>
    <row r="21" spans="2:36" outlineLevel="1">
      <c r="B21" s="34" t="str">
        <f>'STEAM &amp; GAS BALANCE'!$F$3</f>
        <v>PLANT GAS BOILER 10 T</v>
      </c>
      <c r="C21" s="34"/>
      <c r="D21" s="46"/>
      <c r="E21" s="47">
        <f>'FEBRUARI 2020'!AJ25</f>
        <v>720428.6</v>
      </c>
      <c r="F21" s="47">
        <f>'[1]2018-2019-2020'!AGF$9</f>
        <v>0</v>
      </c>
      <c r="G21" s="47">
        <f>'[1]2018-2019-2020'!AGG$9</f>
        <v>0</v>
      </c>
      <c r="H21" s="47">
        <f>'[1]2018-2019-2020'!AGH$9</f>
        <v>0</v>
      </c>
      <c r="I21" s="47">
        <f>'[1]2018-2019-2020'!AGI$9</f>
        <v>0</v>
      </c>
      <c r="J21" s="47">
        <f>'[1]2018-2019-2020'!AGJ$9</f>
        <v>0</v>
      </c>
      <c r="K21" s="47">
        <f>'[1]2018-2019-2020'!AGK$9</f>
        <v>0</v>
      </c>
      <c r="L21" s="47">
        <f>'[1]2018-2019-2020'!AGL$9</f>
        <v>0</v>
      </c>
      <c r="M21" s="47">
        <f>'[1]2018-2019-2020'!AGM$9</f>
        <v>0</v>
      </c>
      <c r="N21" s="47">
        <f>'[1]2018-2019-2020'!AGN$9</f>
        <v>0</v>
      </c>
      <c r="O21" s="47">
        <f>'[1]2018-2019-2020'!AGO$9</f>
        <v>0</v>
      </c>
      <c r="P21" s="47">
        <f>'[1]2018-2019-2020'!AGP$9</f>
        <v>0</v>
      </c>
      <c r="Q21" s="47">
        <f>'[1]2018-2019-2020'!AGQ$9</f>
        <v>0</v>
      </c>
      <c r="R21" s="47">
        <f>'[1]2018-2019-2020'!AGR$9</f>
        <v>720455.4</v>
      </c>
      <c r="S21" s="47">
        <f>'[1]2018-2019-2020'!AGS$9</f>
        <v>0</v>
      </c>
      <c r="T21" s="47">
        <f>'[1]2018-2019-2020'!AGT$9</f>
        <v>0</v>
      </c>
      <c r="U21" s="47">
        <f>'[1]2018-2019-2020'!AGU$9</f>
        <v>0</v>
      </c>
      <c r="V21" s="47">
        <f>'[1]2018-2019-2020'!AGV$9</f>
        <v>0</v>
      </c>
      <c r="W21" s="47">
        <f>'[1]2018-2019-2020'!AGW$9</f>
        <v>0</v>
      </c>
      <c r="X21" s="47">
        <f>'[1]2018-2019-2020'!AGX$9</f>
        <v>0</v>
      </c>
      <c r="Y21" s="47">
        <f>'[1]2018-2019-2020'!AGY$9</f>
        <v>720479.6</v>
      </c>
      <c r="Z21" s="47">
        <f>'[1]2018-2019-2020'!AGZ$9</f>
        <v>0</v>
      </c>
      <c r="AA21" s="47">
        <f>'[1]2018-2019-2020'!AHA$9</f>
        <v>0</v>
      </c>
      <c r="AB21" s="47">
        <f>'[1]2018-2019-2020'!AHB$9</f>
        <v>0</v>
      </c>
      <c r="AC21" s="47">
        <f>'[1]2018-2019-2020'!AHC$9</f>
        <v>0</v>
      </c>
      <c r="AD21" s="47">
        <f>'[1]2018-2019-2020'!AHD$9</f>
        <v>0</v>
      </c>
      <c r="AE21" s="47">
        <f>'[1]2018-2019-2020'!AHE$9</f>
        <v>721291.7</v>
      </c>
      <c r="AF21" s="47">
        <f>'[1]2018-2019-2020'!AHF$9</f>
        <v>722444</v>
      </c>
      <c r="AG21" s="47">
        <f>'[1]2018-2019-2020'!AHG$9</f>
        <v>723546.1</v>
      </c>
      <c r="AH21" s="47">
        <f>'[1]2018-2019-2020'!AHH$9</f>
        <v>0</v>
      </c>
      <c r="AI21" s="47">
        <f>'[1]2018-2019-2020'!AHI$9</f>
        <v>723785.5</v>
      </c>
      <c r="AJ21" s="47">
        <f>'[1]2018-2019-2020'!AHJ$9</f>
        <v>723785.5</v>
      </c>
    </row>
    <row r="22" spans="2:36" outlineLevel="1">
      <c r="B22" s="51" t="s">
        <v>53</v>
      </c>
      <c r="C22" s="34"/>
      <c r="D22" s="46"/>
      <c r="E22" s="47"/>
      <c r="F22" s="47">
        <v>0</v>
      </c>
      <c r="G22" s="47">
        <v>105.13160000000001</v>
      </c>
      <c r="H22" s="47">
        <v>107.26990000000001</v>
      </c>
      <c r="I22" s="47">
        <v>129.82830000000001</v>
      </c>
      <c r="J22" s="47">
        <v>121.1476</v>
      </c>
      <c r="K22" s="47">
        <v>109.92440000000001</v>
      </c>
      <c r="L22" s="47">
        <v>13.346399999999999</v>
      </c>
      <c r="M22" s="47">
        <v>43.568600000000004</v>
      </c>
      <c r="N22" s="47">
        <v>118.2183</v>
      </c>
      <c r="O22" s="47">
        <v>107.26349999999999</v>
      </c>
      <c r="P22" s="47">
        <v>127.1977</v>
      </c>
      <c r="Q22" s="47">
        <v>115.92310000000001</v>
      </c>
      <c r="R22" s="47">
        <v>108.13549999999999</v>
      </c>
      <c r="S22" s="47">
        <v>0</v>
      </c>
      <c r="T22" s="47">
        <v>0</v>
      </c>
      <c r="U22" s="47">
        <v>127.9948</v>
      </c>
      <c r="V22" s="47">
        <v>133.6677</v>
      </c>
      <c r="W22" s="54">
        <v>120.91</v>
      </c>
      <c r="X22" s="47">
        <v>126.00920000000001</v>
      </c>
      <c r="Y22" s="47">
        <v>84.953100000000006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133.60759999999999</v>
      </c>
      <c r="AF22" s="47">
        <v>143.928</v>
      </c>
      <c r="AG22" s="47">
        <v>120.188</v>
      </c>
      <c r="AH22" s="47">
        <v>3.3087</v>
      </c>
      <c r="AI22" s="47">
        <v>118.127</v>
      </c>
      <c r="AJ22" s="47">
        <v>126.1741</v>
      </c>
    </row>
    <row r="23" spans="2:36" outlineLevel="1">
      <c r="B23" s="17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6"/>
    </row>
    <row r="24" spans="2:36" outlineLevel="1">
      <c r="B24" s="44" t="s">
        <v>1</v>
      </c>
      <c r="C24" s="44" t="s">
        <v>18</v>
      </c>
      <c r="D24" s="45" t="s">
        <v>0</v>
      </c>
      <c r="E24" s="45">
        <v>31</v>
      </c>
      <c r="F24" s="45">
        <v>1</v>
      </c>
      <c r="G24" s="45">
        <v>2</v>
      </c>
      <c r="H24" s="45">
        <v>3</v>
      </c>
      <c r="I24" s="45">
        <v>4</v>
      </c>
      <c r="J24" s="45">
        <v>5</v>
      </c>
      <c r="K24" s="45">
        <v>6</v>
      </c>
      <c r="L24" s="45">
        <v>7</v>
      </c>
      <c r="M24" s="45">
        <v>8</v>
      </c>
      <c r="N24" s="45">
        <v>9</v>
      </c>
      <c r="O24" s="45">
        <v>10</v>
      </c>
      <c r="P24" s="45">
        <v>11</v>
      </c>
      <c r="Q24" s="45">
        <v>12</v>
      </c>
      <c r="R24" s="45">
        <v>13</v>
      </c>
      <c r="S24" s="45">
        <v>14</v>
      </c>
      <c r="T24" s="45">
        <v>15</v>
      </c>
      <c r="U24" s="45">
        <v>16</v>
      </c>
      <c r="V24" s="45">
        <v>17</v>
      </c>
      <c r="W24" s="45">
        <v>18</v>
      </c>
      <c r="X24" s="45">
        <v>19</v>
      </c>
      <c r="Y24" s="45">
        <v>20</v>
      </c>
      <c r="Z24" s="45">
        <v>21</v>
      </c>
      <c r="AA24" s="45">
        <v>22</v>
      </c>
      <c r="AB24" s="45">
        <v>23</v>
      </c>
      <c r="AC24" s="45">
        <v>24</v>
      </c>
      <c r="AD24" s="45">
        <v>25</v>
      </c>
      <c r="AE24" s="45">
        <v>26</v>
      </c>
      <c r="AF24" s="45">
        <v>27</v>
      </c>
      <c r="AG24" s="45">
        <v>28</v>
      </c>
      <c r="AH24" s="45">
        <v>29</v>
      </c>
      <c r="AI24" s="45">
        <v>30</v>
      </c>
      <c r="AJ24" s="45">
        <v>31</v>
      </c>
    </row>
    <row r="25" spans="2:36" outlineLevel="1">
      <c r="B25" s="34" t="str">
        <f>'STEAM &amp; GAS BALANCE'!$F$3</f>
        <v>PLANT GAS BOILER 10 T</v>
      </c>
      <c r="C25" s="34"/>
      <c r="D25" s="46"/>
      <c r="E25" s="46">
        <f>E21</f>
        <v>720428.6</v>
      </c>
      <c r="F25" s="46">
        <f t="shared" ref="F25:AJ25" si="1">IF(F21=0,E25,F21)</f>
        <v>720428.6</v>
      </c>
      <c r="G25" s="46">
        <f t="shared" si="1"/>
        <v>720428.6</v>
      </c>
      <c r="H25" s="46">
        <f t="shared" si="1"/>
        <v>720428.6</v>
      </c>
      <c r="I25" s="46">
        <f t="shared" si="1"/>
        <v>720428.6</v>
      </c>
      <c r="J25" s="46">
        <f t="shared" si="1"/>
        <v>720428.6</v>
      </c>
      <c r="K25" s="46">
        <f t="shared" si="1"/>
        <v>720428.6</v>
      </c>
      <c r="L25" s="46">
        <f t="shared" si="1"/>
        <v>720428.6</v>
      </c>
      <c r="M25" s="46">
        <f t="shared" si="1"/>
        <v>720428.6</v>
      </c>
      <c r="N25" s="46">
        <f t="shared" si="1"/>
        <v>720428.6</v>
      </c>
      <c r="O25" s="46">
        <f t="shared" si="1"/>
        <v>720428.6</v>
      </c>
      <c r="P25" s="46">
        <f t="shared" si="1"/>
        <v>720428.6</v>
      </c>
      <c r="Q25" s="46">
        <f t="shared" si="1"/>
        <v>720428.6</v>
      </c>
      <c r="R25" s="46">
        <f t="shared" si="1"/>
        <v>720455.4</v>
      </c>
      <c r="S25" s="46">
        <f t="shared" si="1"/>
        <v>720455.4</v>
      </c>
      <c r="T25" s="46">
        <f t="shared" si="1"/>
        <v>720455.4</v>
      </c>
      <c r="U25" s="46">
        <f t="shared" si="1"/>
        <v>720455.4</v>
      </c>
      <c r="V25" s="46">
        <f t="shared" si="1"/>
        <v>720455.4</v>
      </c>
      <c r="W25" s="46">
        <f t="shared" si="1"/>
        <v>720455.4</v>
      </c>
      <c r="X25" s="46">
        <f t="shared" si="1"/>
        <v>720455.4</v>
      </c>
      <c r="Y25" s="46">
        <f t="shared" si="1"/>
        <v>720479.6</v>
      </c>
      <c r="Z25" s="46">
        <f t="shared" si="1"/>
        <v>720479.6</v>
      </c>
      <c r="AA25" s="46">
        <f t="shared" si="1"/>
        <v>720479.6</v>
      </c>
      <c r="AB25" s="46">
        <f t="shared" si="1"/>
        <v>720479.6</v>
      </c>
      <c r="AC25" s="46">
        <f t="shared" si="1"/>
        <v>720479.6</v>
      </c>
      <c r="AD25" s="46">
        <f t="shared" si="1"/>
        <v>720479.6</v>
      </c>
      <c r="AE25" s="46">
        <f t="shared" si="1"/>
        <v>721291.7</v>
      </c>
      <c r="AF25" s="46">
        <f t="shared" si="1"/>
        <v>722444</v>
      </c>
      <c r="AG25" s="46">
        <f t="shared" si="1"/>
        <v>723546.1</v>
      </c>
      <c r="AH25" s="46">
        <f t="shared" si="1"/>
        <v>723546.1</v>
      </c>
      <c r="AI25" s="46">
        <f t="shared" si="1"/>
        <v>723785.5</v>
      </c>
      <c r="AJ25" s="46">
        <f t="shared" si="1"/>
        <v>723785.5</v>
      </c>
    </row>
    <row r="26" spans="2:36" outlineLevel="1">
      <c r="B26" s="1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2:36">
      <c r="B27" s="17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2:36">
      <c r="B28" s="19" t="s">
        <v>39</v>
      </c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2:36" ht="15.75" customHeight="1"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2:36" ht="15.75" customHeight="1">
      <c r="B30" s="21" t="s">
        <v>88</v>
      </c>
      <c r="C30" s="21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2:36" ht="15.75" customHeight="1">
      <c r="B31" s="21"/>
      <c r="C31" s="2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2:36" ht="15.75" customHeight="1">
      <c r="B32" s="22" t="s">
        <v>38</v>
      </c>
      <c r="C32" s="2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2:37" ht="15.75" customHeight="1">
      <c r="B33" s="21"/>
      <c r="C33" s="2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2:37">
      <c r="B34" s="22"/>
      <c r="C34" s="24" t="s">
        <v>18</v>
      </c>
      <c r="D34" s="25" t="s">
        <v>0</v>
      </c>
      <c r="E34" s="45">
        <v>31</v>
      </c>
      <c r="F34" s="45">
        <v>1</v>
      </c>
      <c r="G34" s="45">
        <v>2</v>
      </c>
      <c r="H34" s="45">
        <v>3</v>
      </c>
      <c r="I34" s="45">
        <v>4</v>
      </c>
      <c r="J34" s="45">
        <v>5</v>
      </c>
      <c r="K34" s="45">
        <v>6</v>
      </c>
      <c r="L34" s="45">
        <v>7</v>
      </c>
      <c r="M34" s="45">
        <v>8</v>
      </c>
      <c r="N34" s="45">
        <v>9</v>
      </c>
      <c r="O34" s="45">
        <v>10</v>
      </c>
      <c r="P34" s="45">
        <v>11</v>
      </c>
      <c r="Q34" s="45">
        <v>12</v>
      </c>
      <c r="R34" s="45">
        <v>13</v>
      </c>
      <c r="S34" s="45">
        <v>14</v>
      </c>
      <c r="T34" s="45">
        <v>15</v>
      </c>
      <c r="U34" s="45">
        <v>16</v>
      </c>
      <c r="V34" s="45">
        <v>17</v>
      </c>
      <c r="W34" s="45">
        <v>18</v>
      </c>
      <c r="X34" s="45">
        <v>19</v>
      </c>
      <c r="Y34" s="45">
        <v>20</v>
      </c>
      <c r="Z34" s="45">
        <v>21</v>
      </c>
      <c r="AA34" s="45">
        <v>22</v>
      </c>
      <c r="AB34" s="45">
        <v>23</v>
      </c>
      <c r="AC34" s="45">
        <v>24</v>
      </c>
      <c r="AD34" s="45">
        <v>25</v>
      </c>
      <c r="AE34" s="45">
        <v>26</v>
      </c>
      <c r="AF34" s="45">
        <v>27</v>
      </c>
      <c r="AG34" s="45">
        <v>28</v>
      </c>
      <c r="AH34" s="45">
        <v>29</v>
      </c>
      <c r="AI34" s="45">
        <v>30</v>
      </c>
      <c r="AJ34" s="45">
        <v>31</v>
      </c>
    </row>
    <row r="35" spans="2:37" s="11" customFormat="1">
      <c r="B35" s="26" t="s">
        <v>22</v>
      </c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</row>
    <row r="36" spans="2:37" s="11" customFormat="1" outlineLevel="1">
      <c r="B36" s="29" t="s">
        <v>14</v>
      </c>
      <c r="C36" s="30" t="s">
        <v>19</v>
      </c>
      <c r="D36" s="31">
        <f>2.8+1.013</f>
        <v>3.8129999999999997</v>
      </c>
      <c r="E36" s="28"/>
      <c r="F36" s="28">
        <f>$D36</f>
        <v>3.8129999999999997</v>
      </c>
      <c r="G36" s="28">
        <f t="shared" ref="G36:AC39" si="2">$D36</f>
        <v>3.8129999999999997</v>
      </c>
      <c r="H36" s="28">
        <f t="shared" si="2"/>
        <v>3.8129999999999997</v>
      </c>
      <c r="I36" s="28">
        <f t="shared" si="2"/>
        <v>3.8129999999999997</v>
      </c>
      <c r="J36" s="28">
        <f t="shared" si="2"/>
        <v>3.8129999999999997</v>
      </c>
      <c r="K36" s="28">
        <f t="shared" si="2"/>
        <v>3.8129999999999997</v>
      </c>
      <c r="L36" s="28">
        <f t="shared" si="2"/>
        <v>3.8129999999999997</v>
      </c>
      <c r="M36" s="28">
        <f t="shared" si="2"/>
        <v>3.8129999999999997</v>
      </c>
      <c r="N36" s="28">
        <f t="shared" si="2"/>
        <v>3.8129999999999997</v>
      </c>
      <c r="O36" s="28">
        <f t="shared" si="2"/>
        <v>3.8129999999999997</v>
      </c>
      <c r="P36" s="28">
        <f t="shared" si="2"/>
        <v>3.8129999999999997</v>
      </c>
      <c r="Q36" s="28">
        <f t="shared" si="2"/>
        <v>3.8129999999999997</v>
      </c>
      <c r="R36" s="28">
        <f>$D36</f>
        <v>3.8129999999999997</v>
      </c>
      <c r="S36" s="28">
        <f t="shared" si="2"/>
        <v>3.8129999999999997</v>
      </c>
      <c r="T36" s="28">
        <f t="shared" si="2"/>
        <v>3.8129999999999997</v>
      </c>
      <c r="U36" s="28">
        <f t="shared" si="2"/>
        <v>3.8129999999999997</v>
      </c>
      <c r="V36" s="28">
        <f t="shared" si="2"/>
        <v>3.8129999999999997</v>
      </c>
      <c r="W36" s="28">
        <f t="shared" si="2"/>
        <v>3.8129999999999997</v>
      </c>
      <c r="X36" s="28">
        <f t="shared" si="2"/>
        <v>3.8129999999999997</v>
      </c>
      <c r="Y36" s="28">
        <f t="shared" si="2"/>
        <v>3.8129999999999997</v>
      </c>
      <c r="Z36" s="28">
        <f t="shared" si="2"/>
        <v>3.8129999999999997</v>
      </c>
      <c r="AA36" s="28">
        <f t="shared" si="2"/>
        <v>3.8129999999999997</v>
      </c>
      <c r="AB36" s="28">
        <f t="shared" si="2"/>
        <v>3.8129999999999997</v>
      </c>
      <c r="AC36" s="28">
        <f t="shared" si="2"/>
        <v>3.8129999999999997</v>
      </c>
      <c r="AD36" s="28">
        <f t="shared" ref="AD36:AJ39" si="3">$D36</f>
        <v>3.8129999999999997</v>
      </c>
      <c r="AE36" s="28">
        <f t="shared" si="3"/>
        <v>3.8129999999999997</v>
      </c>
      <c r="AF36" s="28">
        <f t="shared" si="3"/>
        <v>3.8129999999999997</v>
      </c>
      <c r="AG36" s="28">
        <f t="shared" si="3"/>
        <v>3.8129999999999997</v>
      </c>
      <c r="AH36" s="28">
        <f t="shared" si="3"/>
        <v>3.8129999999999997</v>
      </c>
      <c r="AI36" s="28">
        <f t="shared" si="3"/>
        <v>3.8129999999999997</v>
      </c>
      <c r="AJ36" s="28">
        <f t="shared" si="3"/>
        <v>3.8129999999999997</v>
      </c>
      <c r="AK36" s="28"/>
    </row>
    <row r="37" spans="2:37" s="11" customFormat="1" outlineLevel="1">
      <c r="B37" s="29" t="s">
        <v>15</v>
      </c>
      <c r="C37" s="30" t="s">
        <v>19</v>
      </c>
      <c r="D37" s="31">
        <v>1.0129999999999999</v>
      </c>
      <c r="E37" s="28"/>
      <c r="F37" s="28">
        <f t="shared" ref="F37:U39" si="4">$D37</f>
        <v>1.0129999999999999</v>
      </c>
      <c r="G37" s="28">
        <f t="shared" si="4"/>
        <v>1.0129999999999999</v>
      </c>
      <c r="H37" s="28">
        <f t="shared" si="4"/>
        <v>1.0129999999999999</v>
      </c>
      <c r="I37" s="28">
        <f t="shared" si="4"/>
        <v>1.0129999999999999</v>
      </c>
      <c r="J37" s="28">
        <f t="shared" si="4"/>
        <v>1.0129999999999999</v>
      </c>
      <c r="K37" s="28">
        <f t="shared" si="4"/>
        <v>1.0129999999999999</v>
      </c>
      <c r="L37" s="28">
        <f t="shared" si="4"/>
        <v>1.0129999999999999</v>
      </c>
      <c r="M37" s="28">
        <f t="shared" si="4"/>
        <v>1.0129999999999999</v>
      </c>
      <c r="N37" s="28">
        <f t="shared" si="4"/>
        <v>1.0129999999999999</v>
      </c>
      <c r="O37" s="28">
        <f t="shared" si="4"/>
        <v>1.0129999999999999</v>
      </c>
      <c r="P37" s="28">
        <f t="shared" si="4"/>
        <v>1.0129999999999999</v>
      </c>
      <c r="Q37" s="28">
        <f t="shared" si="4"/>
        <v>1.0129999999999999</v>
      </c>
      <c r="R37" s="28">
        <f t="shared" si="4"/>
        <v>1.0129999999999999</v>
      </c>
      <c r="S37" s="28">
        <f t="shared" si="4"/>
        <v>1.0129999999999999</v>
      </c>
      <c r="T37" s="28">
        <f t="shared" si="4"/>
        <v>1.0129999999999999</v>
      </c>
      <c r="U37" s="28">
        <f t="shared" si="4"/>
        <v>1.0129999999999999</v>
      </c>
      <c r="V37" s="28">
        <f t="shared" si="2"/>
        <v>1.0129999999999999</v>
      </c>
      <c r="W37" s="28">
        <f t="shared" si="2"/>
        <v>1.0129999999999999</v>
      </c>
      <c r="X37" s="28">
        <f t="shared" si="2"/>
        <v>1.0129999999999999</v>
      </c>
      <c r="Y37" s="28">
        <f t="shared" si="2"/>
        <v>1.0129999999999999</v>
      </c>
      <c r="Z37" s="28">
        <f t="shared" si="2"/>
        <v>1.0129999999999999</v>
      </c>
      <c r="AA37" s="28">
        <f t="shared" si="2"/>
        <v>1.0129999999999999</v>
      </c>
      <c r="AB37" s="28">
        <f t="shared" si="2"/>
        <v>1.0129999999999999</v>
      </c>
      <c r="AC37" s="28">
        <f t="shared" si="2"/>
        <v>1.0129999999999999</v>
      </c>
      <c r="AD37" s="28">
        <f t="shared" si="3"/>
        <v>1.0129999999999999</v>
      </c>
      <c r="AE37" s="28">
        <f t="shared" si="3"/>
        <v>1.0129999999999999</v>
      </c>
      <c r="AF37" s="28">
        <f t="shared" si="3"/>
        <v>1.0129999999999999</v>
      </c>
      <c r="AG37" s="28">
        <f t="shared" si="3"/>
        <v>1.0129999999999999</v>
      </c>
      <c r="AH37" s="28">
        <f t="shared" si="3"/>
        <v>1.0129999999999999</v>
      </c>
      <c r="AI37" s="28">
        <f t="shared" si="3"/>
        <v>1.0129999999999999</v>
      </c>
      <c r="AJ37" s="28">
        <f t="shared" si="3"/>
        <v>1.0129999999999999</v>
      </c>
      <c r="AK37" s="28"/>
    </row>
    <row r="38" spans="2:37" s="11" customFormat="1" outlineLevel="1">
      <c r="B38" s="29" t="s">
        <v>16</v>
      </c>
      <c r="C38" s="30" t="s">
        <v>20</v>
      </c>
      <c r="D38" s="31">
        <v>25</v>
      </c>
      <c r="E38" s="28"/>
      <c r="F38" s="28">
        <f t="shared" si="4"/>
        <v>25</v>
      </c>
      <c r="G38" s="28">
        <f t="shared" si="4"/>
        <v>25</v>
      </c>
      <c r="H38" s="28">
        <f t="shared" si="4"/>
        <v>25</v>
      </c>
      <c r="I38" s="28">
        <f t="shared" si="4"/>
        <v>25</v>
      </c>
      <c r="J38" s="28">
        <f t="shared" si="4"/>
        <v>25</v>
      </c>
      <c r="K38" s="28">
        <f t="shared" si="4"/>
        <v>25</v>
      </c>
      <c r="L38" s="28">
        <f t="shared" si="4"/>
        <v>25</v>
      </c>
      <c r="M38" s="28">
        <f t="shared" si="4"/>
        <v>25</v>
      </c>
      <c r="N38" s="28">
        <f t="shared" si="4"/>
        <v>25</v>
      </c>
      <c r="O38" s="28">
        <f t="shared" si="4"/>
        <v>25</v>
      </c>
      <c r="P38" s="28">
        <f t="shared" si="4"/>
        <v>25</v>
      </c>
      <c r="Q38" s="28">
        <f t="shared" si="4"/>
        <v>25</v>
      </c>
      <c r="R38" s="28">
        <f t="shared" si="2"/>
        <v>25</v>
      </c>
      <c r="S38" s="28">
        <f t="shared" si="2"/>
        <v>25</v>
      </c>
      <c r="T38" s="28">
        <f t="shared" si="2"/>
        <v>25</v>
      </c>
      <c r="U38" s="28">
        <f t="shared" si="2"/>
        <v>25</v>
      </c>
      <c r="V38" s="28">
        <f t="shared" si="2"/>
        <v>25</v>
      </c>
      <c r="W38" s="28">
        <f t="shared" si="2"/>
        <v>25</v>
      </c>
      <c r="X38" s="28">
        <f t="shared" si="2"/>
        <v>25</v>
      </c>
      <c r="Y38" s="28">
        <f t="shared" si="2"/>
        <v>25</v>
      </c>
      <c r="Z38" s="28">
        <f t="shared" si="2"/>
        <v>25</v>
      </c>
      <c r="AA38" s="28">
        <f t="shared" si="2"/>
        <v>25</v>
      </c>
      <c r="AB38" s="28">
        <f t="shared" si="2"/>
        <v>25</v>
      </c>
      <c r="AC38" s="28">
        <f t="shared" si="2"/>
        <v>25</v>
      </c>
      <c r="AD38" s="28">
        <f t="shared" si="3"/>
        <v>25</v>
      </c>
      <c r="AE38" s="28">
        <f t="shared" si="3"/>
        <v>25</v>
      </c>
      <c r="AF38" s="28">
        <f t="shared" si="3"/>
        <v>25</v>
      </c>
      <c r="AG38" s="28">
        <f t="shared" si="3"/>
        <v>25</v>
      </c>
      <c r="AH38" s="28">
        <f t="shared" si="3"/>
        <v>25</v>
      </c>
      <c r="AI38" s="28">
        <f t="shared" si="3"/>
        <v>25</v>
      </c>
      <c r="AJ38" s="28">
        <f t="shared" si="3"/>
        <v>25</v>
      </c>
      <c r="AK38" s="28"/>
    </row>
    <row r="39" spans="2:37" s="11" customFormat="1" outlineLevel="1">
      <c r="B39" s="29" t="s">
        <v>17</v>
      </c>
      <c r="C39" s="30" t="s">
        <v>20</v>
      </c>
      <c r="D39" s="31">
        <v>15</v>
      </c>
      <c r="E39" s="28"/>
      <c r="F39" s="28">
        <f t="shared" si="4"/>
        <v>15</v>
      </c>
      <c r="G39" s="28">
        <f t="shared" si="4"/>
        <v>15</v>
      </c>
      <c r="H39" s="28">
        <f t="shared" si="4"/>
        <v>15</v>
      </c>
      <c r="I39" s="28">
        <f t="shared" si="4"/>
        <v>15</v>
      </c>
      <c r="J39" s="28">
        <f t="shared" si="4"/>
        <v>15</v>
      </c>
      <c r="K39" s="28">
        <f t="shared" si="4"/>
        <v>15</v>
      </c>
      <c r="L39" s="28">
        <f t="shared" si="4"/>
        <v>15</v>
      </c>
      <c r="M39" s="28">
        <f t="shared" si="4"/>
        <v>15</v>
      </c>
      <c r="N39" s="28">
        <f t="shared" si="4"/>
        <v>15</v>
      </c>
      <c r="O39" s="28">
        <f t="shared" si="4"/>
        <v>15</v>
      </c>
      <c r="P39" s="28">
        <f t="shared" si="4"/>
        <v>15</v>
      </c>
      <c r="Q39" s="28">
        <f t="shared" si="4"/>
        <v>15</v>
      </c>
      <c r="R39" s="28">
        <f t="shared" si="2"/>
        <v>15</v>
      </c>
      <c r="S39" s="28">
        <f t="shared" si="2"/>
        <v>15</v>
      </c>
      <c r="T39" s="28">
        <f t="shared" si="2"/>
        <v>15</v>
      </c>
      <c r="U39" s="28">
        <f t="shared" si="2"/>
        <v>15</v>
      </c>
      <c r="V39" s="28">
        <f t="shared" si="2"/>
        <v>15</v>
      </c>
      <c r="W39" s="28">
        <f t="shared" si="2"/>
        <v>15</v>
      </c>
      <c r="X39" s="28">
        <f t="shared" si="2"/>
        <v>15</v>
      </c>
      <c r="Y39" s="28">
        <f t="shared" si="2"/>
        <v>15</v>
      </c>
      <c r="Z39" s="28">
        <f t="shared" si="2"/>
        <v>15</v>
      </c>
      <c r="AA39" s="28">
        <f t="shared" si="2"/>
        <v>15</v>
      </c>
      <c r="AB39" s="28">
        <f t="shared" si="2"/>
        <v>15</v>
      </c>
      <c r="AC39" s="28">
        <f t="shared" si="2"/>
        <v>15</v>
      </c>
      <c r="AD39" s="28">
        <f t="shared" si="3"/>
        <v>15</v>
      </c>
      <c r="AE39" s="28">
        <f t="shared" si="3"/>
        <v>15</v>
      </c>
      <c r="AF39" s="28">
        <f t="shared" si="3"/>
        <v>15</v>
      </c>
      <c r="AG39" s="28">
        <f t="shared" si="3"/>
        <v>15</v>
      </c>
      <c r="AH39" s="28">
        <f t="shared" si="3"/>
        <v>15</v>
      </c>
      <c r="AI39" s="28">
        <f t="shared" si="3"/>
        <v>15</v>
      </c>
      <c r="AJ39" s="28">
        <f t="shared" si="3"/>
        <v>15</v>
      </c>
      <c r="AK39" s="28"/>
    </row>
    <row r="40" spans="2:37" s="11" customFormat="1">
      <c r="B40" s="26" t="s">
        <v>34</v>
      </c>
      <c r="C40" s="30"/>
      <c r="D40" s="32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</row>
    <row r="41" spans="2:37" outlineLevel="1">
      <c r="B41" s="33" t="str">
        <f>'STEAM &amp; GAS BALANCE'!$F$3</f>
        <v>PLANT GAS BOILER 10 T</v>
      </c>
      <c r="C41" s="34" t="s">
        <v>21</v>
      </c>
      <c r="D41" s="35"/>
      <c r="E41" s="35"/>
      <c r="F41" s="35">
        <f>(F$36*(F25-E25)*(F$39+273))/(F$37*(F$38+273))</f>
        <v>0</v>
      </c>
      <c r="G41" s="35">
        <f>(G$36*(G25-F25)*(G$39+273))/(G$37*(G$38+273))</f>
        <v>0</v>
      </c>
      <c r="H41" s="35">
        <f t="shared" ref="H41:AJ41" si="5">(H$36*(H25-G25)*(H$39+273))/(H$37*(H$38+273))</f>
        <v>0</v>
      </c>
      <c r="I41" s="35">
        <f t="shared" si="5"/>
        <v>0</v>
      </c>
      <c r="J41" s="35">
        <f t="shared" si="5"/>
        <v>0</v>
      </c>
      <c r="K41" s="35">
        <f t="shared" si="5"/>
        <v>0</v>
      </c>
      <c r="L41" s="35">
        <f t="shared" si="5"/>
        <v>0</v>
      </c>
      <c r="M41" s="35">
        <f t="shared" si="5"/>
        <v>0</v>
      </c>
      <c r="N41" s="35">
        <f t="shared" si="5"/>
        <v>0</v>
      </c>
      <c r="O41" s="35">
        <f t="shared" si="5"/>
        <v>0</v>
      </c>
      <c r="P41" s="35">
        <f t="shared" si="5"/>
        <v>0</v>
      </c>
      <c r="Q41" s="35">
        <f t="shared" si="5"/>
        <v>0</v>
      </c>
      <c r="R41" s="35">
        <f t="shared" si="5"/>
        <v>97.491864817941064</v>
      </c>
      <c r="S41" s="35">
        <f t="shared" si="5"/>
        <v>0</v>
      </c>
      <c r="T41" s="35">
        <f t="shared" si="5"/>
        <v>0</v>
      </c>
      <c r="U41" s="35">
        <f t="shared" si="5"/>
        <v>0</v>
      </c>
      <c r="V41" s="35">
        <f t="shared" si="5"/>
        <v>0</v>
      </c>
      <c r="W41" s="35">
        <f t="shared" si="5"/>
        <v>0</v>
      </c>
      <c r="X41" s="35">
        <f t="shared" si="5"/>
        <v>0</v>
      </c>
      <c r="Y41" s="35">
        <f t="shared" si="5"/>
        <v>88.033698827818441</v>
      </c>
      <c r="Z41" s="35">
        <f t="shared" si="5"/>
        <v>0</v>
      </c>
      <c r="AA41" s="35">
        <f t="shared" si="5"/>
        <v>0</v>
      </c>
      <c r="AB41" s="35">
        <f t="shared" si="5"/>
        <v>0</v>
      </c>
      <c r="AC41" s="35">
        <f t="shared" si="5"/>
        <v>0</v>
      </c>
      <c r="AD41" s="35">
        <f t="shared" si="5"/>
        <v>0</v>
      </c>
      <c r="AE41" s="35">
        <f t="shared" si="5"/>
        <v>2954.2217693473913</v>
      </c>
      <c r="AF41" s="35">
        <f t="shared" si="5"/>
        <v>4191.7864115493594</v>
      </c>
      <c r="AG41" s="35">
        <f t="shared" si="5"/>
        <v>4009.1710528232793</v>
      </c>
      <c r="AH41" s="35">
        <f t="shared" si="5"/>
        <v>0</v>
      </c>
      <c r="AI41" s="35">
        <f t="shared" si="5"/>
        <v>870.87882229017919</v>
      </c>
      <c r="AJ41" s="35">
        <f t="shared" si="5"/>
        <v>0</v>
      </c>
      <c r="AK41" s="35">
        <f>SUM(F41:Q41)</f>
        <v>0</v>
      </c>
    </row>
    <row r="42" spans="2:37"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2:37"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2:37"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2:37"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2:37"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2:37"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2:37"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2:28"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2:28"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2:28"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2:28"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2:28"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2:28">
      <c r="B54" s="19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2:28"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2:28"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2:28"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2:28">
      <c r="B58" s="19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2:28">
      <c r="B59" s="19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2:28">
      <c r="B60" s="19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2:28">
      <c r="B61" s="19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2:28">
      <c r="B62" s="19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2:28">
      <c r="B63" s="19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2:28">
      <c r="B64" s="19"/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2:37">
      <c r="B65" s="19"/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2:37">
      <c r="B66" s="19"/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2:37"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2:37">
      <c r="B68" s="22" t="s">
        <v>37</v>
      </c>
      <c r="C68" s="23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2:37">
      <c r="B69" s="19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2:37">
      <c r="B70" s="22"/>
      <c r="C70" s="24" t="s">
        <v>18</v>
      </c>
      <c r="D70" s="25" t="s">
        <v>0</v>
      </c>
      <c r="E70" s="45">
        <v>31</v>
      </c>
      <c r="F70" s="45">
        <v>1</v>
      </c>
      <c r="G70" s="45">
        <v>2</v>
      </c>
      <c r="H70" s="45">
        <v>3</v>
      </c>
      <c r="I70" s="45">
        <v>4</v>
      </c>
      <c r="J70" s="45">
        <v>5</v>
      </c>
      <c r="K70" s="45">
        <v>6</v>
      </c>
      <c r="L70" s="45">
        <v>7</v>
      </c>
      <c r="M70" s="45">
        <v>8</v>
      </c>
      <c r="N70" s="45">
        <v>9</v>
      </c>
      <c r="O70" s="45">
        <v>10</v>
      </c>
      <c r="P70" s="45">
        <v>11</v>
      </c>
      <c r="Q70" s="45">
        <v>12</v>
      </c>
      <c r="R70" s="45">
        <v>13</v>
      </c>
      <c r="S70" s="45">
        <v>14</v>
      </c>
      <c r="T70" s="45">
        <v>15</v>
      </c>
      <c r="U70" s="45">
        <v>16</v>
      </c>
      <c r="V70" s="45">
        <v>17</v>
      </c>
      <c r="W70" s="45">
        <v>18</v>
      </c>
      <c r="X70" s="45">
        <v>19</v>
      </c>
      <c r="Y70" s="45">
        <v>20</v>
      </c>
      <c r="Z70" s="45">
        <v>21</v>
      </c>
      <c r="AA70" s="45">
        <v>22</v>
      </c>
      <c r="AB70" s="45">
        <v>23</v>
      </c>
      <c r="AC70" s="45">
        <v>24</v>
      </c>
      <c r="AD70" s="45">
        <v>25</v>
      </c>
      <c r="AE70" s="45">
        <v>26</v>
      </c>
      <c r="AF70" s="45">
        <v>27</v>
      </c>
      <c r="AG70" s="45">
        <v>28</v>
      </c>
      <c r="AH70" s="45">
        <v>29</v>
      </c>
      <c r="AI70" s="45">
        <v>30</v>
      </c>
      <c r="AJ70" s="45">
        <v>31</v>
      </c>
    </row>
    <row r="71" spans="2:37" s="10" customFormat="1" outlineLevel="1">
      <c r="B71" s="39" t="s">
        <v>32</v>
      </c>
      <c r="C71" s="38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</row>
    <row r="72" spans="2:37" ht="14.25" customHeight="1" outlineLevel="2">
      <c r="B72" s="40" t="s">
        <v>23</v>
      </c>
      <c r="C72" s="41" t="s">
        <v>33</v>
      </c>
      <c r="D72" s="35"/>
      <c r="E72" s="35"/>
      <c r="F72" s="35">
        <f t="shared" ref="F72:AJ72" si="6">F73+F74</f>
        <v>0</v>
      </c>
      <c r="G72" s="35">
        <f t="shared" si="6"/>
        <v>14839</v>
      </c>
      <c r="H72" s="35">
        <f t="shared" si="6"/>
        <v>12379</v>
      </c>
      <c r="I72" s="35">
        <f t="shared" si="6"/>
        <v>13294</v>
      </c>
      <c r="J72" s="35">
        <f t="shared" si="6"/>
        <v>12594</v>
      </c>
      <c r="K72" s="35">
        <f t="shared" si="6"/>
        <v>7379</v>
      </c>
      <c r="L72" s="35">
        <f t="shared" si="6"/>
        <v>0</v>
      </c>
      <c r="M72" s="35">
        <f t="shared" si="6"/>
        <v>0</v>
      </c>
      <c r="N72" s="35">
        <f t="shared" si="6"/>
        <v>16365</v>
      </c>
      <c r="O72" s="35">
        <f t="shared" si="6"/>
        <v>11209</v>
      </c>
      <c r="P72" s="35">
        <f t="shared" si="6"/>
        <v>15882</v>
      </c>
      <c r="Q72" s="35">
        <f t="shared" si="6"/>
        <v>10196</v>
      </c>
      <c r="R72" s="35">
        <f t="shared" si="6"/>
        <v>5919</v>
      </c>
      <c r="S72" s="35">
        <f t="shared" si="6"/>
        <v>0</v>
      </c>
      <c r="T72" s="35">
        <f t="shared" si="6"/>
        <v>0</v>
      </c>
      <c r="U72" s="35">
        <f t="shared" si="6"/>
        <v>22977</v>
      </c>
      <c r="V72" s="35">
        <f t="shared" si="6"/>
        <v>17581</v>
      </c>
      <c r="W72" s="35">
        <f t="shared" si="6"/>
        <v>13700</v>
      </c>
      <c r="X72" s="35">
        <f t="shared" si="6"/>
        <v>10153</v>
      </c>
      <c r="Y72" s="35">
        <f t="shared" si="6"/>
        <v>3574</v>
      </c>
      <c r="Z72" s="35">
        <f t="shared" si="6"/>
        <v>0</v>
      </c>
      <c r="AA72" s="35">
        <f t="shared" si="6"/>
        <v>0</v>
      </c>
      <c r="AB72" s="35">
        <f t="shared" si="6"/>
        <v>0</v>
      </c>
      <c r="AC72" s="35">
        <f t="shared" si="6"/>
        <v>0</v>
      </c>
      <c r="AD72" s="35">
        <f t="shared" si="6"/>
        <v>0</v>
      </c>
      <c r="AE72" s="35">
        <f t="shared" si="6"/>
        <v>16174</v>
      </c>
      <c r="AF72" s="35">
        <f t="shared" si="6"/>
        <v>23267</v>
      </c>
      <c r="AG72" s="35">
        <f t="shared" si="6"/>
        <v>7953</v>
      </c>
      <c r="AH72" s="35">
        <f t="shared" si="6"/>
        <v>0</v>
      </c>
      <c r="AI72" s="35">
        <f t="shared" si="6"/>
        <v>15799</v>
      </c>
      <c r="AJ72" s="35">
        <f t="shared" si="6"/>
        <v>14574</v>
      </c>
      <c r="AK72" s="35">
        <f t="shared" ref="AK72:AK80" si="7">SUM(F72:Q72)</f>
        <v>114137</v>
      </c>
    </row>
    <row r="73" spans="2:37" outlineLevel="2">
      <c r="B73" s="36" t="s">
        <v>24</v>
      </c>
      <c r="C73" s="41" t="s">
        <v>33</v>
      </c>
      <c r="D73" s="35"/>
      <c r="E73" s="35"/>
      <c r="F73" s="35">
        <f t="shared" ref="F73:AJ73" si="8">(F12-E12)-(F13-E13)</f>
        <v>0</v>
      </c>
      <c r="G73" s="35">
        <f t="shared" si="8"/>
        <v>2652</v>
      </c>
      <c r="H73" s="35">
        <f t="shared" si="8"/>
        <v>4722</v>
      </c>
      <c r="I73" s="35">
        <f t="shared" si="8"/>
        <v>8421</v>
      </c>
      <c r="J73" s="35">
        <f t="shared" si="8"/>
        <v>5929</v>
      </c>
      <c r="K73" s="35">
        <f t="shared" si="8"/>
        <v>-586</v>
      </c>
      <c r="L73" s="35">
        <f t="shared" si="8"/>
        <v>0</v>
      </c>
      <c r="M73" s="35">
        <f t="shared" si="8"/>
        <v>0</v>
      </c>
      <c r="N73" s="35">
        <f t="shared" si="8"/>
        <v>5535</v>
      </c>
      <c r="O73" s="35">
        <f t="shared" si="8"/>
        <v>4389</v>
      </c>
      <c r="P73" s="35">
        <f t="shared" si="8"/>
        <v>11707</v>
      </c>
      <c r="Q73" s="35">
        <f t="shared" si="8"/>
        <v>2875</v>
      </c>
      <c r="R73" s="35">
        <f t="shared" si="8"/>
        <v>871</v>
      </c>
      <c r="S73" s="35">
        <f t="shared" si="8"/>
        <v>0</v>
      </c>
      <c r="T73" s="35">
        <f t="shared" si="8"/>
        <v>0</v>
      </c>
      <c r="U73" s="35">
        <f t="shared" si="8"/>
        <v>16277</v>
      </c>
      <c r="V73" s="35">
        <f t="shared" si="8"/>
        <v>11363</v>
      </c>
      <c r="W73" s="35">
        <f t="shared" si="8"/>
        <v>6916</v>
      </c>
      <c r="X73" s="35">
        <f t="shared" si="8"/>
        <v>4042</v>
      </c>
      <c r="Y73" s="35">
        <f t="shared" si="8"/>
        <v>2746</v>
      </c>
      <c r="Z73" s="35">
        <f t="shared" si="8"/>
        <v>0</v>
      </c>
      <c r="AA73" s="35">
        <f t="shared" si="8"/>
        <v>0</v>
      </c>
      <c r="AB73" s="35">
        <f t="shared" si="8"/>
        <v>0</v>
      </c>
      <c r="AC73" s="35">
        <f t="shared" si="8"/>
        <v>0</v>
      </c>
      <c r="AD73" s="35">
        <f t="shared" si="8"/>
        <v>0</v>
      </c>
      <c r="AE73" s="35">
        <f t="shared" si="8"/>
        <v>2217</v>
      </c>
      <c r="AF73" s="35">
        <f t="shared" si="8"/>
        <v>16149</v>
      </c>
      <c r="AG73" s="35">
        <f t="shared" si="8"/>
        <v>7611</v>
      </c>
      <c r="AH73" s="35">
        <f t="shared" si="8"/>
        <v>0</v>
      </c>
      <c r="AI73" s="35">
        <f t="shared" si="8"/>
        <v>2158</v>
      </c>
      <c r="AJ73" s="35">
        <f t="shared" si="8"/>
        <v>4842</v>
      </c>
      <c r="AK73" s="35">
        <f t="shared" si="7"/>
        <v>45644</v>
      </c>
    </row>
    <row r="74" spans="2:37" outlineLevel="2">
      <c r="B74" s="36" t="s">
        <v>25</v>
      </c>
      <c r="C74" s="41" t="s">
        <v>33</v>
      </c>
      <c r="D74" s="35"/>
      <c r="E74" s="35"/>
      <c r="F74" s="35">
        <f>SUM(F75:F77)</f>
        <v>0</v>
      </c>
      <c r="G74" s="35">
        <f t="shared" ref="G74:AJ74" si="9">SUM(G75:G77)</f>
        <v>12187</v>
      </c>
      <c r="H74" s="35">
        <f t="shared" si="9"/>
        <v>7657</v>
      </c>
      <c r="I74" s="35">
        <f t="shared" si="9"/>
        <v>4873</v>
      </c>
      <c r="J74" s="35">
        <f t="shared" si="9"/>
        <v>6665</v>
      </c>
      <c r="K74" s="35">
        <f t="shared" si="9"/>
        <v>7965</v>
      </c>
      <c r="L74" s="35">
        <f t="shared" si="9"/>
        <v>0</v>
      </c>
      <c r="M74" s="35">
        <f t="shared" si="9"/>
        <v>0</v>
      </c>
      <c r="N74" s="35">
        <f t="shared" si="9"/>
        <v>10830</v>
      </c>
      <c r="O74" s="35">
        <f t="shared" si="9"/>
        <v>6820</v>
      </c>
      <c r="P74" s="35">
        <f t="shared" si="9"/>
        <v>4175</v>
      </c>
      <c r="Q74" s="35">
        <f t="shared" si="9"/>
        <v>7321</v>
      </c>
      <c r="R74" s="35">
        <f t="shared" si="9"/>
        <v>5048</v>
      </c>
      <c r="S74" s="35">
        <f t="shared" si="9"/>
        <v>0</v>
      </c>
      <c r="T74" s="35">
        <f t="shared" si="9"/>
        <v>0</v>
      </c>
      <c r="U74" s="35">
        <f t="shared" si="9"/>
        <v>6700</v>
      </c>
      <c r="V74" s="35">
        <f t="shared" si="9"/>
        <v>6218</v>
      </c>
      <c r="W74" s="35">
        <f t="shared" si="9"/>
        <v>6784</v>
      </c>
      <c r="X74" s="35">
        <f t="shared" si="9"/>
        <v>6111</v>
      </c>
      <c r="Y74" s="35">
        <f t="shared" si="9"/>
        <v>828</v>
      </c>
      <c r="Z74" s="35">
        <f t="shared" si="9"/>
        <v>0</v>
      </c>
      <c r="AA74" s="35">
        <f t="shared" si="9"/>
        <v>0</v>
      </c>
      <c r="AB74" s="35">
        <f t="shared" si="9"/>
        <v>0</v>
      </c>
      <c r="AC74" s="35">
        <f t="shared" si="9"/>
        <v>0</v>
      </c>
      <c r="AD74" s="35">
        <f t="shared" si="9"/>
        <v>0</v>
      </c>
      <c r="AE74" s="35">
        <f t="shared" si="9"/>
        <v>13957</v>
      </c>
      <c r="AF74" s="35">
        <f t="shared" si="9"/>
        <v>7118</v>
      </c>
      <c r="AG74" s="35">
        <f t="shared" si="9"/>
        <v>342</v>
      </c>
      <c r="AH74" s="35">
        <f t="shared" si="9"/>
        <v>0</v>
      </c>
      <c r="AI74" s="35">
        <f t="shared" si="9"/>
        <v>13641</v>
      </c>
      <c r="AJ74" s="35">
        <f t="shared" si="9"/>
        <v>9732</v>
      </c>
      <c r="AK74" s="35">
        <f t="shared" si="7"/>
        <v>68493</v>
      </c>
    </row>
    <row r="75" spans="2:37" outlineLevel="3">
      <c r="B75" s="52" t="s">
        <v>44</v>
      </c>
      <c r="C75" s="41" t="s">
        <v>33</v>
      </c>
      <c r="D75" s="35"/>
      <c r="E75" s="35"/>
      <c r="F75" s="35">
        <f t="shared" ref="F75:AJ75" si="10">F13-E13</f>
        <v>0</v>
      </c>
      <c r="G75" s="35">
        <f t="shared" si="10"/>
        <v>11385</v>
      </c>
      <c r="H75" s="35">
        <f t="shared" si="10"/>
        <v>6753</v>
      </c>
      <c r="I75" s="35">
        <f t="shared" si="10"/>
        <v>3887</v>
      </c>
      <c r="J75" s="35">
        <f t="shared" si="10"/>
        <v>5686</v>
      </c>
      <c r="K75" s="35">
        <f t="shared" si="10"/>
        <v>7064</v>
      </c>
      <c r="L75" s="35">
        <f t="shared" si="10"/>
        <v>0</v>
      </c>
      <c r="M75" s="35">
        <f t="shared" si="10"/>
        <v>0</v>
      </c>
      <c r="N75" s="35">
        <f t="shared" si="10"/>
        <v>10031</v>
      </c>
      <c r="O75" s="35">
        <f t="shared" si="10"/>
        <v>5945</v>
      </c>
      <c r="P75" s="35">
        <f t="shared" si="10"/>
        <v>3218</v>
      </c>
      <c r="Q75" s="35">
        <f t="shared" si="10"/>
        <v>6363</v>
      </c>
      <c r="R75" s="35">
        <f t="shared" si="10"/>
        <v>4272</v>
      </c>
      <c r="S75" s="35">
        <f t="shared" si="10"/>
        <v>0</v>
      </c>
      <c r="T75" s="35">
        <f t="shared" si="10"/>
        <v>0</v>
      </c>
      <c r="U75" s="35">
        <f t="shared" si="10"/>
        <v>5873</v>
      </c>
      <c r="V75" s="35">
        <f t="shared" si="10"/>
        <v>5267</v>
      </c>
      <c r="W75" s="35">
        <f t="shared" si="10"/>
        <v>5865</v>
      </c>
      <c r="X75" s="35">
        <f t="shared" si="10"/>
        <v>5187</v>
      </c>
      <c r="Y75" s="35">
        <f t="shared" si="10"/>
        <v>0</v>
      </c>
      <c r="Z75" s="35">
        <f t="shared" si="10"/>
        <v>0</v>
      </c>
      <c r="AA75" s="35">
        <f>AA13-Z13</f>
        <v>0</v>
      </c>
      <c r="AB75" s="35">
        <f t="shared" si="10"/>
        <v>0</v>
      </c>
      <c r="AC75" s="35">
        <f t="shared" si="10"/>
        <v>0</v>
      </c>
      <c r="AD75" s="35">
        <f t="shared" si="10"/>
        <v>0</v>
      </c>
      <c r="AE75" s="35">
        <f t="shared" si="10"/>
        <v>13172</v>
      </c>
      <c r="AF75" s="35">
        <f t="shared" si="10"/>
        <v>6159</v>
      </c>
      <c r="AG75" s="35">
        <f t="shared" si="10"/>
        <v>0</v>
      </c>
      <c r="AH75" s="35">
        <f t="shared" si="10"/>
        <v>0</v>
      </c>
      <c r="AI75" s="35">
        <f t="shared" si="10"/>
        <v>12809</v>
      </c>
      <c r="AJ75" s="35">
        <f t="shared" si="10"/>
        <v>8960</v>
      </c>
      <c r="AK75" s="35">
        <f t="shared" si="7"/>
        <v>60332</v>
      </c>
    </row>
    <row r="76" spans="2:37" outlineLevel="3">
      <c r="B76" s="53" t="s">
        <v>46</v>
      </c>
      <c r="C76" s="41" t="s">
        <v>33</v>
      </c>
      <c r="D76" s="35"/>
      <c r="E76" s="35"/>
      <c r="F76" s="35">
        <f>F14-E14</f>
        <v>0</v>
      </c>
      <c r="G76" s="35">
        <f t="shared" ref="G76:AJ76" si="11">G15-F15</f>
        <v>86</v>
      </c>
      <c r="H76" s="35">
        <f t="shared" si="11"/>
        <v>93</v>
      </c>
      <c r="I76" s="35">
        <f t="shared" si="11"/>
        <v>116</v>
      </c>
      <c r="J76" s="35">
        <f t="shared" si="11"/>
        <v>134</v>
      </c>
      <c r="K76" s="35">
        <f t="shared" si="11"/>
        <v>102</v>
      </c>
      <c r="L76" s="35">
        <f t="shared" si="11"/>
        <v>0</v>
      </c>
      <c r="M76" s="35">
        <f t="shared" si="11"/>
        <v>0</v>
      </c>
      <c r="N76" s="35">
        <f t="shared" si="11"/>
        <v>100</v>
      </c>
      <c r="O76" s="35">
        <f t="shared" si="11"/>
        <v>89</v>
      </c>
      <c r="P76" s="35">
        <f t="shared" si="11"/>
        <v>90</v>
      </c>
      <c r="Q76" s="35">
        <f t="shared" si="11"/>
        <v>133</v>
      </c>
      <c r="R76" s="35">
        <f t="shared" si="11"/>
        <v>102</v>
      </c>
      <c r="S76" s="35">
        <f t="shared" si="11"/>
        <v>0</v>
      </c>
      <c r="T76" s="35">
        <f t="shared" si="11"/>
        <v>0</v>
      </c>
      <c r="U76" s="35">
        <f t="shared" si="11"/>
        <v>124</v>
      </c>
      <c r="V76" s="35">
        <f t="shared" si="11"/>
        <v>103</v>
      </c>
      <c r="W76" s="35">
        <f t="shared" si="11"/>
        <v>135</v>
      </c>
      <c r="X76" s="35">
        <f t="shared" si="11"/>
        <v>126</v>
      </c>
      <c r="Y76" s="35">
        <f t="shared" si="11"/>
        <v>103</v>
      </c>
      <c r="Z76" s="35">
        <f t="shared" si="11"/>
        <v>0</v>
      </c>
      <c r="AA76" s="35">
        <f t="shared" si="11"/>
        <v>0</v>
      </c>
      <c r="AB76" s="35">
        <f t="shared" si="11"/>
        <v>0</v>
      </c>
      <c r="AC76" s="35">
        <f t="shared" si="11"/>
        <v>0</v>
      </c>
      <c r="AD76" s="35">
        <f t="shared" si="11"/>
        <v>0</v>
      </c>
      <c r="AE76" s="35">
        <f t="shared" si="11"/>
        <v>95</v>
      </c>
      <c r="AF76" s="35">
        <f t="shared" si="11"/>
        <v>104</v>
      </c>
      <c r="AG76" s="35">
        <f t="shared" si="11"/>
        <v>41</v>
      </c>
      <c r="AH76" s="35">
        <f t="shared" si="11"/>
        <v>0</v>
      </c>
      <c r="AI76" s="35">
        <f t="shared" si="11"/>
        <v>121</v>
      </c>
      <c r="AJ76" s="35">
        <f t="shared" si="11"/>
        <v>85</v>
      </c>
      <c r="AK76" s="35">
        <f t="shared" si="7"/>
        <v>943</v>
      </c>
    </row>
    <row r="77" spans="2:37" outlineLevel="3">
      <c r="B77" s="53" t="s">
        <v>45</v>
      </c>
      <c r="C77" s="41" t="s">
        <v>33</v>
      </c>
      <c r="D77" s="35"/>
      <c r="E77" s="35"/>
      <c r="F77" s="35">
        <f>F15-E15</f>
        <v>0</v>
      </c>
      <c r="G77" s="35">
        <f t="shared" ref="G77:AJ77" si="12">G14-F14</f>
        <v>716</v>
      </c>
      <c r="H77" s="35">
        <f t="shared" si="12"/>
        <v>811</v>
      </c>
      <c r="I77" s="35">
        <f t="shared" si="12"/>
        <v>870</v>
      </c>
      <c r="J77" s="35">
        <f t="shared" si="12"/>
        <v>845</v>
      </c>
      <c r="K77" s="35">
        <f t="shared" si="12"/>
        <v>799</v>
      </c>
      <c r="L77" s="35">
        <f t="shared" si="12"/>
        <v>0</v>
      </c>
      <c r="M77" s="35">
        <f t="shared" si="12"/>
        <v>0</v>
      </c>
      <c r="N77" s="35">
        <f t="shared" si="12"/>
        <v>699</v>
      </c>
      <c r="O77" s="35">
        <f t="shared" si="12"/>
        <v>786</v>
      </c>
      <c r="P77" s="35">
        <f t="shared" si="12"/>
        <v>867</v>
      </c>
      <c r="Q77" s="35">
        <f t="shared" si="12"/>
        <v>825</v>
      </c>
      <c r="R77" s="35">
        <f t="shared" si="12"/>
        <v>674</v>
      </c>
      <c r="S77" s="35">
        <f t="shared" si="12"/>
        <v>0</v>
      </c>
      <c r="T77" s="35">
        <f t="shared" si="12"/>
        <v>0</v>
      </c>
      <c r="U77" s="35">
        <f t="shared" si="12"/>
        <v>703</v>
      </c>
      <c r="V77" s="35">
        <f t="shared" si="12"/>
        <v>848</v>
      </c>
      <c r="W77" s="35">
        <f t="shared" si="12"/>
        <v>784</v>
      </c>
      <c r="X77" s="35">
        <f t="shared" si="12"/>
        <v>798</v>
      </c>
      <c r="Y77" s="35">
        <f t="shared" si="12"/>
        <v>725</v>
      </c>
      <c r="Z77" s="35">
        <f t="shared" si="12"/>
        <v>0</v>
      </c>
      <c r="AA77" s="35">
        <f t="shared" si="12"/>
        <v>0</v>
      </c>
      <c r="AB77" s="35">
        <f t="shared" si="12"/>
        <v>0</v>
      </c>
      <c r="AC77" s="35">
        <f t="shared" si="12"/>
        <v>0</v>
      </c>
      <c r="AD77" s="35">
        <f t="shared" si="12"/>
        <v>0</v>
      </c>
      <c r="AE77" s="35">
        <f t="shared" si="12"/>
        <v>690</v>
      </c>
      <c r="AF77" s="35">
        <f t="shared" si="12"/>
        <v>855</v>
      </c>
      <c r="AG77" s="35">
        <f t="shared" si="12"/>
        <v>301</v>
      </c>
      <c r="AH77" s="35">
        <f t="shared" si="12"/>
        <v>0</v>
      </c>
      <c r="AI77" s="35">
        <f t="shared" si="12"/>
        <v>711</v>
      </c>
      <c r="AJ77" s="35">
        <f t="shared" si="12"/>
        <v>687</v>
      </c>
      <c r="AK77" s="35">
        <f t="shared" si="7"/>
        <v>7218</v>
      </c>
    </row>
    <row r="78" spans="2:37" outlineLevel="2">
      <c r="B78" s="40" t="s">
        <v>26</v>
      </c>
      <c r="C78" s="41" t="s">
        <v>33</v>
      </c>
      <c r="D78" s="35">
        <v>1000</v>
      </c>
      <c r="E78" s="35"/>
      <c r="F78" s="35">
        <f t="shared" ref="F78:AJ78" si="13">(F16-E16)*$D$78</f>
        <v>0</v>
      </c>
      <c r="G78" s="35">
        <f t="shared" si="13"/>
        <v>15000</v>
      </c>
      <c r="H78" s="35">
        <f t="shared" si="13"/>
        <v>11000</v>
      </c>
      <c r="I78" s="35">
        <f t="shared" si="13"/>
        <v>12000</v>
      </c>
      <c r="J78" s="35">
        <f t="shared" si="13"/>
        <v>13000</v>
      </c>
      <c r="K78" s="35">
        <f t="shared" si="13"/>
        <v>11000</v>
      </c>
      <c r="L78" s="35">
        <f t="shared" si="13"/>
        <v>0</v>
      </c>
      <c r="M78" s="35">
        <f t="shared" si="13"/>
        <v>0</v>
      </c>
      <c r="N78" s="35">
        <f t="shared" si="13"/>
        <v>36000</v>
      </c>
      <c r="O78" s="35">
        <f t="shared" si="13"/>
        <v>14000</v>
      </c>
      <c r="P78" s="35">
        <f t="shared" si="13"/>
        <v>16000</v>
      </c>
      <c r="Q78" s="35">
        <f t="shared" si="13"/>
        <v>12000</v>
      </c>
      <c r="R78" s="35">
        <f t="shared" si="13"/>
        <v>10000</v>
      </c>
      <c r="S78" s="35">
        <f t="shared" si="13"/>
        <v>0</v>
      </c>
      <c r="T78" s="35">
        <f t="shared" si="13"/>
        <v>0</v>
      </c>
      <c r="U78" s="35">
        <f t="shared" si="13"/>
        <v>14000</v>
      </c>
      <c r="V78" s="35">
        <f t="shared" si="13"/>
        <v>18000</v>
      </c>
      <c r="W78" s="35">
        <f t="shared" si="13"/>
        <v>14000</v>
      </c>
      <c r="X78" s="35">
        <f t="shared" si="13"/>
        <v>0</v>
      </c>
      <c r="Y78" s="35">
        <f t="shared" si="13"/>
        <v>16000</v>
      </c>
      <c r="Z78" s="35">
        <f t="shared" si="13"/>
        <v>0</v>
      </c>
      <c r="AA78" s="35">
        <f t="shared" si="13"/>
        <v>0</v>
      </c>
      <c r="AB78" s="35">
        <f t="shared" si="13"/>
        <v>0</v>
      </c>
      <c r="AC78" s="35">
        <f t="shared" si="13"/>
        <v>0</v>
      </c>
      <c r="AD78" s="35">
        <f t="shared" si="13"/>
        <v>0</v>
      </c>
      <c r="AE78" s="35">
        <f t="shared" si="13"/>
        <v>10000</v>
      </c>
      <c r="AF78" s="35">
        <f t="shared" si="13"/>
        <v>13000</v>
      </c>
      <c r="AG78" s="35">
        <f t="shared" si="13"/>
        <v>11000</v>
      </c>
      <c r="AH78" s="35">
        <f t="shared" si="13"/>
        <v>0</v>
      </c>
      <c r="AI78" s="35">
        <f t="shared" si="13"/>
        <v>22000</v>
      </c>
      <c r="AJ78" s="35">
        <f t="shared" si="13"/>
        <v>16000</v>
      </c>
      <c r="AK78" s="35">
        <f t="shared" si="7"/>
        <v>140000</v>
      </c>
    </row>
    <row r="79" spans="2:37" outlineLevel="2">
      <c r="B79" s="40" t="s">
        <v>27</v>
      </c>
      <c r="C79" s="41" t="s">
        <v>33</v>
      </c>
      <c r="D79" s="35"/>
      <c r="E79" s="35"/>
      <c r="F79" s="35">
        <f>(F73+F75)-F78</f>
        <v>0</v>
      </c>
      <c r="G79" s="35">
        <f t="shared" ref="G79:AJ79" si="14">(G73+G75)-G78</f>
        <v>-963</v>
      </c>
      <c r="H79" s="35">
        <f t="shared" si="14"/>
        <v>475</v>
      </c>
      <c r="I79" s="35">
        <f t="shared" si="14"/>
        <v>308</v>
      </c>
      <c r="J79" s="35">
        <f t="shared" si="14"/>
        <v>-1385</v>
      </c>
      <c r="K79" s="35">
        <f t="shared" si="14"/>
        <v>-4522</v>
      </c>
      <c r="L79" s="35">
        <f t="shared" si="14"/>
        <v>0</v>
      </c>
      <c r="M79" s="35">
        <f t="shared" si="14"/>
        <v>0</v>
      </c>
      <c r="N79" s="35">
        <f t="shared" si="14"/>
        <v>-20434</v>
      </c>
      <c r="O79" s="35">
        <f t="shared" si="14"/>
        <v>-3666</v>
      </c>
      <c r="P79" s="35">
        <f t="shared" si="14"/>
        <v>-1075</v>
      </c>
      <c r="Q79" s="35">
        <f t="shared" si="14"/>
        <v>-2762</v>
      </c>
      <c r="R79" s="35">
        <f t="shared" si="14"/>
        <v>-4857</v>
      </c>
      <c r="S79" s="35">
        <f t="shared" si="14"/>
        <v>0</v>
      </c>
      <c r="T79" s="35">
        <f t="shared" si="14"/>
        <v>0</v>
      </c>
      <c r="U79" s="35">
        <f t="shared" si="14"/>
        <v>8150</v>
      </c>
      <c r="V79" s="35">
        <f t="shared" si="14"/>
        <v>-1370</v>
      </c>
      <c r="W79" s="35">
        <f t="shared" si="14"/>
        <v>-1219</v>
      </c>
      <c r="X79" s="35">
        <f t="shared" si="14"/>
        <v>9229</v>
      </c>
      <c r="Y79" s="35">
        <f t="shared" si="14"/>
        <v>-13254</v>
      </c>
      <c r="Z79" s="35">
        <f t="shared" si="14"/>
        <v>0</v>
      </c>
      <c r="AA79" s="35">
        <f t="shared" si="14"/>
        <v>0</v>
      </c>
      <c r="AB79" s="35">
        <f t="shared" si="14"/>
        <v>0</v>
      </c>
      <c r="AC79" s="35">
        <f t="shared" si="14"/>
        <v>0</v>
      </c>
      <c r="AD79" s="35">
        <f t="shared" si="14"/>
        <v>0</v>
      </c>
      <c r="AE79" s="35">
        <f t="shared" si="14"/>
        <v>5389</v>
      </c>
      <c r="AF79" s="35">
        <f t="shared" si="14"/>
        <v>9308</v>
      </c>
      <c r="AG79" s="35">
        <f t="shared" si="14"/>
        <v>-3389</v>
      </c>
      <c r="AH79" s="35">
        <f t="shared" si="14"/>
        <v>0</v>
      </c>
      <c r="AI79" s="35">
        <f t="shared" si="14"/>
        <v>-7033</v>
      </c>
      <c r="AJ79" s="35">
        <f t="shared" si="14"/>
        <v>-2198</v>
      </c>
      <c r="AK79" s="35">
        <f t="shared" si="7"/>
        <v>-34024</v>
      </c>
    </row>
    <row r="80" spans="2:37" outlineLevel="2">
      <c r="B80" s="40" t="s">
        <v>28</v>
      </c>
      <c r="C80" s="41" t="s">
        <v>33</v>
      </c>
      <c r="D80" s="35"/>
      <c r="E80" s="35"/>
      <c r="F80" s="35">
        <f>F72-(F78+F79)</f>
        <v>0</v>
      </c>
      <c r="G80" s="35">
        <f t="shared" ref="G80:AJ80" si="15">G72-(G78+G79)</f>
        <v>802</v>
      </c>
      <c r="H80" s="35">
        <f t="shared" si="15"/>
        <v>904</v>
      </c>
      <c r="I80" s="35">
        <f t="shared" si="15"/>
        <v>986</v>
      </c>
      <c r="J80" s="35">
        <f t="shared" si="15"/>
        <v>979</v>
      </c>
      <c r="K80" s="35">
        <f t="shared" si="15"/>
        <v>901</v>
      </c>
      <c r="L80" s="35">
        <f t="shared" si="15"/>
        <v>0</v>
      </c>
      <c r="M80" s="35">
        <f t="shared" si="15"/>
        <v>0</v>
      </c>
      <c r="N80" s="35">
        <f t="shared" si="15"/>
        <v>799</v>
      </c>
      <c r="O80" s="35">
        <f t="shared" si="15"/>
        <v>875</v>
      </c>
      <c r="P80" s="35">
        <f t="shared" si="15"/>
        <v>957</v>
      </c>
      <c r="Q80" s="35">
        <f t="shared" si="15"/>
        <v>958</v>
      </c>
      <c r="R80" s="35">
        <f t="shared" si="15"/>
        <v>776</v>
      </c>
      <c r="S80" s="35">
        <f t="shared" si="15"/>
        <v>0</v>
      </c>
      <c r="T80" s="35">
        <f t="shared" si="15"/>
        <v>0</v>
      </c>
      <c r="U80" s="35">
        <f t="shared" si="15"/>
        <v>827</v>
      </c>
      <c r="V80" s="35">
        <f t="shared" si="15"/>
        <v>951</v>
      </c>
      <c r="W80" s="35">
        <f t="shared" si="15"/>
        <v>919</v>
      </c>
      <c r="X80" s="35">
        <f t="shared" si="15"/>
        <v>924</v>
      </c>
      <c r="Y80" s="35">
        <f t="shared" si="15"/>
        <v>828</v>
      </c>
      <c r="Z80" s="35">
        <f t="shared" si="15"/>
        <v>0</v>
      </c>
      <c r="AA80" s="35">
        <f t="shared" si="15"/>
        <v>0</v>
      </c>
      <c r="AB80" s="35">
        <f t="shared" si="15"/>
        <v>0</v>
      </c>
      <c r="AC80" s="35">
        <f t="shared" si="15"/>
        <v>0</v>
      </c>
      <c r="AD80" s="35">
        <f t="shared" si="15"/>
        <v>0</v>
      </c>
      <c r="AE80" s="35">
        <f t="shared" si="15"/>
        <v>785</v>
      </c>
      <c r="AF80" s="35">
        <f t="shared" si="15"/>
        <v>959</v>
      </c>
      <c r="AG80" s="35">
        <f t="shared" si="15"/>
        <v>342</v>
      </c>
      <c r="AH80" s="35">
        <f t="shared" si="15"/>
        <v>0</v>
      </c>
      <c r="AI80" s="35">
        <f t="shared" si="15"/>
        <v>832</v>
      </c>
      <c r="AJ80" s="35">
        <f t="shared" si="15"/>
        <v>772</v>
      </c>
      <c r="AK80" s="35">
        <f t="shared" si="7"/>
        <v>8161</v>
      </c>
    </row>
    <row r="81" spans="2:38" outlineLevel="2">
      <c r="B81" s="36" t="s">
        <v>13</v>
      </c>
      <c r="C81" s="41" t="s">
        <v>33</v>
      </c>
      <c r="D81" s="35"/>
      <c r="E81" s="35"/>
      <c r="F81" s="42">
        <f>IFERROR((F79/(F73+F75)),0)</f>
        <v>0</v>
      </c>
      <c r="G81" s="42">
        <f t="shared" ref="G81:AJ81" si="16">IFERROR((G79/(G73+G75)),0)</f>
        <v>-6.8604402650138924E-2</v>
      </c>
      <c r="H81" s="42">
        <f t="shared" si="16"/>
        <v>4.1394335511982572E-2</v>
      </c>
      <c r="I81" s="42">
        <f t="shared" si="16"/>
        <v>2.5024374390640234E-2</v>
      </c>
      <c r="J81" s="42">
        <f t="shared" si="16"/>
        <v>-0.11924235901851055</v>
      </c>
      <c r="K81" s="42">
        <f t="shared" si="16"/>
        <v>-0.69805495523309669</v>
      </c>
      <c r="L81" s="42">
        <f t="shared" si="16"/>
        <v>0</v>
      </c>
      <c r="M81" s="42">
        <f t="shared" si="16"/>
        <v>0</v>
      </c>
      <c r="N81" s="42">
        <f t="shared" si="16"/>
        <v>-1.3127328793524349</v>
      </c>
      <c r="O81" s="42">
        <f t="shared" si="16"/>
        <v>-0.35475130636733115</v>
      </c>
      <c r="P81" s="42">
        <f t="shared" si="16"/>
        <v>-7.2026800670016752E-2</v>
      </c>
      <c r="Q81" s="42">
        <f t="shared" si="16"/>
        <v>-0.29898246373673953</v>
      </c>
      <c r="R81" s="42">
        <f t="shared" si="16"/>
        <v>-0.94439043359906671</v>
      </c>
      <c r="S81" s="42">
        <f t="shared" si="16"/>
        <v>0</v>
      </c>
      <c r="T81" s="42">
        <f t="shared" si="16"/>
        <v>0</v>
      </c>
      <c r="U81" s="42">
        <f t="shared" si="16"/>
        <v>0.36794582392776526</v>
      </c>
      <c r="V81" s="42">
        <f t="shared" si="16"/>
        <v>-8.2381238725195427E-2</v>
      </c>
      <c r="W81" s="42">
        <f t="shared" si="16"/>
        <v>-9.5375948673812688E-2</v>
      </c>
      <c r="X81" s="42">
        <f t="shared" si="16"/>
        <v>1</v>
      </c>
      <c r="Y81" s="42">
        <f t="shared" si="16"/>
        <v>-4.8266569555717407</v>
      </c>
      <c r="Z81" s="42">
        <f t="shared" si="16"/>
        <v>0</v>
      </c>
      <c r="AA81" s="42">
        <f t="shared" si="16"/>
        <v>0</v>
      </c>
      <c r="AB81" s="42">
        <f t="shared" si="16"/>
        <v>0</v>
      </c>
      <c r="AC81" s="42">
        <f t="shared" si="16"/>
        <v>0</v>
      </c>
      <c r="AD81" s="42">
        <f t="shared" si="16"/>
        <v>0</v>
      </c>
      <c r="AE81" s="42">
        <f t="shared" si="16"/>
        <v>0.35018519721879265</v>
      </c>
      <c r="AF81" s="42">
        <f t="shared" si="16"/>
        <v>0.41724941724941728</v>
      </c>
      <c r="AG81" s="42">
        <f t="shared" si="16"/>
        <v>-0.44527657338063331</v>
      </c>
      <c r="AH81" s="42">
        <f t="shared" si="16"/>
        <v>0</v>
      </c>
      <c r="AI81" s="42">
        <f t="shared" si="16"/>
        <v>-0.46990044765149996</v>
      </c>
      <c r="AJ81" s="42">
        <f t="shared" si="16"/>
        <v>-0.15925228227793073</v>
      </c>
      <c r="AK81" s="42">
        <f>IFERROR((AK79/(AK73+AK75)),0)</f>
        <v>-0.32105382350720918</v>
      </c>
    </row>
    <row r="82" spans="2:38" ht="13.5" customHeight="1" outlineLevel="2">
      <c r="B82" s="55" t="s">
        <v>29</v>
      </c>
      <c r="C82" s="51" t="s">
        <v>52</v>
      </c>
      <c r="D82" s="35"/>
      <c r="E82" s="35"/>
      <c r="F82" s="35">
        <f>F22</f>
        <v>0</v>
      </c>
      <c r="G82" s="35">
        <f t="shared" ref="G82:AJ82" si="17">G22</f>
        <v>105.13160000000001</v>
      </c>
      <c r="H82" s="35">
        <f t="shared" si="17"/>
        <v>107.26990000000001</v>
      </c>
      <c r="I82" s="35">
        <f t="shared" si="17"/>
        <v>129.82830000000001</v>
      </c>
      <c r="J82" s="35">
        <f t="shared" si="17"/>
        <v>121.1476</v>
      </c>
      <c r="K82" s="35">
        <f t="shared" si="17"/>
        <v>109.92440000000001</v>
      </c>
      <c r="L82" s="35">
        <f t="shared" si="17"/>
        <v>13.346399999999999</v>
      </c>
      <c r="M82" s="35">
        <f t="shared" si="17"/>
        <v>43.568600000000004</v>
      </c>
      <c r="N82" s="35">
        <f>N22</f>
        <v>118.2183</v>
      </c>
      <c r="O82" s="35">
        <f t="shared" si="17"/>
        <v>107.26349999999999</v>
      </c>
      <c r="P82" s="35">
        <f t="shared" si="17"/>
        <v>127.1977</v>
      </c>
      <c r="Q82" s="35">
        <f t="shared" si="17"/>
        <v>115.92310000000001</v>
      </c>
      <c r="R82" s="35">
        <f t="shared" si="17"/>
        <v>108.13549999999999</v>
      </c>
      <c r="S82" s="35">
        <f t="shared" si="17"/>
        <v>0</v>
      </c>
      <c r="T82" s="35">
        <f t="shared" si="17"/>
        <v>0</v>
      </c>
      <c r="U82" s="35">
        <f t="shared" si="17"/>
        <v>127.9948</v>
      </c>
      <c r="V82" s="35">
        <f t="shared" si="17"/>
        <v>133.6677</v>
      </c>
      <c r="W82" s="35">
        <f t="shared" si="17"/>
        <v>120.91</v>
      </c>
      <c r="X82" s="35">
        <f t="shared" si="17"/>
        <v>126.00920000000001</v>
      </c>
      <c r="Y82" s="35">
        <f t="shared" si="17"/>
        <v>84.953100000000006</v>
      </c>
      <c r="Z82" s="35">
        <f t="shared" si="17"/>
        <v>0</v>
      </c>
      <c r="AA82" s="35">
        <f t="shared" si="17"/>
        <v>0</v>
      </c>
      <c r="AB82" s="35">
        <f t="shared" si="17"/>
        <v>0</v>
      </c>
      <c r="AC82" s="35">
        <f t="shared" si="17"/>
        <v>0</v>
      </c>
      <c r="AD82" s="35">
        <f t="shared" si="17"/>
        <v>0</v>
      </c>
      <c r="AE82" s="35">
        <f t="shared" si="17"/>
        <v>133.60759999999999</v>
      </c>
      <c r="AF82" s="35">
        <f t="shared" si="17"/>
        <v>143.928</v>
      </c>
      <c r="AG82" s="35">
        <f t="shared" si="17"/>
        <v>120.188</v>
      </c>
      <c r="AH82" s="35">
        <f t="shared" si="17"/>
        <v>3.3087</v>
      </c>
      <c r="AI82" s="35">
        <f t="shared" si="17"/>
        <v>118.127</v>
      </c>
      <c r="AJ82" s="35">
        <f t="shared" si="17"/>
        <v>126.1741</v>
      </c>
      <c r="AK82" s="35">
        <f>SUM(F82:AJ82)</f>
        <v>2445.8231000000005</v>
      </c>
    </row>
    <row r="83" spans="2:38" outlineLevel="2">
      <c r="B83" s="56" t="s">
        <v>30</v>
      </c>
      <c r="C83" s="51" t="s">
        <v>52</v>
      </c>
      <c r="D83" s="35"/>
      <c r="E83" s="35"/>
      <c r="F83" s="35">
        <f t="shared" ref="F83:AJ83" si="18">IF(F$75=0,F82-F86-F87,(0.7*((F$72-F$76-F$77)/F$72)*F$82))</f>
        <v>0</v>
      </c>
      <c r="G83" s="35">
        <f t="shared" si="18"/>
        <v>69.61470371588382</v>
      </c>
      <c r="H83" s="35">
        <f t="shared" si="18"/>
        <v>69.605418188060426</v>
      </c>
      <c r="I83" s="35">
        <f t="shared" si="18"/>
        <v>84.139363734015348</v>
      </c>
      <c r="J83" s="35">
        <f t="shared" si="18"/>
        <v>78.211097490868667</v>
      </c>
      <c r="K83" s="35">
        <f t="shared" si="18"/>
        <v>67.55159022089714</v>
      </c>
      <c r="L83" s="35">
        <f t="shared" si="18"/>
        <v>13.346399999999999</v>
      </c>
      <c r="M83" s="35">
        <f t="shared" si="18"/>
        <v>43.568600000000004</v>
      </c>
      <c r="N83" s="35">
        <f t="shared" si="18"/>
        <v>78.712510874427124</v>
      </c>
      <c r="O83" s="35">
        <f t="shared" si="18"/>
        <v>69.223187287001508</v>
      </c>
      <c r="P83" s="35">
        <f t="shared" si="18"/>
        <v>83.673213118624858</v>
      </c>
      <c r="Q83" s="35">
        <f t="shared" si="18"/>
        <v>73.521804478226755</v>
      </c>
      <c r="R83" s="35">
        <f t="shared" si="18"/>
        <v>65.77101090555837</v>
      </c>
      <c r="S83" s="35">
        <f t="shared" si="18"/>
        <v>0</v>
      </c>
      <c r="T83" s="35">
        <f t="shared" si="18"/>
        <v>0</v>
      </c>
      <c r="U83" s="35">
        <f t="shared" si="18"/>
        <v>86.371561735648683</v>
      </c>
      <c r="V83" s="35">
        <f t="shared" si="18"/>
        <v>88.506097247028038</v>
      </c>
      <c r="W83" s="35">
        <f t="shared" si="18"/>
        <v>78.959525328467151</v>
      </c>
      <c r="X83" s="35">
        <f t="shared" si="18"/>
        <v>80.178985005417118</v>
      </c>
      <c r="Y83" s="35">
        <f t="shared" si="18"/>
        <v>65.271743872411861</v>
      </c>
      <c r="Z83" s="35">
        <f t="shared" si="18"/>
        <v>0</v>
      </c>
      <c r="AA83" s="35">
        <f t="shared" si="18"/>
        <v>0</v>
      </c>
      <c r="AB83" s="35">
        <f t="shared" si="18"/>
        <v>0</v>
      </c>
      <c r="AC83" s="35">
        <f t="shared" si="18"/>
        <v>0</v>
      </c>
      <c r="AD83" s="35">
        <f t="shared" si="18"/>
        <v>0</v>
      </c>
      <c r="AE83" s="35">
        <f t="shared" si="18"/>
        <v>88.986098026462201</v>
      </c>
      <c r="AF83" s="35">
        <f t="shared" si="18"/>
        <v>96.59698615206085</v>
      </c>
      <c r="AG83" s="35">
        <f t="shared" si="18"/>
        <v>115.01959864202189</v>
      </c>
      <c r="AH83" s="35">
        <f t="shared" si="18"/>
        <v>3.3087</v>
      </c>
      <c r="AI83" s="35">
        <f t="shared" si="18"/>
        <v>78.334373460345574</v>
      </c>
      <c r="AJ83" s="35">
        <f t="shared" si="18"/>
        <v>83.643368309317964</v>
      </c>
      <c r="AK83" s="35">
        <f>SUM(F83:AJ83)</f>
        <v>1662.1159377927459</v>
      </c>
      <c r="AL83" s="1">
        <f>AK83/SUM(AK83:AK84)</f>
        <v>0.68649813471008614</v>
      </c>
    </row>
    <row r="84" spans="2:38" outlineLevel="2">
      <c r="B84" s="56" t="s">
        <v>31</v>
      </c>
      <c r="C84" s="51" t="s">
        <v>52</v>
      </c>
      <c r="D84" s="35"/>
      <c r="E84" s="35"/>
      <c r="F84" s="35">
        <f>SUM(F85:F87)</f>
        <v>0</v>
      </c>
      <c r="G84" s="35">
        <f t="shared" ref="G84:AJ84" si="19">SUM(G85:G87)</f>
        <v>35.516896284116186</v>
      </c>
      <c r="H84" s="35">
        <f t="shared" si="19"/>
        <v>37.664481811939581</v>
      </c>
      <c r="I84" s="35">
        <f t="shared" si="19"/>
        <v>21.017262255904921</v>
      </c>
      <c r="J84" s="35">
        <f t="shared" si="19"/>
        <v>42.936502509131337</v>
      </c>
      <c r="K84" s="35">
        <f t="shared" si="19"/>
        <v>42.372809779102859</v>
      </c>
      <c r="L84" s="35">
        <f t="shared" si="19"/>
        <v>0</v>
      </c>
      <c r="M84" s="35">
        <f t="shared" si="19"/>
        <v>0</v>
      </c>
      <c r="N84" s="35">
        <f t="shared" si="19"/>
        <v>39.505789125572875</v>
      </c>
      <c r="O84" s="35">
        <f t="shared" si="19"/>
        <v>38.040312712998478</v>
      </c>
      <c r="P84" s="35">
        <f t="shared" si="19"/>
        <v>43.524486881375147</v>
      </c>
      <c r="Q84" s="35">
        <f t="shared" si="19"/>
        <v>42.40129552177325</v>
      </c>
      <c r="R84" s="35">
        <f t="shared" si="19"/>
        <v>42.364489094441623</v>
      </c>
      <c r="S84" s="35">
        <f t="shared" si="19"/>
        <v>0</v>
      </c>
      <c r="T84" s="35">
        <f t="shared" si="19"/>
        <v>0</v>
      </c>
      <c r="U84" s="35">
        <f t="shared" si="19"/>
        <v>41.623238264351308</v>
      </c>
      <c r="V84" s="35">
        <f t="shared" si="19"/>
        <v>45.161602752971959</v>
      </c>
      <c r="W84" s="35">
        <f t="shared" si="19"/>
        <v>41.950474671532845</v>
      </c>
      <c r="X84" s="35">
        <f t="shared" si="19"/>
        <v>45.830214994582882</v>
      </c>
      <c r="Y84" s="35">
        <f t="shared" si="19"/>
        <v>19.681356127588138</v>
      </c>
      <c r="Z84" s="35">
        <f t="shared" si="19"/>
        <v>0</v>
      </c>
      <c r="AA84" s="35">
        <f t="shared" si="19"/>
        <v>0</v>
      </c>
      <c r="AB84" s="35">
        <f t="shared" si="19"/>
        <v>0</v>
      </c>
      <c r="AC84" s="35">
        <f t="shared" si="19"/>
        <v>0</v>
      </c>
      <c r="AD84" s="35">
        <f t="shared" si="19"/>
        <v>0</v>
      </c>
      <c r="AE84" s="35">
        <f t="shared" si="19"/>
        <v>44.621501973537768</v>
      </c>
      <c r="AF84" s="35">
        <f t="shared" si="19"/>
        <v>47.331013847939133</v>
      </c>
      <c r="AG84" s="35">
        <f t="shared" si="19"/>
        <v>5.1684013579781212</v>
      </c>
      <c r="AH84" s="35">
        <f t="shared" si="19"/>
        <v>0</v>
      </c>
      <c r="AI84" s="35">
        <f t="shared" si="19"/>
        <v>39.792626539654407</v>
      </c>
      <c r="AJ84" s="35">
        <f t="shared" si="19"/>
        <v>42.530731690682032</v>
      </c>
      <c r="AK84" s="35">
        <f>SUM(F84:AJ84)</f>
        <v>759.03548819717503</v>
      </c>
    </row>
    <row r="85" spans="2:38" outlineLevel="3">
      <c r="B85" s="57" t="s">
        <v>44</v>
      </c>
      <c r="C85" s="51" t="s">
        <v>52</v>
      </c>
      <c r="D85" s="35"/>
      <c r="E85" s="35"/>
      <c r="F85" s="35">
        <f>IF(F$75=0,0,(0.3*((F$72-F$76-F$77)/F$72)*F$82))</f>
        <v>0</v>
      </c>
      <c r="G85" s="35">
        <f>IF(G$75=0,0,(0.3*((G$72-G$76-G$77)/G$72)*G$82))</f>
        <v>29.834873021093067</v>
      </c>
      <c r="H85" s="35">
        <f>IF(H$75=0,0,(0.3*((H$72-H$76-H$77)/H$72)*H$82))</f>
        <v>29.83089350916876</v>
      </c>
      <c r="I85" s="35">
        <f>IF(I$75=0,0,(0.3*((I$75)/I$72)*I$82))</f>
        <v>11.388053304498271</v>
      </c>
      <c r="J85" s="35">
        <f t="shared" ref="J85:AJ85" si="20">IF(J$75=0,0,(0.3*((J$72-J$76-J$77)/J$72)*J$82))</f>
        <v>33.519041781800858</v>
      </c>
      <c r="K85" s="35">
        <f t="shared" si="20"/>
        <v>28.950681523241631</v>
      </c>
      <c r="L85" s="35">
        <f t="shared" si="20"/>
        <v>0</v>
      </c>
      <c r="M85" s="35">
        <f t="shared" si="20"/>
        <v>0</v>
      </c>
      <c r="N85" s="35">
        <f t="shared" si="20"/>
        <v>33.733933231897346</v>
      </c>
      <c r="O85" s="35">
        <f t="shared" si="20"/>
        <v>29.667080265857788</v>
      </c>
      <c r="P85" s="35">
        <f t="shared" si="20"/>
        <v>35.859948479410654</v>
      </c>
      <c r="Q85" s="35">
        <f t="shared" si="20"/>
        <v>31.509344776382896</v>
      </c>
      <c r="R85" s="35">
        <f t="shared" si="20"/>
        <v>28.187576102382156</v>
      </c>
      <c r="S85" s="35">
        <f t="shared" si="20"/>
        <v>0</v>
      </c>
      <c r="T85" s="35">
        <f t="shared" si="20"/>
        <v>0</v>
      </c>
      <c r="U85" s="35">
        <f t="shared" si="20"/>
        <v>37.016383600992292</v>
      </c>
      <c r="V85" s="35">
        <f t="shared" si="20"/>
        <v>37.93118453444059</v>
      </c>
      <c r="W85" s="35">
        <f>IF(W$75=0,0,(0.3*((W$72-W$76-W$77)/W$72)*W$82))</f>
        <v>33.839796569343065</v>
      </c>
      <c r="X85" s="35">
        <f t="shared" si="20"/>
        <v>34.362422145178762</v>
      </c>
      <c r="Y85" s="35">
        <f t="shared" si="20"/>
        <v>0</v>
      </c>
      <c r="Z85" s="35">
        <f t="shared" si="20"/>
        <v>0</v>
      </c>
      <c r="AA85" s="35">
        <f t="shared" si="20"/>
        <v>0</v>
      </c>
      <c r="AB85" s="35">
        <f t="shared" si="20"/>
        <v>0</v>
      </c>
      <c r="AC85" s="35">
        <f t="shared" si="20"/>
        <v>0</v>
      </c>
      <c r="AD85" s="35">
        <f t="shared" si="20"/>
        <v>0</v>
      </c>
      <c r="AE85" s="35">
        <f t="shared" si="20"/>
        <v>38.13689915419809</v>
      </c>
      <c r="AF85" s="35">
        <f t="shared" si="20"/>
        <v>41.398708350883219</v>
      </c>
      <c r="AG85" s="35">
        <f t="shared" si="20"/>
        <v>0</v>
      </c>
      <c r="AH85" s="35">
        <f t="shared" si="20"/>
        <v>0</v>
      </c>
      <c r="AI85" s="35">
        <f t="shared" si="20"/>
        <v>33.571874340148106</v>
      </c>
      <c r="AJ85" s="35">
        <f t="shared" si="20"/>
        <v>35.84715784685055</v>
      </c>
      <c r="AK85" s="35">
        <f t="shared" ref="AK85:AK87" si="21">SUM(F85:AJ85)</f>
        <v>584.58585253776812</v>
      </c>
    </row>
    <row r="86" spans="2:38" outlineLevel="3">
      <c r="B86" s="57" t="s">
        <v>46</v>
      </c>
      <c r="C86" s="51" t="s">
        <v>52</v>
      </c>
      <c r="D86" s="35"/>
      <c r="E86" s="35"/>
      <c r="F86" s="35">
        <f t="shared" ref="F86:AJ86" si="22">IFERROR((F$76/F$72)*F$82,0)</f>
        <v>0</v>
      </c>
      <c r="G86" s="35">
        <f t="shared" si="22"/>
        <v>0.6092942651122043</v>
      </c>
      <c r="H86" s="35">
        <f t="shared" si="22"/>
        <v>0.8058890621213346</v>
      </c>
      <c r="I86" s="35">
        <f t="shared" si="22"/>
        <v>1.1328481119301941</v>
      </c>
      <c r="J86" s="35">
        <f t="shared" si="22"/>
        <v>1.2890089248848657</v>
      </c>
      <c r="K86" s="35">
        <f t="shared" si="22"/>
        <v>1.5194862176446675</v>
      </c>
      <c r="L86" s="35">
        <f t="shared" si="22"/>
        <v>0</v>
      </c>
      <c r="M86" s="35">
        <f t="shared" si="22"/>
        <v>0</v>
      </c>
      <c r="N86" s="35">
        <f t="shared" si="22"/>
        <v>0.72238496791934004</v>
      </c>
      <c r="O86" s="35">
        <f t="shared" si="22"/>
        <v>0.85167735748059592</v>
      </c>
      <c r="P86" s="35">
        <f t="shared" si="22"/>
        <v>0.72080298451076685</v>
      </c>
      <c r="Q86" s="35">
        <f t="shared" si="22"/>
        <v>1.5121392997253826</v>
      </c>
      <c r="R86" s="35">
        <f t="shared" si="22"/>
        <v>1.863460212873796</v>
      </c>
      <c r="S86" s="35">
        <f t="shared" si="22"/>
        <v>0</v>
      </c>
      <c r="T86" s="35">
        <f t="shared" si="22"/>
        <v>0</v>
      </c>
      <c r="U86" s="35">
        <f t="shared" si="22"/>
        <v>0.69074967141054089</v>
      </c>
      <c r="V86" s="35">
        <f t="shared" si="22"/>
        <v>0.78310523292190426</v>
      </c>
      <c r="W86" s="35">
        <f t="shared" si="22"/>
        <v>1.191448905109489</v>
      </c>
      <c r="X86" s="35">
        <f t="shared" si="22"/>
        <v>1.5637899340096524</v>
      </c>
      <c r="Y86" s="35">
        <f t="shared" si="22"/>
        <v>2.4482846390598771</v>
      </c>
      <c r="Z86" s="35">
        <f t="shared" si="22"/>
        <v>0</v>
      </c>
      <c r="AA86" s="35">
        <f t="shared" si="22"/>
        <v>0</v>
      </c>
      <c r="AB86" s="35">
        <f t="shared" si="22"/>
        <v>0</v>
      </c>
      <c r="AC86" s="35">
        <f t="shared" si="22"/>
        <v>0</v>
      </c>
      <c r="AD86" s="35">
        <f t="shared" si="22"/>
        <v>0</v>
      </c>
      <c r="AE86" s="35">
        <f t="shared" si="22"/>
        <v>0.78476085074811419</v>
      </c>
      <c r="AF86" s="35">
        <f t="shared" si="22"/>
        <v>0.64333657110929632</v>
      </c>
      <c r="AG86" s="35">
        <f t="shared" si="22"/>
        <v>0.61960367157047658</v>
      </c>
      <c r="AH86" s="35">
        <f t="shared" si="22"/>
        <v>0</v>
      </c>
      <c r="AI86" s="35">
        <f t="shared" si="22"/>
        <v>0.9047007405531996</v>
      </c>
      <c r="AJ86" s="35">
        <f t="shared" si="22"/>
        <v>0.73588572114724848</v>
      </c>
      <c r="AK86" s="35">
        <f t="shared" si="21"/>
        <v>21.392657341842945</v>
      </c>
    </row>
    <row r="87" spans="2:38" outlineLevel="3">
      <c r="B87" s="57" t="s">
        <v>45</v>
      </c>
      <c r="C87" s="51" t="s">
        <v>52</v>
      </c>
      <c r="D87" s="35"/>
      <c r="E87" s="35"/>
      <c r="F87" s="35">
        <f t="shared" ref="F87:AJ87" si="23">IFERROR((F$77/F$72)*F$82,0)</f>
        <v>0</v>
      </c>
      <c r="G87" s="35">
        <f t="shared" si="23"/>
        <v>5.0727289979109109</v>
      </c>
      <c r="H87" s="35">
        <f t="shared" si="23"/>
        <v>7.0276992406494871</v>
      </c>
      <c r="I87" s="35">
        <f t="shared" si="23"/>
        <v>8.4963608394764556</v>
      </c>
      <c r="J87" s="35">
        <f t="shared" si="23"/>
        <v>8.1284518024456087</v>
      </c>
      <c r="K87" s="35">
        <f t="shared" si="23"/>
        <v>11.902642038216561</v>
      </c>
      <c r="L87" s="35">
        <f t="shared" si="23"/>
        <v>0</v>
      </c>
      <c r="M87" s="35">
        <f t="shared" si="23"/>
        <v>0</v>
      </c>
      <c r="N87" s="35">
        <f t="shared" si="23"/>
        <v>5.0494709257561867</v>
      </c>
      <c r="O87" s="35">
        <f t="shared" si="23"/>
        <v>7.5215550896600938</v>
      </c>
      <c r="P87" s="35">
        <f t="shared" si="23"/>
        <v>6.9437354174537207</v>
      </c>
      <c r="Q87" s="35">
        <f t="shared" si="23"/>
        <v>9.3798114456649664</v>
      </c>
      <c r="R87" s="35">
        <f t="shared" si="23"/>
        <v>12.313452779185672</v>
      </c>
      <c r="S87" s="35">
        <f t="shared" si="23"/>
        <v>0</v>
      </c>
      <c r="T87" s="35">
        <f t="shared" si="23"/>
        <v>0</v>
      </c>
      <c r="U87" s="35">
        <f t="shared" si="23"/>
        <v>3.9161049919484703</v>
      </c>
      <c r="V87" s="35">
        <f t="shared" si="23"/>
        <v>6.4473129856094644</v>
      </c>
      <c r="W87" s="35">
        <f t="shared" si="23"/>
        <v>6.9192291970802922</v>
      </c>
      <c r="X87" s="35">
        <f t="shared" si="23"/>
        <v>9.9040029153944662</v>
      </c>
      <c r="Y87" s="35">
        <f t="shared" si="23"/>
        <v>17.23307148852826</v>
      </c>
      <c r="Z87" s="35">
        <f t="shared" si="23"/>
        <v>0</v>
      </c>
      <c r="AA87" s="35">
        <f t="shared" si="23"/>
        <v>0</v>
      </c>
      <c r="AB87" s="35">
        <f t="shared" si="23"/>
        <v>0</v>
      </c>
      <c r="AC87" s="35">
        <f t="shared" si="23"/>
        <v>0</v>
      </c>
      <c r="AD87" s="35">
        <f t="shared" si="23"/>
        <v>0</v>
      </c>
      <c r="AE87" s="35">
        <f t="shared" si="23"/>
        <v>5.6998419685915662</v>
      </c>
      <c r="AF87" s="35">
        <f t="shared" si="23"/>
        <v>5.2889689259466195</v>
      </c>
      <c r="AG87" s="35">
        <f t="shared" si="23"/>
        <v>4.5487976864076449</v>
      </c>
      <c r="AH87" s="35">
        <f t="shared" si="23"/>
        <v>0</v>
      </c>
      <c r="AI87" s="35">
        <f t="shared" si="23"/>
        <v>5.3160514589530985</v>
      </c>
      <c r="AJ87" s="35">
        <f t="shared" si="23"/>
        <v>5.947688122684232</v>
      </c>
      <c r="AK87" s="35">
        <f t="shared" si="21"/>
        <v>153.05697831756382</v>
      </c>
    </row>
    <row r="88" spans="2:38" outlineLevel="2">
      <c r="B88" s="50" t="s">
        <v>44</v>
      </c>
      <c r="C88" s="16"/>
      <c r="D88" s="20"/>
      <c r="E88" s="20"/>
      <c r="F88" s="20">
        <f>IF(F75=0,0,1)</f>
        <v>0</v>
      </c>
      <c r="G88" s="20">
        <f t="shared" ref="G88:AJ88" si="24">IF(G75=0,0,1)</f>
        <v>1</v>
      </c>
      <c r="H88" s="20">
        <f t="shared" si="24"/>
        <v>1</v>
      </c>
      <c r="I88" s="20">
        <f t="shared" si="24"/>
        <v>1</v>
      </c>
      <c r="J88" s="20">
        <f t="shared" si="24"/>
        <v>1</v>
      </c>
      <c r="K88" s="20">
        <f t="shared" si="24"/>
        <v>1</v>
      </c>
      <c r="L88" s="20">
        <f t="shared" si="24"/>
        <v>0</v>
      </c>
      <c r="M88" s="20">
        <f t="shared" si="24"/>
        <v>0</v>
      </c>
      <c r="N88" s="20">
        <f t="shared" si="24"/>
        <v>1</v>
      </c>
      <c r="O88" s="20">
        <f t="shared" si="24"/>
        <v>1</v>
      </c>
      <c r="P88" s="20">
        <f t="shared" si="24"/>
        <v>1</v>
      </c>
      <c r="Q88" s="20">
        <f t="shared" si="24"/>
        <v>1</v>
      </c>
      <c r="R88" s="20">
        <f t="shared" si="24"/>
        <v>1</v>
      </c>
      <c r="S88" s="20">
        <f t="shared" si="24"/>
        <v>0</v>
      </c>
      <c r="T88" s="20">
        <f t="shared" si="24"/>
        <v>0</v>
      </c>
      <c r="U88" s="20">
        <f t="shared" si="24"/>
        <v>1</v>
      </c>
      <c r="V88" s="20">
        <f t="shared" si="24"/>
        <v>1</v>
      </c>
      <c r="W88" s="20">
        <f t="shared" si="24"/>
        <v>1</v>
      </c>
      <c r="X88" s="20">
        <f t="shared" si="24"/>
        <v>1</v>
      </c>
      <c r="Y88" s="20">
        <f t="shared" si="24"/>
        <v>0</v>
      </c>
      <c r="Z88" s="20">
        <f t="shared" si="24"/>
        <v>0</v>
      </c>
      <c r="AA88" s="20">
        <f t="shared" si="24"/>
        <v>0</v>
      </c>
      <c r="AB88" s="20">
        <f t="shared" si="24"/>
        <v>0</v>
      </c>
      <c r="AC88" s="20">
        <f t="shared" si="24"/>
        <v>0</v>
      </c>
      <c r="AD88" s="20">
        <f t="shared" si="24"/>
        <v>0</v>
      </c>
      <c r="AE88" s="20">
        <f t="shared" si="24"/>
        <v>1</v>
      </c>
      <c r="AF88" s="20">
        <f t="shared" si="24"/>
        <v>1</v>
      </c>
      <c r="AG88" s="20">
        <f t="shared" si="24"/>
        <v>0</v>
      </c>
      <c r="AH88" s="20">
        <f t="shared" si="24"/>
        <v>0</v>
      </c>
      <c r="AI88" s="20">
        <f t="shared" si="24"/>
        <v>1</v>
      </c>
      <c r="AJ88" s="20">
        <f t="shared" si="24"/>
        <v>1</v>
      </c>
      <c r="AK88" s="49">
        <f>SUM(F88:AJ88)</f>
        <v>18</v>
      </c>
    </row>
    <row r="89" spans="2:38" outlineLevel="2">
      <c r="B89" s="50" t="s">
        <v>45</v>
      </c>
      <c r="C89" s="16"/>
      <c r="D89" s="20"/>
      <c r="E89" s="20"/>
      <c r="F89" s="20">
        <f>IF(F77=0,0,1)</f>
        <v>0</v>
      </c>
      <c r="G89" s="20">
        <f t="shared" ref="G89:AJ89" si="25">IF(G77=0,0,1)</f>
        <v>1</v>
      </c>
      <c r="H89" s="20">
        <f t="shared" si="25"/>
        <v>1</v>
      </c>
      <c r="I89" s="20">
        <f t="shared" si="25"/>
        <v>1</v>
      </c>
      <c r="J89" s="20">
        <f t="shared" si="25"/>
        <v>1</v>
      </c>
      <c r="K89" s="20">
        <f t="shared" si="25"/>
        <v>1</v>
      </c>
      <c r="L89" s="20">
        <f t="shared" si="25"/>
        <v>0</v>
      </c>
      <c r="M89" s="20">
        <f t="shared" si="25"/>
        <v>0</v>
      </c>
      <c r="N89" s="20">
        <f t="shared" si="25"/>
        <v>1</v>
      </c>
      <c r="O89" s="20">
        <f t="shared" si="25"/>
        <v>1</v>
      </c>
      <c r="P89" s="20">
        <f t="shared" si="25"/>
        <v>1</v>
      </c>
      <c r="Q89" s="20">
        <f t="shared" si="25"/>
        <v>1</v>
      </c>
      <c r="R89" s="20">
        <f t="shared" si="25"/>
        <v>1</v>
      </c>
      <c r="S89" s="20">
        <f t="shared" si="25"/>
        <v>0</v>
      </c>
      <c r="T89" s="20">
        <f t="shared" si="25"/>
        <v>0</v>
      </c>
      <c r="U89" s="20">
        <f t="shared" si="25"/>
        <v>1</v>
      </c>
      <c r="V89" s="20">
        <f t="shared" si="25"/>
        <v>1</v>
      </c>
      <c r="W89" s="20">
        <f t="shared" si="25"/>
        <v>1</v>
      </c>
      <c r="X89" s="20">
        <f t="shared" si="25"/>
        <v>1</v>
      </c>
      <c r="Y89" s="20">
        <f t="shared" si="25"/>
        <v>1</v>
      </c>
      <c r="Z89" s="20">
        <f t="shared" si="25"/>
        <v>0</v>
      </c>
      <c r="AA89" s="20">
        <f t="shared" si="25"/>
        <v>0</v>
      </c>
      <c r="AB89" s="20">
        <f t="shared" si="25"/>
        <v>0</v>
      </c>
      <c r="AC89" s="20">
        <f t="shared" si="25"/>
        <v>0</v>
      </c>
      <c r="AD89" s="20">
        <f t="shared" si="25"/>
        <v>0</v>
      </c>
      <c r="AE89" s="20">
        <f t="shared" si="25"/>
        <v>1</v>
      </c>
      <c r="AF89" s="20">
        <f t="shared" si="25"/>
        <v>1</v>
      </c>
      <c r="AG89" s="20">
        <f t="shared" si="25"/>
        <v>1</v>
      </c>
      <c r="AH89" s="20">
        <f t="shared" si="25"/>
        <v>0</v>
      </c>
      <c r="AI89" s="20">
        <f t="shared" si="25"/>
        <v>1</v>
      </c>
      <c r="AJ89" s="20">
        <f t="shared" si="25"/>
        <v>1</v>
      </c>
      <c r="AK89" s="49">
        <f>SUM(F89:AJ89)</f>
        <v>20</v>
      </c>
    </row>
    <row r="90" spans="2:38" outlineLevel="2"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2:38" outlineLevel="2">
      <c r="B91" s="16" t="s">
        <v>47</v>
      </c>
      <c r="C91" s="16"/>
      <c r="D91" s="20"/>
      <c r="E91" s="20"/>
      <c r="F91" s="15">
        <f>IFERROR((F73/F72)*F82,0)</f>
        <v>0</v>
      </c>
      <c r="G91" s="15">
        <f t="shared" ref="G91:AJ91" si="26">IFERROR((G73/G72)*G82,0)</f>
        <v>18.788934779971697</v>
      </c>
      <c r="H91" s="15">
        <f t="shared" si="26"/>
        <v>40.918367218676792</v>
      </c>
      <c r="I91" s="15">
        <f t="shared" si="26"/>
        <v>82.238913366932465</v>
      </c>
      <c r="J91" s="15">
        <f t="shared" si="26"/>
        <v>57.033835191360964</v>
      </c>
      <c r="K91" s="15">
        <f t="shared" si="26"/>
        <v>-8.7295972896056391</v>
      </c>
      <c r="L91" s="15">
        <f t="shared" si="26"/>
        <v>0</v>
      </c>
      <c r="M91" s="15">
        <f t="shared" si="26"/>
        <v>0</v>
      </c>
      <c r="N91" s="15">
        <f t="shared" si="26"/>
        <v>39.984007974335476</v>
      </c>
      <c r="O91" s="15">
        <f t="shared" si="26"/>
        <v>42.000133954857702</v>
      </c>
      <c r="P91" s="15">
        <f t="shared" si="26"/>
        <v>93.760450440750532</v>
      </c>
      <c r="Q91" s="15">
        <f t="shared" si="26"/>
        <v>32.687221704590037</v>
      </c>
      <c r="R91" s="15">
        <f t="shared" si="26"/>
        <v>15.912488680520358</v>
      </c>
      <c r="S91" s="15">
        <f t="shared" si="26"/>
        <v>0</v>
      </c>
      <c r="T91" s="15">
        <f t="shared" si="26"/>
        <v>0</v>
      </c>
      <c r="U91" s="15">
        <f t="shared" si="26"/>
        <v>90.672035496365936</v>
      </c>
      <c r="V91" s="15">
        <f t="shared" si="26"/>
        <v>86.392473414481543</v>
      </c>
      <c r="W91" s="15">
        <f t="shared" si="26"/>
        <v>61.037486131386864</v>
      </c>
      <c r="X91" s="15">
        <f t="shared" si="26"/>
        <v>50.165388200531865</v>
      </c>
      <c r="Y91" s="15">
        <f t="shared" si="26"/>
        <v>65.271743872411861</v>
      </c>
      <c r="Z91" s="15">
        <f t="shared" si="26"/>
        <v>0</v>
      </c>
      <c r="AA91" s="15">
        <f t="shared" si="26"/>
        <v>0</v>
      </c>
      <c r="AB91" s="15">
        <f t="shared" si="26"/>
        <v>0</v>
      </c>
      <c r="AC91" s="15">
        <f t="shared" si="26"/>
        <v>0</v>
      </c>
      <c r="AD91" s="15">
        <f t="shared" si="26"/>
        <v>0</v>
      </c>
      <c r="AE91" s="15">
        <f t="shared" si="26"/>
        <v>18.313840064300727</v>
      </c>
      <c r="AF91" s="15">
        <f t="shared" si="26"/>
        <v>99.896560450423337</v>
      </c>
      <c r="AG91" s="15">
        <f t="shared" si="26"/>
        <v>115.01959864202188</v>
      </c>
      <c r="AH91" s="15">
        <f t="shared" si="26"/>
        <v>0</v>
      </c>
      <c r="AI91" s="15">
        <f t="shared" si="26"/>
        <v>16.135076017469459</v>
      </c>
      <c r="AJ91" s="15">
        <f t="shared" si="26"/>
        <v>41.919513668176201</v>
      </c>
    </row>
    <row r="92" spans="2:38" outlineLevel="2">
      <c r="B92" s="50" t="s">
        <v>44</v>
      </c>
      <c r="C92" s="16"/>
      <c r="D92" s="20"/>
      <c r="E92" s="20"/>
      <c r="F92" s="15">
        <f>IFERROR((F75/F72)*F82,0)</f>
        <v>0</v>
      </c>
      <c r="G92" s="15">
        <f t="shared" ref="G92:AJ92" si="27">IFERROR((G75/G72)*G82,0)</f>
        <v>80.660641957005197</v>
      </c>
      <c r="H92" s="15">
        <f t="shared" si="27"/>
        <v>58.517944478552394</v>
      </c>
      <c r="I92" s="15">
        <f t="shared" si="27"/>
        <v>37.960177681660902</v>
      </c>
      <c r="J92" s="15">
        <f t="shared" si="27"/>
        <v>54.696304081308561</v>
      </c>
      <c r="K92" s="15">
        <f t="shared" si="27"/>
        <v>105.23186903374442</v>
      </c>
      <c r="L92" s="15">
        <f t="shared" si="27"/>
        <v>0</v>
      </c>
      <c r="M92" s="15">
        <f t="shared" si="27"/>
        <v>0</v>
      </c>
      <c r="N92" s="15">
        <f t="shared" si="27"/>
        <v>72.462436131989008</v>
      </c>
      <c r="O92" s="15">
        <f t="shared" si="27"/>
        <v>56.890133598001597</v>
      </c>
      <c r="P92" s="15">
        <f t="shared" si="27"/>
        <v>25.772711157284977</v>
      </c>
      <c r="Q92" s="15">
        <f t="shared" si="27"/>
        <v>72.343927550019629</v>
      </c>
      <c r="R92" s="15">
        <f t="shared" si="27"/>
        <v>78.046098327420168</v>
      </c>
      <c r="S92" s="15">
        <f t="shared" si="27"/>
        <v>0</v>
      </c>
      <c r="T92" s="15">
        <f t="shared" si="27"/>
        <v>0</v>
      </c>
      <c r="U92" s="15">
        <f t="shared" si="27"/>
        <v>32.715909840275053</v>
      </c>
      <c r="V92" s="15">
        <f t="shared" si="27"/>
        <v>40.044808366987091</v>
      </c>
      <c r="W92" s="15">
        <f t="shared" si="27"/>
        <v>51.761835766423353</v>
      </c>
      <c r="X92" s="15">
        <f t="shared" si="27"/>
        <v>64.376018950064022</v>
      </c>
      <c r="Y92" s="15">
        <f t="shared" si="27"/>
        <v>0</v>
      </c>
      <c r="Z92" s="15">
        <f t="shared" si="27"/>
        <v>0</v>
      </c>
      <c r="AA92" s="15">
        <f t="shared" si="27"/>
        <v>0</v>
      </c>
      <c r="AB92" s="15">
        <f t="shared" si="27"/>
        <v>0</v>
      </c>
      <c r="AC92" s="15">
        <f t="shared" si="27"/>
        <v>0</v>
      </c>
      <c r="AD92" s="15">
        <f t="shared" si="27"/>
        <v>0</v>
      </c>
      <c r="AE92" s="15">
        <f t="shared" si="27"/>
        <v>108.80915711635959</v>
      </c>
      <c r="AF92" s="15">
        <f t="shared" si="27"/>
        <v>38.099134052520739</v>
      </c>
      <c r="AG92" s="15">
        <f t="shared" si="27"/>
        <v>0</v>
      </c>
      <c r="AH92" s="15">
        <f t="shared" si="27"/>
        <v>0</v>
      </c>
      <c r="AI92" s="15">
        <f t="shared" si="27"/>
        <v>95.771171783024243</v>
      </c>
      <c r="AJ92" s="15">
        <f t="shared" si="27"/>
        <v>77.57101248799232</v>
      </c>
    </row>
    <row r="93" spans="2:38" outlineLevel="2"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2:38" outlineLevel="2"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2:38" outlineLevel="2"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2:38" outlineLevel="2"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16"/>
      <c r="T96" s="16"/>
      <c r="U96" s="16"/>
      <c r="V96" s="16"/>
      <c r="W96" s="16"/>
      <c r="X96" s="85" t="s">
        <v>90</v>
      </c>
      <c r="Y96" s="16">
        <v>1800.49</v>
      </c>
      <c r="Z96" s="16">
        <v>14.3</v>
      </c>
      <c r="AA96" s="16">
        <f>Y96/Z96</f>
        <v>125.9083916083916</v>
      </c>
      <c r="AB96" s="16"/>
    </row>
    <row r="97" spans="1:36" outlineLevel="2"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16"/>
      <c r="T97" s="16"/>
      <c r="U97" s="16"/>
      <c r="V97" s="16"/>
      <c r="W97" s="16"/>
      <c r="X97" s="16" t="s">
        <v>89</v>
      </c>
      <c r="Y97" s="16">
        <v>645</v>
      </c>
      <c r="Z97" s="16">
        <v>4.8</v>
      </c>
      <c r="AA97" s="16">
        <f>Y97/Z97</f>
        <v>134.375</v>
      </c>
      <c r="AB97" s="16"/>
    </row>
    <row r="98" spans="1:36" outlineLevel="2"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36" s="59" customFormat="1" outlineLevel="1">
      <c r="A99" s="60"/>
      <c r="B99" s="61" t="s">
        <v>62</v>
      </c>
      <c r="C99" s="61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2"/>
      <c r="T99" s="62"/>
      <c r="U99" s="62"/>
      <c r="V99" s="62"/>
      <c r="W99" s="62"/>
    </row>
    <row r="100" spans="1:36" s="59" customFormat="1" ht="15.75" thickBot="1">
      <c r="B100" s="63"/>
      <c r="C100" s="63"/>
      <c r="D100" s="63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</row>
    <row r="101" spans="1:36" s="59" customFormat="1">
      <c r="B101" s="65" t="s">
        <v>63</v>
      </c>
      <c r="C101" s="63"/>
      <c r="E101" s="63"/>
      <c r="F101" s="66">
        <v>0</v>
      </c>
      <c r="G101" s="66">
        <v>1</v>
      </c>
      <c r="H101" s="66">
        <v>1</v>
      </c>
      <c r="I101" s="66">
        <v>1</v>
      </c>
      <c r="J101" s="66">
        <v>1</v>
      </c>
      <c r="K101" s="66">
        <v>1</v>
      </c>
      <c r="L101" s="66">
        <v>0</v>
      </c>
      <c r="M101" s="66">
        <v>0</v>
      </c>
      <c r="N101" s="66">
        <v>1</v>
      </c>
      <c r="O101" s="66">
        <v>1</v>
      </c>
      <c r="P101" s="66">
        <v>1</v>
      </c>
      <c r="Q101" s="66">
        <v>1</v>
      </c>
      <c r="R101" s="66">
        <v>0.70833333333333337</v>
      </c>
      <c r="S101" s="66">
        <v>0</v>
      </c>
      <c r="T101" s="66">
        <v>0</v>
      </c>
      <c r="U101" s="66">
        <v>1</v>
      </c>
      <c r="V101" s="66">
        <v>1</v>
      </c>
      <c r="W101" s="66">
        <v>1</v>
      </c>
      <c r="X101" s="66">
        <v>1</v>
      </c>
      <c r="Y101" s="66">
        <v>0.58333333333333337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1</v>
      </c>
      <c r="AF101" s="66">
        <v>1</v>
      </c>
      <c r="AG101" s="66">
        <v>0.79166666666666663</v>
      </c>
      <c r="AH101" s="66">
        <v>0</v>
      </c>
      <c r="AI101" s="66">
        <v>1</v>
      </c>
      <c r="AJ101" s="66">
        <v>1</v>
      </c>
    </row>
    <row r="102" spans="1:36" s="59" customFormat="1">
      <c r="B102" s="67" t="s">
        <v>49</v>
      </c>
      <c r="C102" s="63"/>
      <c r="E102" s="63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 s="59" customFormat="1">
      <c r="B103" s="69" t="s">
        <v>50</v>
      </c>
      <c r="C103" s="63"/>
      <c r="E103" s="63"/>
      <c r="F103" s="70">
        <v>0</v>
      </c>
      <c r="G103" s="70">
        <v>1</v>
      </c>
      <c r="H103" s="70">
        <v>1</v>
      </c>
      <c r="I103" s="70">
        <v>1</v>
      </c>
      <c r="J103" s="70">
        <v>1</v>
      </c>
      <c r="K103" s="70">
        <v>1</v>
      </c>
      <c r="L103" s="70">
        <v>0</v>
      </c>
      <c r="M103" s="70">
        <v>0</v>
      </c>
      <c r="N103" s="70">
        <v>1</v>
      </c>
      <c r="O103" s="70">
        <v>1</v>
      </c>
      <c r="P103" s="70">
        <v>1</v>
      </c>
      <c r="Q103" s="70">
        <v>1</v>
      </c>
      <c r="R103" s="70">
        <v>1</v>
      </c>
      <c r="S103" s="70">
        <v>0</v>
      </c>
      <c r="T103" s="70">
        <v>0</v>
      </c>
      <c r="U103" s="70">
        <v>1</v>
      </c>
      <c r="V103" s="70">
        <v>1</v>
      </c>
      <c r="W103" s="70">
        <v>1</v>
      </c>
      <c r="X103" s="70">
        <v>1</v>
      </c>
      <c r="Y103" s="70">
        <v>1</v>
      </c>
      <c r="Z103" s="70">
        <v>0</v>
      </c>
      <c r="AA103" s="70">
        <v>0</v>
      </c>
      <c r="AB103" s="70">
        <v>0</v>
      </c>
      <c r="AC103" s="70">
        <v>0</v>
      </c>
      <c r="AD103" s="70">
        <v>0</v>
      </c>
      <c r="AE103" s="70">
        <v>1</v>
      </c>
      <c r="AF103" s="70">
        <v>1</v>
      </c>
      <c r="AG103" s="70">
        <v>1</v>
      </c>
      <c r="AH103" s="70">
        <v>0</v>
      </c>
      <c r="AI103" s="70">
        <v>1</v>
      </c>
      <c r="AJ103" s="70">
        <v>1</v>
      </c>
    </row>
    <row r="104" spans="1:36" s="59" customFormat="1" ht="15.75" thickBot="1">
      <c r="B104" s="71" t="s">
        <v>51</v>
      </c>
      <c r="C104" s="63"/>
      <c r="E104" s="63"/>
      <c r="F104" s="72">
        <v>0</v>
      </c>
      <c r="G104" s="72">
        <v>1</v>
      </c>
      <c r="H104" s="72">
        <v>0</v>
      </c>
      <c r="I104" s="72">
        <v>0</v>
      </c>
      <c r="J104" s="72">
        <v>1</v>
      </c>
      <c r="K104" s="72">
        <v>1</v>
      </c>
      <c r="L104" s="72">
        <v>0</v>
      </c>
      <c r="M104" s="72">
        <v>0</v>
      </c>
      <c r="N104" s="72">
        <v>1</v>
      </c>
      <c r="O104" s="72">
        <v>0</v>
      </c>
      <c r="P104" s="72">
        <v>1</v>
      </c>
      <c r="Q104" s="72">
        <v>0</v>
      </c>
      <c r="R104" s="72">
        <v>0</v>
      </c>
      <c r="S104" s="72">
        <v>0</v>
      </c>
      <c r="T104" s="72">
        <v>0</v>
      </c>
      <c r="U104" s="72">
        <v>1</v>
      </c>
      <c r="V104" s="72">
        <v>0</v>
      </c>
      <c r="W104" s="72">
        <v>1</v>
      </c>
      <c r="X104" s="72">
        <v>0</v>
      </c>
      <c r="Y104" s="72">
        <v>0</v>
      </c>
      <c r="Z104" s="72">
        <v>0</v>
      </c>
      <c r="AA104" s="72">
        <v>0</v>
      </c>
      <c r="AB104" s="72">
        <v>0</v>
      </c>
      <c r="AC104" s="72">
        <v>0</v>
      </c>
      <c r="AD104" s="72">
        <v>0</v>
      </c>
      <c r="AE104" s="72">
        <v>1</v>
      </c>
      <c r="AF104" s="72">
        <v>0</v>
      </c>
      <c r="AG104" s="72">
        <v>0</v>
      </c>
      <c r="AH104" s="72">
        <v>0</v>
      </c>
      <c r="AI104" s="72">
        <v>0</v>
      </c>
      <c r="AJ104" s="72">
        <v>0</v>
      </c>
    </row>
    <row r="105" spans="1:36" s="59" customFormat="1" ht="15.75" thickBot="1">
      <c r="B105" s="73" t="s">
        <v>64</v>
      </c>
      <c r="C105" s="63"/>
      <c r="E105" s="63"/>
      <c r="F105" s="86" t="s">
        <v>65</v>
      </c>
      <c r="G105" s="86" t="s">
        <v>93</v>
      </c>
      <c r="H105" s="86" t="s">
        <v>93</v>
      </c>
      <c r="I105" s="86" t="s">
        <v>93</v>
      </c>
      <c r="J105" s="86" t="s">
        <v>93</v>
      </c>
      <c r="K105" s="86" t="s">
        <v>93</v>
      </c>
      <c r="L105" s="86" t="s">
        <v>65</v>
      </c>
      <c r="M105" s="86" t="s">
        <v>65</v>
      </c>
      <c r="N105" s="86" t="s">
        <v>93</v>
      </c>
      <c r="O105" s="86" t="s">
        <v>93</v>
      </c>
      <c r="P105" s="86" t="s">
        <v>93</v>
      </c>
      <c r="Q105" s="86" t="s">
        <v>93</v>
      </c>
      <c r="R105" s="86" t="s">
        <v>93</v>
      </c>
      <c r="S105" s="86" t="s">
        <v>65</v>
      </c>
      <c r="T105" s="86" t="s">
        <v>65</v>
      </c>
      <c r="U105" s="86" t="s">
        <v>93</v>
      </c>
      <c r="V105" s="86" t="s">
        <v>93</v>
      </c>
      <c r="W105" s="86" t="s">
        <v>93</v>
      </c>
      <c r="X105" s="86" t="s">
        <v>93</v>
      </c>
      <c r="Y105" s="86" t="s">
        <v>93</v>
      </c>
      <c r="Z105" s="86" t="s">
        <v>65</v>
      </c>
      <c r="AA105" s="86" t="s">
        <v>65</v>
      </c>
      <c r="AB105" s="86" t="s">
        <v>65</v>
      </c>
      <c r="AC105" s="86" t="s">
        <v>65</v>
      </c>
      <c r="AD105" s="86" t="s">
        <v>65</v>
      </c>
      <c r="AE105" s="86" t="s">
        <v>93</v>
      </c>
      <c r="AF105" s="86" t="s">
        <v>93</v>
      </c>
      <c r="AG105" s="86" t="s">
        <v>93</v>
      </c>
      <c r="AH105" s="86" t="s">
        <v>65</v>
      </c>
      <c r="AI105" s="86" t="s">
        <v>93</v>
      </c>
      <c r="AJ105" s="86" t="s">
        <v>93</v>
      </c>
    </row>
    <row r="106" spans="1:36" s="59" customFormat="1" ht="15.75" thickBot="1">
      <c r="B106" s="78"/>
      <c r="C106" s="63"/>
      <c r="D106" s="63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</row>
    <row r="107" spans="1:36" s="59" customFormat="1" ht="15.75" thickBot="1">
      <c r="B107" s="78"/>
      <c r="C107" s="78"/>
      <c r="D107" s="78"/>
      <c r="E107" s="86" t="s">
        <v>65</v>
      </c>
      <c r="F107" s="79">
        <f t="shared" ref="F107:AI107" si="28">IF(G105="OFF",F76,0)</f>
        <v>0</v>
      </c>
      <c r="G107" s="79">
        <f t="shared" si="28"/>
        <v>0</v>
      </c>
      <c r="H107" s="79">
        <f t="shared" si="28"/>
        <v>0</v>
      </c>
      <c r="I107" s="79">
        <f t="shared" si="28"/>
        <v>0</v>
      </c>
      <c r="J107" s="79">
        <f t="shared" si="28"/>
        <v>0</v>
      </c>
      <c r="K107" s="79">
        <f t="shared" si="28"/>
        <v>102</v>
      </c>
      <c r="L107" s="79">
        <f t="shared" si="28"/>
        <v>0</v>
      </c>
      <c r="M107" s="79">
        <f t="shared" si="28"/>
        <v>0</v>
      </c>
      <c r="N107" s="79">
        <f t="shared" si="28"/>
        <v>0</v>
      </c>
      <c r="O107" s="79">
        <f t="shared" si="28"/>
        <v>0</v>
      </c>
      <c r="P107" s="79">
        <f t="shared" si="28"/>
        <v>0</v>
      </c>
      <c r="Q107" s="79">
        <f t="shared" si="28"/>
        <v>0</v>
      </c>
      <c r="R107" s="79">
        <f t="shared" si="28"/>
        <v>102</v>
      </c>
      <c r="S107" s="79">
        <f t="shared" si="28"/>
        <v>0</v>
      </c>
      <c r="T107" s="79">
        <f t="shared" si="28"/>
        <v>0</v>
      </c>
      <c r="U107" s="79">
        <f t="shared" si="28"/>
        <v>0</v>
      </c>
      <c r="V107" s="79">
        <f t="shared" si="28"/>
        <v>0</v>
      </c>
      <c r="W107" s="79">
        <f t="shared" si="28"/>
        <v>0</v>
      </c>
      <c r="X107" s="79">
        <f t="shared" si="28"/>
        <v>0</v>
      </c>
      <c r="Y107" s="79">
        <f t="shared" si="28"/>
        <v>103</v>
      </c>
      <c r="Z107" s="79">
        <f t="shared" si="28"/>
        <v>0</v>
      </c>
      <c r="AA107" s="79">
        <f t="shared" si="28"/>
        <v>0</v>
      </c>
      <c r="AB107" s="79">
        <f t="shared" si="28"/>
        <v>0</v>
      </c>
      <c r="AC107" s="79">
        <f t="shared" si="28"/>
        <v>0</v>
      </c>
      <c r="AD107" s="79">
        <f t="shared" si="28"/>
        <v>0</v>
      </c>
      <c r="AE107" s="79">
        <f t="shared" si="28"/>
        <v>0</v>
      </c>
      <c r="AF107" s="79">
        <f t="shared" si="28"/>
        <v>0</v>
      </c>
      <c r="AG107" s="79">
        <f t="shared" si="28"/>
        <v>41</v>
      </c>
      <c r="AH107" s="79">
        <f t="shared" si="28"/>
        <v>0</v>
      </c>
      <c r="AI107" s="79">
        <f t="shared" si="28"/>
        <v>0</v>
      </c>
      <c r="AJ107" s="79">
        <f>SUM(E107:AI107)</f>
        <v>348</v>
      </c>
    </row>
    <row r="108" spans="1:36" s="59" customFormat="1" ht="15.75" thickBot="1">
      <c r="B108" s="78"/>
      <c r="C108" s="78"/>
      <c r="D108" s="78"/>
      <c r="E108" s="86" t="s">
        <v>47</v>
      </c>
      <c r="F108" s="79">
        <f t="shared" ref="F108:AI108" si="29">IF(G105="NFI",F76,0)</f>
        <v>0</v>
      </c>
      <c r="G108" s="79">
        <f t="shared" si="29"/>
        <v>0</v>
      </c>
      <c r="H108" s="79">
        <f t="shared" si="29"/>
        <v>0</v>
      </c>
      <c r="I108" s="79">
        <f t="shared" si="29"/>
        <v>0</v>
      </c>
      <c r="J108" s="79">
        <f t="shared" si="29"/>
        <v>0</v>
      </c>
      <c r="K108" s="79">
        <f t="shared" si="29"/>
        <v>0</v>
      </c>
      <c r="L108" s="79">
        <f t="shared" si="29"/>
        <v>0</v>
      </c>
      <c r="M108" s="79">
        <f t="shared" si="29"/>
        <v>0</v>
      </c>
      <c r="N108" s="79">
        <f t="shared" si="29"/>
        <v>0</v>
      </c>
      <c r="O108" s="79">
        <f t="shared" si="29"/>
        <v>0</v>
      </c>
      <c r="P108" s="79">
        <f t="shared" si="29"/>
        <v>0</v>
      </c>
      <c r="Q108" s="79">
        <f t="shared" si="29"/>
        <v>0</v>
      </c>
      <c r="R108" s="79">
        <f t="shared" si="29"/>
        <v>0</v>
      </c>
      <c r="S108" s="79">
        <f t="shared" si="29"/>
        <v>0</v>
      </c>
      <c r="T108" s="79">
        <f t="shared" si="29"/>
        <v>0</v>
      </c>
      <c r="U108" s="79">
        <f t="shared" si="29"/>
        <v>0</v>
      </c>
      <c r="V108" s="79">
        <f t="shared" si="29"/>
        <v>0</v>
      </c>
      <c r="W108" s="79">
        <f t="shared" si="29"/>
        <v>0</v>
      </c>
      <c r="X108" s="79">
        <f t="shared" si="29"/>
        <v>0</v>
      </c>
      <c r="Y108" s="79">
        <f t="shared" si="29"/>
        <v>0</v>
      </c>
      <c r="Z108" s="79">
        <f t="shared" si="29"/>
        <v>0</v>
      </c>
      <c r="AA108" s="79">
        <f t="shared" si="29"/>
        <v>0</v>
      </c>
      <c r="AB108" s="79">
        <f t="shared" si="29"/>
        <v>0</v>
      </c>
      <c r="AC108" s="79">
        <f t="shared" si="29"/>
        <v>0</v>
      </c>
      <c r="AD108" s="79">
        <f t="shared" si="29"/>
        <v>0</v>
      </c>
      <c r="AE108" s="79">
        <f t="shared" si="29"/>
        <v>0</v>
      </c>
      <c r="AF108" s="79">
        <f t="shared" si="29"/>
        <v>0</v>
      </c>
      <c r="AG108" s="79">
        <f t="shared" si="29"/>
        <v>0</v>
      </c>
      <c r="AH108" s="79">
        <f t="shared" si="29"/>
        <v>0</v>
      </c>
      <c r="AI108" s="79">
        <f t="shared" si="29"/>
        <v>0</v>
      </c>
      <c r="AJ108" s="79">
        <f>SUM(E108:AI108)</f>
        <v>0</v>
      </c>
    </row>
    <row r="109" spans="1:36" s="59" customFormat="1" ht="15.75" thickBot="1">
      <c r="B109" s="78"/>
      <c r="C109" s="78"/>
      <c r="D109" s="78"/>
      <c r="E109" s="86" t="s">
        <v>48</v>
      </c>
      <c r="F109" s="79">
        <f t="shared" ref="F109:AI109" si="30">IF(G105="HNI",F76,0)</f>
        <v>0</v>
      </c>
      <c r="G109" s="79">
        <f t="shared" si="30"/>
        <v>0</v>
      </c>
      <c r="H109" s="79">
        <f t="shared" si="30"/>
        <v>0</v>
      </c>
      <c r="I109" s="79">
        <f t="shared" si="30"/>
        <v>0</v>
      </c>
      <c r="J109" s="79">
        <f t="shared" si="30"/>
        <v>0</v>
      </c>
      <c r="K109" s="79">
        <f t="shared" si="30"/>
        <v>0</v>
      </c>
      <c r="L109" s="79">
        <f t="shared" si="30"/>
        <v>0</v>
      </c>
      <c r="M109" s="79">
        <f t="shared" si="30"/>
        <v>0</v>
      </c>
      <c r="N109" s="79">
        <f t="shared" si="30"/>
        <v>0</v>
      </c>
      <c r="O109" s="79">
        <f t="shared" si="30"/>
        <v>0</v>
      </c>
      <c r="P109" s="79">
        <f t="shared" si="30"/>
        <v>0</v>
      </c>
      <c r="Q109" s="79">
        <f t="shared" si="30"/>
        <v>0</v>
      </c>
      <c r="R109" s="79">
        <f t="shared" si="30"/>
        <v>0</v>
      </c>
      <c r="S109" s="79">
        <f t="shared" si="30"/>
        <v>0</v>
      </c>
      <c r="T109" s="79">
        <f t="shared" si="30"/>
        <v>0</v>
      </c>
      <c r="U109" s="79">
        <f t="shared" si="30"/>
        <v>0</v>
      </c>
      <c r="V109" s="79">
        <f t="shared" si="30"/>
        <v>0</v>
      </c>
      <c r="W109" s="79">
        <f t="shared" si="30"/>
        <v>0</v>
      </c>
      <c r="X109" s="79">
        <f t="shared" si="30"/>
        <v>0</v>
      </c>
      <c r="Y109" s="79">
        <f t="shared" si="30"/>
        <v>0</v>
      </c>
      <c r="Z109" s="79">
        <f t="shared" si="30"/>
        <v>0</v>
      </c>
      <c r="AA109" s="79">
        <f t="shared" si="30"/>
        <v>0</v>
      </c>
      <c r="AB109" s="79">
        <f t="shared" si="30"/>
        <v>0</v>
      </c>
      <c r="AC109" s="79">
        <f t="shared" si="30"/>
        <v>0</v>
      </c>
      <c r="AD109" s="79">
        <f t="shared" si="30"/>
        <v>0</v>
      </c>
      <c r="AE109" s="79">
        <f t="shared" si="30"/>
        <v>0</v>
      </c>
      <c r="AF109" s="79">
        <f t="shared" si="30"/>
        <v>0</v>
      </c>
      <c r="AG109" s="79">
        <f t="shared" si="30"/>
        <v>0</v>
      </c>
      <c r="AH109" s="79">
        <f t="shared" si="30"/>
        <v>0</v>
      </c>
      <c r="AI109" s="79">
        <f t="shared" si="30"/>
        <v>0</v>
      </c>
      <c r="AJ109" s="79">
        <f>SUM(E109:AI109)</f>
        <v>0</v>
      </c>
    </row>
    <row r="110" spans="1:36" s="59" customFormat="1" ht="15.75" thickBot="1">
      <c r="A110" s="80"/>
      <c r="B110" s="78"/>
      <c r="C110" s="78"/>
      <c r="D110" s="78"/>
      <c r="E110" s="86" t="s">
        <v>93</v>
      </c>
      <c r="F110" s="79">
        <f t="shared" ref="F110:AI110" si="31">IF(G105="NFI &amp; HNI",F76,0)</f>
        <v>0</v>
      </c>
      <c r="G110" s="79">
        <f t="shared" si="31"/>
        <v>0</v>
      </c>
      <c r="H110" s="79">
        <f t="shared" si="31"/>
        <v>0</v>
      </c>
      <c r="I110" s="79">
        <f t="shared" si="31"/>
        <v>0</v>
      </c>
      <c r="J110" s="79">
        <f t="shared" si="31"/>
        <v>0</v>
      </c>
      <c r="K110" s="79">
        <f t="shared" si="31"/>
        <v>0</v>
      </c>
      <c r="L110" s="79">
        <f t="shared" si="31"/>
        <v>0</v>
      </c>
      <c r="M110" s="79">
        <f t="shared" si="31"/>
        <v>0</v>
      </c>
      <c r="N110" s="79">
        <f t="shared" si="31"/>
        <v>0</v>
      </c>
      <c r="O110" s="79">
        <f t="shared" si="31"/>
        <v>0</v>
      </c>
      <c r="P110" s="79">
        <f t="shared" si="31"/>
        <v>0</v>
      </c>
      <c r="Q110" s="79">
        <f t="shared" si="31"/>
        <v>0</v>
      </c>
      <c r="R110" s="79">
        <f t="shared" si="31"/>
        <v>0</v>
      </c>
      <c r="S110" s="79">
        <f t="shared" si="31"/>
        <v>0</v>
      </c>
      <c r="T110" s="79">
        <f t="shared" si="31"/>
        <v>0</v>
      </c>
      <c r="U110" s="79">
        <f t="shared" si="31"/>
        <v>0</v>
      </c>
      <c r="V110" s="79">
        <f t="shared" si="31"/>
        <v>0</v>
      </c>
      <c r="W110" s="79">
        <f t="shared" si="31"/>
        <v>0</v>
      </c>
      <c r="X110" s="79">
        <f t="shared" si="31"/>
        <v>0</v>
      </c>
      <c r="Y110" s="79">
        <f t="shared" si="31"/>
        <v>0</v>
      </c>
      <c r="Z110" s="79">
        <f t="shared" si="31"/>
        <v>0</v>
      </c>
      <c r="AA110" s="79">
        <f t="shared" si="31"/>
        <v>0</v>
      </c>
      <c r="AB110" s="79">
        <f t="shared" si="31"/>
        <v>0</v>
      </c>
      <c r="AC110" s="79">
        <f t="shared" si="31"/>
        <v>0</v>
      </c>
      <c r="AD110" s="79">
        <f t="shared" si="31"/>
        <v>0</v>
      </c>
      <c r="AE110" s="79">
        <f t="shared" si="31"/>
        <v>0</v>
      </c>
      <c r="AF110" s="79">
        <f t="shared" si="31"/>
        <v>0</v>
      </c>
      <c r="AG110" s="79">
        <f t="shared" si="31"/>
        <v>0</v>
      </c>
      <c r="AH110" s="79">
        <f t="shared" si="31"/>
        <v>0</v>
      </c>
      <c r="AI110" s="79">
        <f t="shared" si="31"/>
        <v>0</v>
      </c>
      <c r="AJ110" s="79">
        <f>SUM(E110:AI110)</f>
        <v>0</v>
      </c>
    </row>
    <row r="111" spans="1:36" s="59" customFormat="1">
      <c r="B111" s="78"/>
      <c r="C111" s="78"/>
      <c r="D111" s="78"/>
      <c r="E111" s="82" t="s">
        <v>67</v>
      </c>
      <c r="F111" s="79">
        <f>IF(AND(G105="OFF",AND(G101=0,OR(E4="Mon",E4="Tue",E4="Wed",E4="Thu",E4="Fri"))),F76,0)</f>
        <v>0</v>
      </c>
      <c r="G111" s="79">
        <f>IF(AND(H105="OFF",AND(H101=0,OR(E4="Mon",E4="Tue",E4="Wed",E4="Thu",E4="Fri"))),G76,0)</f>
        <v>0</v>
      </c>
      <c r="H111" s="79">
        <f>IF(AND(I105="OFF",AND(I101=0,OR(E4="Mon",E4="Tue",E4="Wed",E4="Thu",E4="Fri"))),H76,0)</f>
        <v>0</v>
      </c>
      <c r="I111" s="79">
        <f>IF(AND(J105="OFF",AND(J101=0,OR(E4="Mon",E4="Tue",E4="Wed",E4="Thu",E4="Fri"))),I76,0)</f>
        <v>0</v>
      </c>
      <c r="J111" s="79">
        <f>IF(AND(K105="OFF",AND(K101=0,OR(E4="Mon",E4="Tue",E4="Wed",E4="Thu",E4="Fri"))),J76,0)</f>
        <v>0</v>
      </c>
      <c r="K111" s="79">
        <f>IF(AND(L105="OFF",AND(L101=0,OR(E4="Mon",E4="Tue",E4="Wed",E4="Thu",E4="Fri"))),K76,0)</f>
        <v>0</v>
      </c>
      <c r="L111" s="79">
        <f>IF(AND(M105="OFF",AND(M101=0,OR(E4="Mon",E4="Tue",E4="Wed",E4="Thu",E4="Fri"))),L76,0)</f>
        <v>0</v>
      </c>
      <c r="M111" s="79">
        <f>IF(AND(N105="OFF",AND(N101=0,OR(E4="Mon",E4="Tue",E4="Wed",E4="Thu",E4="Fri"))),M76,0)</f>
        <v>0</v>
      </c>
      <c r="N111" s="79">
        <f>IF(AND(O105="OFF",AND(O101=0,OR(E4="Mon",E4="Tue",E4="Wed",E4="Thu",E4="Fri"))),N76,0)</f>
        <v>0</v>
      </c>
      <c r="O111" s="79">
        <f>IF(AND(P105="OFF",AND(P101=0,OR(E4="Mon",E4="Tue",E4="Wed",E4="Thu",E4="Fri"))),O76,0)</f>
        <v>0</v>
      </c>
      <c r="P111" s="79">
        <f>IF(AND(Q105="OFF",AND(Q101=0,OR(E4="Mon",E4="Tue",E4="Wed",E4="Thu",E4="Fri"))),P76,0)</f>
        <v>0</v>
      </c>
      <c r="Q111" s="79">
        <f>IF(AND(R105="OFF",AND(R101=0,OR(E4="Mon",E4="Tue",E4="Wed",E4="Thu",E4="Fri"))),Q76,0)</f>
        <v>0</v>
      </c>
      <c r="R111" s="79">
        <f>IF(AND(S105="OFF",AND(S101=0,OR(E4="Mon",E4="Tue",E4="Wed",E4="Thu",E4="Fri"))),R76,0)</f>
        <v>0</v>
      </c>
      <c r="S111" s="79">
        <f>IF(AND(T105="OFF",AND(T101=0,OR(E4="Mon",E4="Tue",E4="Wed",E4="Thu",E4="Fri"))),S76,0)</f>
        <v>0</v>
      </c>
      <c r="T111" s="79">
        <f>IF(AND(U105="OFF",AND(U101=0,OR(E4="Mon",E4="Tue",E4="Wed",E4="Thu",E4="Fri"))),T76,0)</f>
        <v>0</v>
      </c>
      <c r="U111" s="79">
        <f>IF(AND(V105="OFF",AND(V101=0,OR(E4="Mon",E4="Tue",E4="Wed",E4="Thu",E4="Fri"))),U76,0)</f>
        <v>0</v>
      </c>
      <c r="V111" s="79">
        <f>IF(AND(W105="OFF",AND(W101=0,OR(E4="Mon",E4="Tue",E4="Wed",E4="Thu",E4="Fri"))),V76,0)</f>
        <v>0</v>
      </c>
      <c r="W111" s="79">
        <f>IF(AND(X105="OFF",AND(X101=0,OR(E4="Mon",E4="Tue",E4="Wed",E4="Thu",E4="Fri"))),W76,0)</f>
        <v>0</v>
      </c>
      <c r="X111" s="79">
        <f>IF(AND(Y105="OFF",AND(Y101=0,OR(E4="Mon",E4="Tue",E4="Wed",E4="Thu",E4="Fri"))),X76,0)</f>
        <v>0</v>
      </c>
      <c r="Y111" s="79">
        <f>IF(AND(Z105="OFF",AND(Z101=0,OR(E4="Mon",E4="Tue",E4="Wed",E4="Thu",E4="Fri"))),Y76,0)</f>
        <v>0</v>
      </c>
      <c r="Z111" s="79">
        <f>IF(AND(AA105="OFF",AND(AA101=0,OR(E4="Mon",E4="Tue",E4="Wed",E4="Thu",E4="Fri"))),Z76,0)</f>
        <v>0</v>
      </c>
      <c r="AA111" s="79">
        <f>IF(AND(AB105="OFF",AND(AB101=0,OR(E4="Mon",E4="Tue",E4="Wed",E4="Thu",E4="Fri"))),AA76,0)</f>
        <v>0</v>
      </c>
      <c r="AB111" s="79">
        <f>IF(AND(AC105="OFF",AND(AC101=0,OR(E4="Mon",E4="Tue",E4="Wed",E4="Thu",E4="Fri"))),AB76,0)</f>
        <v>0</v>
      </c>
      <c r="AC111" s="79">
        <f>IF(AND(AD105="OFF",AND(AD101=0,OR(E4="Mon",E4="Tue",E4="Wed",E4="Thu",E4="Fri"))),AC76,0)</f>
        <v>0</v>
      </c>
      <c r="AD111" s="79">
        <f>IF(AND(AE105="OFF",AND(AE101=0,OR(E4="Mon",E4="Tue",E4="Wed",E4="Thu",E4="Fri"))),AD76,0)</f>
        <v>0</v>
      </c>
      <c r="AE111" s="79">
        <f>IF(AND(AF105="OFF",AND(AF101=0,OR(E4="Mon",E4="Tue",E4="Wed",E4="Thu",E4="Fri"))),AE76,0)</f>
        <v>0</v>
      </c>
      <c r="AF111" s="79">
        <f>IF(AND(AG105="OFF",AND(AG101=0,OR(E4="Mon",E4="Tue",E4="Wed",E4="Thu",E4="Fri"))),AF76,0)</f>
        <v>0</v>
      </c>
      <c r="AG111" s="79">
        <f>IF(AND(AH105="OFF",AND(AH101=0,OR(E4="Mon",E4="Tue",E4="Wed",E4="Thu",E4="Fri"))),AG76,0)</f>
        <v>0</v>
      </c>
      <c r="AH111" s="79">
        <f>IF(AND(AI105="OFF",AND(AI101=0,OR(E4="Mon",E4="Tue",E4="Wed",E4="Thu",E4="Fri"))),AH76,0)</f>
        <v>0</v>
      </c>
      <c r="AI111" s="79">
        <f>IF(AND(AJ105="OFF",AND(AJ101=0,OR(E4="Mon",E4="Tue",E4="Wed",E4="Thu",E4="Fri"))),AI76,0)</f>
        <v>0</v>
      </c>
      <c r="AJ111" s="79">
        <f>SUM(E111:AI111)</f>
        <v>0</v>
      </c>
    </row>
    <row r="112" spans="1:36" outlineLevel="2"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2:36" outlineLevel="2"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2:36" outlineLevel="2"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2:36">
      <c r="B115" s="101" t="s">
        <v>84</v>
      </c>
      <c r="C115" s="99"/>
      <c r="D115" s="103"/>
      <c r="E115" s="99">
        <v>31</v>
      </c>
      <c r="F115" s="99">
        <v>1</v>
      </c>
      <c r="G115" s="99">
        <v>2</v>
      </c>
      <c r="H115" s="99">
        <v>3</v>
      </c>
      <c r="I115" s="99">
        <v>4</v>
      </c>
      <c r="J115" s="99">
        <v>5</v>
      </c>
      <c r="K115" s="99">
        <v>6</v>
      </c>
      <c r="L115" s="99">
        <v>7</v>
      </c>
      <c r="M115" s="99">
        <v>8</v>
      </c>
      <c r="N115" s="99">
        <v>9</v>
      </c>
      <c r="O115" s="99">
        <v>10</v>
      </c>
      <c r="P115" s="99">
        <v>11</v>
      </c>
      <c r="Q115" s="99">
        <v>12</v>
      </c>
      <c r="R115" s="99">
        <v>13</v>
      </c>
      <c r="S115" s="99">
        <v>14</v>
      </c>
      <c r="T115" s="99">
        <v>15</v>
      </c>
      <c r="U115" s="99">
        <v>16</v>
      </c>
      <c r="V115" s="99">
        <v>17</v>
      </c>
      <c r="W115" s="99">
        <v>18</v>
      </c>
      <c r="X115" s="99">
        <v>19</v>
      </c>
      <c r="Y115" s="99">
        <v>20</v>
      </c>
      <c r="Z115" s="99">
        <v>21</v>
      </c>
      <c r="AA115" s="99">
        <v>22</v>
      </c>
      <c r="AB115" s="99">
        <v>23</v>
      </c>
      <c r="AC115" s="99">
        <v>24</v>
      </c>
      <c r="AD115" s="99">
        <v>25</v>
      </c>
      <c r="AE115" s="99">
        <v>26</v>
      </c>
      <c r="AF115" s="99">
        <v>27</v>
      </c>
      <c r="AG115" s="99">
        <v>28</v>
      </c>
      <c r="AH115" s="99">
        <v>29</v>
      </c>
      <c r="AI115" s="99">
        <v>30</v>
      </c>
      <c r="AJ115" s="99">
        <v>31</v>
      </c>
    </row>
    <row r="116" spans="2:36">
      <c r="B116" s="102"/>
      <c r="C116" s="98"/>
      <c r="D116" s="103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</row>
    <row r="117" spans="2:36">
      <c r="B117" s="83" t="s">
        <v>69</v>
      </c>
      <c r="C117" s="83"/>
      <c r="D117" s="84" t="s">
        <v>70</v>
      </c>
      <c r="E117" s="46">
        <f>'FEBRUARI 2020'!AJ135</f>
        <v>16099.1</v>
      </c>
      <c r="F117" s="46">
        <f>'[1]2018-2019-2020'!AGF$15</f>
        <v>0</v>
      </c>
      <c r="G117" s="46">
        <f>'[1]2018-2019-2020'!AGG$15</f>
        <v>0</v>
      </c>
      <c r="H117" s="46">
        <f>'[1]2018-2019-2020'!AGH$15</f>
        <v>0</v>
      </c>
      <c r="I117" s="46">
        <f>'[1]2018-2019-2020'!AGI$15</f>
        <v>0</v>
      </c>
      <c r="J117" s="46">
        <f>'[1]2018-2019-2020'!AGJ$15</f>
        <v>0</v>
      </c>
      <c r="K117" s="46">
        <f>'[1]2018-2019-2020'!AGK$15</f>
        <v>0</v>
      </c>
      <c r="L117" s="46">
        <f>'[1]2018-2019-2020'!AGL$15</f>
        <v>0</v>
      </c>
      <c r="M117" s="46">
        <f>'[1]2018-2019-2020'!AGM$15</f>
        <v>0</v>
      </c>
      <c r="N117" s="46">
        <f>'[1]2018-2019-2020'!AGN$15</f>
        <v>0</v>
      </c>
      <c r="O117" s="46">
        <f>'[1]2018-2019-2020'!AGO$15</f>
        <v>0</v>
      </c>
      <c r="P117" s="46">
        <f>'[1]2018-2019-2020'!AGP$15</f>
        <v>0</v>
      </c>
      <c r="Q117" s="46">
        <f>'[1]2018-2019-2020'!AGQ$15</f>
        <v>0</v>
      </c>
      <c r="R117" s="46">
        <f>'[1]2018-2019-2020'!AGR$15</f>
        <v>0</v>
      </c>
      <c r="S117" s="46">
        <f>'[1]2018-2019-2020'!AGS$15</f>
        <v>0</v>
      </c>
      <c r="T117" s="46">
        <f>'[1]2018-2019-2020'!AGT$15</f>
        <v>0</v>
      </c>
      <c r="U117" s="46">
        <f>'[1]2018-2019-2020'!AGU$15</f>
        <v>0</v>
      </c>
      <c r="V117" s="46">
        <f>'[1]2018-2019-2020'!AGV$15</f>
        <v>0</v>
      </c>
      <c r="W117" s="46">
        <f>'[1]2018-2019-2020'!AGW$15</f>
        <v>0</v>
      </c>
      <c r="X117" s="46">
        <f>'[1]2018-2019-2020'!AGX$15</f>
        <v>0</v>
      </c>
      <c r="Y117" s="46">
        <f>'[1]2018-2019-2020'!AGY$15</f>
        <v>16100.88</v>
      </c>
      <c r="Z117" s="46">
        <f>'[1]2018-2019-2020'!AGZ$15</f>
        <v>0</v>
      </c>
      <c r="AA117" s="46">
        <f>'[1]2018-2019-2020'!AHA$15</f>
        <v>0</v>
      </c>
      <c r="AB117" s="46">
        <f>'[1]2018-2019-2020'!AHB$15</f>
        <v>0</v>
      </c>
      <c r="AC117" s="46">
        <f>'[1]2018-2019-2020'!AHC$15</f>
        <v>0</v>
      </c>
      <c r="AD117" s="46">
        <f>'[1]2018-2019-2020'!AHD$15</f>
        <v>0</v>
      </c>
      <c r="AE117" s="46">
        <f>'[1]2018-2019-2020'!AHE$15</f>
        <v>16118.93</v>
      </c>
      <c r="AF117" s="46">
        <f>'[1]2018-2019-2020'!AHF$15</f>
        <v>16143.27</v>
      </c>
      <c r="AG117" s="46">
        <f>'[1]2018-2019-2020'!AHG$15</f>
        <v>16155.61</v>
      </c>
      <c r="AH117" s="46">
        <f>'[1]2018-2019-2020'!AHH$15</f>
        <v>0</v>
      </c>
      <c r="AI117" s="46">
        <f>'[1]2018-2019-2020'!AHI$15</f>
        <v>16171.15</v>
      </c>
      <c r="AJ117" s="46">
        <f>'[1]2018-2019-2020'!AHJ$15</f>
        <v>0</v>
      </c>
    </row>
    <row r="118" spans="2:36">
      <c r="B118" s="83" t="s">
        <v>71</v>
      </c>
      <c r="C118" s="83"/>
      <c r="D118" s="84" t="s">
        <v>70</v>
      </c>
      <c r="E118" s="46">
        <f>'FEBRUARI 2020'!AJ136</f>
        <v>24625.9</v>
      </c>
      <c r="F118" s="46">
        <f>'[1]2018-2019-2020'!AGF$20</f>
        <v>0</v>
      </c>
      <c r="G118" s="46">
        <f>'[1]2018-2019-2020'!AGG$20</f>
        <v>24649.02</v>
      </c>
      <c r="H118" s="46">
        <f>'[1]2018-2019-2020'!AGH$20</f>
        <v>24673.22</v>
      </c>
      <c r="I118" s="46">
        <f>'[1]2018-2019-2020'!AGI$20</f>
        <v>24697.16</v>
      </c>
      <c r="J118" s="46">
        <f>'[1]2018-2019-2020'!AGJ$20</f>
        <v>24721.52</v>
      </c>
      <c r="K118" s="46">
        <f>'[1]2018-2019-2020'!AGK$20</f>
        <v>24744.720000000001</v>
      </c>
      <c r="L118" s="46">
        <f>'[1]2018-2019-2020'!AGL$20</f>
        <v>0</v>
      </c>
      <c r="M118" s="46">
        <f>'[1]2018-2019-2020'!AGM$20</f>
        <v>24752.46</v>
      </c>
      <c r="N118" s="46">
        <f>'[1]2018-2019-2020'!AGN$20</f>
        <v>24774.959999999999</v>
      </c>
      <c r="O118" s="46">
        <f>'[1]2018-2019-2020'!AGO$20</f>
        <v>24799.119999999999</v>
      </c>
      <c r="P118" s="46">
        <f>'[1]2018-2019-2020'!AGP$20</f>
        <v>24823.26</v>
      </c>
      <c r="Q118" s="46">
        <f>'[1]2018-2019-2020'!AGQ$20</f>
        <v>24847.39</v>
      </c>
      <c r="R118" s="46">
        <f>'[1]2018-2019-2020'!AGR$20</f>
        <v>24866.959999999999</v>
      </c>
      <c r="S118" s="46">
        <f>'[1]2018-2019-2020'!AGS$20</f>
        <v>0</v>
      </c>
      <c r="T118" s="46">
        <f>'[1]2018-2019-2020'!AGT$20</f>
        <v>0</v>
      </c>
      <c r="U118" s="46">
        <f>'[1]2018-2019-2020'!AGU$20</f>
        <v>24890.13</v>
      </c>
      <c r="V118" s="46">
        <f>'[1]2018-2019-2020'!AGV$20</f>
        <v>24914.19</v>
      </c>
      <c r="W118" s="46">
        <f>'[1]2018-2019-2020'!AGW$20</f>
        <v>24937.74</v>
      </c>
      <c r="X118" s="46">
        <f>'[1]2018-2019-2020'!AGX$20</f>
        <v>24962.03</v>
      </c>
      <c r="Y118" s="46">
        <f>'[1]2018-2019-2020'!AGY$20</f>
        <v>24979.65</v>
      </c>
      <c r="Z118" s="46">
        <f>'[1]2018-2019-2020'!AGZ$20</f>
        <v>0</v>
      </c>
      <c r="AA118" s="46">
        <f>'[1]2018-2019-2020'!AHA$20</f>
        <v>0</v>
      </c>
      <c r="AB118" s="46">
        <f>'[1]2018-2019-2020'!AHB$20</f>
        <v>0</v>
      </c>
      <c r="AC118" s="46">
        <f>'[1]2018-2019-2020'!AHC$20</f>
        <v>0</v>
      </c>
      <c r="AD118" s="46">
        <f>'[1]2018-2019-2020'!AHD$20</f>
        <v>0</v>
      </c>
      <c r="AE118" s="46">
        <f>'[1]2018-2019-2020'!AHE$20</f>
        <v>0</v>
      </c>
      <c r="AF118" s="46">
        <f>'[1]2018-2019-2020'!AHF$20</f>
        <v>0</v>
      </c>
      <c r="AG118" s="46">
        <f>'[1]2018-2019-2020'!AHG$20</f>
        <v>0</v>
      </c>
      <c r="AH118" s="46">
        <f>'[1]2018-2019-2020'!AHH$20</f>
        <v>0</v>
      </c>
      <c r="AI118" s="46">
        <f>'[1]2018-2019-2020'!AHI$20</f>
        <v>25008.9</v>
      </c>
      <c r="AJ118" s="46">
        <f>'[1]2018-2019-2020'!AHJ$20</f>
        <v>25033.25</v>
      </c>
    </row>
    <row r="119" spans="2:36">
      <c r="B119" s="83" t="s">
        <v>72</v>
      </c>
      <c r="C119" s="83"/>
      <c r="D119" s="84" t="s">
        <v>70</v>
      </c>
      <c r="E119" s="46">
        <f>'FEBRUARI 2020'!AJ137</f>
        <v>22548</v>
      </c>
      <c r="F119" s="46">
        <f>'[1]2018-2019-2020'!AGF$24</f>
        <v>0</v>
      </c>
      <c r="G119" s="46">
        <f>'[1]2018-2019-2020'!AGG$24</f>
        <v>22571</v>
      </c>
      <c r="H119" s="46">
        <f>'[1]2018-2019-2020'!AGH$24</f>
        <v>22595</v>
      </c>
      <c r="I119" s="46">
        <f>'[1]2018-2019-2020'!AGI$24</f>
        <v>22618</v>
      </c>
      <c r="J119" s="46">
        <f>'[1]2018-2019-2020'!AGJ$24</f>
        <v>22642</v>
      </c>
      <c r="K119" s="46">
        <f>'[1]2018-2019-2020'!AGK$24</f>
        <v>22666</v>
      </c>
      <c r="L119" s="46">
        <f>'[1]2018-2019-2020'!AGL$24</f>
        <v>0</v>
      </c>
      <c r="M119" s="46">
        <f>'[1]2018-2019-2020'!AGM$24</f>
        <v>22673</v>
      </c>
      <c r="N119" s="46">
        <f>'[1]2018-2019-2020'!AGN$24</f>
        <v>22696</v>
      </c>
      <c r="O119" s="46">
        <f>'[1]2018-2019-2020'!AGO$24</f>
        <v>22719</v>
      </c>
      <c r="P119" s="46">
        <f>'[1]2018-2019-2020'!AGP$24</f>
        <v>22743</v>
      </c>
      <c r="Q119" s="46">
        <f>'[1]2018-2019-2020'!AGQ$24</f>
        <v>22767</v>
      </c>
      <c r="R119" s="46">
        <f>'[1]2018-2019-2020'!AGR$24</f>
        <v>22789</v>
      </c>
      <c r="S119" s="46">
        <f>'[1]2018-2019-2020'!AGS$24</f>
        <v>0</v>
      </c>
      <c r="T119" s="46">
        <f>'[1]2018-2019-2020'!AGT$24</f>
        <v>0</v>
      </c>
      <c r="U119" s="46">
        <f>'[1]2018-2019-2020'!AGU$24</f>
        <v>22812</v>
      </c>
      <c r="V119" s="46">
        <f>'[1]2018-2019-2020'!AGV$24</f>
        <v>22835</v>
      </c>
      <c r="W119" s="46">
        <f>'[1]2018-2019-2020'!AGW$24</f>
        <v>22859</v>
      </c>
      <c r="X119" s="46">
        <f>'[1]2018-2019-2020'!AGX$24</f>
        <v>22882</v>
      </c>
      <c r="Y119" s="46">
        <f>'[1]2018-2019-2020'!AGY$24</f>
        <v>22900</v>
      </c>
      <c r="Z119" s="46">
        <f>'[1]2018-2019-2020'!AGZ$24</f>
        <v>0</v>
      </c>
      <c r="AA119" s="46">
        <f>'[1]2018-2019-2020'!AHA$24</f>
        <v>0</v>
      </c>
      <c r="AB119" s="46">
        <f>'[1]2018-2019-2020'!AHB$24</f>
        <v>0</v>
      </c>
      <c r="AC119" s="46">
        <f>'[1]2018-2019-2020'!AHC$24</f>
        <v>0</v>
      </c>
      <c r="AD119" s="46">
        <f>'[1]2018-2019-2020'!AHD$24</f>
        <v>0</v>
      </c>
      <c r="AE119" s="46">
        <f>'[1]2018-2019-2020'!AHE$24</f>
        <v>22926</v>
      </c>
      <c r="AF119" s="46">
        <f>'[1]2018-2019-2020'!AHF$24</f>
        <v>22953</v>
      </c>
      <c r="AG119" s="46">
        <f>'[1]2018-2019-2020'!AHG$24</f>
        <v>22971</v>
      </c>
      <c r="AH119" s="46">
        <f>'[1]2018-2019-2020'!AHH$24</f>
        <v>0</v>
      </c>
      <c r="AI119" s="46">
        <f>'[1]2018-2019-2020'!AHI$24</f>
        <v>22994</v>
      </c>
      <c r="AJ119" s="46">
        <f>'[1]2018-2019-2020'!AHJ$24</f>
        <v>23018</v>
      </c>
    </row>
    <row r="120" spans="2:36">
      <c r="B120" s="83" t="s">
        <v>73</v>
      </c>
      <c r="C120" s="83"/>
      <c r="D120" s="84" t="s">
        <v>70</v>
      </c>
      <c r="E120" s="46">
        <f>'FEBRUARI 2020'!AJ138</f>
        <v>27821</v>
      </c>
      <c r="F120" s="46">
        <f>'[1]2018-2019-2020'!AGF$25</f>
        <v>0</v>
      </c>
      <c r="G120" s="46">
        <f>'[1]2018-2019-2020'!AGG$25</f>
        <v>27836</v>
      </c>
      <c r="H120" s="46">
        <f>'[1]2018-2019-2020'!AGH$25</f>
        <v>27840</v>
      </c>
      <c r="I120" s="46">
        <f>'[1]2018-2019-2020'!AGI$25</f>
        <v>27851</v>
      </c>
      <c r="J120" s="46">
        <f>'[1]2018-2019-2020'!AGJ$25</f>
        <v>27866</v>
      </c>
      <c r="K120" s="46">
        <f>'[1]2018-2019-2020'!AGK$25</f>
        <v>27876</v>
      </c>
      <c r="L120" s="46">
        <f>'[1]2018-2019-2020'!AGL$25</f>
        <v>0</v>
      </c>
      <c r="M120" s="46">
        <f>'[1]2018-2019-2020'!AGM$25</f>
        <v>27876</v>
      </c>
      <c r="N120" s="46">
        <f>'[1]2018-2019-2020'!AGN$25</f>
        <v>27884</v>
      </c>
      <c r="O120" s="46">
        <f>'[1]2018-2019-2020'!AGO$25</f>
        <v>27897</v>
      </c>
      <c r="P120" s="46">
        <f>'[1]2018-2019-2020'!AGP$25</f>
        <v>27919</v>
      </c>
      <c r="Q120" s="46">
        <f>'[1]2018-2019-2020'!AGQ$25</f>
        <v>27934</v>
      </c>
      <c r="R120" s="46">
        <f>'[1]2018-2019-2020'!AGR$25</f>
        <v>27940</v>
      </c>
      <c r="S120" s="46">
        <f>'[1]2018-2019-2020'!AGS$25</f>
        <v>0</v>
      </c>
      <c r="T120" s="46">
        <f>'[1]2018-2019-2020'!AGT$25</f>
        <v>0</v>
      </c>
      <c r="U120" s="46">
        <f>'[1]2018-2019-2020'!AGU$25</f>
        <v>27955</v>
      </c>
      <c r="V120" s="46">
        <f>'[1]2018-2019-2020'!AGV$25</f>
        <v>27973</v>
      </c>
      <c r="W120" s="46">
        <f>'[1]2018-2019-2020'!AGW$25</f>
        <v>27992</v>
      </c>
      <c r="X120" s="46">
        <f>'[1]2018-2019-2020'!AGX$25</f>
        <v>28002</v>
      </c>
      <c r="Y120" s="46">
        <f>'[1]2018-2019-2020'!AGY$25</f>
        <v>28002</v>
      </c>
      <c r="Z120" s="46">
        <f>'[1]2018-2019-2020'!AGZ$25</f>
        <v>0</v>
      </c>
      <c r="AA120" s="46">
        <f>'[1]2018-2019-2020'!AHA$25</f>
        <v>0</v>
      </c>
      <c r="AB120" s="46">
        <f>'[1]2018-2019-2020'!AHB$25</f>
        <v>0</v>
      </c>
      <c r="AC120" s="46">
        <f>'[1]2018-2019-2020'!AHC$25</f>
        <v>0</v>
      </c>
      <c r="AD120" s="46">
        <f>'[1]2018-2019-2020'!AHD$25</f>
        <v>0</v>
      </c>
      <c r="AE120" s="46">
        <f>'[1]2018-2019-2020'!AHE$25</f>
        <v>28007</v>
      </c>
      <c r="AF120" s="46">
        <f>'[1]2018-2019-2020'!AHF$25</f>
        <v>28028</v>
      </c>
      <c r="AG120" s="46">
        <f>'[1]2018-2019-2020'!AHG$25</f>
        <v>28037</v>
      </c>
      <c r="AH120" s="46">
        <f>'[1]2018-2019-2020'!AHH$25</f>
        <v>0</v>
      </c>
      <c r="AI120" s="46">
        <f>'[1]2018-2019-2020'!AHI$25</f>
        <v>28050</v>
      </c>
      <c r="AJ120" s="46">
        <f>'[1]2018-2019-2020'!AHJ$25</f>
        <v>28070</v>
      </c>
    </row>
    <row r="121" spans="2:36">
      <c r="B121" s="83" t="s">
        <v>74</v>
      </c>
      <c r="C121" s="83"/>
      <c r="D121" s="84" t="s">
        <v>70</v>
      </c>
      <c r="E121" s="46">
        <f>'FEBRUARI 2020'!AJ139</f>
        <v>27589</v>
      </c>
      <c r="F121" s="46">
        <f>'[1]2018-2019-2020'!AGF$26</f>
        <v>0</v>
      </c>
      <c r="G121" s="46">
        <f>'[1]2018-2019-2020'!AGG$26</f>
        <v>27593</v>
      </c>
      <c r="H121" s="46">
        <f>'[1]2018-2019-2020'!AGH$26</f>
        <v>27596</v>
      </c>
      <c r="I121" s="46">
        <f>'[1]2018-2019-2020'!AGI$26</f>
        <v>27602</v>
      </c>
      <c r="J121" s="46">
        <f>'[1]2018-2019-2020'!AGJ$26</f>
        <v>27610</v>
      </c>
      <c r="K121" s="46">
        <f>'[1]2018-2019-2020'!AGK$26</f>
        <v>27614</v>
      </c>
      <c r="L121" s="46">
        <f>'[1]2018-2019-2020'!AGL$26</f>
        <v>0</v>
      </c>
      <c r="M121" s="46">
        <f>'[1]2018-2019-2020'!AGM$26</f>
        <v>27614</v>
      </c>
      <c r="N121" s="46">
        <f>'[1]2018-2019-2020'!AGN$26</f>
        <v>27616</v>
      </c>
      <c r="O121" s="46">
        <f>'[1]2018-2019-2020'!AGO$26</f>
        <v>27622</v>
      </c>
      <c r="P121" s="46">
        <f>'[1]2018-2019-2020'!AGP$26</f>
        <v>27632</v>
      </c>
      <c r="Q121" s="46">
        <f>'[1]2018-2019-2020'!AGQ$26</f>
        <v>27640</v>
      </c>
      <c r="R121" s="46">
        <f>'[1]2018-2019-2020'!AGR$26</f>
        <v>27643</v>
      </c>
      <c r="S121" s="46">
        <f>'[1]2018-2019-2020'!AGS$26</f>
        <v>0</v>
      </c>
      <c r="T121" s="46">
        <f>'[1]2018-2019-2020'!AGT$26</f>
        <v>0</v>
      </c>
      <c r="U121" s="46">
        <f>'[1]2018-2019-2020'!AGU$26</f>
        <v>27652</v>
      </c>
      <c r="V121" s="46">
        <f>'[1]2018-2019-2020'!AGV$26</f>
        <v>27660</v>
      </c>
      <c r="W121" s="46">
        <f>'[1]2018-2019-2020'!AGW$26</f>
        <v>27670</v>
      </c>
      <c r="X121" s="46">
        <f>'[1]2018-2019-2020'!AGX$26</f>
        <v>27678</v>
      </c>
      <c r="Y121" s="46">
        <f>'[1]2018-2019-2020'!AGY$26</f>
        <v>27678</v>
      </c>
      <c r="Z121" s="46">
        <f>'[1]2018-2019-2020'!AGZ$26</f>
        <v>0</v>
      </c>
      <c r="AA121" s="46">
        <f>'[1]2018-2019-2020'!AHA$26</f>
        <v>0</v>
      </c>
      <c r="AB121" s="46">
        <f>'[1]2018-2019-2020'!AHB$26</f>
        <v>0</v>
      </c>
      <c r="AC121" s="46">
        <f>'[1]2018-2019-2020'!AHC$26</f>
        <v>0</v>
      </c>
      <c r="AD121" s="46">
        <f>'[1]2018-2019-2020'!AHD$26</f>
        <v>0</v>
      </c>
      <c r="AE121" s="46">
        <f>'[1]2018-2019-2020'!AHE$26</f>
        <v>27680</v>
      </c>
      <c r="AF121" s="46">
        <f>'[1]2018-2019-2020'!AHF$26</f>
        <v>27686</v>
      </c>
      <c r="AG121" s="46">
        <f>'[1]2018-2019-2020'!AHG$26</f>
        <v>27691</v>
      </c>
      <c r="AH121" s="46">
        <f>'[1]2018-2019-2020'!AHH$26</f>
        <v>0</v>
      </c>
      <c r="AI121" s="46">
        <f>'[1]2018-2019-2020'!AHI$26</f>
        <v>27703</v>
      </c>
      <c r="AJ121" s="46">
        <f>'[1]2018-2019-2020'!AHJ$26</f>
        <v>27722</v>
      </c>
    </row>
    <row r="122" spans="2:36">
      <c r="B122" s="83" t="s">
        <v>75</v>
      </c>
      <c r="C122" s="83"/>
      <c r="D122" s="84" t="s">
        <v>70</v>
      </c>
      <c r="E122" s="46">
        <f>'FEBRUARI 2020'!AJ140</f>
        <v>5935</v>
      </c>
      <c r="F122" s="46">
        <f>'[1]2018-2019-2020'!AGF$27</f>
        <v>0</v>
      </c>
      <c r="G122" s="46">
        <f>'[1]2018-2019-2020'!AGG$27</f>
        <v>0</v>
      </c>
      <c r="H122" s="46">
        <f>'[1]2018-2019-2020'!AGH$27</f>
        <v>0</v>
      </c>
      <c r="I122" s="46">
        <f>'[1]2018-2019-2020'!AGI$27</f>
        <v>0</v>
      </c>
      <c r="J122" s="46">
        <f>'[1]2018-2019-2020'!AGJ$27</f>
        <v>0</v>
      </c>
      <c r="K122" s="46">
        <f>'[1]2018-2019-2020'!AGK$27</f>
        <v>0</v>
      </c>
      <c r="L122" s="46">
        <f>'[1]2018-2019-2020'!AGL$27</f>
        <v>0</v>
      </c>
      <c r="M122" s="46">
        <f>'[1]2018-2019-2020'!AGM$27</f>
        <v>0</v>
      </c>
      <c r="N122" s="46">
        <f>'[1]2018-2019-2020'!AGN$27</f>
        <v>0</v>
      </c>
      <c r="O122" s="46">
        <f>'[1]2018-2019-2020'!AGO$27</f>
        <v>0</v>
      </c>
      <c r="P122" s="46">
        <f>'[1]2018-2019-2020'!AGP$27</f>
        <v>0</v>
      </c>
      <c r="Q122" s="46">
        <f>'[1]2018-2019-2020'!AGQ$27</f>
        <v>0</v>
      </c>
      <c r="R122" s="46">
        <f>'[1]2018-2019-2020'!AGR$27</f>
        <v>0</v>
      </c>
      <c r="S122" s="46">
        <f>'[1]2018-2019-2020'!AGS$27</f>
        <v>0</v>
      </c>
      <c r="T122" s="46">
        <f>'[1]2018-2019-2020'!AGT$27</f>
        <v>0</v>
      </c>
      <c r="U122" s="46">
        <f>'[1]2018-2019-2020'!AGU$27</f>
        <v>0</v>
      </c>
      <c r="V122" s="46">
        <f>'[1]2018-2019-2020'!AGV$27</f>
        <v>0</v>
      </c>
      <c r="W122" s="46">
        <f>'[1]2018-2019-2020'!AGW$27</f>
        <v>0</v>
      </c>
      <c r="X122" s="46">
        <f>'[1]2018-2019-2020'!AGX$27</f>
        <v>0</v>
      </c>
      <c r="Y122" s="46">
        <f>'[1]2018-2019-2020'!AGY$27</f>
        <v>0</v>
      </c>
      <c r="Z122" s="46">
        <f>'[1]2018-2019-2020'!AGZ$27</f>
        <v>0</v>
      </c>
      <c r="AA122" s="46">
        <f>'[1]2018-2019-2020'!AHA$27</f>
        <v>0</v>
      </c>
      <c r="AB122" s="46">
        <f>'[1]2018-2019-2020'!AHB$27</f>
        <v>0</v>
      </c>
      <c r="AC122" s="46">
        <f>'[1]2018-2019-2020'!AHC$27</f>
        <v>0</v>
      </c>
      <c r="AD122" s="46">
        <f>'[1]2018-2019-2020'!AHD$27</f>
        <v>0</v>
      </c>
      <c r="AE122" s="46">
        <f>'[1]2018-2019-2020'!AHE$27</f>
        <v>0</v>
      </c>
      <c r="AF122" s="46">
        <f>'[1]2018-2019-2020'!AHF$27</f>
        <v>0</v>
      </c>
      <c r="AG122" s="46">
        <f>'[1]2018-2019-2020'!AHG$27</f>
        <v>0</v>
      </c>
      <c r="AH122" s="46">
        <f>'[1]2018-2019-2020'!AHH$27</f>
        <v>0</v>
      </c>
      <c r="AI122" s="46">
        <f>'[1]2018-2019-2020'!AHI$27</f>
        <v>0</v>
      </c>
      <c r="AJ122" s="46">
        <f>'[1]2018-2019-2020'!AHJ$27</f>
        <v>0</v>
      </c>
    </row>
    <row r="123" spans="2:36">
      <c r="B123" s="83" t="s">
        <v>76</v>
      </c>
      <c r="C123" s="83"/>
      <c r="D123" s="84" t="s">
        <v>70</v>
      </c>
      <c r="E123" s="46">
        <f>'FEBRUARI 2020'!AJ141</f>
        <v>5924</v>
      </c>
      <c r="F123" s="46">
        <f>'[1]2018-2019-2020'!AGF$29</f>
        <v>0</v>
      </c>
      <c r="G123" s="46">
        <f>'[1]2018-2019-2020'!AGG$29</f>
        <v>0</v>
      </c>
      <c r="H123" s="46">
        <f>'[1]2018-2019-2020'!AGH$29</f>
        <v>0</v>
      </c>
      <c r="I123" s="46">
        <f>'[1]2018-2019-2020'!AGI$29</f>
        <v>0</v>
      </c>
      <c r="J123" s="46">
        <f>'[1]2018-2019-2020'!AGJ$29</f>
        <v>0</v>
      </c>
      <c r="K123" s="46">
        <f>'[1]2018-2019-2020'!AGK$29</f>
        <v>0</v>
      </c>
      <c r="L123" s="46">
        <f>'[1]2018-2019-2020'!AGL$29</f>
        <v>0</v>
      </c>
      <c r="M123" s="46">
        <f>'[1]2018-2019-2020'!AGM$29</f>
        <v>0</v>
      </c>
      <c r="N123" s="46">
        <f>'[1]2018-2019-2020'!AGN$29</f>
        <v>0</v>
      </c>
      <c r="O123" s="46">
        <f>'[1]2018-2019-2020'!AGO$29</f>
        <v>0</v>
      </c>
      <c r="P123" s="46">
        <f>'[1]2018-2019-2020'!AGP$29</f>
        <v>0</v>
      </c>
      <c r="Q123" s="46">
        <f>'[1]2018-2019-2020'!AGQ$29</f>
        <v>0</v>
      </c>
      <c r="R123" s="46">
        <f>'[1]2018-2019-2020'!AGR$29</f>
        <v>0</v>
      </c>
      <c r="S123" s="46">
        <f>'[1]2018-2019-2020'!AGS$29</f>
        <v>0</v>
      </c>
      <c r="T123" s="46">
        <f>'[1]2018-2019-2020'!AGT$29</f>
        <v>0</v>
      </c>
      <c r="U123" s="46">
        <f>'[1]2018-2019-2020'!AGU$29</f>
        <v>0</v>
      </c>
      <c r="V123" s="46">
        <f>'[1]2018-2019-2020'!AGV$29</f>
        <v>0</v>
      </c>
      <c r="W123" s="46">
        <f>'[1]2018-2019-2020'!AGW$29</f>
        <v>0</v>
      </c>
      <c r="X123" s="46">
        <f>'[1]2018-2019-2020'!AGX$29</f>
        <v>0</v>
      </c>
      <c r="Y123" s="46">
        <f>'[1]2018-2019-2020'!AGY$29</f>
        <v>0</v>
      </c>
      <c r="Z123" s="46">
        <f>'[1]2018-2019-2020'!AGZ$29</f>
        <v>0</v>
      </c>
      <c r="AA123" s="46">
        <f>'[1]2018-2019-2020'!AHA$29</f>
        <v>0</v>
      </c>
      <c r="AB123" s="46">
        <f>'[1]2018-2019-2020'!AHB$29</f>
        <v>0</v>
      </c>
      <c r="AC123" s="46">
        <f>'[1]2018-2019-2020'!AHC$29</f>
        <v>0</v>
      </c>
      <c r="AD123" s="46">
        <f>'[1]2018-2019-2020'!AHD$29</f>
        <v>0</v>
      </c>
      <c r="AE123" s="46">
        <f>'[1]2018-2019-2020'!AHE$29</f>
        <v>0</v>
      </c>
      <c r="AF123" s="46">
        <f>'[1]2018-2019-2020'!AHF$29</f>
        <v>0</v>
      </c>
      <c r="AG123" s="46">
        <f>'[1]2018-2019-2020'!AHG$29</f>
        <v>0</v>
      </c>
      <c r="AH123" s="46">
        <f>'[1]2018-2019-2020'!AHH$29</f>
        <v>0</v>
      </c>
      <c r="AI123" s="46">
        <f>'[1]2018-2019-2020'!AHI$29</f>
        <v>0</v>
      </c>
      <c r="AJ123" s="46">
        <f>'[1]2018-2019-2020'!AHJ$29</f>
        <v>0</v>
      </c>
    </row>
    <row r="124" spans="2:36">
      <c r="B124" s="83" t="s">
        <v>77</v>
      </c>
      <c r="C124" s="83"/>
      <c r="D124" s="84" t="s">
        <v>70</v>
      </c>
      <c r="E124" s="46">
        <f>'FEBRUARI 2020'!AJ142</f>
        <v>7474</v>
      </c>
      <c r="F124" s="46">
        <f>'[1]2018-2019-2020'!AGF$31</f>
        <v>0</v>
      </c>
      <c r="G124" s="46">
        <f>'[1]2018-2019-2020'!AGG$31</f>
        <v>5947</v>
      </c>
      <c r="H124" s="46">
        <f>'[1]2018-2019-2020'!AGH$31</f>
        <v>5964</v>
      </c>
      <c r="I124" s="46">
        <f>'[1]2018-2019-2020'!AGI$31</f>
        <v>5977</v>
      </c>
      <c r="J124" s="46">
        <f>'[1]2018-2019-2020'!AGJ$31</f>
        <v>5994</v>
      </c>
      <c r="K124" s="46">
        <f>'[1]2018-2019-2020'!AGK$31</f>
        <v>6006</v>
      </c>
      <c r="L124" s="46">
        <f>'[1]2018-2019-2020'!AGL$31</f>
        <v>0</v>
      </c>
      <c r="M124" s="46">
        <f>'[1]2018-2019-2020'!AGM$31</f>
        <v>6006</v>
      </c>
      <c r="N124" s="46">
        <f>'[1]2018-2019-2020'!AGN$31</f>
        <v>6025</v>
      </c>
      <c r="O124" s="46">
        <f>'[1]2018-2019-2020'!AGO$31</f>
        <v>6041</v>
      </c>
      <c r="P124" s="46">
        <f>'[1]2018-2019-2020'!AGP$31</f>
        <v>6060</v>
      </c>
      <c r="Q124" s="46">
        <f>'[1]2018-2019-2020'!AGQ$31</f>
        <v>6075</v>
      </c>
      <c r="R124" s="46">
        <f>'[1]2018-2019-2020'!AGR$31</f>
        <v>6084</v>
      </c>
      <c r="S124" s="46">
        <f>'[1]2018-2019-2020'!AGS$31</f>
        <v>0</v>
      </c>
      <c r="T124" s="46">
        <f>'[1]2018-2019-2020'!AGT$31</f>
        <v>0</v>
      </c>
      <c r="U124" s="46">
        <f>'[1]2018-2019-2020'!AGU$31</f>
        <v>6105</v>
      </c>
      <c r="V124" s="46">
        <f>'[1]2018-2019-2020'!AGV$31</f>
        <v>6124</v>
      </c>
      <c r="W124" s="46">
        <f>'[1]2018-2019-2020'!AGW$31</f>
        <v>6142</v>
      </c>
      <c r="X124" s="46">
        <f>'[1]2018-2019-2020'!AGX$31</f>
        <v>6160</v>
      </c>
      <c r="Y124" s="46">
        <f>'[1]2018-2019-2020'!AGY$31</f>
        <v>6162</v>
      </c>
      <c r="Z124" s="46">
        <f>'[1]2018-2019-2020'!AGZ$31</f>
        <v>0</v>
      </c>
      <c r="AA124" s="46">
        <f>'[1]2018-2019-2020'!AHA$31</f>
        <v>0</v>
      </c>
      <c r="AB124" s="46">
        <f>'[1]2018-2019-2020'!AHB$31</f>
        <v>0</v>
      </c>
      <c r="AC124" s="46">
        <f>'[1]2018-2019-2020'!AHC$31</f>
        <v>0</v>
      </c>
      <c r="AD124" s="46">
        <f>'[1]2018-2019-2020'!AHD$31</f>
        <v>0</v>
      </c>
      <c r="AE124" s="46">
        <f>'[1]2018-2019-2020'!AHE$31</f>
        <v>6175</v>
      </c>
      <c r="AF124" s="46">
        <f>'[1]2018-2019-2020'!AHF$31</f>
        <v>6191</v>
      </c>
      <c r="AG124" s="46">
        <f>'[1]2018-2019-2020'!AHG$31</f>
        <v>6208</v>
      </c>
      <c r="AH124" s="46">
        <f>'[1]2018-2019-2020'!AHH$31</f>
        <v>0</v>
      </c>
      <c r="AI124" s="46">
        <f>'[1]2018-2019-2020'!AHI$31</f>
        <v>6219</v>
      </c>
      <c r="AJ124" s="46">
        <f>'[1]2018-2019-2020'!AHJ$31</f>
        <v>6237</v>
      </c>
    </row>
    <row r="125" spans="2:36">
      <c r="B125" s="83" t="s">
        <v>78</v>
      </c>
      <c r="C125" s="83"/>
      <c r="D125" s="84" t="s">
        <v>70</v>
      </c>
      <c r="E125" s="46">
        <f>'FEBRUARI 2020'!AJ143</f>
        <v>7474</v>
      </c>
      <c r="F125" s="46">
        <f>'[1]2018-2019-2020'!AGF$32</f>
        <v>0</v>
      </c>
      <c r="G125" s="46">
        <f>'[1]2018-2019-2020'!AGG$32</f>
        <v>5946</v>
      </c>
      <c r="H125" s="46">
        <f>'[1]2018-2019-2020'!AGH$32</f>
        <v>5963</v>
      </c>
      <c r="I125" s="46">
        <f>'[1]2018-2019-2020'!AGI$32</f>
        <v>5979</v>
      </c>
      <c r="J125" s="46">
        <f>'[1]2018-2019-2020'!AGJ$32</f>
        <v>5993</v>
      </c>
      <c r="K125" s="46">
        <f>'[1]2018-2019-2020'!AGK$32</f>
        <v>6004</v>
      </c>
      <c r="L125" s="46">
        <f>'[1]2018-2019-2020'!AGL$32</f>
        <v>0</v>
      </c>
      <c r="M125" s="46">
        <f>'[1]2018-2019-2020'!AGM$32</f>
        <v>6004</v>
      </c>
      <c r="N125" s="46">
        <f>'[1]2018-2019-2020'!AGN$32</f>
        <v>6022</v>
      </c>
      <c r="O125" s="46">
        <f>'[1]2018-2019-2020'!AGO$32</f>
        <v>6040</v>
      </c>
      <c r="P125" s="46">
        <f>'[1]2018-2019-2020'!AGP$32</f>
        <v>6059</v>
      </c>
      <c r="Q125" s="46">
        <f>'[1]2018-2019-2020'!AGQ$32</f>
        <v>6075</v>
      </c>
      <c r="R125" s="46">
        <f>'[1]2018-2019-2020'!AGR$32</f>
        <v>6089</v>
      </c>
      <c r="S125" s="46">
        <f>'[1]2018-2019-2020'!AGS$32</f>
        <v>0</v>
      </c>
      <c r="T125" s="46">
        <f>'[1]2018-2019-2020'!AGT$32</f>
        <v>0</v>
      </c>
      <c r="U125" s="46">
        <f>'[1]2018-2019-2020'!AGU$32</f>
        <v>6104</v>
      </c>
      <c r="V125" s="46">
        <f>'[1]2018-2019-2020'!AGV$32</f>
        <v>6123</v>
      </c>
      <c r="W125" s="46">
        <f>'[1]2018-2019-2020'!AGW$32</f>
        <v>6142</v>
      </c>
      <c r="X125" s="46">
        <f>'[1]2018-2019-2020'!AGX$32</f>
        <v>6153</v>
      </c>
      <c r="Y125" s="46">
        <f>'[1]2018-2019-2020'!AGY$32</f>
        <v>6158</v>
      </c>
      <c r="Z125" s="46">
        <f>'[1]2018-2019-2020'!AGZ$32</f>
        <v>0</v>
      </c>
      <c r="AA125" s="46">
        <f>'[1]2018-2019-2020'!AHA$32</f>
        <v>0</v>
      </c>
      <c r="AB125" s="46">
        <f>'[1]2018-2019-2020'!AHB$32</f>
        <v>0</v>
      </c>
      <c r="AC125" s="46">
        <f>'[1]2018-2019-2020'!AHC$32</f>
        <v>0</v>
      </c>
      <c r="AD125" s="46">
        <f>'[1]2018-2019-2020'!AHD$32</f>
        <v>0</v>
      </c>
      <c r="AE125" s="46">
        <f>'[1]2018-2019-2020'!AHE$32</f>
        <v>6175</v>
      </c>
      <c r="AF125" s="46">
        <f>'[1]2018-2019-2020'!AHF$32</f>
        <v>6191</v>
      </c>
      <c r="AG125" s="46">
        <f>'[1]2018-2019-2020'!AHG$32</f>
        <v>6198</v>
      </c>
      <c r="AH125" s="46">
        <f>'[1]2018-2019-2020'!AHH$32</f>
        <v>0</v>
      </c>
      <c r="AI125" s="46">
        <f>'[1]2018-2019-2020'!AHI$32</f>
        <v>6219</v>
      </c>
      <c r="AJ125" s="46">
        <f>'[1]2018-2019-2020'!AHJ$32</f>
        <v>6236</v>
      </c>
    </row>
    <row r="126" spans="2:36">
      <c r="B126" s="83" t="s">
        <v>79</v>
      </c>
      <c r="C126" s="83"/>
      <c r="D126" s="84" t="s">
        <v>70</v>
      </c>
      <c r="E126" s="46">
        <f>'FEBRUARI 2020'!AJ144</f>
        <v>17664.57</v>
      </c>
      <c r="F126" s="46">
        <f>'[1]2018-2019-2020'!AGF$33</f>
        <v>0</v>
      </c>
      <c r="G126" s="46">
        <f>'[1]2018-2019-2020'!AGG$33</f>
        <v>17687.23</v>
      </c>
      <c r="H126" s="46">
        <f>'[1]2018-2019-2020'!AGH$33</f>
        <v>17711.23</v>
      </c>
      <c r="I126" s="46">
        <f>'[1]2018-2019-2020'!AGI$33</f>
        <v>17735.150000000001</v>
      </c>
      <c r="J126" s="46">
        <f>'[1]2018-2019-2020'!AGJ$33</f>
        <v>17759.37</v>
      </c>
      <c r="K126" s="46">
        <f>'[1]2018-2019-2020'!AGK$33</f>
        <v>17782.53</v>
      </c>
      <c r="L126" s="46">
        <f>'[1]2018-2019-2020'!AGL$33</f>
        <v>0</v>
      </c>
      <c r="M126" s="46">
        <f>'[1]2018-2019-2020'!AGM$33</f>
        <v>17782.5</v>
      </c>
      <c r="N126" s="46">
        <f>'[1]2018-2019-2020'!AGN$33</f>
        <v>17804.400000000001</v>
      </c>
      <c r="O126" s="46">
        <f>'[1]2018-2019-2020'!AGO$33</f>
        <v>17828.48</v>
      </c>
      <c r="P126" s="46">
        <f>'[1]2018-2019-2020'!AGP$33</f>
        <v>17852.580000000002</v>
      </c>
      <c r="Q126" s="46">
        <f>'[1]2018-2019-2020'!AGQ$33</f>
        <v>17876.52</v>
      </c>
      <c r="R126" s="46">
        <f>'[1]2018-2019-2020'!AGR$33</f>
        <v>17897.03</v>
      </c>
      <c r="S126" s="46">
        <f>'[1]2018-2019-2020'!AGS$33</f>
        <v>0</v>
      </c>
      <c r="T126" s="46">
        <f>'[1]2018-2019-2020'!AGT$33</f>
        <v>0</v>
      </c>
      <c r="U126" s="46">
        <f>'[1]2018-2019-2020'!AGU$33</f>
        <v>17919.3</v>
      </c>
      <c r="V126" s="46">
        <f>'[1]2018-2019-2020'!AGV$33</f>
        <v>17943.25</v>
      </c>
      <c r="W126" s="46">
        <f>'[1]2018-2019-2020'!AGW$33</f>
        <v>17967.25</v>
      </c>
      <c r="X126" s="46">
        <f>'[1]2018-2019-2020'!AGX$33</f>
        <v>17991.25</v>
      </c>
      <c r="Y126" s="46">
        <f>'[1]2018-2019-2020'!AGY$33</f>
        <v>18001.060000000001</v>
      </c>
      <c r="Z126" s="46">
        <f>'[1]2018-2019-2020'!AGZ$33</f>
        <v>0</v>
      </c>
      <c r="AA126" s="46">
        <f>'[1]2018-2019-2020'!AHA$33</f>
        <v>0</v>
      </c>
      <c r="AB126" s="46">
        <f>'[1]2018-2019-2020'!AHB$33</f>
        <v>0</v>
      </c>
      <c r="AC126" s="46">
        <f>'[1]2018-2019-2020'!AHC$33</f>
        <v>0</v>
      </c>
      <c r="AD126" s="46">
        <f>'[1]2018-2019-2020'!AHD$33</f>
        <v>0</v>
      </c>
      <c r="AE126" s="46">
        <f>'[1]2018-2019-2020'!AHE$33</f>
        <v>18023.22</v>
      </c>
      <c r="AF126" s="46">
        <f>'[1]2018-2019-2020'!AHF$33</f>
        <v>18048.29</v>
      </c>
      <c r="AG126" s="46">
        <f>'[1]2018-2019-2020'!AHG$33</f>
        <v>18068.04</v>
      </c>
      <c r="AH126" s="46">
        <f>'[1]2018-2019-2020'!AHH$33</f>
        <v>0</v>
      </c>
      <c r="AI126" s="46">
        <f>'[1]2018-2019-2020'!AHI$33</f>
        <v>18090.189999999999</v>
      </c>
      <c r="AJ126" s="46">
        <f>'[1]2018-2019-2020'!AHJ$33</f>
        <v>18114.39</v>
      </c>
    </row>
    <row r="127" spans="2:36">
      <c r="B127" s="83" t="s">
        <v>80</v>
      </c>
      <c r="C127" s="83"/>
      <c r="D127" s="84" t="s">
        <v>70</v>
      </c>
      <c r="E127" s="46">
        <f>'FEBRUARI 2020'!AJ145</f>
        <v>0</v>
      </c>
      <c r="F127" s="46">
        <f>'[1]2018-2019-2020'!AGF$35</f>
        <v>0</v>
      </c>
      <c r="G127" s="46">
        <f>'[1]2018-2019-2020'!AGG$35</f>
        <v>0</v>
      </c>
      <c r="H127" s="46">
        <f>'[1]2018-2019-2020'!AGH$35</f>
        <v>0</v>
      </c>
      <c r="I127" s="46">
        <f>'[1]2018-2019-2020'!AGI$35</f>
        <v>0</v>
      </c>
      <c r="J127" s="46">
        <f>'[1]2018-2019-2020'!AGJ$35</f>
        <v>0</v>
      </c>
      <c r="K127" s="46">
        <f>'[1]2018-2019-2020'!AGK$35</f>
        <v>0</v>
      </c>
      <c r="L127" s="46">
        <f>'[1]2018-2019-2020'!AGL$35</f>
        <v>0</v>
      </c>
      <c r="M127" s="46">
        <f>'[1]2018-2019-2020'!AGM$35</f>
        <v>0</v>
      </c>
      <c r="N127" s="46">
        <f>'[1]2018-2019-2020'!AGN$35</f>
        <v>0</v>
      </c>
      <c r="O127" s="46">
        <f>'[1]2018-2019-2020'!AGO$35</f>
        <v>0</v>
      </c>
      <c r="P127" s="46">
        <f>'[1]2018-2019-2020'!AGP$35</f>
        <v>0</v>
      </c>
      <c r="Q127" s="46">
        <f>'[1]2018-2019-2020'!AGQ$35</f>
        <v>0</v>
      </c>
      <c r="R127" s="46">
        <f>'[1]2018-2019-2020'!AGR$35</f>
        <v>0</v>
      </c>
      <c r="S127" s="46">
        <f>'[1]2018-2019-2020'!AGS$35</f>
        <v>0</v>
      </c>
      <c r="T127" s="46">
        <f>'[1]2018-2019-2020'!AGT$35</f>
        <v>0</v>
      </c>
      <c r="U127" s="46">
        <f>'[1]2018-2019-2020'!AGU$35</f>
        <v>0</v>
      </c>
      <c r="V127" s="46">
        <f>'[1]2018-2019-2020'!AGV$35</f>
        <v>0</v>
      </c>
      <c r="W127" s="46">
        <f>'[1]2018-2019-2020'!AGW$35</f>
        <v>0</v>
      </c>
      <c r="X127" s="46">
        <f>'[1]2018-2019-2020'!AGX$35</f>
        <v>0</v>
      </c>
      <c r="Y127" s="46">
        <f>'[1]2018-2019-2020'!AGY$35</f>
        <v>0</v>
      </c>
      <c r="Z127" s="46">
        <f>'[1]2018-2019-2020'!AGZ$35</f>
        <v>0</v>
      </c>
      <c r="AA127" s="46">
        <f>'[1]2018-2019-2020'!AHA$35</f>
        <v>0</v>
      </c>
      <c r="AB127" s="46">
        <f>'[1]2018-2019-2020'!AHB$35</f>
        <v>0</v>
      </c>
      <c r="AC127" s="46">
        <f>'[1]2018-2019-2020'!AHC$35</f>
        <v>0</v>
      </c>
      <c r="AD127" s="46">
        <f>'[1]2018-2019-2020'!AHD$35</f>
        <v>0</v>
      </c>
      <c r="AE127" s="46">
        <f>'[1]2018-2019-2020'!AHE$35</f>
        <v>0</v>
      </c>
      <c r="AF127" s="46">
        <f>'[1]2018-2019-2020'!AHF$35</f>
        <v>0</v>
      </c>
      <c r="AG127" s="46">
        <f>'[1]2018-2019-2020'!AHG$35</f>
        <v>0</v>
      </c>
      <c r="AH127" s="46">
        <f>'[1]2018-2019-2020'!AHH$35</f>
        <v>0</v>
      </c>
      <c r="AI127" s="46">
        <f>'[1]2018-2019-2020'!AHI$35</f>
        <v>0</v>
      </c>
      <c r="AJ127" s="46">
        <f>'[1]2018-2019-2020'!AHJ$35</f>
        <v>0</v>
      </c>
    </row>
    <row r="128" spans="2:36">
      <c r="B128" s="83" t="s">
        <v>81</v>
      </c>
      <c r="C128" s="83"/>
      <c r="D128" s="84" t="s">
        <v>70</v>
      </c>
      <c r="E128" s="46">
        <f>'FEBRUARI 2020'!AJ146</f>
        <v>0</v>
      </c>
      <c r="F128" s="46">
        <f>'[1]2018-2019-2020'!AGF$37</f>
        <v>0</v>
      </c>
      <c r="G128" s="46">
        <f>'[1]2018-2019-2020'!AGG$37</f>
        <v>0</v>
      </c>
      <c r="H128" s="46">
        <f>'[1]2018-2019-2020'!AGH$37</f>
        <v>0</v>
      </c>
      <c r="I128" s="46">
        <f>'[1]2018-2019-2020'!AGI$37</f>
        <v>0</v>
      </c>
      <c r="J128" s="46">
        <f>'[1]2018-2019-2020'!AGJ$37</f>
        <v>0</v>
      </c>
      <c r="K128" s="46">
        <f>'[1]2018-2019-2020'!AGK$37</f>
        <v>0</v>
      </c>
      <c r="L128" s="46">
        <f>'[1]2018-2019-2020'!AGL$37</f>
        <v>0</v>
      </c>
      <c r="M128" s="46">
        <f>'[1]2018-2019-2020'!AGM$37</f>
        <v>0</v>
      </c>
      <c r="N128" s="46">
        <f>'[1]2018-2019-2020'!AGN$37</f>
        <v>0</v>
      </c>
      <c r="O128" s="46">
        <f>'[1]2018-2019-2020'!AGO$37</f>
        <v>0</v>
      </c>
      <c r="P128" s="46">
        <f>'[1]2018-2019-2020'!AGP$37</f>
        <v>0</v>
      </c>
      <c r="Q128" s="46">
        <f>'[1]2018-2019-2020'!AGQ$37</f>
        <v>0</v>
      </c>
      <c r="R128" s="46">
        <f>'[1]2018-2019-2020'!AGR$37</f>
        <v>0</v>
      </c>
      <c r="S128" s="46">
        <f>'[1]2018-2019-2020'!AGS$37</f>
        <v>0</v>
      </c>
      <c r="T128" s="46">
        <f>'[1]2018-2019-2020'!AGT$37</f>
        <v>0</v>
      </c>
      <c r="U128" s="46">
        <f>'[1]2018-2019-2020'!AGU$37</f>
        <v>0</v>
      </c>
      <c r="V128" s="46">
        <f>'[1]2018-2019-2020'!AGV$37</f>
        <v>0</v>
      </c>
      <c r="W128" s="46">
        <f>'[1]2018-2019-2020'!AGW$37</f>
        <v>0</v>
      </c>
      <c r="X128" s="46">
        <f>'[1]2018-2019-2020'!AGX$37</f>
        <v>0</v>
      </c>
      <c r="Y128" s="46">
        <f>'[1]2018-2019-2020'!AGY$37</f>
        <v>0</v>
      </c>
      <c r="Z128" s="46">
        <f>'[1]2018-2019-2020'!AGZ$37</f>
        <v>0</v>
      </c>
      <c r="AA128" s="46">
        <f>'[1]2018-2019-2020'!AHA$37</f>
        <v>0</v>
      </c>
      <c r="AB128" s="46">
        <f>'[1]2018-2019-2020'!AHB$37</f>
        <v>0</v>
      </c>
      <c r="AC128" s="46">
        <f>'[1]2018-2019-2020'!AHC$37</f>
        <v>0</v>
      </c>
      <c r="AD128" s="46">
        <f>'[1]2018-2019-2020'!AHD$37</f>
        <v>0</v>
      </c>
      <c r="AE128" s="46">
        <f>'[1]2018-2019-2020'!AHE$37</f>
        <v>0</v>
      </c>
      <c r="AF128" s="46">
        <f>'[1]2018-2019-2020'!AHF$37</f>
        <v>0</v>
      </c>
      <c r="AG128" s="46">
        <f>'[1]2018-2019-2020'!AHG$37</f>
        <v>0</v>
      </c>
      <c r="AH128" s="46">
        <f>'[1]2018-2019-2020'!AHH$37</f>
        <v>0</v>
      </c>
      <c r="AI128" s="46">
        <f>'[1]2018-2019-2020'!AHI$37</f>
        <v>0</v>
      </c>
      <c r="AJ128" s="46">
        <f>'[1]2018-2019-2020'!AHJ$37</f>
        <v>0</v>
      </c>
    </row>
    <row r="129" spans="2:36">
      <c r="B129" s="83" t="s">
        <v>82</v>
      </c>
      <c r="C129" s="83"/>
      <c r="D129" s="84" t="s">
        <v>70</v>
      </c>
      <c r="E129" s="46">
        <f>'FEBRUARI 2020'!AJ147</f>
        <v>18395.52</v>
      </c>
      <c r="F129" s="46">
        <f>'[1]2018-2019-2020'!AGF$38</f>
        <v>0</v>
      </c>
      <c r="G129" s="46">
        <f>'[1]2018-2019-2020'!AGG$38</f>
        <v>18414.349999999999</v>
      </c>
      <c r="H129" s="46">
        <f>'[1]2018-2019-2020'!AGH$38</f>
        <v>18433.419999999998</v>
      </c>
      <c r="I129" s="46">
        <f>'[1]2018-2019-2020'!AGI$38</f>
        <v>18457.34</v>
      </c>
      <c r="J129" s="46">
        <f>'[1]2018-2019-2020'!AGJ$38</f>
        <v>18481.560000000001</v>
      </c>
      <c r="K129" s="46">
        <f>'[1]2018-2019-2020'!AGK$38</f>
        <v>18506.689999999999</v>
      </c>
      <c r="L129" s="46">
        <f>'[1]2018-2019-2020'!AGL$38</f>
        <v>0</v>
      </c>
      <c r="M129" s="46">
        <f>'[1]2018-2019-2020'!AGM$38</f>
        <v>18506.689999999999</v>
      </c>
      <c r="N129" s="46">
        <f>'[1]2018-2019-2020'!AGN$38</f>
        <v>18527.22</v>
      </c>
      <c r="O129" s="46">
        <f>'[1]2018-2019-2020'!AGO$38</f>
        <v>18551.3</v>
      </c>
      <c r="P129" s="46">
        <f>'[1]2018-2019-2020'!AGP$38</f>
        <v>18575.39</v>
      </c>
      <c r="Q129" s="46">
        <f>'[1]2018-2019-2020'!AGQ$38</f>
        <v>18599.34</v>
      </c>
      <c r="R129" s="46">
        <f>'[1]2018-2019-2020'!AGR$38</f>
        <v>18613.439999999999</v>
      </c>
      <c r="S129" s="46">
        <f>'[1]2018-2019-2020'!AGS$38</f>
        <v>0</v>
      </c>
      <c r="T129" s="46">
        <f>'[1]2018-2019-2020'!AGT$38</f>
        <v>0</v>
      </c>
      <c r="U129" s="46">
        <f>'[1]2018-2019-2020'!AGU$38</f>
        <v>18642.32</v>
      </c>
      <c r="V129" s="46">
        <f>'[1]2018-2019-2020'!AGV$38</f>
        <v>18666.349999999999</v>
      </c>
      <c r="W129" s="46">
        <f>'[1]2018-2019-2020'!AGW$38</f>
        <v>18690.259999999998</v>
      </c>
      <c r="X129" s="46">
        <f>'[1]2018-2019-2020'!AGX$38</f>
        <v>18714.3</v>
      </c>
      <c r="Y129" s="46">
        <f>'[1]2018-2019-2020'!AGY$38</f>
        <v>18733.080000000002</v>
      </c>
      <c r="Z129" s="46">
        <f>'[1]2018-2019-2020'!AGZ$38</f>
        <v>0</v>
      </c>
      <c r="AA129" s="46">
        <f>'[1]2018-2019-2020'!AHA$38</f>
        <v>0</v>
      </c>
      <c r="AB129" s="46">
        <f>'[1]2018-2019-2020'!AHB$38</f>
        <v>0</v>
      </c>
      <c r="AC129" s="46">
        <f>'[1]2018-2019-2020'!AHC$38</f>
        <v>0</v>
      </c>
      <c r="AD129" s="46">
        <f>'[1]2018-2019-2020'!AHD$38</f>
        <v>0</v>
      </c>
      <c r="AE129" s="46">
        <f>'[1]2018-2019-2020'!AHE$38</f>
        <v>18755.240000000002</v>
      </c>
      <c r="AF129" s="46">
        <f>'[1]2018-2019-2020'!AHF$38</f>
        <v>18780.310000000001</v>
      </c>
      <c r="AG129" s="46">
        <f>'[1]2018-2019-2020'!AHG$38</f>
        <v>18791.52</v>
      </c>
      <c r="AH129" s="46">
        <f>'[1]2018-2019-2020'!AHH$38</f>
        <v>0</v>
      </c>
      <c r="AI129" s="46">
        <f>'[1]2018-2019-2020'!AHI$38</f>
        <v>18814.39</v>
      </c>
      <c r="AJ129" s="46">
        <f>'[1]2018-2019-2020'!AHJ$38</f>
        <v>18838.59</v>
      </c>
    </row>
    <row r="130" spans="2:36">
      <c r="B130" s="83" t="s">
        <v>83</v>
      </c>
      <c r="C130" s="83"/>
      <c r="D130" s="84" t="s">
        <v>70</v>
      </c>
      <c r="E130" s="46">
        <f>'FEBRUARI 2020'!AJ148</f>
        <v>0</v>
      </c>
      <c r="F130" s="46">
        <f>'[1]2018-2019-2020'!AGF$40</f>
        <v>0</v>
      </c>
      <c r="G130" s="46">
        <f>'[1]2018-2019-2020'!AGG$40</f>
        <v>0</v>
      </c>
      <c r="H130" s="46">
        <f>'[1]2018-2019-2020'!AGH$40</f>
        <v>0</v>
      </c>
      <c r="I130" s="46">
        <f>'[1]2018-2019-2020'!AGI$40</f>
        <v>0</v>
      </c>
      <c r="J130" s="46">
        <f>'[1]2018-2019-2020'!AGJ$40</f>
        <v>0</v>
      </c>
      <c r="K130" s="46">
        <f>'[1]2018-2019-2020'!AGK$40</f>
        <v>0</v>
      </c>
      <c r="L130" s="46">
        <f>'[1]2018-2019-2020'!AGL$40</f>
        <v>0</v>
      </c>
      <c r="M130" s="46">
        <f>'[1]2018-2019-2020'!AGM$40</f>
        <v>0</v>
      </c>
      <c r="N130" s="46">
        <f>'[1]2018-2019-2020'!AGN$40</f>
        <v>0</v>
      </c>
      <c r="O130" s="46">
        <f>'[1]2018-2019-2020'!AGO$40</f>
        <v>0</v>
      </c>
      <c r="P130" s="46">
        <f>'[1]2018-2019-2020'!AGP$40</f>
        <v>0</v>
      </c>
      <c r="Q130" s="46">
        <f>'[1]2018-2019-2020'!AGQ$40</f>
        <v>0</v>
      </c>
      <c r="R130" s="46">
        <f>'[1]2018-2019-2020'!AGR$40</f>
        <v>0</v>
      </c>
      <c r="S130" s="46">
        <f>'[1]2018-2019-2020'!AGS$40</f>
        <v>0</v>
      </c>
      <c r="T130" s="46">
        <f>'[1]2018-2019-2020'!AGT$40</f>
        <v>0</v>
      </c>
      <c r="U130" s="46">
        <f>'[1]2018-2019-2020'!AGU$40</f>
        <v>0</v>
      </c>
      <c r="V130" s="46">
        <f>'[1]2018-2019-2020'!AGV$40</f>
        <v>0</v>
      </c>
      <c r="W130" s="46">
        <f>'[1]2018-2019-2020'!AGW$40</f>
        <v>0</v>
      </c>
      <c r="X130" s="46">
        <f>'[1]2018-2019-2020'!AGX$40</f>
        <v>0</v>
      </c>
      <c r="Y130" s="46">
        <f>'[1]2018-2019-2020'!AGY$40</f>
        <v>0</v>
      </c>
      <c r="Z130" s="46">
        <f>'[1]2018-2019-2020'!AGZ$40</f>
        <v>0</v>
      </c>
      <c r="AA130" s="46">
        <f>'[1]2018-2019-2020'!AHA$40</f>
        <v>0</v>
      </c>
      <c r="AB130" s="46">
        <f>'[1]2018-2019-2020'!AHB$40</f>
        <v>0</v>
      </c>
      <c r="AC130" s="46">
        <f>'[1]2018-2019-2020'!AHC$40</f>
        <v>0</v>
      </c>
      <c r="AD130" s="46">
        <f>'[1]2018-2019-2020'!AHD$40</f>
        <v>0</v>
      </c>
      <c r="AE130" s="46">
        <f>'[1]2018-2019-2020'!AHE$40</f>
        <v>0</v>
      </c>
      <c r="AF130" s="46">
        <f>'[1]2018-2019-2020'!AHF$40</f>
        <v>0</v>
      </c>
      <c r="AG130" s="46">
        <f>'[1]2018-2019-2020'!AHG$40</f>
        <v>0</v>
      </c>
      <c r="AH130" s="46">
        <f>'[1]2018-2019-2020'!AHH$40</f>
        <v>0</v>
      </c>
      <c r="AI130" s="46">
        <f>'[1]2018-2019-2020'!AHI$40</f>
        <v>0</v>
      </c>
      <c r="AJ130" s="46">
        <f>'[1]2018-2019-2020'!AHJ$40</f>
        <v>0</v>
      </c>
    </row>
    <row r="131" spans="2:36"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2:36"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2:36" ht="15" customHeight="1">
      <c r="B133" s="101" t="s">
        <v>84</v>
      </c>
      <c r="C133" s="99"/>
      <c r="D133" s="103"/>
      <c r="E133" s="99">
        <v>31</v>
      </c>
      <c r="F133" s="99">
        <v>1</v>
      </c>
      <c r="G133" s="99">
        <v>2</v>
      </c>
      <c r="H133" s="99">
        <v>3</v>
      </c>
      <c r="I133" s="99">
        <v>4</v>
      </c>
      <c r="J133" s="99">
        <v>5</v>
      </c>
      <c r="K133" s="99">
        <v>6</v>
      </c>
      <c r="L133" s="99">
        <v>7</v>
      </c>
      <c r="M133" s="99">
        <v>8</v>
      </c>
      <c r="N133" s="99">
        <v>9</v>
      </c>
      <c r="O133" s="99">
        <v>10</v>
      </c>
      <c r="P133" s="99">
        <v>11</v>
      </c>
      <c r="Q133" s="99">
        <v>12</v>
      </c>
      <c r="R133" s="99">
        <v>13</v>
      </c>
      <c r="S133" s="99">
        <v>14</v>
      </c>
      <c r="T133" s="99">
        <v>15</v>
      </c>
      <c r="U133" s="99">
        <v>16</v>
      </c>
      <c r="V133" s="99">
        <v>17</v>
      </c>
      <c r="W133" s="99">
        <v>18</v>
      </c>
      <c r="X133" s="99">
        <v>19</v>
      </c>
      <c r="Y133" s="99">
        <v>20</v>
      </c>
      <c r="Z133" s="99">
        <v>21</v>
      </c>
      <c r="AA133" s="99">
        <v>22</v>
      </c>
      <c r="AB133" s="99">
        <v>23</v>
      </c>
      <c r="AC133" s="99">
        <v>24</v>
      </c>
      <c r="AD133" s="99">
        <v>25</v>
      </c>
      <c r="AE133" s="99">
        <v>26</v>
      </c>
      <c r="AF133" s="99">
        <v>27</v>
      </c>
      <c r="AG133" s="99">
        <v>28</v>
      </c>
      <c r="AH133" s="99">
        <v>29</v>
      </c>
      <c r="AI133" s="99">
        <v>30</v>
      </c>
      <c r="AJ133" s="99">
        <v>31</v>
      </c>
    </row>
    <row r="134" spans="2:36">
      <c r="B134" s="102"/>
      <c r="C134" s="98"/>
      <c r="D134" s="103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</row>
    <row r="135" spans="2:36">
      <c r="B135" s="83" t="s">
        <v>69</v>
      </c>
      <c r="C135" s="83"/>
      <c r="D135" s="84" t="s">
        <v>70</v>
      </c>
      <c r="E135" s="46">
        <f>E117</f>
        <v>16099.1</v>
      </c>
      <c r="F135" s="46">
        <f t="shared" ref="F135:AJ143" si="32">IF(F117=0,E135,F117)</f>
        <v>16099.1</v>
      </c>
      <c r="G135" s="46">
        <f t="shared" si="32"/>
        <v>16099.1</v>
      </c>
      <c r="H135" s="46">
        <f t="shared" si="32"/>
        <v>16099.1</v>
      </c>
      <c r="I135" s="46">
        <f t="shared" si="32"/>
        <v>16099.1</v>
      </c>
      <c r="J135" s="46">
        <f t="shared" si="32"/>
        <v>16099.1</v>
      </c>
      <c r="K135" s="46">
        <f t="shared" si="32"/>
        <v>16099.1</v>
      </c>
      <c r="L135" s="46">
        <f t="shared" si="32"/>
        <v>16099.1</v>
      </c>
      <c r="M135" s="46">
        <f t="shared" si="32"/>
        <v>16099.1</v>
      </c>
      <c r="N135" s="46">
        <f t="shared" si="32"/>
        <v>16099.1</v>
      </c>
      <c r="O135" s="46">
        <f t="shared" si="32"/>
        <v>16099.1</v>
      </c>
      <c r="P135" s="46">
        <f t="shared" si="32"/>
        <v>16099.1</v>
      </c>
      <c r="Q135" s="46">
        <f t="shared" si="32"/>
        <v>16099.1</v>
      </c>
      <c r="R135" s="46">
        <f t="shared" si="32"/>
        <v>16099.1</v>
      </c>
      <c r="S135" s="46">
        <f t="shared" si="32"/>
        <v>16099.1</v>
      </c>
      <c r="T135" s="46">
        <f t="shared" si="32"/>
        <v>16099.1</v>
      </c>
      <c r="U135" s="46">
        <f t="shared" si="32"/>
        <v>16099.1</v>
      </c>
      <c r="V135" s="46">
        <f t="shared" si="32"/>
        <v>16099.1</v>
      </c>
      <c r="W135" s="46">
        <f t="shared" si="32"/>
        <v>16099.1</v>
      </c>
      <c r="X135" s="46">
        <f t="shared" si="32"/>
        <v>16099.1</v>
      </c>
      <c r="Y135" s="46">
        <f t="shared" si="32"/>
        <v>16100.88</v>
      </c>
      <c r="Z135" s="46">
        <f t="shared" si="32"/>
        <v>16100.88</v>
      </c>
      <c r="AA135" s="46">
        <f t="shared" si="32"/>
        <v>16100.88</v>
      </c>
      <c r="AB135" s="46">
        <f t="shared" si="32"/>
        <v>16100.88</v>
      </c>
      <c r="AC135" s="46">
        <f t="shared" si="32"/>
        <v>16100.88</v>
      </c>
      <c r="AD135" s="46">
        <f t="shared" si="32"/>
        <v>16100.88</v>
      </c>
      <c r="AE135" s="46">
        <f t="shared" si="32"/>
        <v>16118.93</v>
      </c>
      <c r="AF135" s="46">
        <f t="shared" si="32"/>
        <v>16143.27</v>
      </c>
      <c r="AG135" s="46">
        <f t="shared" si="32"/>
        <v>16155.61</v>
      </c>
      <c r="AH135" s="46">
        <f t="shared" si="32"/>
        <v>16155.61</v>
      </c>
      <c r="AI135" s="46">
        <f t="shared" si="32"/>
        <v>16171.15</v>
      </c>
      <c r="AJ135" s="46">
        <f t="shared" si="32"/>
        <v>16171.15</v>
      </c>
    </row>
    <row r="136" spans="2:36">
      <c r="B136" s="83" t="s">
        <v>71</v>
      </c>
      <c r="C136" s="83"/>
      <c r="D136" s="84" t="s">
        <v>70</v>
      </c>
      <c r="E136" s="46">
        <f t="shared" ref="E136:E148" si="33">E118</f>
        <v>24625.9</v>
      </c>
      <c r="F136" s="46">
        <f t="shared" si="32"/>
        <v>24625.9</v>
      </c>
      <c r="G136" s="46">
        <f t="shared" si="32"/>
        <v>24649.02</v>
      </c>
      <c r="H136" s="46">
        <f t="shared" si="32"/>
        <v>24673.22</v>
      </c>
      <c r="I136" s="46">
        <f t="shared" si="32"/>
        <v>24697.16</v>
      </c>
      <c r="J136" s="46">
        <f t="shared" si="32"/>
        <v>24721.52</v>
      </c>
      <c r="K136" s="46">
        <f t="shared" si="32"/>
        <v>24744.720000000001</v>
      </c>
      <c r="L136" s="46">
        <f t="shared" si="32"/>
        <v>24744.720000000001</v>
      </c>
      <c r="M136" s="46">
        <f t="shared" si="32"/>
        <v>24752.46</v>
      </c>
      <c r="N136" s="46">
        <f t="shared" si="32"/>
        <v>24774.959999999999</v>
      </c>
      <c r="O136" s="46">
        <f t="shared" si="32"/>
        <v>24799.119999999999</v>
      </c>
      <c r="P136" s="46">
        <f t="shared" si="32"/>
        <v>24823.26</v>
      </c>
      <c r="Q136" s="46">
        <f t="shared" si="32"/>
        <v>24847.39</v>
      </c>
      <c r="R136" s="46">
        <f t="shared" si="32"/>
        <v>24866.959999999999</v>
      </c>
      <c r="S136" s="46">
        <f t="shared" si="32"/>
        <v>24866.959999999999</v>
      </c>
      <c r="T136" s="46">
        <f t="shared" si="32"/>
        <v>24866.959999999999</v>
      </c>
      <c r="U136" s="46">
        <f t="shared" si="32"/>
        <v>24890.13</v>
      </c>
      <c r="V136" s="46">
        <f t="shared" si="32"/>
        <v>24914.19</v>
      </c>
      <c r="W136" s="46">
        <f t="shared" si="32"/>
        <v>24937.74</v>
      </c>
      <c r="X136" s="46">
        <f t="shared" si="32"/>
        <v>24962.03</v>
      </c>
      <c r="Y136" s="46">
        <f t="shared" si="32"/>
        <v>24979.65</v>
      </c>
      <c r="Z136" s="46">
        <f t="shared" si="32"/>
        <v>24979.65</v>
      </c>
      <c r="AA136" s="46">
        <f t="shared" si="32"/>
        <v>24979.65</v>
      </c>
      <c r="AB136" s="46">
        <f t="shared" si="32"/>
        <v>24979.65</v>
      </c>
      <c r="AC136" s="46">
        <f t="shared" si="32"/>
        <v>24979.65</v>
      </c>
      <c r="AD136" s="46">
        <f t="shared" si="32"/>
        <v>24979.65</v>
      </c>
      <c r="AE136" s="46">
        <f t="shared" si="32"/>
        <v>24979.65</v>
      </c>
      <c r="AF136" s="46">
        <f t="shared" si="32"/>
        <v>24979.65</v>
      </c>
      <c r="AG136" s="46">
        <f t="shared" si="32"/>
        <v>24979.65</v>
      </c>
      <c r="AH136" s="46">
        <f t="shared" si="32"/>
        <v>24979.65</v>
      </c>
      <c r="AI136" s="46">
        <f t="shared" si="32"/>
        <v>25008.9</v>
      </c>
      <c r="AJ136" s="46">
        <f t="shared" si="32"/>
        <v>25033.25</v>
      </c>
    </row>
    <row r="137" spans="2:36">
      <c r="B137" s="83" t="s">
        <v>72</v>
      </c>
      <c r="C137" s="83"/>
      <c r="D137" s="84" t="s">
        <v>70</v>
      </c>
      <c r="E137" s="46">
        <f t="shared" si="33"/>
        <v>22548</v>
      </c>
      <c r="F137" s="46">
        <f t="shared" si="32"/>
        <v>22548</v>
      </c>
      <c r="G137" s="46">
        <f t="shared" si="32"/>
        <v>22571</v>
      </c>
      <c r="H137" s="46">
        <f t="shared" si="32"/>
        <v>22595</v>
      </c>
      <c r="I137" s="46">
        <f t="shared" si="32"/>
        <v>22618</v>
      </c>
      <c r="J137" s="46">
        <f t="shared" si="32"/>
        <v>22642</v>
      </c>
      <c r="K137" s="46">
        <f t="shared" si="32"/>
        <v>22666</v>
      </c>
      <c r="L137" s="46">
        <f t="shared" si="32"/>
        <v>22666</v>
      </c>
      <c r="M137" s="46">
        <f t="shared" si="32"/>
        <v>22673</v>
      </c>
      <c r="N137" s="46">
        <f t="shared" si="32"/>
        <v>22696</v>
      </c>
      <c r="O137" s="46">
        <f t="shared" si="32"/>
        <v>22719</v>
      </c>
      <c r="P137" s="46">
        <f t="shared" si="32"/>
        <v>22743</v>
      </c>
      <c r="Q137" s="46">
        <f t="shared" si="32"/>
        <v>22767</v>
      </c>
      <c r="R137" s="46">
        <f t="shared" si="32"/>
        <v>22789</v>
      </c>
      <c r="S137" s="46">
        <f t="shared" si="32"/>
        <v>22789</v>
      </c>
      <c r="T137" s="46">
        <f t="shared" si="32"/>
        <v>22789</v>
      </c>
      <c r="U137" s="46">
        <f t="shared" si="32"/>
        <v>22812</v>
      </c>
      <c r="V137" s="46">
        <f t="shared" si="32"/>
        <v>22835</v>
      </c>
      <c r="W137" s="46">
        <f t="shared" si="32"/>
        <v>22859</v>
      </c>
      <c r="X137" s="46">
        <f t="shared" si="32"/>
        <v>22882</v>
      </c>
      <c r="Y137" s="46">
        <f t="shared" si="32"/>
        <v>22900</v>
      </c>
      <c r="Z137" s="46">
        <f t="shared" si="32"/>
        <v>22900</v>
      </c>
      <c r="AA137" s="46">
        <f t="shared" si="32"/>
        <v>22900</v>
      </c>
      <c r="AB137" s="46">
        <f t="shared" si="32"/>
        <v>22900</v>
      </c>
      <c r="AC137" s="46">
        <f t="shared" si="32"/>
        <v>22900</v>
      </c>
      <c r="AD137" s="46">
        <f t="shared" si="32"/>
        <v>22900</v>
      </c>
      <c r="AE137" s="46">
        <f t="shared" si="32"/>
        <v>22926</v>
      </c>
      <c r="AF137" s="46">
        <f t="shared" si="32"/>
        <v>22953</v>
      </c>
      <c r="AG137" s="46">
        <f t="shared" si="32"/>
        <v>22971</v>
      </c>
      <c r="AH137" s="46">
        <f t="shared" si="32"/>
        <v>22971</v>
      </c>
      <c r="AI137" s="46">
        <f t="shared" si="32"/>
        <v>22994</v>
      </c>
      <c r="AJ137" s="46">
        <f t="shared" si="32"/>
        <v>23018</v>
      </c>
    </row>
    <row r="138" spans="2:36">
      <c r="B138" s="83" t="s">
        <v>73</v>
      </c>
      <c r="C138" s="83"/>
      <c r="D138" s="84" t="s">
        <v>70</v>
      </c>
      <c r="E138" s="46">
        <f t="shared" si="33"/>
        <v>27821</v>
      </c>
      <c r="F138" s="46">
        <f t="shared" si="32"/>
        <v>27821</v>
      </c>
      <c r="G138" s="46">
        <f t="shared" si="32"/>
        <v>27836</v>
      </c>
      <c r="H138" s="46">
        <f t="shared" si="32"/>
        <v>27840</v>
      </c>
      <c r="I138" s="46">
        <f t="shared" si="32"/>
        <v>27851</v>
      </c>
      <c r="J138" s="46">
        <f t="shared" si="32"/>
        <v>27866</v>
      </c>
      <c r="K138" s="46">
        <f t="shared" si="32"/>
        <v>27876</v>
      </c>
      <c r="L138" s="46">
        <f t="shared" si="32"/>
        <v>27876</v>
      </c>
      <c r="M138" s="46">
        <f t="shared" si="32"/>
        <v>27876</v>
      </c>
      <c r="N138" s="46">
        <f t="shared" si="32"/>
        <v>27884</v>
      </c>
      <c r="O138" s="46">
        <f t="shared" si="32"/>
        <v>27897</v>
      </c>
      <c r="P138" s="46">
        <f t="shared" si="32"/>
        <v>27919</v>
      </c>
      <c r="Q138" s="46">
        <f t="shared" si="32"/>
        <v>27934</v>
      </c>
      <c r="R138" s="46">
        <f t="shared" si="32"/>
        <v>27940</v>
      </c>
      <c r="S138" s="46">
        <f t="shared" si="32"/>
        <v>27940</v>
      </c>
      <c r="T138" s="46">
        <f t="shared" si="32"/>
        <v>27940</v>
      </c>
      <c r="U138" s="46">
        <f t="shared" si="32"/>
        <v>27955</v>
      </c>
      <c r="V138" s="46">
        <f t="shared" si="32"/>
        <v>27973</v>
      </c>
      <c r="W138" s="46">
        <f t="shared" si="32"/>
        <v>27992</v>
      </c>
      <c r="X138" s="46">
        <f t="shared" si="32"/>
        <v>28002</v>
      </c>
      <c r="Y138" s="46">
        <f t="shared" si="32"/>
        <v>28002</v>
      </c>
      <c r="Z138" s="46">
        <f t="shared" si="32"/>
        <v>28002</v>
      </c>
      <c r="AA138" s="46">
        <f t="shared" si="32"/>
        <v>28002</v>
      </c>
      <c r="AB138" s="46">
        <f t="shared" si="32"/>
        <v>28002</v>
      </c>
      <c r="AC138" s="46">
        <f t="shared" si="32"/>
        <v>28002</v>
      </c>
      <c r="AD138" s="46">
        <f t="shared" si="32"/>
        <v>28002</v>
      </c>
      <c r="AE138" s="46">
        <f t="shared" si="32"/>
        <v>28007</v>
      </c>
      <c r="AF138" s="46">
        <f t="shared" si="32"/>
        <v>28028</v>
      </c>
      <c r="AG138" s="46">
        <f t="shared" si="32"/>
        <v>28037</v>
      </c>
      <c r="AH138" s="46">
        <f t="shared" si="32"/>
        <v>28037</v>
      </c>
      <c r="AI138" s="46">
        <f t="shared" si="32"/>
        <v>28050</v>
      </c>
      <c r="AJ138" s="46">
        <f t="shared" si="32"/>
        <v>28070</v>
      </c>
    </row>
    <row r="139" spans="2:36">
      <c r="B139" s="83" t="s">
        <v>74</v>
      </c>
      <c r="C139" s="83"/>
      <c r="D139" s="84" t="s">
        <v>70</v>
      </c>
      <c r="E139" s="46">
        <f t="shared" si="33"/>
        <v>27589</v>
      </c>
      <c r="F139" s="46">
        <f t="shared" si="32"/>
        <v>27589</v>
      </c>
      <c r="G139" s="46">
        <f t="shared" si="32"/>
        <v>27593</v>
      </c>
      <c r="H139" s="46">
        <f t="shared" si="32"/>
        <v>27596</v>
      </c>
      <c r="I139" s="46">
        <f t="shared" si="32"/>
        <v>27602</v>
      </c>
      <c r="J139" s="46">
        <f t="shared" si="32"/>
        <v>27610</v>
      </c>
      <c r="K139" s="46">
        <f t="shared" si="32"/>
        <v>27614</v>
      </c>
      <c r="L139" s="46">
        <f t="shared" si="32"/>
        <v>27614</v>
      </c>
      <c r="M139" s="46">
        <f t="shared" si="32"/>
        <v>27614</v>
      </c>
      <c r="N139" s="46">
        <f t="shared" si="32"/>
        <v>27616</v>
      </c>
      <c r="O139" s="46">
        <f t="shared" si="32"/>
        <v>27622</v>
      </c>
      <c r="P139" s="46">
        <f t="shared" si="32"/>
        <v>27632</v>
      </c>
      <c r="Q139" s="46">
        <f t="shared" si="32"/>
        <v>27640</v>
      </c>
      <c r="R139" s="46">
        <f t="shared" si="32"/>
        <v>27643</v>
      </c>
      <c r="S139" s="46">
        <f t="shared" si="32"/>
        <v>27643</v>
      </c>
      <c r="T139" s="46">
        <f t="shared" si="32"/>
        <v>27643</v>
      </c>
      <c r="U139" s="46">
        <f t="shared" si="32"/>
        <v>27652</v>
      </c>
      <c r="V139" s="46">
        <f t="shared" si="32"/>
        <v>27660</v>
      </c>
      <c r="W139" s="46">
        <f t="shared" si="32"/>
        <v>27670</v>
      </c>
      <c r="X139" s="46">
        <f t="shared" si="32"/>
        <v>27678</v>
      </c>
      <c r="Y139" s="46">
        <f t="shared" si="32"/>
        <v>27678</v>
      </c>
      <c r="Z139" s="46">
        <f t="shared" si="32"/>
        <v>27678</v>
      </c>
      <c r="AA139" s="46">
        <f t="shared" si="32"/>
        <v>27678</v>
      </c>
      <c r="AB139" s="46">
        <f t="shared" si="32"/>
        <v>27678</v>
      </c>
      <c r="AC139" s="46">
        <f t="shared" si="32"/>
        <v>27678</v>
      </c>
      <c r="AD139" s="46">
        <f t="shared" si="32"/>
        <v>27678</v>
      </c>
      <c r="AE139" s="46">
        <f t="shared" si="32"/>
        <v>27680</v>
      </c>
      <c r="AF139" s="46">
        <f t="shared" si="32"/>
        <v>27686</v>
      </c>
      <c r="AG139" s="46">
        <f t="shared" si="32"/>
        <v>27691</v>
      </c>
      <c r="AH139" s="46">
        <f t="shared" si="32"/>
        <v>27691</v>
      </c>
      <c r="AI139" s="46">
        <f t="shared" si="32"/>
        <v>27703</v>
      </c>
      <c r="AJ139" s="46">
        <f t="shared" si="32"/>
        <v>27722</v>
      </c>
    </row>
    <row r="140" spans="2:36">
      <c r="B140" s="83" t="s">
        <v>75</v>
      </c>
      <c r="C140" s="83"/>
      <c r="D140" s="84" t="s">
        <v>70</v>
      </c>
      <c r="E140" s="46">
        <f t="shared" si="33"/>
        <v>5935</v>
      </c>
      <c r="F140" s="46">
        <f t="shared" si="32"/>
        <v>5935</v>
      </c>
      <c r="G140" s="46">
        <f t="shared" si="32"/>
        <v>5935</v>
      </c>
      <c r="H140" s="46">
        <f t="shared" si="32"/>
        <v>5935</v>
      </c>
      <c r="I140" s="46">
        <f t="shared" si="32"/>
        <v>5935</v>
      </c>
      <c r="J140" s="46">
        <f t="shared" si="32"/>
        <v>5935</v>
      </c>
      <c r="K140" s="46">
        <f t="shared" si="32"/>
        <v>5935</v>
      </c>
      <c r="L140" s="46">
        <f t="shared" si="32"/>
        <v>5935</v>
      </c>
      <c r="M140" s="46">
        <f t="shared" si="32"/>
        <v>5935</v>
      </c>
      <c r="N140" s="46">
        <f t="shared" si="32"/>
        <v>5935</v>
      </c>
      <c r="O140" s="46">
        <f t="shared" si="32"/>
        <v>5935</v>
      </c>
      <c r="P140" s="46">
        <f t="shared" si="32"/>
        <v>5935</v>
      </c>
      <c r="Q140" s="46">
        <f t="shared" si="32"/>
        <v>5935</v>
      </c>
      <c r="R140" s="46">
        <f t="shared" si="32"/>
        <v>5935</v>
      </c>
      <c r="S140" s="46">
        <f t="shared" si="32"/>
        <v>5935</v>
      </c>
      <c r="T140" s="46">
        <f t="shared" si="32"/>
        <v>5935</v>
      </c>
      <c r="U140" s="46">
        <f t="shared" si="32"/>
        <v>5935</v>
      </c>
      <c r="V140" s="46">
        <f t="shared" si="32"/>
        <v>5935</v>
      </c>
      <c r="W140" s="46">
        <f t="shared" si="32"/>
        <v>5935</v>
      </c>
      <c r="X140" s="46">
        <f t="shared" si="32"/>
        <v>5935</v>
      </c>
      <c r="Y140" s="46">
        <f t="shared" si="32"/>
        <v>5935</v>
      </c>
      <c r="Z140" s="46">
        <f t="shared" si="32"/>
        <v>5935</v>
      </c>
      <c r="AA140" s="46">
        <f t="shared" si="32"/>
        <v>5935</v>
      </c>
      <c r="AB140" s="46">
        <f t="shared" si="32"/>
        <v>5935</v>
      </c>
      <c r="AC140" s="46">
        <f t="shared" si="32"/>
        <v>5935</v>
      </c>
      <c r="AD140" s="46">
        <f t="shared" si="32"/>
        <v>5935</v>
      </c>
      <c r="AE140" s="46">
        <f t="shared" si="32"/>
        <v>5935</v>
      </c>
      <c r="AF140" s="46">
        <f t="shared" si="32"/>
        <v>5935</v>
      </c>
      <c r="AG140" s="46">
        <f t="shared" si="32"/>
        <v>5935</v>
      </c>
      <c r="AH140" s="46">
        <f t="shared" si="32"/>
        <v>5935</v>
      </c>
      <c r="AI140" s="46">
        <f t="shared" si="32"/>
        <v>5935</v>
      </c>
      <c r="AJ140" s="46">
        <f t="shared" si="32"/>
        <v>5935</v>
      </c>
    </row>
    <row r="141" spans="2:36">
      <c r="B141" s="83" t="s">
        <v>76</v>
      </c>
      <c r="C141" s="83"/>
      <c r="D141" s="84" t="s">
        <v>70</v>
      </c>
      <c r="E141" s="46">
        <f t="shared" si="33"/>
        <v>5924</v>
      </c>
      <c r="F141" s="46">
        <f t="shared" si="32"/>
        <v>5924</v>
      </c>
      <c r="G141" s="46">
        <f t="shared" si="32"/>
        <v>5924</v>
      </c>
      <c r="H141" s="46">
        <f t="shared" si="32"/>
        <v>5924</v>
      </c>
      <c r="I141" s="46">
        <f t="shared" si="32"/>
        <v>5924</v>
      </c>
      <c r="J141" s="46">
        <f t="shared" si="32"/>
        <v>5924</v>
      </c>
      <c r="K141" s="46">
        <f t="shared" si="32"/>
        <v>5924</v>
      </c>
      <c r="L141" s="46">
        <f t="shared" si="32"/>
        <v>5924</v>
      </c>
      <c r="M141" s="46">
        <f t="shared" si="32"/>
        <v>5924</v>
      </c>
      <c r="N141" s="46">
        <f t="shared" si="32"/>
        <v>5924</v>
      </c>
      <c r="O141" s="46">
        <f t="shared" si="32"/>
        <v>5924</v>
      </c>
      <c r="P141" s="46">
        <f t="shared" si="32"/>
        <v>5924</v>
      </c>
      <c r="Q141" s="46">
        <f t="shared" si="32"/>
        <v>5924</v>
      </c>
      <c r="R141" s="46">
        <f t="shared" si="32"/>
        <v>5924</v>
      </c>
      <c r="S141" s="46">
        <f t="shared" si="32"/>
        <v>5924</v>
      </c>
      <c r="T141" s="46">
        <f t="shared" si="32"/>
        <v>5924</v>
      </c>
      <c r="U141" s="46">
        <f t="shared" si="32"/>
        <v>5924</v>
      </c>
      <c r="V141" s="46">
        <f t="shared" si="32"/>
        <v>5924</v>
      </c>
      <c r="W141" s="46">
        <f t="shared" si="32"/>
        <v>5924</v>
      </c>
      <c r="X141" s="46">
        <f t="shared" si="32"/>
        <v>5924</v>
      </c>
      <c r="Y141" s="46">
        <f t="shared" si="32"/>
        <v>5924</v>
      </c>
      <c r="Z141" s="46">
        <f t="shared" si="32"/>
        <v>5924</v>
      </c>
      <c r="AA141" s="46">
        <f t="shared" si="32"/>
        <v>5924</v>
      </c>
      <c r="AB141" s="46">
        <f t="shared" si="32"/>
        <v>5924</v>
      </c>
      <c r="AC141" s="46">
        <f t="shared" si="32"/>
        <v>5924</v>
      </c>
      <c r="AD141" s="46">
        <f t="shared" si="32"/>
        <v>5924</v>
      </c>
      <c r="AE141" s="46">
        <f t="shared" si="32"/>
        <v>5924</v>
      </c>
      <c r="AF141" s="46">
        <f t="shared" si="32"/>
        <v>5924</v>
      </c>
      <c r="AG141" s="46">
        <f t="shared" si="32"/>
        <v>5924</v>
      </c>
      <c r="AH141" s="46">
        <f t="shared" si="32"/>
        <v>5924</v>
      </c>
      <c r="AI141" s="46">
        <f t="shared" si="32"/>
        <v>5924</v>
      </c>
      <c r="AJ141" s="46">
        <f t="shared" si="32"/>
        <v>5924</v>
      </c>
    </row>
    <row r="142" spans="2:36">
      <c r="B142" s="83" t="s">
        <v>77</v>
      </c>
      <c r="C142" s="83"/>
      <c r="D142" s="84" t="s">
        <v>70</v>
      </c>
      <c r="E142" s="46">
        <f t="shared" si="33"/>
        <v>7474</v>
      </c>
      <c r="F142" s="46">
        <f t="shared" si="32"/>
        <v>7474</v>
      </c>
      <c r="G142" s="46">
        <f t="shared" si="32"/>
        <v>5947</v>
      </c>
      <c r="H142" s="46">
        <f t="shared" si="32"/>
        <v>5964</v>
      </c>
      <c r="I142" s="46">
        <f t="shared" si="32"/>
        <v>5977</v>
      </c>
      <c r="J142" s="46">
        <f t="shared" si="32"/>
        <v>5994</v>
      </c>
      <c r="K142" s="46">
        <f t="shared" si="32"/>
        <v>6006</v>
      </c>
      <c r="L142" s="46">
        <f t="shared" si="32"/>
        <v>6006</v>
      </c>
      <c r="M142" s="46">
        <f t="shared" si="32"/>
        <v>6006</v>
      </c>
      <c r="N142" s="46">
        <f t="shared" si="32"/>
        <v>6025</v>
      </c>
      <c r="O142" s="46">
        <f t="shared" si="32"/>
        <v>6041</v>
      </c>
      <c r="P142" s="46">
        <f t="shared" si="32"/>
        <v>6060</v>
      </c>
      <c r="Q142" s="46">
        <f t="shared" si="32"/>
        <v>6075</v>
      </c>
      <c r="R142" s="46">
        <f t="shared" si="32"/>
        <v>6084</v>
      </c>
      <c r="S142" s="46">
        <f t="shared" si="32"/>
        <v>6084</v>
      </c>
      <c r="T142" s="46">
        <f t="shared" si="32"/>
        <v>6084</v>
      </c>
      <c r="U142" s="46">
        <f t="shared" si="32"/>
        <v>6105</v>
      </c>
      <c r="V142" s="46">
        <f t="shared" si="32"/>
        <v>6124</v>
      </c>
      <c r="W142" s="46">
        <f t="shared" si="32"/>
        <v>6142</v>
      </c>
      <c r="X142" s="46">
        <f t="shared" si="32"/>
        <v>6160</v>
      </c>
      <c r="Y142" s="46">
        <f t="shared" si="32"/>
        <v>6162</v>
      </c>
      <c r="Z142" s="46">
        <f t="shared" si="32"/>
        <v>6162</v>
      </c>
      <c r="AA142" s="46">
        <f t="shared" si="32"/>
        <v>6162</v>
      </c>
      <c r="AB142" s="46">
        <f t="shared" si="32"/>
        <v>6162</v>
      </c>
      <c r="AC142" s="46">
        <f t="shared" si="32"/>
        <v>6162</v>
      </c>
      <c r="AD142" s="46">
        <f t="shared" si="32"/>
        <v>6162</v>
      </c>
      <c r="AE142" s="46">
        <f t="shared" si="32"/>
        <v>6175</v>
      </c>
      <c r="AF142" s="46">
        <f t="shared" si="32"/>
        <v>6191</v>
      </c>
      <c r="AG142" s="46">
        <f t="shared" si="32"/>
        <v>6208</v>
      </c>
      <c r="AH142" s="46">
        <f t="shared" si="32"/>
        <v>6208</v>
      </c>
      <c r="AI142" s="46">
        <f t="shared" si="32"/>
        <v>6219</v>
      </c>
      <c r="AJ142" s="46">
        <f t="shared" si="32"/>
        <v>6237</v>
      </c>
    </row>
    <row r="143" spans="2:36">
      <c r="B143" s="83" t="s">
        <v>78</v>
      </c>
      <c r="C143" s="83"/>
      <c r="D143" s="84" t="s">
        <v>70</v>
      </c>
      <c r="E143" s="46">
        <f t="shared" si="33"/>
        <v>7474</v>
      </c>
      <c r="F143" s="46">
        <f t="shared" si="32"/>
        <v>7474</v>
      </c>
      <c r="G143" s="46">
        <f t="shared" si="32"/>
        <v>5946</v>
      </c>
      <c r="H143" s="46">
        <f t="shared" si="32"/>
        <v>5963</v>
      </c>
      <c r="I143" s="46">
        <f t="shared" si="32"/>
        <v>5979</v>
      </c>
      <c r="J143" s="46">
        <f t="shared" si="32"/>
        <v>5993</v>
      </c>
      <c r="K143" s="46">
        <f t="shared" si="32"/>
        <v>6004</v>
      </c>
      <c r="L143" s="46">
        <f t="shared" si="32"/>
        <v>6004</v>
      </c>
      <c r="M143" s="46">
        <f t="shared" ref="M143:AJ148" si="34">IF(M125=0,L143,M125)</f>
        <v>6004</v>
      </c>
      <c r="N143" s="46">
        <f t="shared" si="34"/>
        <v>6022</v>
      </c>
      <c r="O143" s="46">
        <f t="shared" si="34"/>
        <v>6040</v>
      </c>
      <c r="P143" s="46">
        <f t="shared" si="34"/>
        <v>6059</v>
      </c>
      <c r="Q143" s="46">
        <f t="shared" si="34"/>
        <v>6075</v>
      </c>
      <c r="R143" s="46">
        <f t="shared" si="34"/>
        <v>6089</v>
      </c>
      <c r="S143" s="46">
        <f t="shared" si="34"/>
        <v>6089</v>
      </c>
      <c r="T143" s="46">
        <f t="shared" si="34"/>
        <v>6089</v>
      </c>
      <c r="U143" s="46">
        <f t="shared" si="34"/>
        <v>6104</v>
      </c>
      <c r="V143" s="46">
        <f t="shared" si="34"/>
        <v>6123</v>
      </c>
      <c r="W143" s="46">
        <f t="shared" si="34"/>
        <v>6142</v>
      </c>
      <c r="X143" s="46">
        <f t="shared" si="34"/>
        <v>6153</v>
      </c>
      <c r="Y143" s="46">
        <f t="shared" si="34"/>
        <v>6158</v>
      </c>
      <c r="Z143" s="46">
        <f t="shared" si="34"/>
        <v>6158</v>
      </c>
      <c r="AA143" s="46">
        <f t="shared" si="34"/>
        <v>6158</v>
      </c>
      <c r="AB143" s="46">
        <f t="shared" si="34"/>
        <v>6158</v>
      </c>
      <c r="AC143" s="46">
        <f t="shared" si="34"/>
        <v>6158</v>
      </c>
      <c r="AD143" s="46">
        <f t="shared" si="34"/>
        <v>6158</v>
      </c>
      <c r="AE143" s="46">
        <f t="shared" si="34"/>
        <v>6175</v>
      </c>
      <c r="AF143" s="46">
        <f t="shared" si="34"/>
        <v>6191</v>
      </c>
      <c r="AG143" s="46">
        <f t="shared" si="34"/>
        <v>6198</v>
      </c>
      <c r="AH143" s="46">
        <f t="shared" si="34"/>
        <v>6198</v>
      </c>
      <c r="AI143" s="46">
        <f t="shared" si="34"/>
        <v>6219</v>
      </c>
      <c r="AJ143" s="46">
        <f t="shared" si="34"/>
        <v>6236</v>
      </c>
    </row>
    <row r="144" spans="2:36">
      <c r="B144" s="83" t="s">
        <v>79</v>
      </c>
      <c r="C144" s="83"/>
      <c r="D144" s="84" t="s">
        <v>70</v>
      </c>
      <c r="E144" s="46">
        <f t="shared" si="33"/>
        <v>17664.57</v>
      </c>
      <c r="F144" s="46">
        <f t="shared" ref="F144:U148" si="35">IF(F126=0,E144,F126)</f>
        <v>17664.57</v>
      </c>
      <c r="G144" s="46">
        <f t="shared" si="35"/>
        <v>17687.23</v>
      </c>
      <c r="H144" s="46">
        <f t="shared" si="35"/>
        <v>17711.23</v>
      </c>
      <c r="I144" s="46">
        <f t="shared" si="35"/>
        <v>17735.150000000001</v>
      </c>
      <c r="J144" s="46">
        <f t="shared" si="35"/>
        <v>17759.37</v>
      </c>
      <c r="K144" s="46">
        <f t="shared" si="35"/>
        <v>17782.53</v>
      </c>
      <c r="L144" s="46">
        <f t="shared" si="35"/>
        <v>17782.53</v>
      </c>
      <c r="M144" s="46">
        <f t="shared" si="35"/>
        <v>17782.5</v>
      </c>
      <c r="N144" s="46">
        <f t="shared" si="35"/>
        <v>17804.400000000001</v>
      </c>
      <c r="O144" s="46">
        <f t="shared" si="35"/>
        <v>17828.48</v>
      </c>
      <c r="P144" s="46">
        <f t="shared" si="35"/>
        <v>17852.580000000002</v>
      </c>
      <c r="Q144" s="46">
        <f t="shared" si="35"/>
        <v>17876.52</v>
      </c>
      <c r="R144" s="46">
        <f t="shared" si="35"/>
        <v>17897.03</v>
      </c>
      <c r="S144" s="46">
        <f t="shared" si="35"/>
        <v>17897.03</v>
      </c>
      <c r="T144" s="46">
        <f t="shared" si="35"/>
        <v>17897.03</v>
      </c>
      <c r="U144" s="46">
        <f t="shared" si="35"/>
        <v>17919.3</v>
      </c>
      <c r="V144" s="46">
        <f t="shared" si="34"/>
        <v>17943.25</v>
      </c>
      <c r="W144" s="46">
        <f t="shared" si="34"/>
        <v>17967.25</v>
      </c>
      <c r="X144" s="46">
        <f t="shared" si="34"/>
        <v>17991.25</v>
      </c>
      <c r="Y144" s="46">
        <f t="shared" si="34"/>
        <v>18001.060000000001</v>
      </c>
      <c r="Z144" s="46">
        <f t="shared" si="34"/>
        <v>18001.060000000001</v>
      </c>
      <c r="AA144" s="46">
        <f t="shared" si="34"/>
        <v>18001.060000000001</v>
      </c>
      <c r="AB144" s="46">
        <f t="shared" si="34"/>
        <v>18001.060000000001</v>
      </c>
      <c r="AC144" s="46">
        <f t="shared" si="34"/>
        <v>18001.060000000001</v>
      </c>
      <c r="AD144" s="46">
        <f t="shared" si="34"/>
        <v>18001.060000000001</v>
      </c>
      <c r="AE144" s="46">
        <f t="shared" si="34"/>
        <v>18023.22</v>
      </c>
      <c r="AF144" s="46">
        <f t="shared" si="34"/>
        <v>18048.29</v>
      </c>
      <c r="AG144" s="46">
        <f t="shared" si="34"/>
        <v>18068.04</v>
      </c>
      <c r="AH144" s="46">
        <f t="shared" si="34"/>
        <v>18068.04</v>
      </c>
      <c r="AI144" s="46">
        <f t="shared" si="34"/>
        <v>18090.189999999999</v>
      </c>
      <c r="AJ144" s="46">
        <f t="shared" si="34"/>
        <v>18114.39</v>
      </c>
    </row>
    <row r="145" spans="2:40">
      <c r="B145" s="83" t="s">
        <v>80</v>
      </c>
      <c r="C145" s="83"/>
      <c r="D145" s="84" t="s">
        <v>70</v>
      </c>
      <c r="E145" s="46">
        <f t="shared" si="33"/>
        <v>0</v>
      </c>
      <c r="F145" s="46">
        <f t="shared" si="35"/>
        <v>0</v>
      </c>
      <c r="G145" s="46">
        <f t="shared" si="35"/>
        <v>0</v>
      </c>
      <c r="H145" s="46">
        <f t="shared" si="35"/>
        <v>0</v>
      </c>
      <c r="I145" s="46">
        <f t="shared" si="35"/>
        <v>0</v>
      </c>
      <c r="J145" s="46">
        <f t="shared" si="35"/>
        <v>0</v>
      </c>
      <c r="K145" s="46">
        <f t="shared" si="35"/>
        <v>0</v>
      </c>
      <c r="L145" s="46">
        <f t="shared" si="35"/>
        <v>0</v>
      </c>
      <c r="M145" s="46">
        <f t="shared" si="35"/>
        <v>0</v>
      </c>
      <c r="N145" s="46">
        <f t="shared" si="35"/>
        <v>0</v>
      </c>
      <c r="O145" s="46">
        <f t="shared" si="35"/>
        <v>0</v>
      </c>
      <c r="P145" s="46">
        <f t="shared" si="35"/>
        <v>0</v>
      </c>
      <c r="Q145" s="46">
        <f t="shared" si="35"/>
        <v>0</v>
      </c>
      <c r="R145" s="46">
        <f t="shared" si="35"/>
        <v>0</v>
      </c>
      <c r="S145" s="46">
        <f t="shared" si="35"/>
        <v>0</v>
      </c>
      <c r="T145" s="46">
        <f t="shared" si="35"/>
        <v>0</v>
      </c>
      <c r="U145" s="46">
        <f t="shared" si="35"/>
        <v>0</v>
      </c>
      <c r="V145" s="46">
        <f t="shared" si="34"/>
        <v>0</v>
      </c>
      <c r="W145" s="46">
        <f t="shared" si="34"/>
        <v>0</v>
      </c>
      <c r="X145" s="46">
        <f t="shared" si="34"/>
        <v>0</v>
      </c>
      <c r="Y145" s="46">
        <f t="shared" si="34"/>
        <v>0</v>
      </c>
      <c r="Z145" s="46">
        <f t="shared" si="34"/>
        <v>0</v>
      </c>
      <c r="AA145" s="46">
        <f t="shared" si="34"/>
        <v>0</v>
      </c>
      <c r="AB145" s="46">
        <f t="shared" si="34"/>
        <v>0</v>
      </c>
      <c r="AC145" s="46">
        <f t="shared" si="34"/>
        <v>0</v>
      </c>
      <c r="AD145" s="46">
        <f t="shared" si="34"/>
        <v>0</v>
      </c>
      <c r="AE145" s="46">
        <f t="shared" si="34"/>
        <v>0</v>
      </c>
      <c r="AF145" s="46">
        <f t="shared" si="34"/>
        <v>0</v>
      </c>
      <c r="AG145" s="46">
        <f t="shared" si="34"/>
        <v>0</v>
      </c>
      <c r="AH145" s="46">
        <f t="shared" si="34"/>
        <v>0</v>
      </c>
      <c r="AI145" s="46">
        <f t="shared" si="34"/>
        <v>0</v>
      </c>
      <c r="AJ145" s="46">
        <f t="shared" si="34"/>
        <v>0</v>
      </c>
    </row>
    <row r="146" spans="2:40">
      <c r="B146" s="83" t="s">
        <v>81</v>
      </c>
      <c r="C146" s="83"/>
      <c r="D146" s="84" t="s">
        <v>70</v>
      </c>
      <c r="E146" s="46">
        <f t="shared" si="33"/>
        <v>0</v>
      </c>
      <c r="F146" s="46">
        <f t="shared" si="35"/>
        <v>0</v>
      </c>
      <c r="G146" s="46">
        <f t="shared" si="35"/>
        <v>0</v>
      </c>
      <c r="H146" s="46">
        <f t="shared" si="35"/>
        <v>0</v>
      </c>
      <c r="I146" s="46">
        <f t="shared" si="35"/>
        <v>0</v>
      </c>
      <c r="J146" s="46">
        <f t="shared" si="35"/>
        <v>0</v>
      </c>
      <c r="K146" s="46">
        <f t="shared" si="35"/>
        <v>0</v>
      </c>
      <c r="L146" s="46">
        <f t="shared" si="35"/>
        <v>0</v>
      </c>
      <c r="M146" s="46">
        <f t="shared" si="35"/>
        <v>0</v>
      </c>
      <c r="N146" s="46">
        <f t="shared" si="35"/>
        <v>0</v>
      </c>
      <c r="O146" s="46">
        <f t="shared" si="35"/>
        <v>0</v>
      </c>
      <c r="P146" s="46">
        <f t="shared" si="35"/>
        <v>0</v>
      </c>
      <c r="Q146" s="46">
        <f t="shared" si="35"/>
        <v>0</v>
      </c>
      <c r="R146" s="46">
        <f t="shared" si="35"/>
        <v>0</v>
      </c>
      <c r="S146" s="46">
        <f t="shared" si="35"/>
        <v>0</v>
      </c>
      <c r="T146" s="46">
        <f t="shared" si="35"/>
        <v>0</v>
      </c>
      <c r="U146" s="46">
        <f t="shared" si="35"/>
        <v>0</v>
      </c>
      <c r="V146" s="46">
        <f t="shared" si="34"/>
        <v>0</v>
      </c>
      <c r="W146" s="46">
        <f t="shared" si="34"/>
        <v>0</v>
      </c>
      <c r="X146" s="46">
        <f t="shared" si="34"/>
        <v>0</v>
      </c>
      <c r="Y146" s="46">
        <f t="shared" si="34"/>
        <v>0</v>
      </c>
      <c r="Z146" s="46">
        <f t="shared" si="34"/>
        <v>0</v>
      </c>
      <c r="AA146" s="46">
        <f t="shared" si="34"/>
        <v>0</v>
      </c>
      <c r="AB146" s="46">
        <f t="shared" si="34"/>
        <v>0</v>
      </c>
      <c r="AC146" s="46">
        <f t="shared" si="34"/>
        <v>0</v>
      </c>
      <c r="AD146" s="46">
        <f t="shared" si="34"/>
        <v>0</v>
      </c>
      <c r="AE146" s="46">
        <f t="shared" si="34"/>
        <v>0</v>
      </c>
      <c r="AF146" s="46">
        <f t="shared" si="34"/>
        <v>0</v>
      </c>
      <c r="AG146" s="46">
        <f t="shared" si="34"/>
        <v>0</v>
      </c>
      <c r="AH146" s="46">
        <f t="shared" si="34"/>
        <v>0</v>
      </c>
      <c r="AI146" s="46">
        <f t="shared" si="34"/>
        <v>0</v>
      </c>
      <c r="AJ146" s="46">
        <f t="shared" si="34"/>
        <v>0</v>
      </c>
    </row>
    <row r="147" spans="2:40">
      <c r="B147" s="83" t="s">
        <v>82</v>
      </c>
      <c r="C147" s="83"/>
      <c r="D147" s="84" t="s">
        <v>70</v>
      </c>
      <c r="E147" s="46">
        <f t="shared" si="33"/>
        <v>18395.52</v>
      </c>
      <c r="F147" s="46">
        <f t="shared" si="35"/>
        <v>18395.52</v>
      </c>
      <c r="G147" s="46">
        <f t="shared" si="35"/>
        <v>18414.349999999999</v>
      </c>
      <c r="H147" s="46">
        <f t="shared" si="35"/>
        <v>18433.419999999998</v>
      </c>
      <c r="I147" s="46">
        <f t="shared" si="35"/>
        <v>18457.34</v>
      </c>
      <c r="J147" s="46">
        <f t="shared" si="35"/>
        <v>18481.560000000001</v>
      </c>
      <c r="K147" s="46">
        <f t="shared" si="35"/>
        <v>18506.689999999999</v>
      </c>
      <c r="L147" s="46">
        <f t="shared" si="35"/>
        <v>18506.689999999999</v>
      </c>
      <c r="M147" s="46">
        <f t="shared" si="35"/>
        <v>18506.689999999999</v>
      </c>
      <c r="N147" s="46">
        <f t="shared" si="35"/>
        <v>18527.22</v>
      </c>
      <c r="O147" s="46">
        <f t="shared" si="35"/>
        <v>18551.3</v>
      </c>
      <c r="P147" s="46">
        <f t="shared" si="35"/>
        <v>18575.39</v>
      </c>
      <c r="Q147" s="46">
        <f t="shared" si="35"/>
        <v>18599.34</v>
      </c>
      <c r="R147" s="46">
        <f t="shared" si="35"/>
        <v>18613.439999999999</v>
      </c>
      <c r="S147" s="46">
        <f t="shared" si="35"/>
        <v>18613.439999999999</v>
      </c>
      <c r="T147" s="46">
        <f t="shared" si="35"/>
        <v>18613.439999999999</v>
      </c>
      <c r="U147" s="46">
        <f t="shared" si="35"/>
        <v>18642.32</v>
      </c>
      <c r="V147" s="46">
        <f t="shared" si="34"/>
        <v>18666.349999999999</v>
      </c>
      <c r="W147" s="46">
        <f t="shared" si="34"/>
        <v>18690.259999999998</v>
      </c>
      <c r="X147" s="46">
        <f t="shared" si="34"/>
        <v>18714.3</v>
      </c>
      <c r="Y147" s="46">
        <f t="shared" si="34"/>
        <v>18733.080000000002</v>
      </c>
      <c r="Z147" s="46">
        <f t="shared" si="34"/>
        <v>18733.080000000002</v>
      </c>
      <c r="AA147" s="46">
        <f t="shared" si="34"/>
        <v>18733.080000000002</v>
      </c>
      <c r="AB147" s="46">
        <f t="shared" si="34"/>
        <v>18733.080000000002</v>
      </c>
      <c r="AC147" s="46">
        <f t="shared" si="34"/>
        <v>18733.080000000002</v>
      </c>
      <c r="AD147" s="46">
        <f t="shared" si="34"/>
        <v>18733.080000000002</v>
      </c>
      <c r="AE147" s="46">
        <f t="shared" si="34"/>
        <v>18755.240000000002</v>
      </c>
      <c r="AF147" s="46">
        <f t="shared" si="34"/>
        <v>18780.310000000001</v>
      </c>
      <c r="AG147" s="46">
        <f t="shared" si="34"/>
        <v>18791.52</v>
      </c>
      <c r="AH147" s="46">
        <f t="shared" si="34"/>
        <v>18791.52</v>
      </c>
      <c r="AI147" s="46">
        <f t="shared" si="34"/>
        <v>18814.39</v>
      </c>
      <c r="AJ147" s="46">
        <f t="shared" si="34"/>
        <v>18838.59</v>
      </c>
    </row>
    <row r="148" spans="2:40">
      <c r="B148" s="83" t="s">
        <v>83</v>
      </c>
      <c r="C148" s="83"/>
      <c r="D148" s="84" t="s">
        <v>70</v>
      </c>
      <c r="E148" s="46">
        <f t="shared" si="33"/>
        <v>0</v>
      </c>
      <c r="F148" s="46">
        <f t="shared" si="35"/>
        <v>0</v>
      </c>
      <c r="G148" s="46">
        <f t="shared" si="35"/>
        <v>0</v>
      </c>
      <c r="H148" s="46">
        <f t="shared" si="35"/>
        <v>0</v>
      </c>
      <c r="I148" s="46">
        <f t="shared" si="35"/>
        <v>0</v>
      </c>
      <c r="J148" s="46">
        <f t="shared" si="35"/>
        <v>0</v>
      </c>
      <c r="K148" s="46">
        <f t="shared" si="35"/>
        <v>0</v>
      </c>
      <c r="L148" s="46">
        <f t="shared" si="35"/>
        <v>0</v>
      </c>
      <c r="M148" s="46">
        <f t="shared" si="35"/>
        <v>0</v>
      </c>
      <c r="N148" s="46">
        <f t="shared" si="35"/>
        <v>0</v>
      </c>
      <c r="O148" s="46">
        <f t="shared" si="35"/>
        <v>0</v>
      </c>
      <c r="P148" s="46">
        <f t="shared" si="35"/>
        <v>0</v>
      </c>
      <c r="Q148" s="46">
        <f t="shared" si="35"/>
        <v>0</v>
      </c>
      <c r="R148" s="46">
        <f t="shared" si="35"/>
        <v>0</v>
      </c>
      <c r="S148" s="46">
        <f t="shared" si="35"/>
        <v>0</v>
      </c>
      <c r="T148" s="46">
        <f t="shared" si="35"/>
        <v>0</v>
      </c>
      <c r="U148" s="46">
        <f t="shared" si="35"/>
        <v>0</v>
      </c>
      <c r="V148" s="46">
        <f t="shared" si="34"/>
        <v>0</v>
      </c>
      <c r="W148" s="46">
        <f t="shared" si="34"/>
        <v>0</v>
      </c>
      <c r="X148" s="46">
        <f t="shared" si="34"/>
        <v>0</v>
      </c>
      <c r="Y148" s="46">
        <f t="shared" si="34"/>
        <v>0</v>
      </c>
      <c r="Z148" s="46">
        <f t="shared" si="34"/>
        <v>0</v>
      </c>
      <c r="AA148" s="46">
        <f t="shared" si="34"/>
        <v>0</v>
      </c>
      <c r="AB148" s="46">
        <f t="shared" si="34"/>
        <v>0</v>
      </c>
      <c r="AC148" s="46">
        <f t="shared" si="34"/>
        <v>0</v>
      </c>
      <c r="AD148" s="46">
        <f t="shared" si="34"/>
        <v>0</v>
      </c>
      <c r="AE148" s="46">
        <f t="shared" si="34"/>
        <v>0</v>
      </c>
      <c r="AF148" s="46">
        <f t="shared" si="34"/>
        <v>0</v>
      </c>
      <c r="AG148" s="46">
        <f t="shared" si="34"/>
        <v>0</v>
      </c>
      <c r="AH148" s="46">
        <f t="shared" si="34"/>
        <v>0</v>
      </c>
      <c r="AI148" s="46">
        <f t="shared" si="34"/>
        <v>0</v>
      </c>
      <c r="AJ148" s="46">
        <f t="shared" si="34"/>
        <v>0</v>
      </c>
    </row>
    <row r="149" spans="2:40"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40"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40">
      <c r="B151" s="101" t="s">
        <v>85</v>
      </c>
      <c r="C151" s="99"/>
      <c r="D151" s="103"/>
      <c r="E151" s="99">
        <v>31</v>
      </c>
      <c r="F151" s="99">
        <v>1</v>
      </c>
      <c r="G151" s="99">
        <v>2</v>
      </c>
      <c r="H151" s="99">
        <v>3</v>
      </c>
      <c r="I151" s="99">
        <v>4</v>
      </c>
      <c r="J151" s="99">
        <v>5</v>
      </c>
      <c r="K151" s="99">
        <v>6</v>
      </c>
      <c r="L151" s="99">
        <v>7</v>
      </c>
      <c r="M151" s="99">
        <v>8</v>
      </c>
      <c r="N151" s="99">
        <v>9</v>
      </c>
      <c r="O151" s="99">
        <v>10</v>
      </c>
      <c r="P151" s="99">
        <v>11</v>
      </c>
      <c r="Q151" s="99">
        <v>12</v>
      </c>
      <c r="R151" s="99">
        <v>13</v>
      </c>
      <c r="S151" s="99">
        <v>14</v>
      </c>
      <c r="T151" s="99">
        <v>15</v>
      </c>
      <c r="U151" s="99">
        <v>16</v>
      </c>
      <c r="V151" s="99">
        <v>17</v>
      </c>
      <c r="W151" s="99">
        <v>18</v>
      </c>
      <c r="X151" s="99">
        <v>19</v>
      </c>
      <c r="Y151" s="99">
        <v>20</v>
      </c>
      <c r="Z151" s="99">
        <v>21</v>
      </c>
      <c r="AA151" s="99">
        <v>22</v>
      </c>
      <c r="AB151" s="99">
        <v>23</v>
      </c>
      <c r="AC151" s="99">
        <v>24</v>
      </c>
      <c r="AD151" s="99">
        <v>25</v>
      </c>
      <c r="AE151" s="99">
        <v>26</v>
      </c>
      <c r="AF151" s="99">
        <v>27</v>
      </c>
      <c r="AG151" s="99">
        <v>28</v>
      </c>
      <c r="AH151" s="99">
        <v>29</v>
      </c>
      <c r="AI151" s="99">
        <v>30</v>
      </c>
      <c r="AJ151" s="99">
        <v>31</v>
      </c>
      <c r="AK151" s="100" t="s">
        <v>87</v>
      </c>
      <c r="AL151" s="97" t="s">
        <v>86</v>
      </c>
      <c r="AM151" s="104" t="s">
        <v>91</v>
      </c>
      <c r="AN151" s="104" t="s">
        <v>92</v>
      </c>
    </row>
    <row r="152" spans="2:40">
      <c r="B152" s="102"/>
      <c r="C152" s="98"/>
      <c r="D152" s="103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</row>
    <row r="153" spans="2:40">
      <c r="B153" s="83" t="s">
        <v>69</v>
      </c>
      <c r="C153" s="83"/>
      <c r="D153" s="84" t="s">
        <v>70</v>
      </c>
      <c r="E153" s="46"/>
      <c r="F153" s="46">
        <f t="shared" ref="F153:AJ161" si="36">F135-E135</f>
        <v>0</v>
      </c>
      <c r="G153" s="46">
        <f t="shared" si="36"/>
        <v>0</v>
      </c>
      <c r="H153" s="46">
        <f t="shared" si="36"/>
        <v>0</v>
      </c>
      <c r="I153" s="46">
        <f t="shared" si="36"/>
        <v>0</v>
      </c>
      <c r="J153" s="46">
        <f t="shared" si="36"/>
        <v>0</v>
      </c>
      <c r="K153" s="46">
        <f t="shared" si="36"/>
        <v>0</v>
      </c>
      <c r="L153" s="46">
        <f t="shared" si="36"/>
        <v>0</v>
      </c>
      <c r="M153" s="46">
        <f t="shared" si="36"/>
        <v>0</v>
      </c>
      <c r="N153" s="46">
        <f t="shared" si="36"/>
        <v>0</v>
      </c>
      <c r="O153" s="46">
        <f t="shared" si="36"/>
        <v>0</v>
      </c>
      <c r="P153" s="46">
        <f t="shared" si="36"/>
        <v>0</v>
      </c>
      <c r="Q153" s="46">
        <f t="shared" si="36"/>
        <v>0</v>
      </c>
      <c r="R153" s="46">
        <f t="shared" si="36"/>
        <v>0</v>
      </c>
      <c r="S153" s="46">
        <f t="shared" si="36"/>
        <v>0</v>
      </c>
      <c r="T153" s="46">
        <f t="shared" si="36"/>
        <v>0</v>
      </c>
      <c r="U153" s="46">
        <f t="shared" si="36"/>
        <v>0</v>
      </c>
      <c r="V153" s="46">
        <f t="shared" si="36"/>
        <v>0</v>
      </c>
      <c r="W153" s="46">
        <f t="shared" si="36"/>
        <v>0</v>
      </c>
      <c r="X153" s="46">
        <f t="shared" si="36"/>
        <v>0</v>
      </c>
      <c r="Y153" s="46">
        <f t="shared" si="36"/>
        <v>1.7799999999988358</v>
      </c>
      <c r="Z153" s="46">
        <f t="shared" si="36"/>
        <v>0</v>
      </c>
      <c r="AA153" s="46">
        <f t="shared" si="36"/>
        <v>0</v>
      </c>
      <c r="AB153" s="46">
        <f t="shared" si="36"/>
        <v>0</v>
      </c>
      <c r="AC153" s="46">
        <f t="shared" si="36"/>
        <v>0</v>
      </c>
      <c r="AD153" s="46">
        <f t="shared" si="36"/>
        <v>0</v>
      </c>
      <c r="AE153" s="46">
        <f t="shared" si="36"/>
        <v>18.050000000001091</v>
      </c>
      <c r="AF153" s="46">
        <f t="shared" si="36"/>
        <v>24.340000000000146</v>
      </c>
      <c r="AG153" s="46">
        <f t="shared" si="36"/>
        <v>12.340000000000146</v>
      </c>
      <c r="AH153" s="46">
        <f t="shared" si="36"/>
        <v>0</v>
      </c>
      <c r="AI153" s="46">
        <f t="shared" si="36"/>
        <v>15.539999999999054</v>
      </c>
      <c r="AJ153" s="46">
        <f t="shared" si="36"/>
        <v>0</v>
      </c>
      <c r="AK153" s="46">
        <f>SUM(F153:T153)</f>
        <v>0</v>
      </c>
      <c r="AL153" s="46">
        <f>SUM(U153:AJ153)</f>
        <v>72.049999999999272</v>
      </c>
      <c r="AM153" s="46">
        <f>SUM(AK153:AL153)</f>
        <v>72.049999999999272</v>
      </c>
      <c r="AN153" s="46">
        <f>AM153+'FEBRUARI 2020'!AM153+'JANUARI 2020'!AM153</f>
        <v>444.42000000000007</v>
      </c>
    </row>
    <row r="154" spans="2:40">
      <c r="B154" s="83" t="s">
        <v>71</v>
      </c>
      <c r="C154" s="83"/>
      <c r="D154" s="84" t="s">
        <v>70</v>
      </c>
      <c r="E154" s="46"/>
      <c r="F154" s="46">
        <f t="shared" si="36"/>
        <v>0</v>
      </c>
      <c r="G154" s="46">
        <f t="shared" si="36"/>
        <v>23.119999999998981</v>
      </c>
      <c r="H154" s="46">
        <f t="shared" si="36"/>
        <v>24.200000000000728</v>
      </c>
      <c r="I154" s="46">
        <f t="shared" si="36"/>
        <v>23.93999999999869</v>
      </c>
      <c r="J154" s="46">
        <f t="shared" si="36"/>
        <v>24.360000000000582</v>
      </c>
      <c r="K154" s="46">
        <f t="shared" si="36"/>
        <v>23.200000000000728</v>
      </c>
      <c r="L154" s="46">
        <f t="shared" si="36"/>
        <v>0</v>
      </c>
      <c r="M154" s="46">
        <f t="shared" si="36"/>
        <v>7.7399999999979627</v>
      </c>
      <c r="N154" s="46">
        <f t="shared" si="36"/>
        <v>22.5</v>
      </c>
      <c r="O154" s="46">
        <f t="shared" si="36"/>
        <v>24.159999999999854</v>
      </c>
      <c r="P154" s="46">
        <f t="shared" si="36"/>
        <v>24.139999999999418</v>
      </c>
      <c r="Q154" s="46">
        <f t="shared" si="36"/>
        <v>24.130000000001019</v>
      </c>
      <c r="R154" s="46">
        <f t="shared" si="36"/>
        <v>19.569999999999709</v>
      </c>
      <c r="S154" s="46">
        <f t="shared" si="36"/>
        <v>0</v>
      </c>
      <c r="T154" s="46">
        <f t="shared" si="36"/>
        <v>0</v>
      </c>
      <c r="U154" s="46">
        <f t="shared" si="36"/>
        <v>23.170000000001892</v>
      </c>
      <c r="V154" s="46">
        <f t="shared" si="36"/>
        <v>24.059999999997672</v>
      </c>
      <c r="W154" s="46">
        <f t="shared" si="36"/>
        <v>23.55000000000291</v>
      </c>
      <c r="X154" s="46">
        <f t="shared" si="36"/>
        <v>24.289999999997235</v>
      </c>
      <c r="Y154" s="46">
        <f t="shared" si="36"/>
        <v>17.620000000002619</v>
      </c>
      <c r="Z154" s="46">
        <f t="shared" si="36"/>
        <v>0</v>
      </c>
      <c r="AA154" s="46">
        <f t="shared" si="36"/>
        <v>0</v>
      </c>
      <c r="AB154" s="46">
        <f t="shared" si="36"/>
        <v>0</v>
      </c>
      <c r="AC154" s="46">
        <f t="shared" si="36"/>
        <v>0</v>
      </c>
      <c r="AD154" s="46">
        <f t="shared" si="36"/>
        <v>0</v>
      </c>
      <c r="AE154" s="46">
        <f t="shared" si="36"/>
        <v>0</v>
      </c>
      <c r="AF154" s="46">
        <f t="shared" si="36"/>
        <v>0</v>
      </c>
      <c r="AG154" s="46">
        <f t="shared" si="36"/>
        <v>0</v>
      </c>
      <c r="AH154" s="46">
        <f t="shared" si="36"/>
        <v>0</v>
      </c>
      <c r="AI154" s="46">
        <f t="shared" si="36"/>
        <v>29.25</v>
      </c>
      <c r="AJ154" s="46">
        <f t="shared" si="36"/>
        <v>24.349999999998545</v>
      </c>
      <c r="AK154" s="46">
        <f t="shared" ref="AK154:AK166" si="37">SUM(F154:T154)</f>
        <v>241.05999999999767</v>
      </c>
      <c r="AL154" s="46">
        <f t="shared" ref="AL154:AL166" si="38">SUM(U154:AJ154)</f>
        <v>166.29000000000087</v>
      </c>
      <c r="AM154" s="46">
        <f t="shared" ref="AM154:AM166" si="39">SUM(AK154:AL154)</f>
        <v>407.34999999999854</v>
      </c>
      <c r="AN154" s="46">
        <f>AM154+'FEBRUARI 2020'!AM154+'JANUARI 2020'!AM154</f>
        <v>933.58000000000175</v>
      </c>
    </row>
    <row r="155" spans="2:40">
      <c r="B155" s="83" t="s">
        <v>72</v>
      </c>
      <c r="C155" s="83"/>
      <c r="D155" s="84" t="s">
        <v>70</v>
      </c>
      <c r="E155" s="46"/>
      <c r="F155" s="46">
        <f t="shared" si="36"/>
        <v>0</v>
      </c>
      <c r="G155" s="46">
        <f t="shared" si="36"/>
        <v>23</v>
      </c>
      <c r="H155" s="46">
        <f t="shared" si="36"/>
        <v>24</v>
      </c>
      <c r="I155" s="46">
        <f t="shared" si="36"/>
        <v>23</v>
      </c>
      <c r="J155" s="46">
        <f t="shared" si="36"/>
        <v>24</v>
      </c>
      <c r="K155" s="46">
        <f t="shared" si="36"/>
        <v>24</v>
      </c>
      <c r="L155" s="46">
        <f t="shared" si="36"/>
        <v>0</v>
      </c>
      <c r="M155" s="46">
        <f t="shared" si="36"/>
        <v>7</v>
      </c>
      <c r="N155" s="46">
        <f t="shared" si="36"/>
        <v>23</v>
      </c>
      <c r="O155" s="46">
        <f t="shared" si="36"/>
        <v>23</v>
      </c>
      <c r="P155" s="46">
        <f t="shared" si="36"/>
        <v>24</v>
      </c>
      <c r="Q155" s="46">
        <f t="shared" si="36"/>
        <v>24</v>
      </c>
      <c r="R155" s="46">
        <f t="shared" si="36"/>
        <v>22</v>
      </c>
      <c r="S155" s="46">
        <f t="shared" si="36"/>
        <v>0</v>
      </c>
      <c r="T155" s="46">
        <f t="shared" si="36"/>
        <v>0</v>
      </c>
      <c r="U155" s="46">
        <f t="shared" si="36"/>
        <v>23</v>
      </c>
      <c r="V155" s="46">
        <f t="shared" si="36"/>
        <v>23</v>
      </c>
      <c r="W155" s="46">
        <f t="shared" si="36"/>
        <v>24</v>
      </c>
      <c r="X155" s="46">
        <f t="shared" si="36"/>
        <v>23</v>
      </c>
      <c r="Y155" s="46">
        <f t="shared" si="36"/>
        <v>18</v>
      </c>
      <c r="Z155" s="46">
        <f t="shared" si="36"/>
        <v>0</v>
      </c>
      <c r="AA155" s="46">
        <f t="shared" si="36"/>
        <v>0</v>
      </c>
      <c r="AB155" s="46">
        <f t="shared" si="36"/>
        <v>0</v>
      </c>
      <c r="AC155" s="46">
        <f t="shared" si="36"/>
        <v>0</v>
      </c>
      <c r="AD155" s="46">
        <f t="shared" si="36"/>
        <v>0</v>
      </c>
      <c r="AE155" s="46">
        <f t="shared" si="36"/>
        <v>26</v>
      </c>
      <c r="AF155" s="46">
        <f t="shared" si="36"/>
        <v>27</v>
      </c>
      <c r="AG155" s="46">
        <f t="shared" si="36"/>
        <v>18</v>
      </c>
      <c r="AH155" s="46">
        <f t="shared" si="36"/>
        <v>0</v>
      </c>
      <c r="AI155" s="46">
        <f t="shared" si="36"/>
        <v>23</v>
      </c>
      <c r="AJ155" s="46">
        <f t="shared" si="36"/>
        <v>24</v>
      </c>
      <c r="AK155" s="46">
        <f t="shared" si="37"/>
        <v>241</v>
      </c>
      <c r="AL155" s="46">
        <f t="shared" si="38"/>
        <v>229</v>
      </c>
      <c r="AM155" s="46">
        <f t="shared" si="39"/>
        <v>470</v>
      </c>
      <c r="AN155" s="46">
        <f>AM155+'FEBRUARI 2020'!AM155+'JANUARI 2020'!AM155</f>
        <v>1373</v>
      </c>
    </row>
    <row r="156" spans="2:40">
      <c r="B156" s="83" t="s">
        <v>73</v>
      </c>
      <c r="C156" s="83"/>
      <c r="D156" s="84" t="s">
        <v>70</v>
      </c>
      <c r="E156" s="46"/>
      <c r="F156" s="46">
        <f t="shared" si="36"/>
        <v>0</v>
      </c>
      <c r="G156" s="46">
        <f t="shared" si="36"/>
        <v>15</v>
      </c>
      <c r="H156" s="46">
        <f t="shared" si="36"/>
        <v>4</v>
      </c>
      <c r="I156" s="46">
        <f t="shared" si="36"/>
        <v>11</v>
      </c>
      <c r="J156" s="46">
        <f t="shared" si="36"/>
        <v>15</v>
      </c>
      <c r="K156" s="46">
        <f t="shared" si="36"/>
        <v>10</v>
      </c>
      <c r="L156" s="46">
        <f t="shared" si="36"/>
        <v>0</v>
      </c>
      <c r="M156" s="46">
        <f t="shared" si="36"/>
        <v>0</v>
      </c>
      <c r="N156" s="46">
        <f t="shared" si="36"/>
        <v>8</v>
      </c>
      <c r="O156" s="46">
        <f t="shared" si="36"/>
        <v>13</v>
      </c>
      <c r="P156" s="46">
        <f t="shared" si="36"/>
        <v>22</v>
      </c>
      <c r="Q156" s="46">
        <f t="shared" si="36"/>
        <v>15</v>
      </c>
      <c r="R156" s="46">
        <f t="shared" si="36"/>
        <v>6</v>
      </c>
      <c r="S156" s="46">
        <f t="shared" si="36"/>
        <v>0</v>
      </c>
      <c r="T156" s="46">
        <f t="shared" si="36"/>
        <v>0</v>
      </c>
      <c r="U156" s="46">
        <f t="shared" si="36"/>
        <v>15</v>
      </c>
      <c r="V156" s="46">
        <f t="shared" si="36"/>
        <v>18</v>
      </c>
      <c r="W156" s="46">
        <f t="shared" si="36"/>
        <v>19</v>
      </c>
      <c r="X156" s="46">
        <f t="shared" si="36"/>
        <v>10</v>
      </c>
      <c r="Y156" s="46">
        <f t="shared" si="36"/>
        <v>0</v>
      </c>
      <c r="Z156" s="46">
        <f t="shared" si="36"/>
        <v>0</v>
      </c>
      <c r="AA156" s="46">
        <f t="shared" si="36"/>
        <v>0</v>
      </c>
      <c r="AB156" s="46">
        <f t="shared" si="36"/>
        <v>0</v>
      </c>
      <c r="AC156" s="46">
        <f t="shared" si="36"/>
        <v>0</v>
      </c>
      <c r="AD156" s="46">
        <f t="shared" si="36"/>
        <v>0</v>
      </c>
      <c r="AE156" s="46">
        <f t="shared" si="36"/>
        <v>5</v>
      </c>
      <c r="AF156" s="46">
        <f t="shared" si="36"/>
        <v>21</v>
      </c>
      <c r="AG156" s="46">
        <f t="shared" si="36"/>
        <v>9</v>
      </c>
      <c r="AH156" s="46">
        <f t="shared" si="36"/>
        <v>0</v>
      </c>
      <c r="AI156" s="46">
        <f t="shared" si="36"/>
        <v>13</v>
      </c>
      <c r="AJ156" s="46">
        <f t="shared" si="36"/>
        <v>20</v>
      </c>
      <c r="AK156" s="46">
        <f t="shared" si="37"/>
        <v>119</v>
      </c>
      <c r="AL156" s="46">
        <f t="shared" si="38"/>
        <v>130</v>
      </c>
      <c r="AM156" s="46">
        <f t="shared" si="39"/>
        <v>249</v>
      </c>
      <c r="AN156" s="46">
        <f>AM156+'FEBRUARI 2020'!AM156+'JANUARI 2020'!AM156</f>
        <v>616</v>
      </c>
    </row>
    <row r="157" spans="2:40">
      <c r="B157" s="83" t="s">
        <v>74</v>
      </c>
      <c r="C157" s="83"/>
      <c r="D157" s="84" t="s">
        <v>70</v>
      </c>
      <c r="E157" s="46"/>
      <c r="F157" s="46">
        <f t="shared" si="36"/>
        <v>0</v>
      </c>
      <c r="G157" s="46">
        <f t="shared" si="36"/>
        <v>4</v>
      </c>
      <c r="H157" s="46">
        <f t="shared" si="36"/>
        <v>3</v>
      </c>
      <c r="I157" s="46">
        <f t="shared" si="36"/>
        <v>6</v>
      </c>
      <c r="J157" s="46">
        <f t="shared" si="36"/>
        <v>8</v>
      </c>
      <c r="K157" s="46">
        <f t="shared" si="36"/>
        <v>4</v>
      </c>
      <c r="L157" s="46">
        <f t="shared" si="36"/>
        <v>0</v>
      </c>
      <c r="M157" s="46">
        <f t="shared" si="36"/>
        <v>0</v>
      </c>
      <c r="N157" s="46">
        <f t="shared" si="36"/>
        <v>2</v>
      </c>
      <c r="O157" s="46">
        <f t="shared" si="36"/>
        <v>6</v>
      </c>
      <c r="P157" s="46">
        <f t="shared" si="36"/>
        <v>10</v>
      </c>
      <c r="Q157" s="46">
        <f t="shared" si="36"/>
        <v>8</v>
      </c>
      <c r="R157" s="46">
        <f t="shared" si="36"/>
        <v>3</v>
      </c>
      <c r="S157" s="46">
        <f t="shared" si="36"/>
        <v>0</v>
      </c>
      <c r="T157" s="46">
        <f t="shared" si="36"/>
        <v>0</v>
      </c>
      <c r="U157" s="46">
        <f t="shared" si="36"/>
        <v>9</v>
      </c>
      <c r="V157" s="46">
        <f t="shared" si="36"/>
        <v>8</v>
      </c>
      <c r="W157" s="46">
        <f t="shared" si="36"/>
        <v>10</v>
      </c>
      <c r="X157" s="46">
        <f t="shared" si="36"/>
        <v>8</v>
      </c>
      <c r="Y157" s="46">
        <f t="shared" si="36"/>
        <v>0</v>
      </c>
      <c r="Z157" s="46">
        <f t="shared" si="36"/>
        <v>0</v>
      </c>
      <c r="AA157" s="46">
        <f t="shared" si="36"/>
        <v>0</v>
      </c>
      <c r="AB157" s="46">
        <f t="shared" si="36"/>
        <v>0</v>
      </c>
      <c r="AC157" s="46">
        <f t="shared" si="36"/>
        <v>0</v>
      </c>
      <c r="AD157" s="46">
        <f t="shared" si="36"/>
        <v>0</v>
      </c>
      <c r="AE157" s="46">
        <f t="shared" si="36"/>
        <v>2</v>
      </c>
      <c r="AF157" s="46">
        <f t="shared" si="36"/>
        <v>6</v>
      </c>
      <c r="AG157" s="46">
        <f t="shared" si="36"/>
        <v>5</v>
      </c>
      <c r="AH157" s="46">
        <f t="shared" si="36"/>
        <v>0</v>
      </c>
      <c r="AI157" s="46">
        <f t="shared" si="36"/>
        <v>12</v>
      </c>
      <c r="AJ157" s="46">
        <f t="shared" si="36"/>
        <v>19</v>
      </c>
      <c r="AK157" s="46">
        <f t="shared" si="37"/>
        <v>54</v>
      </c>
      <c r="AL157" s="46">
        <f t="shared" si="38"/>
        <v>79</v>
      </c>
      <c r="AM157" s="46">
        <f t="shared" si="39"/>
        <v>133</v>
      </c>
      <c r="AN157" s="46">
        <f>AM157+'FEBRUARI 2020'!AM157+'JANUARI 2020'!AM157</f>
        <v>384</v>
      </c>
    </row>
    <row r="158" spans="2:40">
      <c r="B158" s="83" t="s">
        <v>75</v>
      </c>
      <c r="C158" s="83"/>
      <c r="D158" s="84" t="s">
        <v>70</v>
      </c>
      <c r="E158" s="46"/>
      <c r="F158" s="46">
        <f t="shared" si="36"/>
        <v>0</v>
      </c>
      <c r="G158" s="46">
        <f t="shared" si="36"/>
        <v>0</v>
      </c>
      <c r="H158" s="46">
        <f t="shared" si="36"/>
        <v>0</v>
      </c>
      <c r="I158" s="46">
        <f t="shared" si="36"/>
        <v>0</v>
      </c>
      <c r="J158" s="46">
        <f t="shared" si="36"/>
        <v>0</v>
      </c>
      <c r="K158" s="46">
        <f t="shared" si="36"/>
        <v>0</v>
      </c>
      <c r="L158" s="46">
        <f t="shared" si="36"/>
        <v>0</v>
      </c>
      <c r="M158" s="46">
        <f t="shared" si="36"/>
        <v>0</v>
      </c>
      <c r="N158" s="46">
        <f t="shared" si="36"/>
        <v>0</v>
      </c>
      <c r="O158" s="46">
        <f t="shared" si="36"/>
        <v>0</v>
      </c>
      <c r="P158" s="46">
        <f t="shared" si="36"/>
        <v>0</v>
      </c>
      <c r="Q158" s="46">
        <f t="shared" si="36"/>
        <v>0</v>
      </c>
      <c r="R158" s="46">
        <f t="shared" si="36"/>
        <v>0</v>
      </c>
      <c r="S158" s="46">
        <f t="shared" si="36"/>
        <v>0</v>
      </c>
      <c r="T158" s="46">
        <f t="shared" si="36"/>
        <v>0</v>
      </c>
      <c r="U158" s="46">
        <f t="shared" si="36"/>
        <v>0</v>
      </c>
      <c r="V158" s="46">
        <f t="shared" si="36"/>
        <v>0</v>
      </c>
      <c r="W158" s="46">
        <f t="shared" si="36"/>
        <v>0</v>
      </c>
      <c r="X158" s="46">
        <f t="shared" si="36"/>
        <v>0</v>
      </c>
      <c r="Y158" s="46">
        <f t="shared" si="36"/>
        <v>0</v>
      </c>
      <c r="Z158" s="46">
        <f t="shared" si="36"/>
        <v>0</v>
      </c>
      <c r="AA158" s="46">
        <f t="shared" si="36"/>
        <v>0</v>
      </c>
      <c r="AB158" s="46">
        <f t="shared" si="36"/>
        <v>0</v>
      </c>
      <c r="AC158" s="46">
        <f t="shared" si="36"/>
        <v>0</v>
      </c>
      <c r="AD158" s="46">
        <f t="shared" si="36"/>
        <v>0</v>
      </c>
      <c r="AE158" s="46">
        <f t="shared" si="36"/>
        <v>0</v>
      </c>
      <c r="AF158" s="46">
        <f t="shared" si="36"/>
        <v>0</v>
      </c>
      <c r="AG158" s="46">
        <f t="shared" si="36"/>
        <v>0</v>
      </c>
      <c r="AH158" s="46">
        <f t="shared" si="36"/>
        <v>0</v>
      </c>
      <c r="AI158" s="46">
        <f t="shared" si="36"/>
        <v>0</v>
      </c>
      <c r="AJ158" s="46">
        <f t="shared" si="36"/>
        <v>0</v>
      </c>
      <c r="AK158" s="46">
        <f t="shared" si="37"/>
        <v>0</v>
      </c>
      <c r="AL158" s="46">
        <f t="shared" si="38"/>
        <v>0</v>
      </c>
      <c r="AM158" s="46">
        <f t="shared" si="39"/>
        <v>0</v>
      </c>
      <c r="AN158" s="46">
        <f>AM158+'FEBRUARI 2020'!AM158+'JANUARI 2020'!AM158</f>
        <v>295</v>
      </c>
    </row>
    <row r="159" spans="2:40">
      <c r="B159" s="83" t="s">
        <v>76</v>
      </c>
      <c r="C159" s="83"/>
      <c r="D159" s="84" t="s">
        <v>70</v>
      </c>
      <c r="E159" s="46"/>
      <c r="F159" s="46">
        <f t="shared" si="36"/>
        <v>0</v>
      </c>
      <c r="G159" s="46">
        <f t="shared" si="36"/>
        <v>0</v>
      </c>
      <c r="H159" s="46">
        <f t="shared" si="36"/>
        <v>0</v>
      </c>
      <c r="I159" s="46">
        <f t="shared" si="36"/>
        <v>0</v>
      </c>
      <c r="J159" s="46">
        <f t="shared" si="36"/>
        <v>0</v>
      </c>
      <c r="K159" s="46">
        <f t="shared" si="36"/>
        <v>0</v>
      </c>
      <c r="L159" s="46">
        <f t="shared" si="36"/>
        <v>0</v>
      </c>
      <c r="M159" s="46">
        <f t="shared" si="36"/>
        <v>0</v>
      </c>
      <c r="N159" s="46">
        <f t="shared" si="36"/>
        <v>0</v>
      </c>
      <c r="O159" s="46">
        <f t="shared" si="36"/>
        <v>0</v>
      </c>
      <c r="P159" s="46">
        <f t="shared" si="36"/>
        <v>0</v>
      </c>
      <c r="Q159" s="46">
        <f t="shared" si="36"/>
        <v>0</v>
      </c>
      <c r="R159" s="46">
        <f t="shared" si="36"/>
        <v>0</v>
      </c>
      <c r="S159" s="46">
        <f t="shared" si="36"/>
        <v>0</v>
      </c>
      <c r="T159" s="46">
        <f t="shared" si="36"/>
        <v>0</v>
      </c>
      <c r="U159" s="46">
        <f t="shared" si="36"/>
        <v>0</v>
      </c>
      <c r="V159" s="46">
        <f t="shared" si="36"/>
        <v>0</v>
      </c>
      <c r="W159" s="46">
        <f t="shared" si="36"/>
        <v>0</v>
      </c>
      <c r="X159" s="46">
        <f t="shared" si="36"/>
        <v>0</v>
      </c>
      <c r="Y159" s="46">
        <f t="shared" si="36"/>
        <v>0</v>
      </c>
      <c r="Z159" s="46">
        <f t="shared" si="36"/>
        <v>0</v>
      </c>
      <c r="AA159" s="46">
        <f t="shared" si="36"/>
        <v>0</v>
      </c>
      <c r="AB159" s="46">
        <f t="shared" si="36"/>
        <v>0</v>
      </c>
      <c r="AC159" s="46">
        <f t="shared" si="36"/>
        <v>0</v>
      </c>
      <c r="AD159" s="46">
        <f t="shared" si="36"/>
        <v>0</v>
      </c>
      <c r="AE159" s="46">
        <f t="shared" si="36"/>
        <v>0</v>
      </c>
      <c r="AF159" s="46">
        <f t="shared" si="36"/>
        <v>0</v>
      </c>
      <c r="AG159" s="46">
        <f t="shared" si="36"/>
        <v>0</v>
      </c>
      <c r="AH159" s="46">
        <f t="shared" si="36"/>
        <v>0</v>
      </c>
      <c r="AI159" s="46">
        <f t="shared" si="36"/>
        <v>0</v>
      </c>
      <c r="AJ159" s="46">
        <f t="shared" si="36"/>
        <v>0</v>
      </c>
      <c r="AK159" s="46">
        <f t="shared" si="37"/>
        <v>0</v>
      </c>
      <c r="AL159" s="46">
        <f t="shared" si="38"/>
        <v>0</v>
      </c>
      <c r="AM159" s="46">
        <f t="shared" si="39"/>
        <v>0</v>
      </c>
      <c r="AN159" s="46">
        <f>AM159+'FEBRUARI 2020'!AM159+'JANUARI 2020'!AM159</f>
        <v>295</v>
      </c>
    </row>
    <row r="160" spans="2:40">
      <c r="B160" s="83" t="s">
        <v>77</v>
      </c>
      <c r="C160" s="83"/>
      <c r="D160" s="84" t="s">
        <v>70</v>
      </c>
      <c r="E160" s="46"/>
      <c r="F160" s="46">
        <f t="shared" si="36"/>
        <v>0</v>
      </c>
      <c r="G160" s="46">
        <f t="shared" si="36"/>
        <v>-1527</v>
      </c>
      <c r="H160" s="46">
        <f t="shared" si="36"/>
        <v>17</v>
      </c>
      <c r="I160" s="46">
        <f t="shared" si="36"/>
        <v>13</v>
      </c>
      <c r="J160" s="46">
        <f t="shared" si="36"/>
        <v>17</v>
      </c>
      <c r="K160" s="46">
        <f t="shared" si="36"/>
        <v>12</v>
      </c>
      <c r="L160" s="46">
        <f t="shared" si="36"/>
        <v>0</v>
      </c>
      <c r="M160" s="46">
        <f t="shared" si="36"/>
        <v>0</v>
      </c>
      <c r="N160" s="46">
        <f t="shared" si="36"/>
        <v>19</v>
      </c>
      <c r="O160" s="46">
        <f t="shared" si="36"/>
        <v>16</v>
      </c>
      <c r="P160" s="46">
        <f t="shared" si="36"/>
        <v>19</v>
      </c>
      <c r="Q160" s="46">
        <f t="shared" si="36"/>
        <v>15</v>
      </c>
      <c r="R160" s="46">
        <f t="shared" si="36"/>
        <v>9</v>
      </c>
      <c r="S160" s="46">
        <f t="shared" si="36"/>
        <v>0</v>
      </c>
      <c r="T160" s="46">
        <f t="shared" si="36"/>
        <v>0</v>
      </c>
      <c r="U160" s="46">
        <f t="shared" si="36"/>
        <v>21</v>
      </c>
      <c r="V160" s="46">
        <f t="shared" si="36"/>
        <v>19</v>
      </c>
      <c r="W160" s="46">
        <f t="shared" si="36"/>
        <v>18</v>
      </c>
      <c r="X160" s="46">
        <f t="shared" si="36"/>
        <v>18</v>
      </c>
      <c r="Y160" s="46">
        <f t="shared" si="36"/>
        <v>2</v>
      </c>
      <c r="Z160" s="46">
        <f t="shared" si="36"/>
        <v>0</v>
      </c>
      <c r="AA160" s="46">
        <f t="shared" si="36"/>
        <v>0</v>
      </c>
      <c r="AB160" s="46">
        <f t="shared" si="36"/>
        <v>0</v>
      </c>
      <c r="AC160" s="46">
        <f t="shared" si="36"/>
        <v>0</v>
      </c>
      <c r="AD160" s="46">
        <f t="shared" si="36"/>
        <v>0</v>
      </c>
      <c r="AE160" s="46">
        <f t="shared" si="36"/>
        <v>13</v>
      </c>
      <c r="AF160" s="46">
        <f t="shared" si="36"/>
        <v>16</v>
      </c>
      <c r="AG160" s="46">
        <f t="shared" si="36"/>
        <v>17</v>
      </c>
      <c r="AH160" s="46">
        <f t="shared" si="36"/>
        <v>0</v>
      </c>
      <c r="AI160" s="46">
        <f t="shared" si="36"/>
        <v>11</v>
      </c>
      <c r="AJ160" s="46">
        <f t="shared" si="36"/>
        <v>18</v>
      </c>
      <c r="AK160" s="46">
        <f t="shared" si="37"/>
        <v>-1390</v>
      </c>
      <c r="AL160" s="46">
        <f t="shared" si="38"/>
        <v>153</v>
      </c>
      <c r="AM160" s="46">
        <f t="shared" si="39"/>
        <v>-1237</v>
      </c>
      <c r="AN160" s="46">
        <f>AM160+'FEBRUARI 2020'!AM160+'JANUARI 2020'!AM160</f>
        <v>-964</v>
      </c>
    </row>
    <row r="161" spans="2:40">
      <c r="B161" s="83" t="s">
        <v>78</v>
      </c>
      <c r="C161" s="83"/>
      <c r="D161" s="84" t="s">
        <v>70</v>
      </c>
      <c r="E161" s="46"/>
      <c r="F161" s="46">
        <f t="shared" si="36"/>
        <v>0</v>
      </c>
      <c r="G161" s="46">
        <f t="shared" si="36"/>
        <v>-1528</v>
      </c>
      <c r="H161" s="46">
        <f t="shared" si="36"/>
        <v>17</v>
      </c>
      <c r="I161" s="46">
        <f t="shared" si="36"/>
        <v>16</v>
      </c>
      <c r="J161" s="46">
        <f t="shared" si="36"/>
        <v>14</v>
      </c>
      <c r="K161" s="46">
        <f t="shared" si="36"/>
        <v>11</v>
      </c>
      <c r="L161" s="46">
        <f t="shared" si="36"/>
        <v>0</v>
      </c>
      <c r="M161" s="46">
        <f t="shared" ref="M161:AJ166" si="40">M143-L143</f>
        <v>0</v>
      </c>
      <c r="N161" s="46">
        <f t="shared" si="40"/>
        <v>18</v>
      </c>
      <c r="O161" s="46">
        <f t="shared" si="40"/>
        <v>18</v>
      </c>
      <c r="P161" s="46">
        <f t="shared" si="40"/>
        <v>19</v>
      </c>
      <c r="Q161" s="46">
        <f t="shared" si="40"/>
        <v>16</v>
      </c>
      <c r="R161" s="46">
        <f t="shared" si="40"/>
        <v>14</v>
      </c>
      <c r="S161" s="46">
        <f t="shared" si="40"/>
        <v>0</v>
      </c>
      <c r="T161" s="46">
        <f t="shared" si="40"/>
        <v>0</v>
      </c>
      <c r="U161" s="46">
        <f t="shared" si="40"/>
        <v>15</v>
      </c>
      <c r="V161" s="46">
        <f t="shared" si="40"/>
        <v>19</v>
      </c>
      <c r="W161" s="46">
        <f t="shared" si="40"/>
        <v>19</v>
      </c>
      <c r="X161" s="46">
        <f t="shared" si="40"/>
        <v>11</v>
      </c>
      <c r="Y161" s="46">
        <f t="shared" si="40"/>
        <v>5</v>
      </c>
      <c r="Z161" s="46">
        <f t="shared" si="40"/>
        <v>0</v>
      </c>
      <c r="AA161" s="46">
        <f t="shared" si="40"/>
        <v>0</v>
      </c>
      <c r="AB161" s="46">
        <f t="shared" si="40"/>
        <v>0</v>
      </c>
      <c r="AC161" s="46">
        <f t="shared" si="40"/>
        <v>0</v>
      </c>
      <c r="AD161" s="46">
        <f t="shared" si="40"/>
        <v>0</v>
      </c>
      <c r="AE161" s="46">
        <f t="shared" si="40"/>
        <v>17</v>
      </c>
      <c r="AF161" s="46">
        <f t="shared" si="40"/>
        <v>16</v>
      </c>
      <c r="AG161" s="46">
        <f t="shared" si="40"/>
        <v>7</v>
      </c>
      <c r="AH161" s="46">
        <f t="shared" si="40"/>
        <v>0</v>
      </c>
      <c r="AI161" s="46">
        <f t="shared" si="40"/>
        <v>21</v>
      </c>
      <c r="AJ161" s="46">
        <f t="shared" si="40"/>
        <v>17</v>
      </c>
      <c r="AK161" s="46">
        <f t="shared" si="37"/>
        <v>-1385</v>
      </c>
      <c r="AL161" s="46">
        <f t="shared" si="38"/>
        <v>147</v>
      </c>
      <c r="AM161" s="46">
        <f t="shared" si="39"/>
        <v>-1238</v>
      </c>
      <c r="AN161" s="46">
        <f>AM161+'FEBRUARI 2020'!AM161+'JANUARI 2020'!AM161</f>
        <v>-962</v>
      </c>
    </row>
    <row r="162" spans="2:40">
      <c r="B162" s="83" t="s">
        <v>79</v>
      </c>
      <c r="C162" s="83"/>
      <c r="D162" s="84" t="s">
        <v>70</v>
      </c>
      <c r="E162" s="46"/>
      <c r="F162" s="46">
        <f t="shared" ref="F162:U166" si="41">F144-E144</f>
        <v>0</v>
      </c>
      <c r="G162" s="46">
        <f t="shared" si="41"/>
        <v>22.659999999999854</v>
      </c>
      <c r="H162" s="46">
        <f t="shared" si="41"/>
        <v>24</v>
      </c>
      <c r="I162" s="46">
        <f t="shared" si="41"/>
        <v>23.920000000001892</v>
      </c>
      <c r="J162" s="46">
        <f t="shared" si="41"/>
        <v>24.219999999997526</v>
      </c>
      <c r="K162" s="46">
        <f t="shared" si="41"/>
        <v>23.159999999999854</v>
      </c>
      <c r="L162" s="46">
        <f t="shared" si="41"/>
        <v>0</v>
      </c>
      <c r="M162" s="46">
        <f t="shared" si="41"/>
        <v>-2.9999999998835847E-2</v>
      </c>
      <c r="N162" s="46">
        <f t="shared" si="41"/>
        <v>21.900000000001455</v>
      </c>
      <c r="O162" s="46">
        <f t="shared" si="41"/>
        <v>24.079999999998108</v>
      </c>
      <c r="P162" s="46">
        <f t="shared" si="41"/>
        <v>24.100000000002183</v>
      </c>
      <c r="Q162" s="46">
        <f t="shared" si="41"/>
        <v>23.93999999999869</v>
      </c>
      <c r="R162" s="46">
        <f t="shared" si="41"/>
        <v>20.509999999998399</v>
      </c>
      <c r="S162" s="46">
        <f t="shared" si="41"/>
        <v>0</v>
      </c>
      <c r="T162" s="46">
        <f t="shared" si="41"/>
        <v>0</v>
      </c>
      <c r="U162" s="46">
        <f t="shared" si="41"/>
        <v>22.270000000000437</v>
      </c>
      <c r="V162" s="46">
        <f t="shared" si="40"/>
        <v>23.950000000000728</v>
      </c>
      <c r="W162" s="46">
        <f t="shared" si="40"/>
        <v>24</v>
      </c>
      <c r="X162" s="46">
        <f t="shared" si="40"/>
        <v>24</v>
      </c>
      <c r="Y162" s="46">
        <f t="shared" si="40"/>
        <v>9.8100000000013097</v>
      </c>
      <c r="Z162" s="46">
        <f t="shared" si="40"/>
        <v>0</v>
      </c>
      <c r="AA162" s="46">
        <f t="shared" si="40"/>
        <v>0</v>
      </c>
      <c r="AB162" s="46">
        <f t="shared" si="40"/>
        <v>0</v>
      </c>
      <c r="AC162" s="46">
        <f t="shared" si="40"/>
        <v>0</v>
      </c>
      <c r="AD162" s="46">
        <f t="shared" si="40"/>
        <v>0</v>
      </c>
      <c r="AE162" s="46">
        <f t="shared" si="40"/>
        <v>22.159999999999854</v>
      </c>
      <c r="AF162" s="46">
        <f t="shared" si="40"/>
        <v>25.069999999999709</v>
      </c>
      <c r="AG162" s="46">
        <f t="shared" si="40"/>
        <v>19.75</v>
      </c>
      <c r="AH162" s="46">
        <f t="shared" si="40"/>
        <v>0</v>
      </c>
      <c r="AI162" s="46">
        <f t="shared" si="40"/>
        <v>22.149999999997817</v>
      </c>
      <c r="AJ162" s="46">
        <f t="shared" si="40"/>
        <v>24.200000000000728</v>
      </c>
      <c r="AK162" s="46">
        <f t="shared" si="37"/>
        <v>232.45999999999913</v>
      </c>
      <c r="AL162" s="46">
        <f t="shared" si="38"/>
        <v>217.36000000000058</v>
      </c>
      <c r="AM162" s="46">
        <f t="shared" si="39"/>
        <v>449.81999999999971</v>
      </c>
      <c r="AN162" s="46">
        <f>AM162+'FEBRUARI 2020'!AM162+'JANUARI 2020'!AM162</f>
        <v>1373.130000000001</v>
      </c>
    </row>
    <row r="163" spans="2:40">
      <c r="B163" s="83" t="s">
        <v>80</v>
      </c>
      <c r="C163" s="83"/>
      <c r="D163" s="84" t="s">
        <v>70</v>
      </c>
      <c r="E163" s="46"/>
      <c r="F163" s="46">
        <f t="shared" si="41"/>
        <v>0</v>
      </c>
      <c r="G163" s="46">
        <f t="shared" si="41"/>
        <v>0</v>
      </c>
      <c r="H163" s="46">
        <f t="shared" si="41"/>
        <v>0</v>
      </c>
      <c r="I163" s="46">
        <f t="shared" si="41"/>
        <v>0</v>
      </c>
      <c r="J163" s="46">
        <f t="shared" si="41"/>
        <v>0</v>
      </c>
      <c r="K163" s="46">
        <f t="shared" si="41"/>
        <v>0</v>
      </c>
      <c r="L163" s="46">
        <f t="shared" si="41"/>
        <v>0</v>
      </c>
      <c r="M163" s="46">
        <f t="shared" si="41"/>
        <v>0</v>
      </c>
      <c r="N163" s="46">
        <f t="shared" si="41"/>
        <v>0</v>
      </c>
      <c r="O163" s="46">
        <f t="shared" si="41"/>
        <v>0</v>
      </c>
      <c r="P163" s="46">
        <f t="shared" si="41"/>
        <v>0</v>
      </c>
      <c r="Q163" s="46">
        <f t="shared" si="41"/>
        <v>0</v>
      </c>
      <c r="R163" s="46">
        <f t="shared" si="41"/>
        <v>0</v>
      </c>
      <c r="S163" s="46">
        <f t="shared" si="41"/>
        <v>0</v>
      </c>
      <c r="T163" s="46">
        <f t="shared" si="41"/>
        <v>0</v>
      </c>
      <c r="U163" s="46">
        <f t="shared" si="41"/>
        <v>0</v>
      </c>
      <c r="V163" s="46">
        <f t="shared" si="40"/>
        <v>0</v>
      </c>
      <c r="W163" s="46">
        <f t="shared" si="40"/>
        <v>0</v>
      </c>
      <c r="X163" s="46">
        <f t="shared" si="40"/>
        <v>0</v>
      </c>
      <c r="Y163" s="46">
        <f t="shared" si="40"/>
        <v>0</v>
      </c>
      <c r="Z163" s="46">
        <f t="shared" si="40"/>
        <v>0</v>
      </c>
      <c r="AA163" s="46">
        <f t="shared" si="40"/>
        <v>0</v>
      </c>
      <c r="AB163" s="46">
        <f t="shared" si="40"/>
        <v>0</v>
      </c>
      <c r="AC163" s="46">
        <f t="shared" si="40"/>
        <v>0</v>
      </c>
      <c r="AD163" s="46">
        <f t="shared" si="40"/>
        <v>0</v>
      </c>
      <c r="AE163" s="46">
        <f t="shared" si="40"/>
        <v>0</v>
      </c>
      <c r="AF163" s="46">
        <f t="shared" si="40"/>
        <v>0</v>
      </c>
      <c r="AG163" s="46">
        <f t="shared" si="40"/>
        <v>0</v>
      </c>
      <c r="AH163" s="46">
        <f t="shared" si="40"/>
        <v>0</v>
      </c>
      <c r="AI163" s="46">
        <f t="shared" si="40"/>
        <v>0</v>
      </c>
      <c r="AJ163" s="46">
        <f t="shared" si="40"/>
        <v>0</v>
      </c>
      <c r="AK163" s="46">
        <f t="shared" si="37"/>
        <v>0</v>
      </c>
      <c r="AL163" s="46">
        <f t="shared" si="38"/>
        <v>0</v>
      </c>
      <c r="AM163" s="46">
        <f t="shared" si="39"/>
        <v>0</v>
      </c>
      <c r="AN163" s="46">
        <f>AM163+'FEBRUARI 2020'!AM163+'JANUARI 2020'!AM163</f>
        <v>0</v>
      </c>
    </row>
    <row r="164" spans="2:40">
      <c r="B164" s="83" t="s">
        <v>81</v>
      </c>
      <c r="C164" s="83"/>
      <c r="D164" s="84" t="s">
        <v>70</v>
      </c>
      <c r="E164" s="46"/>
      <c r="F164" s="46">
        <f t="shared" si="41"/>
        <v>0</v>
      </c>
      <c r="G164" s="46">
        <f t="shared" si="41"/>
        <v>0</v>
      </c>
      <c r="H164" s="46">
        <f t="shared" si="41"/>
        <v>0</v>
      </c>
      <c r="I164" s="46">
        <f t="shared" si="41"/>
        <v>0</v>
      </c>
      <c r="J164" s="46">
        <f t="shared" si="41"/>
        <v>0</v>
      </c>
      <c r="K164" s="46">
        <f t="shared" si="41"/>
        <v>0</v>
      </c>
      <c r="L164" s="46">
        <f t="shared" si="41"/>
        <v>0</v>
      </c>
      <c r="M164" s="46">
        <f t="shared" si="41"/>
        <v>0</v>
      </c>
      <c r="N164" s="46">
        <f t="shared" si="41"/>
        <v>0</v>
      </c>
      <c r="O164" s="46">
        <f t="shared" si="41"/>
        <v>0</v>
      </c>
      <c r="P164" s="46">
        <f t="shared" si="41"/>
        <v>0</v>
      </c>
      <c r="Q164" s="46">
        <f t="shared" si="41"/>
        <v>0</v>
      </c>
      <c r="R164" s="46">
        <f t="shared" si="41"/>
        <v>0</v>
      </c>
      <c r="S164" s="46">
        <f t="shared" si="41"/>
        <v>0</v>
      </c>
      <c r="T164" s="46">
        <f t="shared" si="41"/>
        <v>0</v>
      </c>
      <c r="U164" s="46">
        <f t="shared" si="41"/>
        <v>0</v>
      </c>
      <c r="V164" s="46">
        <f t="shared" si="40"/>
        <v>0</v>
      </c>
      <c r="W164" s="46">
        <f t="shared" si="40"/>
        <v>0</v>
      </c>
      <c r="X164" s="46">
        <f t="shared" si="40"/>
        <v>0</v>
      </c>
      <c r="Y164" s="46">
        <f t="shared" si="40"/>
        <v>0</v>
      </c>
      <c r="Z164" s="46">
        <f t="shared" si="40"/>
        <v>0</v>
      </c>
      <c r="AA164" s="46">
        <f t="shared" si="40"/>
        <v>0</v>
      </c>
      <c r="AB164" s="46">
        <f t="shared" si="40"/>
        <v>0</v>
      </c>
      <c r="AC164" s="46">
        <f t="shared" si="40"/>
        <v>0</v>
      </c>
      <c r="AD164" s="46">
        <f t="shared" si="40"/>
        <v>0</v>
      </c>
      <c r="AE164" s="46">
        <f t="shared" si="40"/>
        <v>0</v>
      </c>
      <c r="AF164" s="46">
        <f t="shared" si="40"/>
        <v>0</v>
      </c>
      <c r="AG164" s="46">
        <f t="shared" si="40"/>
        <v>0</v>
      </c>
      <c r="AH164" s="46">
        <f t="shared" si="40"/>
        <v>0</v>
      </c>
      <c r="AI164" s="46">
        <f t="shared" si="40"/>
        <v>0</v>
      </c>
      <c r="AJ164" s="46">
        <f t="shared" si="40"/>
        <v>0</v>
      </c>
      <c r="AK164" s="46">
        <f t="shared" si="37"/>
        <v>0</v>
      </c>
      <c r="AL164" s="46">
        <f t="shared" si="38"/>
        <v>0</v>
      </c>
      <c r="AM164" s="46">
        <f t="shared" si="39"/>
        <v>0</v>
      </c>
      <c r="AN164" s="46">
        <f>AM164+'FEBRUARI 2020'!AM164+'JANUARI 2020'!AM164</f>
        <v>0</v>
      </c>
    </row>
    <row r="165" spans="2:40">
      <c r="B165" s="83" t="s">
        <v>82</v>
      </c>
      <c r="C165" s="83"/>
      <c r="D165" s="84" t="s">
        <v>70</v>
      </c>
      <c r="E165" s="46"/>
      <c r="F165" s="46">
        <f t="shared" si="41"/>
        <v>0</v>
      </c>
      <c r="G165" s="46">
        <f t="shared" si="41"/>
        <v>18.829999999998108</v>
      </c>
      <c r="H165" s="46">
        <f t="shared" si="41"/>
        <v>19.069999999999709</v>
      </c>
      <c r="I165" s="46">
        <f t="shared" si="41"/>
        <v>23.920000000001892</v>
      </c>
      <c r="J165" s="46">
        <f t="shared" si="41"/>
        <v>24.220000000001164</v>
      </c>
      <c r="K165" s="46">
        <f t="shared" si="41"/>
        <v>25.129999999997381</v>
      </c>
      <c r="L165" s="46">
        <f t="shared" si="41"/>
        <v>0</v>
      </c>
      <c r="M165" s="46">
        <f t="shared" si="41"/>
        <v>0</v>
      </c>
      <c r="N165" s="46">
        <f t="shared" si="41"/>
        <v>20.530000000002474</v>
      </c>
      <c r="O165" s="46">
        <f t="shared" si="41"/>
        <v>24.079999999998108</v>
      </c>
      <c r="P165" s="46">
        <f t="shared" si="41"/>
        <v>24.090000000000146</v>
      </c>
      <c r="Q165" s="46">
        <f t="shared" si="41"/>
        <v>23.950000000000728</v>
      </c>
      <c r="R165" s="46">
        <f t="shared" si="41"/>
        <v>14.099999999998545</v>
      </c>
      <c r="S165" s="46">
        <f t="shared" si="41"/>
        <v>0</v>
      </c>
      <c r="T165" s="46">
        <f t="shared" si="41"/>
        <v>0</v>
      </c>
      <c r="U165" s="46">
        <f t="shared" si="41"/>
        <v>28.880000000001019</v>
      </c>
      <c r="V165" s="46">
        <f t="shared" si="40"/>
        <v>24.029999999998836</v>
      </c>
      <c r="W165" s="46">
        <f t="shared" si="40"/>
        <v>23.909999999999854</v>
      </c>
      <c r="X165" s="46">
        <f t="shared" si="40"/>
        <v>24.040000000000873</v>
      </c>
      <c r="Y165" s="46">
        <f t="shared" si="40"/>
        <v>18.780000000002474</v>
      </c>
      <c r="Z165" s="46">
        <f t="shared" si="40"/>
        <v>0</v>
      </c>
      <c r="AA165" s="46">
        <f t="shared" si="40"/>
        <v>0</v>
      </c>
      <c r="AB165" s="46">
        <f t="shared" si="40"/>
        <v>0</v>
      </c>
      <c r="AC165" s="46">
        <f t="shared" si="40"/>
        <v>0</v>
      </c>
      <c r="AD165" s="46">
        <f t="shared" si="40"/>
        <v>0</v>
      </c>
      <c r="AE165" s="46">
        <f t="shared" si="40"/>
        <v>22.159999999999854</v>
      </c>
      <c r="AF165" s="46">
        <f t="shared" si="40"/>
        <v>25.069999999999709</v>
      </c>
      <c r="AG165" s="46">
        <f t="shared" si="40"/>
        <v>11.209999999999127</v>
      </c>
      <c r="AH165" s="46">
        <f t="shared" si="40"/>
        <v>0</v>
      </c>
      <c r="AI165" s="46">
        <f t="shared" si="40"/>
        <v>22.869999999998981</v>
      </c>
      <c r="AJ165" s="46">
        <f t="shared" si="40"/>
        <v>24.200000000000728</v>
      </c>
      <c r="AK165" s="46">
        <f t="shared" si="37"/>
        <v>217.91999999999825</v>
      </c>
      <c r="AL165" s="46">
        <f t="shared" si="38"/>
        <v>225.15000000000146</v>
      </c>
      <c r="AM165" s="46">
        <f t="shared" si="39"/>
        <v>443.06999999999971</v>
      </c>
      <c r="AN165" s="46">
        <f>AM165+'FEBRUARI 2020'!AM165+'JANUARI 2020'!AM165</f>
        <v>1351.0799999999872</v>
      </c>
    </row>
    <row r="166" spans="2:40">
      <c r="B166" s="83" t="s">
        <v>83</v>
      </c>
      <c r="C166" s="83"/>
      <c r="D166" s="84" t="s">
        <v>70</v>
      </c>
      <c r="E166" s="46"/>
      <c r="F166" s="46">
        <f t="shared" si="41"/>
        <v>0</v>
      </c>
      <c r="G166" s="46">
        <f t="shared" si="41"/>
        <v>0</v>
      </c>
      <c r="H166" s="46">
        <f t="shared" si="41"/>
        <v>0</v>
      </c>
      <c r="I166" s="46">
        <f t="shared" si="41"/>
        <v>0</v>
      </c>
      <c r="J166" s="46">
        <f t="shared" si="41"/>
        <v>0</v>
      </c>
      <c r="K166" s="46">
        <f t="shared" si="41"/>
        <v>0</v>
      </c>
      <c r="L166" s="46">
        <f t="shared" si="41"/>
        <v>0</v>
      </c>
      <c r="M166" s="46">
        <f t="shared" si="41"/>
        <v>0</v>
      </c>
      <c r="N166" s="46">
        <f t="shared" si="41"/>
        <v>0</v>
      </c>
      <c r="O166" s="46">
        <f t="shared" si="41"/>
        <v>0</v>
      </c>
      <c r="P166" s="46">
        <f t="shared" si="41"/>
        <v>0</v>
      </c>
      <c r="Q166" s="46">
        <f t="shared" si="41"/>
        <v>0</v>
      </c>
      <c r="R166" s="46">
        <f t="shared" si="41"/>
        <v>0</v>
      </c>
      <c r="S166" s="46">
        <f t="shared" si="41"/>
        <v>0</v>
      </c>
      <c r="T166" s="46">
        <f t="shared" si="41"/>
        <v>0</v>
      </c>
      <c r="U166" s="46">
        <f t="shared" si="41"/>
        <v>0</v>
      </c>
      <c r="V166" s="46">
        <f t="shared" si="40"/>
        <v>0</v>
      </c>
      <c r="W166" s="46">
        <f t="shared" si="40"/>
        <v>0</v>
      </c>
      <c r="X166" s="46">
        <f t="shared" si="40"/>
        <v>0</v>
      </c>
      <c r="Y166" s="46">
        <f t="shared" si="40"/>
        <v>0</v>
      </c>
      <c r="Z166" s="46">
        <f t="shared" si="40"/>
        <v>0</v>
      </c>
      <c r="AA166" s="46">
        <f t="shared" si="40"/>
        <v>0</v>
      </c>
      <c r="AB166" s="46">
        <f t="shared" si="40"/>
        <v>0</v>
      </c>
      <c r="AC166" s="46">
        <f t="shared" si="40"/>
        <v>0</v>
      </c>
      <c r="AD166" s="46">
        <f t="shared" si="40"/>
        <v>0</v>
      </c>
      <c r="AE166" s="46">
        <f t="shared" si="40"/>
        <v>0</v>
      </c>
      <c r="AF166" s="46">
        <f t="shared" si="40"/>
        <v>0</v>
      </c>
      <c r="AG166" s="46">
        <f t="shared" si="40"/>
        <v>0</v>
      </c>
      <c r="AH166" s="46">
        <f t="shared" si="40"/>
        <v>0</v>
      </c>
      <c r="AI166" s="46">
        <f t="shared" si="40"/>
        <v>0</v>
      </c>
      <c r="AJ166" s="46">
        <f t="shared" si="40"/>
        <v>0</v>
      </c>
      <c r="AK166" s="46">
        <f t="shared" si="37"/>
        <v>0</v>
      </c>
      <c r="AL166" s="46">
        <f t="shared" si="38"/>
        <v>0</v>
      </c>
      <c r="AM166" s="46">
        <f t="shared" si="39"/>
        <v>0</v>
      </c>
      <c r="AN166" s="46">
        <f>AM166+'FEBRUARI 2020'!AM166+'JANUARI 2020'!AM166</f>
        <v>0</v>
      </c>
    </row>
    <row r="167" spans="2:40" outlineLevel="2"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2:40" outlineLevel="2"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2:40" outlineLevel="2"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2:40" outlineLevel="2"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2:40" outlineLevel="2"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2:40" outlineLevel="2"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2:40" outlineLevel="2"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2:40" outlineLevel="2"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2:40" outlineLevel="2"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2:40" outlineLevel="2"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2:28" outlineLevel="2"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2:28" outlineLevel="2"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2:28" outlineLevel="2"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2:28" outlineLevel="2"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2:28" outlineLevel="2"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2:28" outlineLevel="2"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2:28" outlineLevel="2"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2:28" outlineLevel="2"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2:28" outlineLevel="2"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2:28" outlineLevel="2"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2:28" outlineLevel="2"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2:28"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2:28"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2:28"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2:28"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2:28"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2:28"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2:28"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2:28"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2:28"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2:28"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2:28"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2:28"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2:28"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2:28"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2:28"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2:28"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2:28"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2:28"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2:28"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2:28"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2:28"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2:28"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2:28"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2:28"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2:28"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2:28"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2:28"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2:28"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2:28"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2:28"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2:28"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2:28"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2:28"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2:28"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2:28"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2:28"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2:28"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2:28"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2:28"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2:28"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2:28"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2:28"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2:28"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2:28"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2:28"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2:28"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2:28"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2:28"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2:28"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2:28"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2:28"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2:28"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2:28"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2:28"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2:28"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2:28"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2:28"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2:28"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2:28"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2:28"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2:28"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2:28"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2:28"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2:28"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2:28"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2:28"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2:28"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2:28"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2:28"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2:28"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2:28"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2:28"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2:28"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2:28"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2:28"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2:28"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2:28"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2:28"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2:28"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2:28"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2:28"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2:28"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2:28"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2:28"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2:28"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2:28"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2:28"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2:28"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2:28"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2:28"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2:28"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2:28"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2:28"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2:28"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2:28"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2:28"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2:28"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2:28"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2:28"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2:28"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2:28"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2:28"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2:28"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2:28"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2:28"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2:28"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2:28"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2:28"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2:28"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2:28"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2:28"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2:28"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2:28"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2:28"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2:28"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2:28"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2:28"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2:28"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2:28"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2:28"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2:28"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2:28"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2:28"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2:28"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2:28"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2:28"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2:28"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2:28"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2:28"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2:28"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2:28"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2:28"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2:28"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2:28"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2:28"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2:28"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2:28"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2:28"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2:28"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2:28"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2:28"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2:28"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2:28"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2:28"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2:28"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2:28"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2:28"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2:28"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2:28"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2:28"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2:28"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2:28"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2:28"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2:28"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2:28"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2:28"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2:28"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2:28"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2:28"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2:28"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2:28"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2:28"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2:28"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2:28"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2:28"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2:28"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2:28"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2:28"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2:28"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2:28"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2:28"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2:28"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2:28"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2:28"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2:28"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2:28"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2:28"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2:28"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2:28"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2:28"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2:28"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2:28"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2:28"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2:28"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2:28"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2:28"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2:28"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2:28"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2:28"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2:28"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2:28"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2:28"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2:28"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2:28"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2:28"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2:28"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2:28"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2:28"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2:28"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2:28"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2:28"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2:28"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2:28"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2:28"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2:28"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2:28"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2:28"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2:28"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2:28"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2:28"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2:28"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2:28"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2:28"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2:28"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2:28"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2:28"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2:28"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2:28"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2:28"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2:28"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2:28"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2:28"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2:28"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2:28"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2:28"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2:28"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2:28"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2:28"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2:28"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2:28"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2:28"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2:28"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2:28"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2:28"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2:28"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2:28"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2:28"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2:28"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2:28"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2:28"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2:28"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2:28"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2:28"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2:28"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2:28"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2:28"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2:28"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2:28"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2:28"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2:28"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2:28"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2:28"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2:28"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2:28"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2:28"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2:28"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2:28"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2:28"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2:28"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2:28"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2:28"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2:28"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2:28"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2:28"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2:28"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2:28"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2:28"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2:28"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2:28"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2:28"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2:28"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2:28"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2:28"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2:28"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2:28"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2:28"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2:28"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2:28"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2:28"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2:28"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2:28"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2:28"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2:28"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2:28"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2:28"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2:28"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2:28"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2:28"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2:28"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2:28"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2:28"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2:28"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2:28"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2:28"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2:28"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2:28"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2:28"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2:28"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2:28"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2:28"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2:28"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2:28"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2:28"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2:28"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2:28"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2:28"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2:28"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2:28"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2:28"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2:28"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2:28"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2:28"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2:28"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2:28"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2:28"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2:28"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2:28"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2:28"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2:28"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2:28"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2:28"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2:28"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2:28"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2:28"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2:28"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2:28"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2:28"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2:28"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2:28"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2:28"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2:28"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2:28"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2:28"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2:28"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2:28"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2:28"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2:28"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2:28"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2:28"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2:28"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2:28"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2:28"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2:28"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2:28"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2:28"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2:28"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2:28"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2:28"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2:28"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2:28"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2:28"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2:28"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2:28"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2:28"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2:28"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2:28"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2:28"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2:28"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2:28"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2:28"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2:28"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2:28"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2:28"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2:28"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2:28"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2:28"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2:28"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2:28"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2:28"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2:28"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2:28"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2:28"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2:28"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2:28"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2:28"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2:28"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2:28"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2:28"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2:28"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2:28"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2:28"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2:28"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2:28"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2:28"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2:28"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2:28"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2:28"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2:28"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2:28"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2:28"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2:28"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2:28"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2:28"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2:28"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2:28"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2:28"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2:28"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2:28"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2:28"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2:28"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2:28"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2:28"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2:28"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2:28"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2:28"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2:28"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2:28"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2:28"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2:28"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2:28"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2:28"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2:28"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2:28"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2:28"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2:28"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2:28"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2:28"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2:28"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2:28"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2:28"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2:28"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2:28"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2:28"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2:28"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2:28"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2:28"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2:28"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2:28"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2:28"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2:28"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2:28"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2:28"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2:28"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2:28"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2:28"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2:28"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2:28"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2:28"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2:28"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2:28"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2:28"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2:28"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2:28"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2:28"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2:28"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2:28"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2:28"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2:28"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2:28"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2:28"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2:28"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2:28"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2:28"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</sheetData>
  <mergeCells count="109">
    <mergeCell ref="AM151:AM152"/>
    <mergeCell ref="AN151:AN152"/>
    <mergeCell ref="B115:B116"/>
    <mergeCell ref="C115:C116"/>
    <mergeCell ref="D115:D116"/>
    <mergeCell ref="E115:E116"/>
    <mergeCell ref="F115:F116"/>
    <mergeCell ref="G115:G116"/>
    <mergeCell ref="AI115:AI116"/>
    <mergeCell ref="AJ115:AJ116"/>
    <mergeCell ref="B133:B134"/>
    <mergeCell ref="C133:C134"/>
    <mergeCell ref="D133:D134"/>
    <mergeCell ref="E133:E134"/>
    <mergeCell ref="F133:F134"/>
    <mergeCell ref="Z115:Z116"/>
    <mergeCell ref="AA115:AA116"/>
    <mergeCell ref="AB115:AB116"/>
    <mergeCell ref="AC115:AC116"/>
    <mergeCell ref="AD115:AD116"/>
    <mergeCell ref="AE115:AE116"/>
    <mergeCell ref="T115:T116"/>
    <mergeCell ref="U115:U116"/>
    <mergeCell ref="V115:V116"/>
    <mergeCell ref="V133:V134"/>
    <mergeCell ref="W133:W134"/>
    <mergeCell ref="X133:X134"/>
    <mergeCell ref="M133:M134"/>
    <mergeCell ref="N133:N134"/>
    <mergeCell ref="O133:O134"/>
    <mergeCell ref="P133:P134"/>
    <mergeCell ref="Q133:Q134"/>
    <mergeCell ref="R133:R134"/>
    <mergeCell ref="G133:G134"/>
    <mergeCell ref="H133:H134"/>
    <mergeCell ref="I133:I134"/>
    <mergeCell ref="J133:J134"/>
    <mergeCell ref="K133:K134"/>
    <mergeCell ref="L133:L134"/>
    <mergeCell ref="S133:S134"/>
    <mergeCell ref="T133:T134"/>
    <mergeCell ref="U133:U134"/>
    <mergeCell ref="AF115:AF116"/>
    <mergeCell ref="AG115:AG116"/>
    <mergeCell ref="AH115:AH116"/>
    <mergeCell ref="S115:S116"/>
    <mergeCell ref="H115:H116"/>
    <mergeCell ref="I115:I116"/>
    <mergeCell ref="J115:J116"/>
    <mergeCell ref="K115:K116"/>
    <mergeCell ref="L115:L116"/>
    <mergeCell ref="M115:M116"/>
    <mergeCell ref="Y115:Y116"/>
    <mergeCell ref="N115:N116"/>
    <mergeCell ref="O115:O116"/>
    <mergeCell ref="P115:P116"/>
    <mergeCell ref="Q115:Q116"/>
    <mergeCell ref="R115:R116"/>
    <mergeCell ref="W115:W116"/>
    <mergeCell ref="X115:X116"/>
    <mergeCell ref="AE133:AE134"/>
    <mergeCell ref="AF133:AF134"/>
    <mergeCell ref="AG133:AG134"/>
    <mergeCell ref="AH133:AH134"/>
    <mergeCell ref="AI133:AI134"/>
    <mergeCell ref="AJ133:AJ134"/>
    <mergeCell ref="Y133:Y134"/>
    <mergeCell ref="Z133:Z134"/>
    <mergeCell ref="AA133:AA134"/>
    <mergeCell ref="AB133:AB134"/>
    <mergeCell ref="AC133:AC134"/>
    <mergeCell ref="AD133:AD134"/>
    <mergeCell ref="H151:H152"/>
    <mergeCell ref="I151:I152"/>
    <mergeCell ref="J151:J152"/>
    <mergeCell ref="K151:K152"/>
    <mergeCell ref="L151:L152"/>
    <mergeCell ref="M151:M152"/>
    <mergeCell ref="B151:B152"/>
    <mergeCell ref="C151:C152"/>
    <mergeCell ref="D151:D152"/>
    <mergeCell ref="E151:E152"/>
    <mergeCell ref="F151:F152"/>
    <mergeCell ref="G151:G152"/>
    <mergeCell ref="T151:T152"/>
    <mergeCell ref="U151:U152"/>
    <mergeCell ref="V151:V152"/>
    <mergeCell ref="W151:W152"/>
    <mergeCell ref="X151:X152"/>
    <mergeCell ref="Y151:Y152"/>
    <mergeCell ref="N151:N152"/>
    <mergeCell ref="O151:O152"/>
    <mergeCell ref="P151:P152"/>
    <mergeCell ref="Q151:Q152"/>
    <mergeCell ref="R151:R152"/>
    <mergeCell ref="S151:S152"/>
    <mergeCell ref="AL151:AL152"/>
    <mergeCell ref="AF151:AF152"/>
    <mergeCell ref="AG151:AG152"/>
    <mergeCell ref="AH151:AH152"/>
    <mergeCell ref="AI151:AI152"/>
    <mergeCell ref="AJ151:AJ152"/>
    <mergeCell ref="AK151:AK152"/>
    <mergeCell ref="Z151:Z152"/>
    <mergeCell ref="AA151:AA152"/>
    <mergeCell ref="AB151:AB152"/>
    <mergeCell ref="AC151:AC152"/>
    <mergeCell ref="AD151:AD152"/>
    <mergeCell ref="AE151:AE152"/>
  </mergeCells>
  <conditionalFormatting sqref="F84:AJ84">
    <cfRule type="dataBar" priority="38">
      <dataBar>
        <cfvo type="min" val="0"/>
        <cfvo type="max" val="0"/>
        <color rgb="FF638EC6"/>
      </dataBar>
    </cfRule>
  </conditionalFormatting>
  <conditionalFormatting sqref="G101:AJ104">
    <cfRule type="cellIs" dxfId="43" priority="35" operator="equal">
      <formula>3</formula>
    </cfRule>
    <cfRule type="cellIs" dxfId="42" priority="36" operator="equal">
      <formula>2</formula>
    </cfRule>
    <cfRule type="cellIs" dxfId="41" priority="37" operator="equal">
      <formula>1</formula>
    </cfRule>
  </conditionalFormatting>
  <conditionalFormatting sqref="F83:AJ83">
    <cfRule type="dataBar" priority="34">
      <dataBar>
        <cfvo type="min" val="0"/>
        <cfvo type="max" val="0"/>
        <color rgb="FF638EC6"/>
      </dataBar>
    </cfRule>
  </conditionalFormatting>
  <conditionalFormatting sqref="F101:AJ104">
    <cfRule type="cellIs" dxfId="40" priority="31" operator="equal">
      <formula>3</formula>
    </cfRule>
    <cfRule type="cellIs" dxfId="39" priority="32" operator="equal">
      <formula>2</formula>
    </cfRule>
    <cfRule type="cellIs" dxfId="38" priority="33" operator="equal">
      <formula>1</formula>
    </cfRule>
  </conditionalFormatting>
  <conditionalFormatting sqref="F101:AJ104">
    <cfRule type="cellIs" dxfId="37" priority="28" operator="equal">
      <formula>3</formula>
    </cfRule>
    <cfRule type="cellIs" dxfId="36" priority="29" operator="equal">
      <formula>2</formula>
    </cfRule>
    <cfRule type="cellIs" dxfId="35" priority="30" operator="equal">
      <formula>1</formula>
    </cfRule>
  </conditionalFormatting>
  <conditionalFormatting sqref="F101:AJ104">
    <cfRule type="cellIs" dxfId="34" priority="25" operator="equal">
      <formula>3</formula>
    </cfRule>
    <cfRule type="cellIs" dxfId="33" priority="26" operator="equal">
      <formula>2</formula>
    </cfRule>
    <cfRule type="cellIs" dxfId="32" priority="27" operator="equal">
      <formula>1</formula>
    </cfRule>
  </conditionalFormatting>
  <conditionalFormatting sqref="F101:AJ104">
    <cfRule type="cellIs" dxfId="31" priority="22" operator="equal">
      <formula>3</formula>
    </cfRule>
    <cfRule type="cellIs" dxfId="30" priority="23" operator="equal">
      <formula>2</formula>
    </cfRule>
    <cfRule type="cellIs" dxfId="29" priority="24" operator="equal">
      <formula>1</formula>
    </cfRule>
  </conditionalFormatting>
  <conditionalFormatting sqref="F75:AJ75">
    <cfRule type="dataBar" priority="21">
      <dataBar>
        <cfvo type="min" val="0"/>
        <cfvo type="max" val="0"/>
        <color rgb="FF63C384"/>
      </dataBar>
    </cfRule>
  </conditionalFormatting>
  <conditionalFormatting sqref="F105:AJ105">
    <cfRule type="containsText" dxfId="28" priority="17" operator="containsText" text="OFF">
      <formula>NOT(ISERROR(SEARCH("OFF",F105)))</formula>
    </cfRule>
    <cfRule type="containsText" dxfId="27" priority="18" operator="containsText" text="NFI&amp;HNI">
      <formula>NOT(ISERROR(SEARCH("NFI&amp;HNI",F105)))</formula>
    </cfRule>
    <cfRule type="containsText" dxfId="26" priority="20" operator="containsText" text="NFI">
      <formula>NOT(ISERROR(SEARCH("NFI",F105)))</formula>
    </cfRule>
    <cfRule type="containsText" dxfId="25" priority="19" operator="containsText" text="HNI">
      <formula>NOT(ISERROR(SEARCH("HNI",F105)))</formula>
    </cfRule>
  </conditionalFormatting>
  <conditionalFormatting sqref="E107">
    <cfRule type="containsText" dxfId="24" priority="13" operator="containsText" text="OFF">
      <formula>NOT(ISERROR(SEARCH("OFF",E107)))</formula>
    </cfRule>
    <cfRule type="containsText" dxfId="23" priority="14" operator="containsText" text="NFI&amp;HNI">
      <formula>NOT(ISERROR(SEARCH("NFI&amp;HNI",E107)))</formula>
    </cfRule>
    <cfRule type="containsText" dxfId="22" priority="15" operator="containsText" text="HNI">
      <formula>NOT(ISERROR(SEARCH("HNI",E107)))</formula>
    </cfRule>
    <cfRule type="containsText" dxfId="21" priority="16" operator="containsText" text="NFI">
      <formula>NOT(ISERROR(SEARCH("NFI",E107)))</formula>
    </cfRule>
  </conditionalFormatting>
  <conditionalFormatting sqref="E108">
    <cfRule type="containsText" dxfId="20" priority="9" operator="containsText" text="OFF">
      <formula>NOT(ISERROR(SEARCH("OFF",E108)))</formula>
    </cfRule>
    <cfRule type="containsText" dxfId="19" priority="10" operator="containsText" text="NFI&amp;HNI">
      <formula>NOT(ISERROR(SEARCH("NFI&amp;HNI",E108)))</formula>
    </cfRule>
    <cfRule type="containsText" dxfId="18" priority="11" operator="containsText" text="HNI">
      <formula>NOT(ISERROR(SEARCH("HNI",E108)))</formula>
    </cfRule>
    <cfRule type="containsText" dxfId="17" priority="12" operator="containsText" text="NFI">
      <formula>NOT(ISERROR(SEARCH("NFI",E108)))</formula>
    </cfRule>
  </conditionalFormatting>
  <conditionalFormatting sqref="E110">
    <cfRule type="containsText" dxfId="16" priority="5" operator="containsText" text="OFF">
      <formula>NOT(ISERROR(SEARCH("OFF",E110)))</formula>
    </cfRule>
    <cfRule type="containsText" dxfId="15" priority="6" operator="containsText" text="NFI&amp;HNI">
      <formula>NOT(ISERROR(SEARCH("NFI&amp;HNI",E110)))</formula>
    </cfRule>
    <cfRule type="containsText" dxfId="14" priority="7" operator="containsText" text="HNI">
      <formula>NOT(ISERROR(SEARCH("HNI",E110)))</formula>
    </cfRule>
    <cfRule type="containsText" dxfId="13" priority="8" operator="containsText" text="NFI">
      <formula>NOT(ISERROR(SEARCH("NFI",E110)))</formula>
    </cfRule>
  </conditionalFormatting>
  <conditionalFormatting sqref="E109">
    <cfRule type="containsText" dxfId="12" priority="1" operator="containsText" text="OFF">
      <formula>NOT(ISERROR(SEARCH("OFF",E109)))</formula>
    </cfRule>
    <cfRule type="containsText" dxfId="11" priority="2" operator="containsText" text="NFI&amp;HNI">
      <formula>NOT(ISERROR(SEARCH("NFI&amp;HNI",E109)))</formula>
    </cfRule>
    <cfRule type="containsText" dxfId="10" priority="3" operator="containsText" text="HNI">
      <formula>NOT(ISERROR(SEARCH("HNI",E109)))</formula>
    </cfRule>
    <cfRule type="containsText" dxfId="9" priority="4" operator="containsText" text="NFI">
      <formula>NOT(ISERROR(SEARCH("NFI",E109)))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662"/>
  <sheetViews>
    <sheetView topLeftCell="Z128" zoomScale="70" zoomScaleNormal="70" workbookViewId="0">
      <selection activeCell="G145" sqref="G145"/>
    </sheetView>
  </sheetViews>
  <sheetFormatPr defaultColWidth="9.140625" defaultRowHeight="15" outlineLevelRow="3"/>
  <cols>
    <col min="1" max="1" width="9.140625" style="1"/>
    <col min="2" max="2" width="61.85546875" style="14" customWidth="1"/>
    <col min="3" max="3" width="15.5703125" style="14" customWidth="1"/>
    <col min="4" max="17" width="20.7109375" style="15" customWidth="1"/>
    <col min="18" max="18" width="17.7109375" style="15" customWidth="1"/>
    <col min="19" max="21" width="17.7109375" style="14" customWidth="1"/>
    <col min="22" max="37" width="17.7109375" style="1" customWidth="1"/>
    <col min="38" max="38" width="12.5703125" style="1" bestFit="1" customWidth="1"/>
    <col min="39" max="16384" width="9.140625" style="1"/>
  </cols>
  <sheetData>
    <row r="1" spans="2:36" outlineLevel="1">
      <c r="B1" s="16"/>
      <c r="C1" s="16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2:36" outlineLevel="1">
      <c r="B2" s="43" t="s">
        <v>35</v>
      </c>
      <c r="C2" s="43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36" outlineLevel="1">
      <c r="B3" s="16"/>
      <c r="C3" s="16"/>
      <c r="D3" s="20"/>
      <c r="E3" s="20"/>
      <c r="F3" s="80" t="s">
        <v>56</v>
      </c>
      <c r="G3" s="80" t="s">
        <v>57</v>
      </c>
      <c r="H3" s="80" t="s">
        <v>58</v>
      </c>
      <c r="I3" s="80" t="s">
        <v>59</v>
      </c>
      <c r="J3" s="80" t="s">
        <v>60</v>
      </c>
      <c r="K3" s="80" t="s">
        <v>61</v>
      </c>
      <c r="L3" s="80" t="s">
        <v>55</v>
      </c>
      <c r="M3" s="80" t="s">
        <v>56</v>
      </c>
      <c r="N3" s="80" t="s">
        <v>57</v>
      </c>
      <c r="O3" s="80" t="s">
        <v>58</v>
      </c>
      <c r="P3" s="80" t="s">
        <v>59</v>
      </c>
      <c r="Q3" s="80" t="s">
        <v>60</v>
      </c>
      <c r="R3" s="80" t="s">
        <v>61</v>
      </c>
      <c r="S3" s="80" t="s">
        <v>55</v>
      </c>
      <c r="T3" s="80" t="s">
        <v>56</v>
      </c>
      <c r="U3" s="80" t="s">
        <v>57</v>
      </c>
      <c r="V3" s="80" t="s">
        <v>58</v>
      </c>
      <c r="W3" s="80" t="s">
        <v>59</v>
      </c>
      <c r="X3" s="80" t="s">
        <v>60</v>
      </c>
      <c r="Y3" s="80" t="s">
        <v>61</v>
      </c>
      <c r="Z3" s="80" t="s">
        <v>55</v>
      </c>
      <c r="AA3" s="80" t="s">
        <v>56</v>
      </c>
      <c r="AB3" s="80" t="s">
        <v>57</v>
      </c>
      <c r="AC3" s="80" t="s">
        <v>58</v>
      </c>
      <c r="AD3" s="80" t="s">
        <v>59</v>
      </c>
      <c r="AE3" s="80" t="s">
        <v>60</v>
      </c>
      <c r="AF3" s="80" t="s">
        <v>61</v>
      </c>
      <c r="AG3" s="80" t="s">
        <v>55</v>
      </c>
      <c r="AH3" s="80" t="s">
        <v>56</v>
      </c>
      <c r="AI3" s="80" t="s">
        <v>57</v>
      </c>
      <c r="AJ3" s="80"/>
    </row>
    <row r="4" spans="2:36" outlineLevel="1">
      <c r="B4" s="44" t="s">
        <v>1</v>
      </c>
      <c r="C4" s="44" t="s">
        <v>18</v>
      </c>
      <c r="D4" s="45" t="s">
        <v>0</v>
      </c>
      <c r="E4" s="45">
        <v>31</v>
      </c>
      <c r="F4" s="45">
        <v>1</v>
      </c>
      <c r="G4" s="45">
        <v>2</v>
      </c>
      <c r="H4" s="45">
        <v>3</v>
      </c>
      <c r="I4" s="45">
        <v>4</v>
      </c>
      <c r="J4" s="45">
        <v>5</v>
      </c>
      <c r="K4" s="45">
        <v>6</v>
      </c>
      <c r="L4" s="45">
        <v>7</v>
      </c>
      <c r="M4" s="45">
        <v>8</v>
      </c>
      <c r="N4" s="45">
        <v>9</v>
      </c>
      <c r="O4" s="45">
        <v>10</v>
      </c>
      <c r="P4" s="45">
        <v>11</v>
      </c>
      <c r="Q4" s="45">
        <v>12</v>
      </c>
      <c r="R4" s="45">
        <v>13</v>
      </c>
      <c r="S4" s="45">
        <v>14</v>
      </c>
      <c r="T4" s="45">
        <v>15</v>
      </c>
      <c r="U4" s="45">
        <v>16</v>
      </c>
      <c r="V4" s="45">
        <v>17</v>
      </c>
      <c r="W4" s="45">
        <v>18</v>
      </c>
      <c r="X4" s="45">
        <v>19</v>
      </c>
      <c r="Y4" s="45">
        <v>20</v>
      </c>
      <c r="Z4" s="45">
        <v>21</v>
      </c>
      <c r="AA4" s="45">
        <v>22</v>
      </c>
      <c r="AB4" s="45">
        <v>23</v>
      </c>
      <c r="AC4" s="45">
        <v>24</v>
      </c>
      <c r="AD4" s="45">
        <v>25</v>
      </c>
      <c r="AE4" s="45">
        <v>26</v>
      </c>
      <c r="AF4" s="45">
        <v>27</v>
      </c>
      <c r="AG4" s="45">
        <v>28</v>
      </c>
      <c r="AH4" s="45">
        <v>29</v>
      </c>
      <c r="AI4" s="45">
        <v>30</v>
      </c>
      <c r="AJ4" s="45">
        <v>31</v>
      </c>
    </row>
    <row r="5" spans="2:36" outlineLevel="1">
      <c r="B5" s="34" t="str">
        <f>'STEAM &amp; GAS BALANCE'!$B$3</f>
        <v xml:space="preserve">PLANT STEAM HEADER </v>
      </c>
      <c r="C5" s="34"/>
      <c r="D5" s="46"/>
      <c r="E5" s="47">
        <f>'MARET 2020'!AJ12</f>
        <v>11942113</v>
      </c>
      <c r="F5" s="47">
        <f>'[1]2018-2019-2020'!AHM4</f>
        <v>11952949</v>
      </c>
      <c r="G5" s="47">
        <f>'[1]2018-2019-2020'!AHN4</f>
        <v>11959414</v>
      </c>
      <c r="H5" s="47">
        <f>'[1]2018-2019-2020'!AHO4</f>
        <v>11966160</v>
      </c>
      <c r="I5" s="47">
        <f>'[1]2018-2019-2020'!AHP4</f>
        <v>0</v>
      </c>
      <c r="J5" s="47">
        <f>'[1]2018-2019-2020'!AHQ4</f>
        <v>0</v>
      </c>
      <c r="K5" s="47">
        <f>'[1]2018-2019-2020'!AHR4</f>
        <v>11979788</v>
      </c>
      <c r="L5" s="47">
        <f>'[1]2018-2019-2020'!AHS4</f>
        <v>11997495</v>
      </c>
      <c r="M5" s="47">
        <f>'[1]2018-2019-2020'!AHT4</f>
        <v>12009223</v>
      </c>
      <c r="N5" s="47">
        <f>'[1]2018-2019-2020'!AHU4</f>
        <v>12018282</v>
      </c>
      <c r="O5" s="47">
        <f>'[1]2018-2019-2020'!AHV4</f>
        <v>0</v>
      </c>
      <c r="P5" s="47">
        <f>'[1]2018-2019-2020'!AHW4</f>
        <v>0</v>
      </c>
      <c r="Q5" s="47">
        <f>'[1]2018-2019-2020'!AHX4</f>
        <v>12033573</v>
      </c>
      <c r="R5" s="47">
        <f>'[1]2018-2019-2020'!AHY4</f>
        <v>12045595</v>
      </c>
      <c r="S5" s="47">
        <f>'[1]2018-2019-2020'!AHZ4</f>
        <v>12066850</v>
      </c>
      <c r="T5" s="47">
        <f>'[1]2018-2019-2020'!AIA4</f>
        <v>12079600</v>
      </c>
      <c r="U5" s="47">
        <f>'[1]2018-2019-2020'!AIB4</f>
        <v>12091955</v>
      </c>
      <c r="V5" s="47">
        <f>'[1]2018-2019-2020'!AIC4</f>
        <v>12101379</v>
      </c>
      <c r="W5" s="47">
        <f>'[1]2018-2019-2020'!AID4</f>
        <v>0</v>
      </c>
      <c r="X5" s="47">
        <f>'[1]2018-2019-2020'!AIE4</f>
        <v>0</v>
      </c>
      <c r="Y5" s="47">
        <f>'[1]2018-2019-2020'!AIF4</f>
        <v>12122843</v>
      </c>
      <c r="Z5" s="47">
        <f>'[1]2018-2019-2020'!AIG4</f>
        <v>12138359</v>
      </c>
      <c r="AA5" s="47">
        <f>'[1]2018-2019-2020'!AIH4</f>
        <v>12147728</v>
      </c>
      <c r="AB5" s="47">
        <f>'[1]2018-2019-2020'!AII4</f>
        <v>12150879</v>
      </c>
      <c r="AC5" s="47">
        <f>'[1]2018-2019-2020'!AIJ4</f>
        <v>0</v>
      </c>
      <c r="AD5" s="47">
        <f>'[1]2018-2019-2020'!AIK4</f>
        <v>0</v>
      </c>
      <c r="AE5" s="47">
        <f>'[1]2018-2019-2020'!AIL4</f>
        <v>0</v>
      </c>
      <c r="AF5" s="47">
        <f>'[1]2018-2019-2020'!AIM4</f>
        <v>12169095</v>
      </c>
      <c r="AG5" s="47">
        <f>'[1]2018-2019-2020'!AIN4</f>
        <v>12182156</v>
      </c>
      <c r="AH5" s="47">
        <f>'[1]2018-2019-2020'!AIO4</f>
        <v>12193883</v>
      </c>
      <c r="AI5" s="47">
        <f>'[1]2018-2019-2020'!AIP4</f>
        <v>12194435</v>
      </c>
      <c r="AJ5" s="47"/>
    </row>
    <row r="6" spans="2:36" outlineLevel="1">
      <c r="B6" s="34" t="str">
        <f>'STEAM &amp; GAS BALANCE'!$C$3</f>
        <v>HNI STEAM PRODUKSI (RUBY)</v>
      </c>
      <c r="C6" s="34"/>
      <c r="D6" s="46"/>
      <c r="E6" s="47">
        <f>'MARET 2020'!AJ13</f>
        <v>2165400</v>
      </c>
      <c r="F6" s="47">
        <f>'[1]2018-2019-2020'!AHM5</f>
        <v>2172259</v>
      </c>
      <c r="G6" s="47">
        <f>'[1]2018-2019-2020'!AHN5</f>
        <v>2177161</v>
      </c>
      <c r="H6" s="47">
        <f>'[1]2018-2019-2020'!AHO5</f>
        <v>2185456</v>
      </c>
      <c r="I6" s="47">
        <f>'[1]2018-2019-2020'!AHP5</f>
        <v>0</v>
      </c>
      <c r="J6" s="47">
        <f>'[1]2018-2019-2020'!AHQ5</f>
        <v>0</v>
      </c>
      <c r="K6" s="47">
        <f>'[1]2018-2019-2020'!AHR5</f>
        <v>2191003</v>
      </c>
      <c r="L6" s="47">
        <f>'[1]2018-2019-2020'!AHS5</f>
        <v>2197141</v>
      </c>
      <c r="M6" s="47">
        <f>'[1]2018-2019-2020'!AHT5</f>
        <v>2204286</v>
      </c>
      <c r="N6" s="47">
        <f>'[1]2018-2019-2020'!AHU5</f>
        <v>2204286</v>
      </c>
      <c r="O6" s="47">
        <f>'[1]2018-2019-2020'!AHV5</f>
        <v>0</v>
      </c>
      <c r="P6" s="47">
        <f>'[1]2018-2019-2020'!AHW5</f>
        <v>0</v>
      </c>
      <c r="Q6" s="47">
        <f>'[1]2018-2019-2020'!AHX5</f>
        <v>2218054</v>
      </c>
      <c r="R6" s="47">
        <f>'[1]2018-2019-2020'!AHY5</f>
        <v>2226050</v>
      </c>
      <c r="S6" s="47">
        <f>'[1]2018-2019-2020'!AHZ5</f>
        <v>2233676</v>
      </c>
      <c r="T6" s="47">
        <f>'[1]2018-2019-2020'!AIA5</f>
        <v>2240509</v>
      </c>
      <c r="U6" s="47">
        <f>'[1]2018-2019-2020'!AIB5</f>
        <v>2246576</v>
      </c>
      <c r="V6" s="47">
        <f>'[1]2018-2019-2020'!AIC5</f>
        <v>2246576</v>
      </c>
      <c r="W6" s="47">
        <f>'[1]2018-2019-2020'!AID5</f>
        <v>0</v>
      </c>
      <c r="X6" s="47">
        <f>'[1]2018-2019-2020'!AIE5</f>
        <v>0</v>
      </c>
      <c r="Y6" s="47">
        <f>'[1]2018-2019-2020'!AIF5</f>
        <v>2260758</v>
      </c>
      <c r="Z6" s="47">
        <f>'[1]2018-2019-2020'!AIG5</f>
        <v>2267844</v>
      </c>
      <c r="AA6" s="47">
        <f>'[1]2018-2019-2020'!AIH5</f>
        <v>2275192</v>
      </c>
      <c r="AB6" s="47">
        <f>'[1]2018-2019-2020'!AII5</f>
        <v>2278648</v>
      </c>
      <c r="AC6" s="47">
        <f>'[1]2018-2019-2020'!AIJ5</f>
        <v>0</v>
      </c>
      <c r="AD6" s="47">
        <f>'[1]2018-2019-2020'!AIK5</f>
        <v>0</v>
      </c>
      <c r="AE6" s="47">
        <f>'[1]2018-2019-2020'!AIL5</f>
        <v>0</v>
      </c>
      <c r="AF6" s="47">
        <f>'[1]2018-2019-2020'!AIM5</f>
        <v>2285940</v>
      </c>
      <c r="AG6" s="47">
        <f>'[1]2018-2019-2020'!AIN5</f>
        <v>2294391</v>
      </c>
      <c r="AH6" s="47">
        <f>'[1]2018-2019-2020'!AIO5</f>
        <v>2301661</v>
      </c>
      <c r="AI6" s="47">
        <f>'[1]2018-2019-2020'!AIP5</f>
        <v>2305001</v>
      </c>
      <c r="AJ6" s="47"/>
    </row>
    <row r="7" spans="2:36" outlineLevel="1">
      <c r="B7" s="34" t="str">
        <f>'STEAM &amp; GAS BALANCE'!$B$5</f>
        <v>HNI STEAM PRODUKSI (RETORT)</v>
      </c>
      <c r="C7" s="34"/>
      <c r="D7" s="46"/>
      <c r="E7" s="47">
        <f>'MARET 2020'!AJ14</f>
        <v>435082</v>
      </c>
      <c r="F7" s="47">
        <f>'[1]2018-2019-2020'!AHM6</f>
        <v>435712</v>
      </c>
      <c r="G7" s="47">
        <f>'[1]2018-2019-2020'!AHN6</f>
        <v>436413</v>
      </c>
      <c r="H7" s="47">
        <f>'[1]2018-2019-2020'!AHO6</f>
        <v>437236</v>
      </c>
      <c r="I7" s="47">
        <f>'[1]2018-2019-2020'!AHP6</f>
        <v>0</v>
      </c>
      <c r="J7" s="47">
        <f>'[1]2018-2019-2020'!AHQ6</f>
        <v>0</v>
      </c>
      <c r="K7" s="47">
        <f>'[1]2018-2019-2020'!AHR6</f>
        <v>437976</v>
      </c>
      <c r="L7" s="47">
        <f>'[1]2018-2019-2020'!AHS6</f>
        <v>438746</v>
      </c>
      <c r="M7" s="47">
        <f>'[1]2018-2019-2020'!AHT6</f>
        <v>439476</v>
      </c>
      <c r="N7" s="47">
        <f>'[1]2018-2019-2020'!AHU6</f>
        <v>440331</v>
      </c>
      <c r="O7" s="47">
        <f>'[1]2018-2019-2020'!AHV6</f>
        <v>0</v>
      </c>
      <c r="P7" s="47">
        <f>'[1]2018-2019-2020'!AHW6</f>
        <v>0</v>
      </c>
      <c r="Q7" s="47">
        <f>'[1]2018-2019-2020'!AHX6</f>
        <v>440333</v>
      </c>
      <c r="R7" s="47">
        <f>'[1]2018-2019-2020'!AHY6</f>
        <v>441047</v>
      </c>
      <c r="S7" s="47">
        <f>'[1]2018-2019-2020'!AHZ6</f>
        <v>441916</v>
      </c>
      <c r="T7" s="47">
        <f>'[1]2018-2019-2020'!AIA6</f>
        <v>442672</v>
      </c>
      <c r="U7" s="47">
        <f>'[1]2018-2019-2020'!AIB6</f>
        <v>443485</v>
      </c>
      <c r="V7" s="47">
        <f>'[1]2018-2019-2020'!AIC6</f>
        <v>444051</v>
      </c>
      <c r="W7" s="47">
        <f>'[1]2018-2019-2020'!AID6</f>
        <v>0</v>
      </c>
      <c r="X7" s="47">
        <f>'[1]2018-2019-2020'!AIE6</f>
        <v>0</v>
      </c>
      <c r="Y7" s="47">
        <f>'[1]2018-2019-2020'!AIF6</f>
        <v>444672</v>
      </c>
      <c r="Z7" s="47">
        <f>'[1]2018-2019-2020'!AIG6</f>
        <v>445560</v>
      </c>
      <c r="AA7" s="47">
        <f>'[1]2018-2019-2020'!AIH6</f>
        <v>446361</v>
      </c>
      <c r="AB7" s="47">
        <f>'[1]2018-2019-2020'!AII6</f>
        <v>447107</v>
      </c>
      <c r="AC7" s="47">
        <f>'[1]2018-2019-2020'!AIJ6</f>
        <v>0</v>
      </c>
      <c r="AD7" s="47">
        <f>'[1]2018-2019-2020'!AIK6</f>
        <v>0</v>
      </c>
      <c r="AE7" s="47">
        <f>'[1]2018-2019-2020'!AIL6</f>
        <v>0</v>
      </c>
      <c r="AF7" s="47">
        <f>'[1]2018-2019-2020'!AIM6</f>
        <v>447798</v>
      </c>
      <c r="AG7" s="47">
        <f>'[1]2018-2019-2020'!AIN6</f>
        <v>448608</v>
      </c>
      <c r="AH7" s="47">
        <f>'[1]2018-2019-2020'!AIO6</f>
        <v>449370</v>
      </c>
      <c r="AI7" s="47">
        <f>'[1]2018-2019-2020'!AIP6</f>
        <v>449896</v>
      </c>
      <c r="AJ7" s="47"/>
    </row>
    <row r="8" spans="2:36" outlineLevel="1">
      <c r="B8" s="34" t="str">
        <f>'STEAM &amp; GAS BALANCE'!$B$6</f>
        <v>HNI STEAM PRODUKSI (GREEK)</v>
      </c>
      <c r="C8" s="34"/>
      <c r="D8" s="46"/>
      <c r="E8" s="47">
        <f>'MARET 2020'!AJ15</f>
        <v>249063</v>
      </c>
      <c r="F8" s="47">
        <f>'[1]2018-2019-2020'!AHM7</f>
        <v>249165</v>
      </c>
      <c r="G8" s="47">
        <f>'[1]2018-2019-2020'!AHN7</f>
        <v>249279</v>
      </c>
      <c r="H8" s="47">
        <f>'[1]2018-2019-2020'!AHO7</f>
        <v>249389</v>
      </c>
      <c r="I8" s="47">
        <f>'[1]2018-2019-2020'!AHP7</f>
        <v>0</v>
      </c>
      <c r="J8" s="47">
        <f>'[1]2018-2019-2020'!AHQ7</f>
        <v>0</v>
      </c>
      <c r="K8" s="47">
        <f>'[1]2018-2019-2020'!AHR7</f>
        <v>249518</v>
      </c>
      <c r="L8" s="47">
        <f>'[1]2018-2019-2020'!AHS7</f>
        <v>249652</v>
      </c>
      <c r="M8" s="47">
        <f>'[1]2018-2019-2020'!AHT7</f>
        <v>249741</v>
      </c>
      <c r="N8" s="47">
        <f>'[1]2018-2019-2020'!AHU7</f>
        <v>249846</v>
      </c>
      <c r="O8" s="47">
        <f>'[1]2018-2019-2020'!AHV7</f>
        <v>0</v>
      </c>
      <c r="P8" s="47">
        <f>'[1]2018-2019-2020'!AHW7</f>
        <v>0</v>
      </c>
      <c r="Q8" s="47">
        <f>'[1]2018-2019-2020'!AHX7</f>
        <v>249847</v>
      </c>
      <c r="R8" s="47">
        <f>'[1]2018-2019-2020'!AHY7</f>
        <v>249951</v>
      </c>
      <c r="S8" s="47">
        <f>'[1]2018-2019-2020'!AHZ7</f>
        <v>250079</v>
      </c>
      <c r="T8" s="47">
        <f>'[1]2018-2019-2020'!AIA7</f>
        <v>250198</v>
      </c>
      <c r="U8" s="47">
        <f>'[1]2018-2019-2020'!AIB7</f>
        <v>250349</v>
      </c>
      <c r="V8" s="47">
        <f>'[1]2018-2019-2020'!AIC7</f>
        <v>250458</v>
      </c>
      <c r="W8" s="47">
        <f>'[1]2018-2019-2020'!AID7</f>
        <v>0</v>
      </c>
      <c r="X8" s="47">
        <f>'[1]2018-2019-2020'!AIE7</f>
        <v>0</v>
      </c>
      <c r="Y8" s="47">
        <f>'[1]2018-2019-2020'!AIF7</f>
        <v>250756</v>
      </c>
      <c r="Z8" s="47">
        <f>'[1]2018-2019-2020'!AIG7</f>
        <v>250899</v>
      </c>
      <c r="AA8" s="47">
        <f>'[1]2018-2019-2020'!AIH7</f>
        <v>251238</v>
      </c>
      <c r="AB8" s="47">
        <f>'[1]2018-2019-2020'!AII7</f>
        <v>251411</v>
      </c>
      <c r="AC8" s="47">
        <f>'[1]2018-2019-2020'!AIJ7</f>
        <v>0</v>
      </c>
      <c r="AD8" s="47">
        <f>'[1]2018-2019-2020'!AIK7</f>
        <v>0</v>
      </c>
      <c r="AE8" s="47">
        <f>'[1]2018-2019-2020'!AIL7</f>
        <v>0</v>
      </c>
      <c r="AF8" s="47">
        <f>'[1]2018-2019-2020'!AIM7</f>
        <v>251535</v>
      </c>
      <c r="AG8" s="47">
        <f>'[1]2018-2019-2020'!AIN7</f>
        <v>251669</v>
      </c>
      <c r="AH8" s="47">
        <f>'[1]2018-2019-2020'!AIO7</f>
        <v>251826</v>
      </c>
      <c r="AI8" s="47">
        <f>'[1]2018-2019-2020'!AIP7</f>
        <v>251893</v>
      </c>
      <c r="AJ8" s="47"/>
    </row>
    <row r="9" spans="2:36" outlineLevel="1">
      <c r="B9" s="34" t="str">
        <f>'STEAM &amp; GAS BALANCE'!$B$4</f>
        <v>PLANT CONDENSATE HEADER</v>
      </c>
      <c r="C9" s="34"/>
      <c r="D9" s="46"/>
      <c r="E9" s="47">
        <f>'MARET 2020'!AJ16</f>
        <v>7568</v>
      </c>
      <c r="F9" s="47">
        <f>'[1]2018-2019-2020'!AHM8</f>
        <v>7580</v>
      </c>
      <c r="G9" s="47">
        <f>'[1]2018-2019-2020'!AHN8</f>
        <v>7591</v>
      </c>
      <c r="H9" s="47">
        <f>'[1]2018-2019-2020'!AHO8</f>
        <v>7602</v>
      </c>
      <c r="I9" s="47">
        <f>'[1]2018-2019-2020'!AHP8</f>
        <v>0</v>
      </c>
      <c r="J9" s="47">
        <f>'[1]2018-2019-2020'!AHQ8</f>
        <v>0</v>
      </c>
      <c r="K9" s="47">
        <f>'[1]2018-2019-2020'!AHR8</f>
        <v>7619</v>
      </c>
      <c r="L9" s="47">
        <f>'[1]2018-2019-2020'!AHS8</f>
        <v>7635</v>
      </c>
      <c r="M9" s="47">
        <f>'[1]2018-2019-2020'!AHT8</f>
        <v>0</v>
      </c>
      <c r="N9" s="47">
        <f>'[1]2018-2019-2020'!AHU8</f>
        <v>7637</v>
      </c>
      <c r="O9" s="47">
        <f>'[1]2018-2019-2020'!AHV8</f>
        <v>0</v>
      </c>
      <c r="P9" s="47">
        <f>'[1]2018-2019-2020'!AHW8</f>
        <v>0</v>
      </c>
      <c r="Q9" s="47">
        <f>'[1]2018-2019-2020'!AHX8</f>
        <v>7637</v>
      </c>
      <c r="R9" s="47">
        <f>'[1]2018-2019-2020'!AHY8</f>
        <v>7637</v>
      </c>
      <c r="S9" s="47">
        <f>'[1]2018-2019-2020'!AHZ8</f>
        <v>7637</v>
      </c>
      <c r="T9" s="47">
        <f>'[1]2018-2019-2020'!AIA8</f>
        <v>7637</v>
      </c>
      <c r="U9" s="47">
        <f>'[1]2018-2019-2020'!AIB8</f>
        <v>7637</v>
      </c>
      <c r="V9" s="47">
        <f>'[1]2018-2019-2020'!AIC8</f>
        <v>7637</v>
      </c>
      <c r="W9" s="47">
        <f>'[1]2018-2019-2020'!AID8</f>
        <v>0</v>
      </c>
      <c r="X9" s="47">
        <f>'[1]2018-2019-2020'!AIE8</f>
        <v>0</v>
      </c>
      <c r="Y9" s="47">
        <f>'[1]2018-2019-2020'!AIF8</f>
        <v>7638</v>
      </c>
      <c r="Z9" s="47">
        <f>'[1]2018-2019-2020'!AIG8</f>
        <v>7638</v>
      </c>
      <c r="AA9" s="47">
        <f>'[1]2018-2019-2020'!AIH8</f>
        <v>7638</v>
      </c>
      <c r="AB9" s="47">
        <f>'[1]2018-2019-2020'!AII8</f>
        <v>7638</v>
      </c>
      <c r="AC9" s="47">
        <f>'[1]2018-2019-2020'!AIJ8</f>
        <v>0</v>
      </c>
      <c r="AD9" s="47">
        <f>'[1]2018-2019-2020'!AIK8</f>
        <v>0</v>
      </c>
      <c r="AE9" s="47">
        <f>'[1]2018-2019-2020'!AIL8</f>
        <v>0</v>
      </c>
      <c r="AF9" s="47">
        <f>'[1]2018-2019-2020'!AIM8</f>
        <v>7638</v>
      </c>
      <c r="AG9" s="47">
        <f>'[1]2018-2019-2020'!AIN8</f>
        <v>7638</v>
      </c>
      <c r="AH9" s="47">
        <f>'[1]2018-2019-2020'!AIO8</f>
        <v>7638</v>
      </c>
      <c r="AI9" s="47">
        <f>'[1]2018-2019-2020'!AIP8</f>
        <v>7638</v>
      </c>
      <c r="AJ9" s="47"/>
    </row>
    <row r="10" spans="2:36" outlineLevel="1"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</row>
    <row r="11" spans="2:36" outlineLevel="1">
      <c r="B11" s="44" t="s">
        <v>1</v>
      </c>
      <c r="C11" s="44" t="s">
        <v>18</v>
      </c>
      <c r="D11" s="45" t="s">
        <v>0</v>
      </c>
      <c r="E11" s="45">
        <v>31</v>
      </c>
      <c r="F11" s="45">
        <v>1</v>
      </c>
      <c r="G11" s="45">
        <v>2</v>
      </c>
      <c r="H11" s="45">
        <v>3</v>
      </c>
      <c r="I11" s="45">
        <v>4</v>
      </c>
      <c r="J11" s="45">
        <v>5</v>
      </c>
      <c r="K11" s="45">
        <v>6</v>
      </c>
      <c r="L11" s="45">
        <v>7</v>
      </c>
      <c r="M11" s="45">
        <v>8</v>
      </c>
      <c r="N11" s="45">
        <v>9</v>
      </c>
      <c r="O11" s="45">
        <v>10</v>
      </c>
      <c r="P11" s="45">
        <v>11</v>
      </c>
      <c r="Q11" s="45">
        <v>12</v>
      </c>
      <c r="R11" s="45">
        <v>13</v>
      </c>
      <c r="S11" s="45">
        <v>14</v>
      </c>
      <c r="T11" s="45">
        <v>15</v>
      </c>
      <c r="U11" s="45">
        <v>16</v>
      </c>
      <c r="V11" s="45">
        <v>17</v>
      </c>
      <c r="W11" s="45">
        <v>18</v>
      </c>
      <c r="X11" s="45">
        <v>19</v>
      </c>
      <c r="Y11" s="45">
        <v>20</v>
      </c>
      <c r="Z11" s="45">
        <v>21</v>
      </c>
      <c r="AA11" s="45">
        <v>22</v>
      </c>
      <c r="AB11" s="45">
        <v>23</v>
      </c>
      <c r="AC11" s="45">
        <v>24</v>
      </c>
      <c r="AD11" s="45">
        <v>25</v>
      </c>
      <c r="AE11" s="45">
        <v>26</v>
      </c>
      <c r="AF11" s="45">
        <v>27</v>
      </c>
      <c r="AG11" s="45">
        <v>28</v>
      </c>
      <c r="AH11" s="45">
        <v>29</v>
      </c>
      <c r="AI11" s="45">
        <v>30</v>
      </c>
      <c r="AJ11" s="45">
        <v>31</v>
      </c>
    </row>
    <row r="12" spans="2:36" outlineLevel="1">
      <c r="B12" s="34" t="str">
        <f>'STEAM &amp; GAS BALANCE'!$B$3</f>
        <v xml:space="preserve">PLANT STEAM HEADER </v>
      </c>
      <c r="C12" s="34"/>
      <c r="D12" s="46"/>
      <c r="E12" s="46">
        <f>E5</f>
        <v>11942113</v>
      </c>
      <c r="F12" s="46">
        <f t="shared" ref="F12:AJ16" si="0">IF(F5=0,E12,F5)</f>
        <v>11952949</v>
      </c>
      <c r="G12" s="46">
        <f t="shared" si="0"/>
        <v>11959414</v>
      </c>
      <c r="H12" s="46">
        <f t="shared" si="0"/>
        <v>11966160</v>
      </c>
      <c r="I12" s="46">
        <f t="shared" si="0"/>
        <v>11966160</v>
      </c>
      <c r="J12" s="46">
        <f t="shared" si="0"/>
        <v>11966160</v>
      </c>
      <c r="K12" s="46">
        <f t="shared" si="0"/>
        <v>11979788</v>
      </c>
      <c r="L12" s="46">
        <f t="shared" si="0"/>
        <v>11997495</v>
      </c>
      <c r="M12" s="46">
        <f t="shared" si="0"/>
        <v>12009223</v>
      </c>
      <c r="N12" s="46">
        <f t="shared" si="0"/>
        <v>12018282</v>
      </c>
      <c r="O12" s="46">
        <f t="shared" si="0"/>
        <v>12018282</v>
      </c>
      <c r="P12" s="46">
        <f t="shared" si="0"/>
        <v>12018282</v>
      </c>
      <c r="Q12" s="46">
        <f t="shared" si="0"/>
        <v>12033573</v>
      </c>
      <c r="R12" s="46">
        <f t="shared" si="0"/>
        <v>12045595</v>
      </c>
      <c r="S12" s="46">
        <f t="shared" si="0"/>
        <v>12066850</v>
      </c>
      <c r="T12" s="46">
        <f t="shared" si="0"/>
        <v>12079600</v>
      </c>
      <c r="U12" s="46">
        <f t="shared" si="0"/>
        <v>12091955</v>
      </c>
      <c r="V12" s="46">
        <f t="shared" si="0"/>
        <v>12101379</v>
      </c>
      <c r="W12" s="46">
        <f t="shared" si="0"/>
        <v>12101379</v>
      </c>
      <c r="X12" s="46">
        <f t="shared" si="0"/>
        <v>12101379</v>
      </c>
      <c r="Y12" s="46">
        <f t="shared" si="0"/>
        <v>12122843</v>
      </c>
      <c r="Z12" s="46">
        <f t="shared" si="0"/>
        <v>12138359</v>
      </c>
      <c r="AA12" s="46">
        <f t="shared" si="0"/>
        <v>12147728</v>
      </c>
      <c r="AB12" s="46">
        <f t="shared" si="0"/>
        <v>12150879</v>
      </c>
      <c r="AC12" s="46">
        <f t="shared" si="0"/>
        <v>12150879</v>
      </c>
      <c r="AD12" s="46">
        <f t="shared" si="0"/>
        <v>12150879</v>
      </c>
      <c r="AE12" s="46">
        <f t="shared" si="0"/>
        <v>12150879</v>
      </c>
      <c r="AF12" s="46">
        <f t="shared" si="0"/>
        <v>12169095</v>
      </c>
      <c r="AG12" s="46">
        <f t="shared" si="0"/>
        <v>12182156</v>
      </c>
      <c r="AH12" s="46">
        <f t="shared" si="0"/>
        <v>12193883</v>
      </c>
      <c r="AI12" s="46">
        <f t="shared" si="0"/>
        <v>12194435</v>
      </c>
      <c r="AJ12" s="46">
        <f t="shared" si="0"/>
        <v>12194435</v>
      </c>
    </row>
    <row r="13" spans="2:36" outlineLevel="1">
      <c r="B13" s="34" t="str">
        <f>'STEAM &amp; GAS BALANCE'!$C$3</f>
        <v>HNI STEAM PRODUKSI (RUBY)</v>
      </c>
      <c r="C13" s="34"/>
      <c r="D13" s="46"/>
      <c r="E13" s="46">
        <f>E6</f>
        <v>2165400</v>
      </c>
      <c r="F13" s="46">
        <f t="shared" si="0"/>
        <v>2172259</v>
      </c>
      <c r="G13" s="46">
        <f t="shared" si="0"/>
        <v>2177161</v>
      </c>
      <c r="H13" s="46">
        <f t="shared" si="0"/>
        <v>2185456</v>
      </c>
      <c r="I13" s="46">
        <f t="shared" si="0"/>
        <v>2185456</v>
      </c>
      <c r="J13" s="46">
        <f t="shared" si="0"/>
        <v>2185456</v>
      </c>
      <c r="K13" s="46">
        <f t="shared" si="0"/>
        <v>2191003</v>
      </c>
      <c r="L13" s="46">
        <f t="shared" si="0"/>
        <v>2197141</v>
      </c>
      <c r="M13" s="46">
        <f t="shared" si="0"/>
        <v>2204286</v>
      </c>
      <c r="N13" s="46">
        <f t="shared" si="0"/>
        <v>2204286</v>
      </c>
      <c r="O13" s="46">
        <f t="shared" si="0"/>
        <v>2204286</v>
      </c>
      <c r="P13" s="46">
        <f t="shared" si="0"/>
        <v>2204286</v>
      </c>
      <c r="Q13" s="46">
        <f t="shared" si="0"/>
        <v>2218054</v>
      </c>
      <c r="R13" s="46">
        <f t="shared" si="0"/>
        <v>2226050</v>
      </c>
      <c r="S13" s="46">
        <f t="shared" si="0"/>
        <v>2233676</v>
      </c>
      <c r="T13" s="46">
        <f t="shared" si="0"/>
        <v>2240509</v>
      </c>
      <c r="U13" s="46">
        <f t="shared" si="0"/>
        <v>2246576</v>
      </c>
      <c r="V13" s="46">
        <f t="shared" si="0"/>
        <v>2246576</v>
      </c>
      <c r="W13" s="46">
        <f t="shared" si="0"/>
        <v>2246576</v>
      </c>
      <c r="X13" s="46">
        <f t="shared" si="0"/>
        <v>2246576</v>
      </c>
      <c r="Y13" s="46">
        <f t="shared" si="0"/>
        <v>2260758</v>
      </c>
      <c r="Z13" s="46">
        <f t="shared" si="0"/>
        <v>2267844</v>
      </c>
      <c r="AA13" s="46">
        <f t="shared" si="0"/>
        <v>2275192</v>
      </c>
      <c r="AB13" s="46">
        <f t="shared" si="0"/>
        <v>2278648</v>
      </c>
      <c r="AC13" s="46">
        <f t="shared" si="0"/>
        <v>2278648</v>
      </c>
      <c r="AD13" s="46">
        <f t="shared" si="0"/>
        <v>2278648</v>
      </c>
      <c r="AE13" s="46">
        <f t="shared" si="0"/>
        <v>2278648</v>
      </c>
      <c r="AF13" s="46">
        <f t="shared" si="0"/>
        <v>2285940</v>
      </c>
      <c r="AG13" s="46">
        <f t="shared" si="0"/>
        <v>2294391</v>
      </c>
      <c r="AH13" s="46">
        <f t="shared" si="0"/>
        <v>2301661</v>
      </c>
      <c r="AI13" s="46">
        <f t="shared" si="0"/>
        <v>2305001</v>
      </c>
      <c r="AJ13" s="46">
        <f t="shared" si="0"/>
        <v>2305001</v>
      </c>
    </row>
    <row r="14" spans="2:36" outlineLevel="1">
      <c r="B14" s="34" t="str">
        <f>'STEAM &amp; GAS BALANCE'!$B$5</f>
        <v>HNI STEAM PRODUKSI (RETORT)</v>
      </c>
      <c r="C14" s="34"/>
      <c r="D14" s="46"/>
      <c r="E14" s="46">
        <f>E7</f>
        <v>435082</v>
      </c>
      <c r="F14" s="46">
        <f t="shared" si="0"/>
        <v>435712</v>
      </c>
      <c r="G14" s="46">
        <f t="shared" si="0"/>
        <v>436413</v>
      </c>
      <c r="H14" s="46">
        <f t="shared" si="0"/>
        <v>437236</v>
      </c>
      <c r="I14" s="46">
        <f t="shared" si="0"/>
        <v>437236</v>
      </c>
      <c r="J14" s="46">
        <f t="shared" si="0"/>
        <v>437236</v>
      </c>
      <c r="K14" s="46">
        <f t="shared" si="0"/>
        <v>437976</v>
      </c>
      <c r="L14" s="46">
        <f t="shared" si="0"/>
        <v>438746</v>
      </c>
      <c r="M14" s="46">
        <f t="shared" si="0"/>
        <v>439476</v>
      </c>
      <c r="N14" s="46">
        <f t="shared" si="0"/>
        <v>440331</v>
      </c>
      <c r="O14" s="46">
        <f t="shared" si="0"/>
        <v>440331</v>
      </c>
      <c r="P14" s="46">
        <f t="shared" si="0"/>
        <v>440331</v>
      </c>
      <c r="Q14" s="46">
        <f t="shared" si="0"/>
        <v>440333</v>
      </c>
      <c r="R14" s="46">
        <f t="shared" si="0"/>
        <v>441047</v>
      </c>
      <c r="S14" s="46">
        <f t="shared" si="0"/>
        <v>441916</v>
      </c>
      <c r="T14" s="46">
        <f t="shared" si="0"/>
        <v>442672</v>
      </c>
      <c r="U14" s="46">
        <f t="shared" si="0"/>
        <v>443485</v>
      </c>
      <c r="V14" s="46">
        <f t="shared" si="0"/>
        <v>444051</v>
      </c>
      <c r="W14" s="46">
        <f t="shared" si="0"/>
        <v>444051</v>
      </c>
      <c r="X14" s="46">
        <f t="shared" si="0"/>
        <v>444051</v>
      </c>
      <c r="Y14" s="46">
        <f t="shared" si="0"/>
        <v>444672</v>
      </c>
      <c r="Z14" s="46">
        <f t="shared" si="0"/>
        <v>445560</v>
      </c>
      <c r="AA14" s="46">
        <f t="shared" si="0"/>
        <v>446361</v>
      </c>
      <c r="AB14" s="46">
        <f t="shared" si="0"/>
        <v>447107</v>
      </c>
      <c r="AC14" s="46">
        <f t="shared" si="0"/>
        <v>447107</v>
      </c>
      <c r="AD14" s="46">
        <f t="shared" si="0"/>
        <v>447107</v>
      </c>
      <c r="AE14" s="46">
        <f t="shared" si="0"/>
        <v>447107</v>
      </c>
      <c r="AF14" s="46">
        <f t="shared" si="0"/>
        <v>447798</v>
      </c>
      <c r="AG14" s="46">
        <f t="shared" si="0"/>
        <v>448608</v>
      </c>
      <c r="AH14" s="46">
        <f t="shared" si="0"/>
        <v>449370</v>
      </c>
      <c r="AI14" s="46">
        <f t="shared" si="0"/>
        <v>449896</v>
      </c>
      <c r="AJ14" s="46">
        <f t="shared" si="0"/>
        <v>449896</v>
      </c>
    </row>
    <row r="15" spans="2:36" outlineLevel="1">
      <c r="B15" s="34" t="str">
        <f>'STEAM &amp; GAS BALANCE'!$B$6</f>
        <v>HNI STEAM PRODUKSI (GREEK)</v>
      </c>
      <c r="C15" s="34"/>
      <c r="D15" s="46"/>
      <c r="E15" s="46">
        <f>E8</f>
        <v>249063</v>
      </c>
      <c r="F15" s="46">
        <f t="shared" si="0"/>
        <v>249165</v>
      </c>
      <c r="G15" s="46">
        <f t="shared" si="0"/>
        <v>249279</v>
      </c>
      <c r="H15" s="46">
        <f t="shared" si="0"/>
        <v>249389</v>
      </c>
      <c r="I15" s="46">
        <f t="shared" si="0"/>
        <v>249389</v>
      </c>
      <c r="J15" s="46">
        <f t="shared" si="0"/>
        <v>249389</v>
      </c>
      <c r="K15" s="46">
        <f t="shared" si="0"/>
        <v>249518</v>
      </c>
      <c r="L15" s="46">
        <f t="shared" si="0"/>
        <v>249652</v>
      </c>
      <c r="M15" s="46">
        <f t="shared" si="0"/>
        <v>249741</v>
      </c>
      <c r="N15" s="46">
        <f t="shared" si="0"/>
        <v>249846</v>
      </c>
      <c r="O15" s="46">
        <f t="shared" si="0"/>
        <v>249846</v>
      </c>
      <c r="P15" s="46">
        <f t="shared" si="0"/>
        <v>249846</v>
      </c>
      <c r="Q15" s="46">
        <f t="shared" si="0"/>
        <v>249847</v>
      </c>
      <c r="R15" s="46">
        <f t="shared" si="0"/>
        <v>249951</v>
      </c>
      <c r="S15" s="46">
        <f t="shared" si="0"/>
        <v>250079</v>
      </c>
      <c r="T15" s="46">
        <f t="shared" si="0"/>
        <v>250198</v>
      </c>
      <c r="U15" s="46">
        <f t="shared" si="0"/>
        <v>250349</v>
      </c>
      <c r="V15" s="46">
        <f t="shared" si="0"/>
        <v>250458</v>
      </c>
      <c r="W15" s="46">
        <f t="shared" si="0"/>
        <v>250458</v>
      </c>
      <c r="X15" s="46">
        <f t="shared" si="0"/>
        <v>250458</v>
      </c>
      <c r="Y15" s="46">
        <f t="shared" si="0"/>
        <v>250756</v>
      </c>
      <c r="Z15" s="46">
        <f t="shared" si="0"/>
        <v>250899</v>
      </c>
      <c r="AA15" s="46">
        <f t="shared" si="0"/>
        <v>251238</v>
      </c>
      <c r="AB15" s="46">
        <f t="shared" si="0"/>
        <v>251411</v>
      </c>
      <c r="AC15" s="46">
        <f t="shared" si="0"/>
        <v>251411</v>
      </c>
      <c r="AD15" s="46">
        <f t="shared" si="0"/>
        <v>251411</v>
      </c>
      <c r="AE15" s="46">
        <f t="shared" si="0"/>
        <v>251411</v>
      </c>
      <c r="AF15" s="46">
        <f t="shared" si="0"/>
        <v>251535</v>
      </c>
      <c r="AG15" s="46">
        <f t="shared" si="0"/>
        <v>251669</v>
      </c>
      <c r="AH15" s="46">
        <f t="shared" si="0"/>
        <v>251826</v>
      </c>
      <c r="AI15" s="46">
        <f t="shared" si="0"/>
        <v>251893</v>
      </c>
      <c r="AJ15" s="46">
        <f t="shared" si="0"/>
        <v>251893</v>
      </c>
    </row>
    <row r="16" spans="2:36" outlineLevel="1">
      <c r="B16" s="34" t="str">
        <f>'STEAM &amp; GAS BALANCE'!$B$4</f>
        <v>PLANT CONDENSATE HEADER</v>
      </c>
      <c r="C16" s="34"/>
      <c r="D16" s="46"/>
      <c r="E16" s="46">
        <f>E9</f>
        <v>7568</v>
      </c>
      <c r="F16" s="46">
        <f t="shared" si="0"/>
        <v>7580</v>
      </c>
      <c r="G16" s="46">
        <f t="shared" si="0"/>
        <v>7591</v>
      </c>
      <c r="H16" s="46">
        <f t="shared" si="0"/>
        <v>7602</v>
      </c>
      <c r="I16" s="46">
        <f t="shared" si="0"/>
        <v>7602</v>
      </c>
      <c r="J16" s="46">
        <f t="shared" si="0"/>
        <v>7602</v>
      </c>
      <c r="K16" s="46">
        <f t="shared" si="0"/>
        <v>7619</v>
      </c>
      <c r="L16" s="46">
        <f t="shared" si="0"/>
        <v>7635</v>
      </c>
      <c r="M16" s="46">
        <f t="shared" si="0"/>
        <v>7635</v>
      </c>
      <c r="N16" s="46">
        <f t="shared" si="0"/>
        <v>7637</v>
      </c>
      <c r="O16" s="46">
        <f t="shared" si="0"/>
        <v>7637</v>
      </c>
      <c r="P16" s="46">
        <f t="shared" si="0"/>
        <v>7637</v>
      </c>
      <c r="Q16" s="46">
        <f t="shared" si="0"/>
        <v>7637</v>
      </c>
      <c r="R16" s="46">
        <f t="shared" si="0"/>
        <v>7637</v>
      </c>
      <c r="S16" s="46">
        <f t="shared" si="0"/>
        <v>7637</v>
      </c>
      <c r="T16" s="46">
        <f t="shared" si="0"/>
        <v>7637</v>
      </c>
      <c r="U16" s="46">
        <f t="shared" si="0"/>
        <v>7637</v>
      </c>
      <c r="V16" s="46">
        <f t="shared" si="0"/>
        <v>7637</v>
      </c>
      <c r="W16" s="46">
        <f t="shared" si="0"/>
        <v>7637</v>
      </c>
      <c r="X16" s="46">
        <f t="shared" si="0"/>
        <v>7637</v>
      </c>
      <c r="Y16" s="46">
        <f t="shared" si="0"/>
        <v>7638</v>
      </c>
      <c r="Z16" s="46">
        <f t="shared" si="0"/>
        <v>7638</v>
      </c>
      <c r="AA16" s="46">
        <f t="shared" si="0"/>
        <v>7638</v>
      </c>
      <c r="AB16" s="46">
        <f t="shared" si="0"/>
        <v>7638</v>
      </c>
      <c r="AC16" s="46">
        <f t="shared" si="0"/>
        <v>7638</v>
      </c>
      <c r="AD16" s="46">
        <f t="shared" si="0"/>
        <v>7638</v>
      </c>
      <c r="AE16" s="46">
        <f t="shared" si="0"/>
        <v>7638</v>
      </c>
      <c r="AF16" s="46">
        <f t="shared" si="0"/>
        <v>7638</v>
      </c>
      <c r="AG16" s="46">
        <f t="shared" si="0"/>
        <v>7638</v>
      </c>
      <c r="AH16" s="46">
        <f t="shared" si="0"/>
        <v>7638</v>
      </c>
      <c r="AI16" s="46">
        <f t="shared" si="0"/>
        <v>7638</v>
      </c>
      <c r="AJ16" s="46">
        <f t="shared" si="0"/>
        <v>7638</v>
      </c>
    </row>
    <row r="17" spans="2:36" outlineLevel="1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6"/>
      <c r="AI17" s="58" t="s">
        <v>54</v>
      </c>
    </row>
    <row r="18" spans="2:36" outlineLevel="1">
      <c r="B18" s="43" t="s">
        <v>36</v>
      </c>
      <c r="C18" s="43"/>
      <c r="D18" s="20"/>
      <c r="F18" s="4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6"/>
      <c r="V18" s="14"/>
    </row>
    <row r="19" spans="2:36" outlineLevel="1"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6"/>
    </row>
    <row r="20" spans="2:36" outlineLevel="1">
      <c r="B20" s="44" t="s">
        <v>1</v>
      </c>
      <c r="C20" s="44" t="s">
        <v>18</v>
      </c>
      <c r="D20" s="45" t="s">
        <v>0</v>
      </c>
      <c r="E20" s="45">
        <v>31</v>
      </c>
      <c r="F20" s="45">
        <v>1</v>
      </c>
      <c r="G20" s="45">
        <v>2</v>
      </c>
      <c r="H20" s="45">
        <v>3</v>
      </c>
      <c r="I20" s="45">
        <v>4</v>
      </c>
      <c r="J20" s="45">
        <v>5</v>
      </c>
      <c r="K20" s="45">
        <v>6</v>
      </c>
      <c r="L20" s="45">
        <v>7</v>
      </c>
      <c r="M20" s="45">
        <v>8</v>
      </c>
      <c r="N20" s="45">
        <v>9</v>
      </c>
      <c r="O20" s="45">
        <v>10</v>
      </c>
      <c r="P20" s="45">
        <v>11</v>
      </c>
      <c r="Q20" s="45">
        <v>12</v>
      </c>
      <c r="R20" s="45">
        <v>13</v>
      </c>
      <c r="S20" s="45">
        <v>14</v>
      </c>
      <c r="T20" s="45">
        <v>15</v>
      </c>
      <c r="U20" s="45">
        <v>16</v>
      </c>
      <c r="V20" s="45">
        <v>17</v>
      </c>
      <c r="W20" s="45">
        <v>18</v>
      </c>
      <c r="X20" s="45">
        <v>19</v>
      </c>
      <c r="Y20" s="45">
        <v>20</v>
      </c>
      <c r="Z20" s="45">
        <v>21</v>
      </c>
      <c r="AA20" s="45">
        <v>22</v>
      </c>
      <c r="AB20" s="45">
        <v>23</v>
      </c>
      <c r="AC20" s="45">
        <v>24</v>
      </c>
      <c r="AD20" s="45">
        <v>25</v>
      </c>
      <c r="AE20" s="45">
        <v>26</v>
      </c>
      <c r="AF20" s="45">
        <v>27</v>
      </c>
      <c r="AG20" s="45">
        <v>28</v>
      </c>
      <c r="AH20" s="45">
        <v>29</v>
      </c>
      <c r="AI20" s="45">
        <v>30</v>
      </c>
      <c r="AJ20" s="45">
        <v>31</v>
      </c>
    </row>
    <row r="21" spans="2:36" outlineLevel="1">
      <c r="B21" s="34" t="str">
        <f>'STEAM &amp; GAS BALANCE'!$F$3</f>
        <v>PLANT GAS BOILER 10 T</v>
      </c>
      <c r="C21" s="34"/>
      <c r="D21" s="46"/>
      <c r="E21" s="47">
        <f>'MARET 2020'!AJ25</f>
        <v>723785.5</v>
      </c>
      <c r="F21" s="47">
        <f>'[1]2018-2019-2020'!AHM$9</f>
        <v>723785.5</v>
      </c>
      <c r="G21" s="47">
        <f>'[1]2018-2019-2020'!AHN$9</f>
        <v>723785.5</v>
      </c>
      <c r="H21" s="47">
        <f>'[1]2018-2019-2020'!AHO$9</f>
        <v>723785.5</v>
      </c>
      <c r="I21" s="47">
        <f>'[1]2018-2019-2020'!AHP$9</f>
        <v>0</v>
      </c>
      <c r="J21" s="47">
        <f>'[1]2018-2019-2020'!AHQ$9</f>
        <v>0</v>
      </c>
      <c r="K21" s="47">
        <f>'[1]2018-2019-2020'!AHR$9</f>
        <v>0</v>
      </c>
      <c r="L21" s="47">
        <f>'[1]2018-2019-2020'!AHS$9</f>
        <v>0</v>
      </c>
      <c r="M21" s="47">
        <f>'[1]2018-2019-2020'!AHT$9</f>
        <v>0</v>
      </c>
      <c r="N21" s="47">
        <f>'[1]2018-2019-2020'!AHU$9</f>
        <v>0</v>
      </c>
      <c r="O21" s="47">
        <f>'[1]2018-2019-2020'!AHV$9</f>
        <v>0</v>
      </c>
      <c r="P21" s="47">
        <f>'[1]2018-2019-2020'!AHW$9</f>
        <v>0</v>
      </c>
      <c r="Q21" s="47">
        <f>'[1]2018-2019-2020'!AHX$9</f>
        <v>0</v>
      </c>
      <c r="R21" s="47">
        <f>'[1]2018-2019-2020'!AHY$9</f>
        <v>0</v>
      </c>
      <c r="S21" s="47">
        <f>'[1]2018-2019-2020'!AHZ$9</f>
        <v>0</v>
      </c>
      <c r="T21" s="47">
        <f>'[1]2018-2019-2020'!AIA$9</f>
        <v>0</v>
      </c>
      <c r="U21" s="47">
        <f>'[1]2018-2019-2020'!AIB$9</f>
        <v>0</v>
      </c>
      <c r="V21" s="47">
        <f>'[1]2018-2019-2020'!AIC$9</f>
        <v>723828.6</v>
      </c>
      <c r="W21" s="47">
        <f>'[1]2018-2019-2020'!AID$9</f>
        <v>0</v>
      </c>
      <c r="X21" s="47">
        <f>'[1]2018-2019-2020'!AIE$9</f>
        <v>0</v>
      </c>
      <c r="Y21" s="47">
        <f>'[1]2018-2019-2020'!AIF$9</f>
        <v>0</v>
      </c>
      <c r="Z21" s="47">
        <f>'[1]2018-2019-2020'!AIG$9</f>
        <v>723828.6</v>
      </c>
      <c r="AA21" s="47">
        <f>'[1]2018-2019-2020'!AIH$9</f>
        <v>0</v>
      </c>
      <c r="AB21" s="47">
        <f>'[1]2018-2019-2020'!AII$9</f>
        <v>723858.6</v>
      </c>
      <c r="AC21" s="47">
        <f>'[1]2018-2019-2020'!AIJ$9</f>
        <v>0</v>
      </c>
      <c r="AD21" s="47">
        <f>'[1]2018-2019-2020'!AIK$9</f>
        <v>0</v>
      </c>
      <c r="AE21" s="47">
        <f>'[1]2018-2019-2020'!AIL$9</f>
        <v>0</v>
      </c>
      <c r="AF21" s="47">
        <f>'[1]2018-2019-2020'!AIM$9</f>
        <v>724520.1</v>
      </c>
      <c r="AG21" s="47">
        <f>'[1]2018-2019-2020'!AIN$9</f>
        <v>725022.6</v>
      </c>
      <c r="AH21" s="47">
        <f>'[1]2018-2019-2020'!AIO$9</f>
        <v>0</v>
      </c>
      <c r="AI21" s="47">
        <f>'[1]2018-2019-2020'!AIP$9</f>
        <v>0</v>
      </c>
      <c r="AJ21" s="47"/>
    </row>
    <row r="22" spans="2:36" outlineLevel="1">
      <c r="B22" s="51" t="s">
        <v>53</v>
      </c>
      <c r="C22" s="34"/>
      <c r="D22" s="46"/>
      <c r="E22" s="47"/>
      <c r="F22" s="47">
        <v>114.011</v>
      </c>
      <c r="G22" s="47">
        <v>102.0461</v>
      </c>
      <c r="H22" s="47">
        <v>104.0489</v>
      </c>
      <c r="I22" s="47">
        <v>23.805399999999999</v>
      </c>
      <c r="J22" s="47">
        <v>0</v>
      </c>
      <c r="K22" s="47">
        <v>104.48</v>
      </c>
      <c r="L22" s="47">
        <v>130.499</v>
      </c>
      <c r="M22" s="47">
        <v>130.499</v>
      </c>
      <c r="N22" s="47">
        <v>123.012</v>
      </c>
      <c r="O22" s="47">
        <v>24.007000000000001</v>
      </c>
      <c r="P22" s="47">
        <v>0</v>
      </c>
      <c r="Q22" s="47">
        <v>107.1527</v>
      </c>
      <c r="R22" s="47">
        <v>127.7092</v>
      </c>
      <c r="S22" s="47">
        <v>147.41309999999999</v>
      </c>
      <c r="T22" s="47">
        <v>136.75970000000001</v>
      </c>
      <c r="U22" s="47">
        <v>129.38040000000001</v>
      </c>
      <c r="V22" s="47">
        <v>123.8061</v>
      </c>
      <c r="W22" s="47">
        <v>16.73</v>
      </c>
      <c r="X22" s="54">
        <v>0</v>
      </c>
      <c r="Y22" s="47">
        <v>129.84</v>
      </c>
      <c r="Z22" s="47">
        <v>139.5</v>
      </c>
      <c r="AA22" s="47">
        <v>122.8274</v>
      </c>
      <c r="AB22" s="47">
        <v>90.047799999999995</v>
      </c>
      <c r="AC22" s="47">
        <v>1.1423000000000001</v>
      </c>
      <c r="AD22" s="47">
        <v>0</v>
      </c>
      <c r="AE22" s="47">
        <v>0</v>
      </c>
      <c r="AF22" s="47">
        <v>126.2396</v>
      </c>
      <c r="AG22" s="47">
        <v>130.393</v>
      </c>
      <c r="AH22" s="47">
        <v>121.54900000000001</v>
      </c>
      <c r="AI22" s="47">
        <v>49.748399999999997</v>
      </c>
      <c r="AJ22" s="47"/>
    </row>
    <row r="23" spans="2:36" outlineLevel="1">
      <c r="B23" s="17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6"/>
    </row>
    <row r="24" spans="2:36" outlineLevel="1">
      <c r="B24" s="44" t="s">
        <v>1</v>
      </c>
      <c r="C24" s="44" t="s">
        <v>18</v>
      </c>
      <c r="D24" s="45" t="s">
        <v>0</v>
      </c>
      <c r="E24" s="45">
        <v>31</v>
      </c>
      <c r="F24" s="45">
        <v>1</v>
      </c>
      <c r="G24" s="45">
        <v>2</v>
      </c>
      <c r="H24" s="45">
        <v>3</v>
      </c>
      <c r="I24" s="45">
        <v>4</v>
      </c>
      <c r="J24" s="45">
        <v>5</v>
      </c>
      <c r="K24" s="45">
        <v>6</v>
      </c>
      <c r="L24" s="45">
        <v>7</v>
      </c>
      <c r="M24" s="45">
        <v>8</v>
      </c>
      <c r="N24" s="45">
        <v>9</v>
      </c>
      <c r="O24" s="45">
        <v>10</v>
      </c>
      <c r="P24" s="45">
        <v>11</v>
      </c>
      <c r="Q24" s="45">
        <v>12</v>
      </c>
      <c r="R24" s="45">
        <v>13</v>
      </c>
      <c r="S24" s="45">
        <v>14</v>
      </c>
      <c r="T24" s="45">
        <v>15</v>
      </c>
      <c r="U24" s="45">
        <v>16</v>
      </c>
      <c r="V24" s="45">
        <v>17</v>
      </c>
      <c r="W24" s="45">
        <v>18</v>
      </c>
      <c r="X24" s="45">
        <v>19</v>
      </c>
      <c r="Y24" s="45">
        <v>20</v>
      </c>
      <c r="Z24" s="45">
        <v>21</v>
      </c>
      <c r="AA24" s="45">
        <v>22</v>
      </c>
      <c r="AB24" s="45">
        <v>23</v>
      </c>
      <c r="AC24" s="45">
        <v>24</v>
      </c>
      <c r="AD24" s="45">
        <v>25</v>
      </c>
      <c r="AE24" s="45">
        <v>26</v>
      </c>
      <c r="AF24" s="45">
        <v>27</v>
      </c>
      <c r="AG24" s="45">
        <v>28</v>
      </c>
      <c r="AH24" s="45">
        <v>29</v>
      </c>
      <c r="AI24" s="45">
        <v>30</v>
      </c>
      <c r="AJ24" s="45">
        <v>31</v>
      </c>
    </row>
    <row r="25" spans="2:36" outlineLevel="1">
      <c r="B25" s="34" t="str">
        <f>'STEAM &amp; GAS BALANCE'!$F$3</f>
        <v>PLANT GAS BOILER 10 T</v>
      </c>
      <c r="C25" s="34"/>
      <c r="D25" s="46"/>
      <c r="E25" s="46">
        <f>E21</f>
        <v>723785.5</v>
      </c>
      <c r="F25" s="46">
        <f t="shared" ref="F25:AJ25" si="1">IF(F21=0,E25,F21)</f>
        <v>723785.5</v>
      </c>
      <c r="G25" s="46">
        <f t="shared" si="1"/>
        <v>723785.5</v>
      </c>
      <c r="H25" s="46">
        <f t="shared" si="1"/>
        <v>723785.5</v>
      </c>
      <c r="I25" s="46">
        <f t="shared" si="1"/>
        <v>723785.5</v>
      </c>
      <c r="J25" s="46">
        <f t="shared" si="1"/>
        <v>723785.5</v>
      </c>
      <c r="K25" s="46">
        <f t="shared" si="1"/>
        <v>723785.5</v>
      </c>
      <c r="L25" s="46">
        <f t="shared" si="1"/>
        <v>723785.5</v>
      </c>
      <c r="M25" s="46">
        <f t="shared" si="1"/>
        <v>723785.5</v>
      </c>
      <c r="N25" s="46">
        <f t="shared" si="1"/>
        <v>723785.5</v>
      </c>
      <c r="O25" s="46">
        <f t="shared" si="1"/>
        <v>723785.5</v>
      </c>
      <c r="P25" s="46">
        <f t="shared" si="1"/>
        <v>723785.5</v>
      </c>
      <c r="Q25" s="46">
        <f t="shared" si="1"/>
        <v>723785.5</v>
      </c>
      <c r="R25" s="46">
        <f t="shared" si="1"/>
        <v>723785.5</v>
      </c>
      <c r="S25" s="46">
        <f t="shared" si="1"/>
        <v>723785.5</v>
      </c>
      <c r="T25" s="46">
        <f t="shared" si="1"/>
        <v>723785.5</v>
      </c>
      <c r="U25" s="46">
        <f t="shared" si="1"/>
        <v>723785.5</v>
      </c>
      <c r="V25" s="46">
        <f t="shared" si="1"/>
        <v>723828.6</v>
      </c>
      <c r="W25" s="46">
        <f t="shared" si="1"/>
        <v>723828.6</v>
      </c>
      <c r="X25" s="46">
        <f t="shared" si="1"/>
        <v>723828.6</v>
      </c>
      <c r="Y25" s="46">
        <f t="shared" si="1"/>
        <v>723828.6</v>
      </c>
      <c r="Z25" s="46">
        <f t="shared" si="1"/>
        <v>723828.6</v>
      </c>
      <c r="AA25" s="46">
        <f t="shared" si="1"/>
        <v>723828.6</v>
      </c>
      <c r="AB25" s="46">
        <f t="shared" si="1"/>
        <v>723858.6</v>
      </c>
      <c r="AC25" s="46">
        <f t="shared" si="1"/>
        <v>723858.6</v>
      </c>
      <c r="AD25" s="46">
        <f t="shared" si="1"/>
        <v>723858.6</v>
      </c>
      <c r="AE25" s="46">
        <f t="shared" si="1"/>
        <v>723858.6</v>
      </c>
      <c r="AF25" s="46">
        <f t="shared" si="1"/>
        <v>724520.1</v>
      </c>
      <c r="AG25" s="46">
        <f t="shared" si="1"/>
        <v>725022.6</v>
      </c>
      <c r="AH25" s="46">
        <f t="shared" si="1"/>
        <v>725022.6</v>
      </c>
      <c r="AI25" s="46">
        <f t="shared" si="1"/>
        <v>725022.6</v>
      </c>
      <c r="AJ25" s="46">
        <f t="shared" si="1"/>
        <v>725022.6</v>
      </c>
    </row>
    <row r="26" spans="2:36" outlineLevel="1">
      <c r="B26" s="1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2:36">
      <c r="B27" s="17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2:36">
      <c r="B28" s="19" t="s">
        <v>39</v>
      </c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2:36" ht="15.75" customHeight="1"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2:36" ht="15.75" customHeight="1">
      <c r="B30" s="21" t="s">
        <v>88</v>
      </c>
      <c r="C30" s="21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2:36" ht="15.75" customHeight="1">
      <c r="B31" s="21"/>
      <c r="C31" s="2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2:36" ht="15.75" customHeight="1">
      <c r="B32" s="22" t="s">
        <v>38</v>
      </c>
      <c r="C32" s="2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2:37" ht="15.75" customHeight="1">
      <c r="B33" s="21"/>
      <c r="C33" s="2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2:37">
      <c r="B34" s="22"/>
      <c r="C34" s="24" t="s">
        <v>18</v>
      </c>
      <c r="D34" s="25" t="s">
        <v>0</v>
      </c>
      <c r="E34" s="45">
        <v>31</v>
      </c>
      <c r="F34" s="45">
        <v>1</v>
      </c>
      <c r="G34" s="45">
        <v>2</v>
      </c>
      <c r="H34" s="45">
        <v>3</v>
      </c>
      <c r="I34" s="45">
        <v>4</v>
      </c>
      <c r="J34" s="45">
        <v>5</v>
      </c>
      <c r="K34" s="45">
        <v>6</v>
      </c>
      <c r="L34" s="45">
        <v>7</v>
      </c>
      <c r="M34" s="45">
        <v>8</v>
      </c>
      <c r="N34" s="45">
        <v>9</v>
      </c>
      <c r="O34" s="45">
        <v>10</v>
      </c>
      <c r="P34" s="45">
        <v>11</v>
      </c>
      <c r="Q34" s="45">
        <v>12</v>
      </c>
      <c r="R34" s="45">
        <v>13</v>
      </c>
      <c r="S34" s="45">
        <v>14</v>
      </c>
      <c r="T34" s="45">
        <v>15</v>
      </c>
      <c r="U34" s="45">
        <v>16</v>
      </c>
      <c r="V34" s="45">
        <v>17</v>
      </c>
      <c r="W34" s="45">
        <v>18</v>
      </c>
      <c r="X34" s="45">
        <v>19</v>
      </c>
      <c r="Y34" s="45">
        <v>20</v>
      </c>
      <c r="Z34" s="45">
        <v>21</v>
      </c>
      <c r="AA34" s="45">
        <v>22</v>
      </c>
      <c r="AB34" s="45">
        <v>23</v>
      </c>
      <c r="AC34" s="45">
        <v>24</v>
      </c>
      <c r="AD34" s="45">
        <v>25</v>
      </c>
      <c r="AE34" s="45">
        <v>26</v>
      </c>
      <c r="AF34" s="45">
        <v>27</v>
      </c>
      <c r="AG34" s="45">
        <v>28</v>
      </c>
      <c r="AH34" s="45">
        <v>29</v>
      </c>
      <c r="AI34" s="45">
        <v>30</v>
      </c>
      <c r="AJ34" s="45">
        <v>31</v>
      </c>
    </row>
    <row r="35" spans="2:37" s="11" customFormat="1">
      <c r="B35" s="26" t="s">
        <v>22</v>
      </c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</row>
    <row r="36" spans="2:37" s="11" customFormat="1" outlineLevel="1">
      <c r="B36" s="29" t="s">
        <v>14</v>
      </c>
      <c r="C36" s="30" t="s">
        <v>19</v>
      </c>
      <c r="D36" s="31">
        <f>2.8+1.013</f>
        <v>3.8129999999999997</v>
      </c>
      <c r="E36" s="28"/>
      <c r="F36" s="28">
        <f>$D36</f>
        <v>3.8129999999999997</v>
      </c>
      <c r="G36" s="28">
        <f t="shared" ref="G36:AC39" si="2">$D36</f>
        <v>3.8129999999999997</v>
      </c>
      <c r="H36" s="28">
        <f t="shared" si="2"/>
        <v>3.8129999999999997</v>
      </c>
      <c r="I36" s="28">
        <f t="shared" si="2"/>
        <v>3.8129999999999997</v>
      </c>
      <c r="J36" s="28">
        <f t="shared" si="2"/>
        <v>3.8129999999999997</v>
      </c>
      <c r="K36" s="28">
        <f t="shared" si="2"/>
        <v>3.8129999999999997</v>
      </c>
      <c r="L36" s="28">
        <f t="shared" si="2"/>
        <v>3.8129999999999997</v>
      </c>
      <c r="M36" s="28">
        <f t="shared" si="2"/>
        <v>3.8129999999999997</v>
      </c>
      <c r="N36" s="28">
        <f t="shared" si="2"/>
        <v>3.8129999999999997</v>
      </c>
      <c r="O36" s="28">
        <f t="shared" si="2"/>
        <v>3.8129999999999997</v>
      </c>
      <c r="P36" s="28">
        <f t="shared" si="2"/>
        <v>3.8129999999999997</v>
      </c>
      <c r="Q36" s="28">
        <f t="shared" si="2"/>
        <v>3.8129999999999997</v>
      </c>
      <c r="R36" s="28">
        <f>$D36</f>
        <v>3.8129999999999997</v>
      </c>
      <c r="S36" s="28">
        <f t="shared" si="2"/>
        <v>3.8129999999999997</v>
      </c>
      <c r="T36" s="28">
        <f t="shared" si="2"/>
        <v>3.8129999999999997</v>
      </c>
      <c r="U36" s="28">
        <f t="shared" si="2"/>
        <v>3.8129999999999997</v>
      </c>
      <c r="V36" s="28">
        <f t="shared" si="2"/>
        <v>3.8129999999999997</v>
      </c>
      <c r="W36" s="28">
        <f t="shared" si="2"/>
        <v>3.8129999999999997</v>
      </c>
      <c r="X36" s="28">
        <f t="shared" si="2"/>
        <v>3.8129999999999997</v>
      </c>
      <c r="Y36" s="28">
        <f t="shared" si="2"/>
        <v>3.8129999999999997</v>
      </c>
      <c r="Z36" s="28">
        <f t="shared" si="2"/>
        <v>3.8129999999999997</v>
      </c>
      <c r="AA36" s="28">
        <f t="shared" si="2"/>
        <v>3.8129999999999997</v>
      </c>
      <c r="AB36" s="28">
        <f t="shared" si="2"/>
        <v>3.8129999999999997</v>
      </c>
      <c r="AC36" s="28">
        <f t="shared" si="2"/>
        <v>3.8129999999999997</v>
      </c>
      <c r="AD36" s="28">
        <f t="shared" ref="AD36:AJ39" si="3">$D36</f>
        <v>3.8129999999999997</v>
      </c>
      <c r="AE36" s="28">
        <f t="shared" si="3"/>
        <v>3.8129999999999997</v>
      </c>
      <c r="AF36" s="28">
        <f t="shared" si="3"/>
        <v>3.8129999999999997</v>
      </c>
      <c r="AG36" s="28">
        <f t="shared" si="3"/>
        <v>3.8129999999999997</v>
      </c>
      <c r="AH36" s="28">
        <f t="shared" si="3"/>
        <v>3.8129999999999997</v>
      </c>
      <c r="AI36" s="28">
        <f t="shared" si="3"/>
        <v>3.8129999999999997</v>
      </c>
      <c r="AJ36" s="28">
        <f t="shared" si="3"/>
        <v>3.8129999999999997</v>
      </c>
      <c r="AK36" s="28"/>
    </row>
    <row r="37" spans="2:37" s="11" customFormat="1" outlineLevel="1">
      <c r="B37" s="29" t="s">
        <v>15</v>
      </c>
      <c r="C37" s="30" t="s">
        <v>19</v>
      </c>
      <c r="D37" s="31">
        <v>1.0129999999999999</v>
      </c>
      <c r="E37" s="28"/>
      <c r="F37" s="28">
        <f t="shared" ref="F37:U39" si="4">$D37</f>
        <v>1.0129999999999999</v>
      </c>
      <c r="G37" s="28">
        <f t="shared" si="4"/>
        <v>1.0129999999999999</v>
      </c>
      <c r="H37" s="28">
        <f t="shared" si="4"/>
        <v>1.0129999999999999</v>
      </c>
      <c r="I37" s="28">
        <f t="shared" si="4"/>
        <v>1.0129999999999999</v>
      </c>
      <c r="J37" s="28">
        <f t="shared" si="4"/>
        <v>1.0129999999999999</v>
      </c>
      <c r="K37" s="28">
        <f t="shared" si="4"/>
        <v>1.0129999999999999</v>
      </c>
      <c r="L37" s="28">
        <f t="shared" si="4"/>
        <v>1.0129999999999999</v>
      </c>
      <c r="M37" s="28">
        <f t="shared" si="4"/>
        <v>1.0129999999999999</v>
      </c>
      <c r="N37" s="28">
        <f t="shared" si="4"/>
        <v>1.0129999999999999</v>
      </c>
      <c r="O37" s="28">
        <f t="shared" si="4"/>
        <v>1.0129999999999999</v>
      </c>
      <c r="P37" s="28">
        <f t="shared" si="4"/>
        <v>1.0129999999999999</v>
      </c>
      <c r="Q37" s="28">
        <f t="shared" si="4"/>
        <v>1.0129999999999999</v>
      </c>
      <c r="R37" s="28">
        <f t="shared" si="4"/>
        <v>1.0129999999999999</v>
      </c>
      <c r="S37" s="28">
        <f t="shared" si="4"/>
        <v>1.0129999999999999</v>
      </c>
      <c r="T37" s="28">
        <f t="shared" si="4"/>
        <v>1.0129999999999999</v>
      </c>
      <c r="U37" s="28">
        <f t="shared" si="4"/>
        <v>1.0129999999999999</v>
      </c>
      <c r="V37" s="28">
        <f t="shared" si="2"/>
        <v>1.0129999999999999</v>
      </c>
      <c r="W37" s="28">
        <f t="shared" si="2"/>
        <v>1.0129999999999999</v>
      </c>
      <c r="X37" s="28">
        <f t="shared" si="2"/>
        <v>1.0129999999999999</v>
      </c>
      <c r="Y37" s="28">
        <f t="shared" si="2"/>
        <v>1.0129999999999999</v>
      </c>
      <c r="Z37" s="28">
        <f t="shared" si="2"/>
        <v>1.0129999999999999</v>
      </c>
      <c r="AA37" s="28">
        <f t="shared" si="2"/>
        <v>1.0129999999999999</v>
      </c>
      <c r="AB37" s="28">
        <f t="shared" si="2"/>
        <v>1.0129999999999999</v>
      </c>
      <c r="AC37" s="28">
        <f t="shared" si="2"/>
        <v>1.0129999999999999</v>
      </c>
      <c r="AD37" s="28">
        <f t="shared" si="3"/>
        <v>1.0129999999999999</v>
      </c>
      <c r="AE37" s="28">
        <f t="shared" si="3"/>
        <v>1.0129999999999999</v>
      </c>
      <c r="AF37" s="28">
        <f t="shared" si="3"/>
        <v>1.0129999999999999</v>
      </c>
      <c r="AG37" s="28">
        <f t="shared" si="3"/>
        <v>1.0129999999999999</v>
      </c>
      <c r="AH37" s="28">
        <f t="shared" si="3"/>
        <v>1.0129999999999999</v>
      </c>
      <c r="AI37" s="28">
        <f t="shared" si="3"/>
        <v>1.0129999999999999</v>
      </c>
      <c r="AJ37" s="28">
        <f t="shared" si="3"/>
        <v>1.0129999999999999</v>
      </c>
      <c r="AK37" s="28"/>
    </row>
    <row r="38" spans="2:37" s="11" customFormat="1" outlineLevel="1">
      <c r="B38" s="29" t="s">
        <v>16</v>
      </c>
      <c r="C38" s="30" t="s">
        <v>20</v>
      </c>
      <c r="D38" s="31">
        <v>25</v>
      </c>
      <c r="E38" s="28"/>
      <c r="F38" s="28">
        <f t="shared" si="4"/>
        <v>25</v>
      </c>
      <c r="G38" s="28">
        <f t="shared" si="4"/>
        <v>25</v>
      </c>
      <c r="H38" s="28">
        <f t="shared" si="4"/>
        <v>25</v>
      </c>
      <c r="I38" s="28">
        <f t="shared" si="4"/>
        <v>25</v>
      </c>
      <c r="J38" s="28">
        <f t="shared" si="4"/>
        <v>25</v>
      </c>
      <c r="K38" s="28">
        <f t="shared" si="4"/>
        <v>25</v>
      </c>
      <c r="L38" s="28">
        <f t="shared" si="4"/>
        <v>25</v>
      </c>
      <c r="M38" s="28">
        <f t="shared" si="4"/>
        <v>25</v>
      </c>
      <c r="N38" s="28">
        <f t="shared" si="4"/>
        <v>25</v>
      </c>
      <c r="O38" s="28">
        <f t="shared" si="4"/>
        <v>25</v>
      </c>
      <c r="P38" s="28">
        <f t="shared" si="4"/>
        <v>25</v>
      </c>
      <c r="Q38" s="28">
        <f t="shared" si="4"/>
        <v>25</v>
      </c>
      <c r="R38" s="28">
        <f t="shared" si="2"/>
        <v>25</v>
      </c>
      <c r="S38" s="28">
        <f t="shared" si="2"/>
        <v>25</v>
      </c>
      <c r="T38" s="28">
        <f t="shared" si="2"/>
        <v>25</v>
      </c>
      <c r="U38" s="28">
        <f t="shared" si="2"/>
        <v>25</v>
      </c>
      <c r="V38" s="28">
        <f t="shared" si="2"/>
        <v>25</v>
      </c>
      <c r="W38" s="28">
        <f t="shared" si="2"/>
        <v>25</v>
      </c>
      <c r="X38" s="28">
        <f t="shared" si="2"/>
        <v>25</v>
      </c>
      <c r="Y38" s="28">
        <f t="shared" si="2"/>
        <v>25</v>
      </c>
      <c r="Z38" s="28">
        <f t="shared" si="2"/>
        <v>25</v>
      </c>
      <c r="AA38" s="28">
        <f t="shared" si="2"/>
        <v>25</v>
      </c>
      <c r="AB38" s="28">
        <f t="shared" si="2"/>
        <v>25</v>
      </c>
      <c r="AC38" s="28">
        <f t="shared" si="2"/>
        <v>25</v>
      </c>
      <c r="AD38" s="28">
        <f t="shared" si="3"/>
        <v>25</v>
      </c>
      <c r="AE38" s="28">
        <f t="shared" si="3"/>
        <v>25</v>
      </c>
      <c r="AF38" s="28">
        <f t="shared" si="3"/>
        <v>25</v>
      </c>
      <c r="AG38" s="28">
        <f t="shared" si="3"/>
        <v>25</v>
      </c>
      <c r="AH38" s="28">
        <f t="shared" si="3"/>
        <v>25</v>
      </c>
      <c r="AI38" s="28">
        <f t="shared" si="3"/>
        <v>25</v>
      </c>
      <c r="AJ38" s="28">
        <f t="shared" si="3"/>
        <v>25</v>
      </c>
      <c r="AK38" s="28"/>
    </row>
    <row r="39" spans="2:37" s="11" customFormat="1" outlineLevel="1">
      <c r="B39" s="29" t="s">
        <v>17</v>
      </c>
      <c r="C39" s="30" t="s">
        <v>20</v>
      </c>
      <c r="D39" s="31">
        <v>15</v>
      </c>
      <c r="E39" s="28"/>
      <c r="F39" s="28">
        <f t="shared" si="4"/>
        <v>15</v>
      </c>
      <c r="G39" s="28">
        <f t="shared" si="4"/>
        <v>15</v>
      </c>
      <c r="H39" s="28">
        <f t="shared" si="4"/>
        <v>15</v>
      </c>
      <c r="I39" s="28">
        <f t="shared" si="4"/>
        <v>15</v>
      </c>
      <c r="J39" s="28">
        <f t="shared" si="4"/>
        <v>15</v>
      </c>
      <c r="K39" s="28">
        <f t="shared" si="4"/>
        <v>15</v>
      </c>
      <c r="L39" s="28">
        <f t="shared" si="4"/>
        <v>15</v>
      </c>
      <c r="M39" s="28">
        <f t="shared" si="4"/>
        <v>15</v>
      </c>
      <c r="N39" s="28">
        <f t="shared" si="4"/>
        <v>15</v>
      </c>
      <c r="O39" s="28">
        <f t="shared" si="4"/>
        <v>15</v>
      </c>
      <c r="P39" s="28">
        <f t="shared" si="4"/>
        <v>15</v>
      </c>
      <c r="Q39" s="28">
        <f t="shared" si="4"/>
        <v>15</v>
      </c>
      <c r="R39" s="28">
        <f t="shared" si="2"/>
        <v>15</v>
      </c>
      <c r="S39" s="28">
        <f t="shared" si="2"/>
        <v>15</v>
      </c>
      <c r="T39" s="28">
        <f t="shared" si="2"/>
        <v>15</v>
      </c>
      <c r="U39" s="28">
        <f t="shared" si="2"/>
        <v>15</v>
      </c>
      <c r="V39" s="28">
        <f t="shared" si="2"/>
        <v>15</v>
      </c>
      <c r="W39" s="28">
        <f t="shared" si="2"/>
        <v>15</v>
      </c>
      <c r="X39" s="28">
        <f t="shared" si="2"/>
        <v>15</v>
      </c>
      <c r="Y39" s="28">
        <f t="shared" si="2"/>
        <v>15</v>
      </c>
      <c r="Z39" s="28">
        <f t="shared" si="2"/>
        <v>15</v>
      </c>
      <c r="AA39" s="28">
        <f t="shared" si="2"/>
        <v>15</v>
      </c>
      <c r="AB39" s="28">
        <f t="shared" si="2"/>
        <v>15</v>
      </c>
      <c r="AC39" s="28">
        <f t="shared" si="2"/>
        <v>15</v>
      </c>
      <c r="AD39" s="28">
        <f t="shared" si="3"/>
        <v>15</v>
      </c>
      <c r="AE39" s="28">
        <f t="shared" si="3"/>
        <v>15</v>
      </c>
      <c r="AF39" s="28">
        <f t="shared" si="3"/>
        <v>15</v>
      </c>
      <c r="AG39" s="28">
        <f t="shared" si="3"/>
        <v>15</v>
      </c>
      <c r="AH39" s="28">
        <f t="shared" si="3"/>
        <v>15</v>
      </c>
      <c r="AI39" s="28">
        <f t="shared" si="3"/>
        <v>15</v>
      </c>
      <c r="AJ39" s="28">
        <f t="shared" si="3"/>
        <v>15</v>
      </c>
      <c r="AK39" s="28"/>
    </row>
    <row r="40" spans="2:37" s="11" customFormat="1">
      <c r="B40" s="26" t="s">
        <v>34</v>
      </c>
      <c r="C40" s="30"/>
      <c r="D40" s="32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</row>
    <row r="41" spans="2:37" outlineLevel="1">
      <c r="B41" s="33" t="str">
        <f>'STEAM &amp; GAS BALANCE'!$F$3</f>
        <v>PLANT GAS BOILER 10 T</v>
      </c>
      <c r="C41" s="34" t="s">
        <v>21</v>
      </c>
      <c r="D41" s="35"/>
      <c r="E41" s="35"/>
      <c r="F41" s="35">
        <f>(F$36*(F25-E25)*(F$39+273))/(F$37*(F$38+273))</f>
        <v>0</v>
      </c>
      <c r="G41" s="35">
        <f>(G$36*(G25-F25)*(G$39+273))/(G$37*(G$38+273))</f>
        <v>0</v>
      </c>
      <c r="H41" s="35">
        <f t="shared" ref="H41:AJ41" si="5">(H$36*(H25-G25)*(H$39+273))/(H$37*(H$38+273))</f>
        <v>0</v>
      </c>
      <c r="I41" s="35">
        <f t="shared" si="5"/>
        <v>0</v>
      </c>
      <c r="J41" s="35">
        <f t="shared" si="5"/>
        <v>0</v>
      </c>
      <c r="K41" s="35">
        <f t="shared" si="5"/>
        <v>0</v>
      </c>
      <c r="L41" s="35">
        <f t="shared" si="5"/>
        <v>0</v>
      </c>
      <c r="M41" s="35">
        <f t="shared" si="5"/>
        <v>0</v>
      </c>
      <c r="N41" s="35">
        <f t="shared" si="5"/>
        <v>0</v>
      </c>
      <c r="O41" s="35">
        <f t="shared" si="5"/>
        <v>0</v>
      </c>
      <c r="P41" s="35">
        <f t="shared" si="5"/>
        <v>0</v>
      </c>
      <c r="Q41" s="35">
        <f t="shared" si="5"/>
        <v>0</v>
      </c>
      <c r="R41" s="35">
        <f t="shared" si="5"/>
        <v>0</v>
      </c>
      <c r="S41" s="35">
        <f t="shared" si="5"/>
        <v>0</v>
      </c>
      <c r="T41" s="35">
        <f t="shared" si="5"/>
        <v>0</v>
      </c>
      <c r="U41" s="35">
        <f t="shared" si="5"/>
        <v>0</v>
      </c>
      <c r="V41" s="35">
        <f t="shared" si="5"/>
        <v>156.78729006133167</v>
      </c>
      <c r="W41" s="35">
        <f t="shared" si="5"/>
        <v>0</v>
      </c>
      <c r="X41" s="35">
        <f t="shared" si="5"/>
        <v>0</v>
      </c>
      <c r="Y41" s="35">
        <f t="shared" si="5"/>
        <v>0</v>
      </c>
      <c r="Z41" s="35">
        <f t="shared" si="5"/>
        <v>0</v>
      </c>
      <c r="AA41" s="35">
        <f t="shared" si="5"/>
        <v>0</v>
      </c>
      <c r="AB41" s="35">
        <f t="shared" si="5"/>
        <v>109.13268449750556</v>
      </c>
      <c r="AC41" s="35">
        <f t="shared" si="5"/>
        <v>0</v>
      </c>
      <c r="AD41" s="35">
        <f t="shared" si="5"/>
        <v>0</v>
      </c>
      <c r="AE41" s="35">
        <f t="shared" si="5"/>
        <v>0</v>
      </c>
      <c r="AF41" s="35">
        <f t="shared" si="5"/>
        <v>2406.3756931699982</v>
      </c>
      <c r="AG41" s="35">
        <f t="shared" si="5"/>
        <v>1827.9724653332187</v>
      </c>
      <c r="AH41" s="35">
        <f t="shared" si="5"/>
        <v>0</v>
      </c>
      <c r="AI41" s="35">
        <f t="shared" si="5"/>
        <v>0</v>
      </c>
      <c r="AJ41" s="35">
        <f t="shared" si="5"/>
        <v>0</v>
      </c>
      <c r="AK41" s="35">
        <f>SUM(F41:Q41)</f>
        <v>0</v>
      </c>
    </row>
    <row r="42" spans="2:37"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2:37"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2:37"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2:37"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2:37"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2:37"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2:37"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2:28"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2:28"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2:28"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2:28"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2:28"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2:28">
      <c r="B54" s="19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2:28"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2:28"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2:28"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2:28">
      <c r="B58" s="19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2:28">
      <c r="B59" s="19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2:28">
      <c r="B60" s="19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2:28">
      <c r="B61" s="19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2:28">
      <c r="B62" s="19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2:28">
      <c r="B63" s="19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2:28">
      <c r="B64" s="19"/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2:37">
      <c r="B65" s="19"/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2:37">
      <c r="B66" s="19"/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2:37"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2:37">
      <c r="B68" s="22" t="s">
        <v>37</v>
      </c>
      <c r="C68" s="23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2:37">
      <c r="B69" s="19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2:37">
      <c r="B70" s="22"/>
      <c r="C70" s="24" t="s">
        <v>18</v>
      </c>
      <c r="D70" s="25" t="s">
        <v>0</v>
      </c>
      <c r="E70" s="45">
        <v>31</v>
      </c>
      <c r="F70" s="45">
        <v>1</v>
      </c>
      <c r="G70" s="45">
        <v>2</v>
      </c>
      <c r="H70" s="45">
        <v>3</v>
      </c>
      <c r="I70" s="45">
        <v>4</v>
      </c>
      <c r="J70" s="45">
        <v>5</v>
      </c>
      <c r="K70" s="45">
        <v>6</v>
      </c>
      <c r="L70" s="45">
        <v>7</v>
      </c>
      <c r="M70" s="45">
        <v>8</v>
      </c>
      <c r="N70" s="45">
        <v>9</v>
      </c>
      <c r="O70" s="45">
        <v>10</v>
      </c>
      <c r="P70" s="45">
        <v>11</v>
      </c>
      <c r="Q70" s="45">
        <v>12</v>
      </c>
      <c r="R70" s="45">
        <v>13</v>
      </c>
      <c r="S70" s="45">
        <v>14</v>
      </c>
      <c r="T70" s="45">
        <v>15</v>
      </c>
      <c r="U70" s="45">
        <v>16</v>
      </c>
      <c r="V70" s="45">
        <v>17</v>
      </c>
      <c r="W70" s="45">
        <v>18</v>
      </c>
      <c r="X70" s="45">
        <v>19</v>
      </c>
      <c r="Y70" s="45">
        <v>20</v>
      </c>
      <c r="Z70" s="45">
        <v>21</v>
      </c>
      <c r="AA70" s="45">
        <v>22</v>
      </c>
      <c r="AB70" s="45">
        <v>23</v>
      </c>
      <c r="AC70" s="45">
        <v>24</v>
      </c>
      <c r="AD70" s="45">
        <v>25</v>
      </c>
      <c r="AE70" s="45">
        <v>26</v>
      </c>
      <c r="AF70" s="45">
        <v>27</v>
      </c>
      <c r="AG70" s="45">
        <v>28</v>
      </c>
      <c r="AH70" s="45">
        <v>29</v>
      </c>
      <c r="AI70" s="45">
        <v>30</v>
      </c>
      <c r="AJ70" s="45">
        <v>31</v>
      </c>
    </row>
    <row r="71" spans="2:37" s="10" customFormat="1" outlineLevel="1">
      <c r="B71" s="39" t="s">
        <v>32</v>
      </c>
      <c r="C71" s="38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</row>
    <row r="72" spans="2:37" ht="14.25" customHeight="1" outlineLevel="2">
      <c r="B72" s="40" t="s">
        <v>23</v>
      </c>
      <c r="C72" s="41" t="s">
        <v>33</v>
      </c>
      <c r="D72" s="35"/>
      <c r="E72" s="35"/>
      <c r="F72" s="35">
        <f t="shared" ref="F72:AJ72" si="6">F73+F74</f>
        <v>11568</v>
      </c>
      <c r="G72" s="35">
        <f t="shared" si="6"/>
        <v>7280</v>
      </c>
      <c r="H72" s="35">
        <f t="shared" si="6"/>
        <v>7679</v>
      </c>
      <c r="I72" s="35">
        <f t="shared" si="6"/>
        <v>0</v>
      </c>
      <c r="J72" s="35">
        <f t="shared" si="6"/>
        <v>0</v>
      </c>
      <c r="K72" s="35">
        <f t="shared" si="6"/>
        <v>14497</v>
      </c>
      <c r="L72" s="35">
        <f t="shared" si="6"/>
        <v>18611</v>
      </c>
      <c r="M72" s="35">
        <f t="shared" si="6"/>
        <v>12547</v>
      </c>
      <c r="N72" s="35">
        <f t="shared" si="6"/>
        <v>10019</v>
      </c>
      <c r="O72" s="35">
        <f t="shared" si="6"/>
        <v>0</v>
      </c>
      <c r="P72" s="35">
        <f t="shared" si="6"/>
        <v>0</v>
      </c>
      <c r="Q72" s="35">
        <f t="shared" si="6"/>
        <v>15294</v>
      </c>
      <c r="R72" s="35">
        <f t="shared" si="6"/>
        <v>12840</v>
      </c>
      <c r="S72" s="35">
        <f t="shared" si="6"/>
        <v>22252</v>
      </c>
      <c r="T72" s="35">
        <f t="shared" si="6"/>
        <v>13625</v>
      </c>
      <c r="U72" s="35">
        <f t="shared" si="6"/>
        <v>13319</v>
      </c>
      <c r="V72" s="35">
        <f t="shared" si="6"/>
        <v>10099</v>
      </c>
      <c r="W72" s="35">
        <f t="shared" si="6"/>
        <v>0</v>
      </c>
      <c r="X72" s="35">
        <f t="shared" si="6"/>
        <v>0</v>
      </c>
      <c r="Y72" s="35">
        <f t="shared" si="6"/>
        <v>22383</v>
      </c>
      <c r="Z72" s="35">
        <f t="shared" si="6"/>
        <v>16547</v>
      </c>
      <c r="AA72" s="35">
        <f t="shared" si="6"/>
        <v>10509</v>
      </c>
      <c r="AB72" s="35">
        <f t="shared" si="6"/>
        <v>4070</v>
      </c>
      <c r="AC72" s="35">
        <f t="shared" si="6"/>
        <v>0</v>
      </c>
      <c r="AD72" s="35">
        <f t="shared" si="6"/>
        <v>0</v>
      </c>
      <c r="AE72" s="35">
        <f t="shared" si="6"/>
        <v>0</v>
      </c>
      <c r="AF72" s="35">
        <f t="shared" si="6"/>
        <v>19031</v>
      </c>
      <c r="AG72" s="35">
        <f t="shared" si="6"/>
        <v>14005</v>
      </c>
      <c r="AH72" s="35">
        <f t="shared" si="6"/>
        <v>12646</v>
      </c>
      <c r="AI72" s="35">
        <f t="shared" si="6"/>
        <v>1145</v>
      </c>
      <c r="AJ72" s="35">
        <f t="shared" si="6"/>
        <v>0</v>
      </c>
      <c r="AK72" s="35">
        <f t="shared" ref="AK72:AK80" si="7">SUM(F72:Q72)</f>
        <v>97495</v>
      </c>
    </row>
    <row r="73" spans="2:37" outlineLevel="2">
      <c r="B73" s="36" t="s">
        <v>24</v>
      </c>
      <c r="C73" s="41" t="s">
        <v>33</v>
      </c>
      <c r="D73" s="35"/>
      <c r="E73" s="35"/>
      <c r="F73" s="35">
        <f t="shared" ref="F73:AJ73" si="8">(F12-E12)-(F13-E13)</f>
        <v>3977</v>
      </c>
      <c r="G73" s="35">
        <f t="shared" si="8"/>
        <v>1563</v>
      </c>
      <c r="H73" s="35">
        <f t="shared" si="8"/>
        <v>-1549</v>
      </c>
      <c r="I73" s="35">
        <f t="shared" si="8"/>
        <v>0</v>
      </c>
      <c r="J73" s="35">
        <f t="shared" si="8"/>
        <v>0</v>
      </c>
      <c r="K73" s="35">
        <f t="shared" si="8"/>
        <v>8081</v>
      </c>
      <c r="L73" s="35">
        <f t="shared" si="8"/>
        <v>11569</v>
      </c>
      <c r="M73" s="35">
        <f t="shared" si="8"/>
        <v>4583</v>
      </c>
      <c r="N73" s="35">
        <f t="shared" si="8"/>
        <v>9059</v>
      </c>
      <c r="O73" s="35">
        <f t="shared" si="8"/>
        <v>0</v>
      </c>
      <c r="P73" s="35">
        <f t="shared" si="8"/>
        <v>0</v>
      </c>
      <c r="Q73" s="35">
        <f t="shared" si="8"/>
        <v>1523</v>
      </c>
      <c r="R73" s="35">
        <f t="shared" si="8"/>
        <v>4026</v>
      </c>
      <c r="S73" s="35">
        <f t="shared" si="8"/>
        <v>13629</v>
      </c>
      <c r="T73" s="35">
        <f t="shared" si="8"/>
        <v>5917</v>
      </c>
      <c r="U73" s="35">
        <f t="shared" si="8"/>
        <v>6288</v>
      </c>
      <c r="V73" s="35">
        <f t="shared" si="8"/>
        <v>9424</v>
      </c>
      <c r="W73" s="35">
        <f t="shared" si="8"/>
        <v>0</v>
      </c>
      <c r="X73" s="35">
        <f t="shared" si="8"/>
        <v>0</v>
      </c>
      <c r="Y73" s="35">
        <f t="shared" si="8"/>
        <v>7282</v>
      </c>
      <c r="Z73" s="35">
        <f t="shared" si="8"/>
        <v>8430</v>
      </c>
      <c r="AA73" s="35">
        <f t="shared" si="8"/>
        <v>2021</v>
      </c>
      <c r="AB73" s="35">
        <f t="shared" si="8"/>
        <v>-305</v>
      </c>
      <c r="AC73" s="35">
        <f t="shared" si="8"/>
        <v>0</v>
      </c>
      <c r="AD73" s="35">
        <f t="shared" si="8"/>
        <v>0</v>
      </c>
      <c r="AE73" s="35">
        <f t="shared" si="8"/>
        <v>0</v>
      </c>
      <c r="AF73" s="35">
        <f t="shared" si="8"/>
        <v>10924</v>
      </c>
      <c r="AG73" s="35">
        <f t="shared" si="8"/>
        <v>4610</v>
      </c>
      <c r="AH73" s="35">
        <f t="shared" si="8"/>
        <v>4457</v>
      </c>
      <c r="AI73" s="35">
        <f t="shared" si="8"/>
        <v>-2788</v>
      </c>
      <c r="AJ73" s="35">
        <f t="shared" si="8"/>
        <v>0</v>
      </c>
      <c r="AK73" s="35">
        <f t="shared" si="7"/>
        <v>38806</v>
      </c>
    </row>
    <row r="74" spans="2:37" outlineLevel="2">
      <c r="B74" s="36" t="s">
        <v>25</v>
      </c>
      <c r="C74" s="41" t="s">
        <v>33</v>
      </c>
      <c r="D74" s="35"/>
      <c r="E74" s="35"/>
      <c r="F74" s="35">
        <f>SUM(F75:F77)</f>
        <v>7591</v>
      </c>
      <c r="G74" s="35">
        <f t="shared" ref="G74:AJ74" si="9">SUM(G75:G77)</f>
        <v>5717</v>
      </c>
      <c r="H74" s="35">
        <f t="shared" si="9"/>
        <v>9228</v>
      </c>
      <c r="I74" s="35">
        <f t="shared" si="9"/>
        <v>0</v>
      </c>
      <c r="J74" s="35">
        <f t="shared" si="9"/>
        <v>0</v>
      </c>
      <c r="K74" s="35">
        <f t="shared" si="9"/>
        <v>6416</v>
      </c>
      <c r="L74" s="35">
        <f t="shared" si="9"/>
        <v>7042</v>
      </c>
      <c r="M74" s="35">
        <f t="shared" si="9"/>
        <v>7964</v>
      </c>
      <c r="N74" s="35">
        <f t="shared" si="9"/>
        <v>960</v>
      </c>
      <c r="O74" s="35">
        <f t="shared" si="9"/>
        <v>0</v>
      </c>
      <c r="P74" s="35">
        <f t="shared" si="9"/>
        <v>0</v>
      </c>
      <c r="Q74" s="35">
        <f t="shared" si="9"/>
        <v>13771</v>
      </c>
      <c r="R74" s="35">
        <f t="shared" si="9"/>
        <v>8814</v>
      </c>
      <c r="S74" s="35">
        <f t="shared" si="9"/>
        <v>8623</v>
      </c>
      <c r="T74" s="35">
        <f t="shared" si="9"/>
        <v>7708</v>
      </c>
      <c r="U74" s="35">
        <f t="shared" si="9"/>
        <v>7031</v>
      </c>
      <c r="V74" s="35">
        <f t="shared" si="9"/>
        <v>675</v>
      </c>
      <c r="W74" s="35">
        <f t="shared" si="9"/>
        <v>0</v>
      </c>
      <c r="X74" s="35">
        <f t="shared" si="9"/>
        <v>0</v>
      </c>
      <c r="Y74" s="35">
        <f t="shared" si="9"/>
        <v>15101</v>
      </c>
      <c r="Z74" s="35">
        <f t="shared" si="9"/>
        <v>8117</v>
      </c>
      <c r="AA74" s="35">
        <f t="shared" si="9"/>
        <v>8488</v>
      </c>
      <c r="AB74" s="35">
        <f t="shared" si="9"/>
        <v>4375</v>
      </c>
      <c r="AC74" s="35">
        <f t="shared" si="9"/>
        <v>0</v>
      </c>
      <c r="AD74" s="35">
        <f t="shared" si="9"/>
        <v>0</v>
      </c>
      <c r="AE74" s="35">
        <f t="shared" si="9"/>
        <v>0</v>
      </c>
      <c r="AF74" s="35">
        <f t="shared" si="9"/>
        <v>8107</v>
      </c>
      <c r="AG74" s="35">
        <f t="shared" si="9"/>
        <v>9395</v>
      </c>
      <c r="AH74" s="35">
        <f t="shared" si="9"/>
        <v>8189</v>
      </c>
      <c r="AI74" s="35">
        <f t="shared" si="9"/>
        <v>3933</v>
      </c>
      <c r="AJ74" s="35">
        <f t="shared" si="9"/>
        <v>0</v>
      </c>
      <c r="AK74" s="35">
        <f t="shared" si="7"/>
        <v>58689</v>
      </c>
    </row>
    <row r="75" spans="2:37" outlineLevel="3">
      <c r="B75" s="52" t="s">
        <v>44</v>
      </c>
      <c r="C75" s="41" t="s">
        <v>33</v>
      </c>
      <c r="D75" s="35"/>
      <c r="E75" s="35"/>
      <c r="F75" s="35">
        <f t="shared" ref="F75:AJ75" si="10">F13-E13</f>
        <v>6859</v>
      </c>
      <c r="G75" s="35">
        <f t="shared" si="10"/>
        <v>4902</v>
      </c>
      <c r="H75" s="35">
        <f t="shared" si="10"/>
        <v>8295</v>
      </c>
      <c r="I75" s="35">
        <f t="shared" si="10"/>
        <v>0</v>
      </c>
      <c r="J75" s="35">
        <f t="shared" si="10"/>
        <v>0</v>
      </c>
      <c r="K75" s="35">
        <f t="shared" si="10"/>
        <v>5547</v>
      </c>
      <c r="L75" s="35">
        <f t="shared" si="10"/>
        <v>6138</v>
      </c>
      <c r="M75" s="35">
        <f t="shared" si="10"/>
        <v>7145</v>
      </c>
      <c r="N75" s="35">
        <f t="shared" si="10"/>
        <v>0</v>
      </c>
      <c r="O75" s="35">
        <f t="shared" si="10"/>
        <v>0</v>
      </c>
      <c r="P75" s="35">
        <f t="shared" si="10"/>
        <v>0</v>
      </c>
      <c r="Q75" s="35">
        <f t="shared" si="10"/>
        <v>13768</v>
      </c>
      <c r="R75" s="35">
        <f t="shared" si="10"/>
        <v>7996</v>
      </c>
      <c r="S75" s="35">
        <f t="shared" si="10"/>
        <v>7626</v>
      </c>
      <c r="T75" s="35">
        <f t="shared" si="10"/>
        <v>6833</v>
      </c>
      <c r="U75" s="35">
        <f t="shared" si="10"/>
        <v>6067</v>
      </c>
      <c r="V75" s="35">
        <f t="shared" si="10"/>
        <v>0</v>
      </c>
      <c r="W75" s="35">
        <f t="shared" si="10"/>
        <v>0</v>
      </c>
      <c r="X75" s="35">
        <f t="shared" si="10"/>
        <v>0</v>
      </c>
      <c r="Y75" s="35">
        <f t="shared" si="10"/>
        <v>14182</v>
      </c>
      <c r="Z75" s="35">
        <f t="shared" si="10"/>
        <v>7086</v>
      </c>
      <c r="AA75" s="35">
        <f>AA13-Z13</f>
        <v>7348</v>
      </c>
      <c r="AB75" s="35">
        <f t="shared" si="10"/>
        <v>3456</v>
      </c>
      <c r="AC75" s="35">
        <f t="shared" si="10"/>
        <v>0</v>
      </c>
      <c r="AD75" s="35">
        <f t="shared" si="10"/>
        <v>0</v>
      </c>
      <c r="AE75" s="35">
        <f t="shared" si="10"/>
        <v>0</v>
      </c>
      <c r="AF75" s="35">
        <f t="shared" si="10"/>
        <v>7292</v>
      </c>
      <c r="AG75" s="35">
        <f t="shared" si="10"/>
        <v>8451</v>
      </c>
      <c r="AH75" s="35">
        <f t="shared" si="10"/>
        <v>7270</v>
      </c>
      <c r="AI75" s="35">
        <f t="shared" si="10"/>
        <v>3340</v>
      </c>
      <c r="AJ75" s="35">
        <f t="shared" si="10"/>
        <v>0</v>
      </c>
      <c r="AK75" s="35">
        <f t="shared" si="7"/>
        <v>52654</v>
      </c>
    </row>
    <row r="76" spans="2:37" outlineLevel="3">
      <c r="B76" s="53" t="s">
        <v>46</v>
      </c>
      <c r="C76" s="41" t="s">
        <v>33</v>
      </c>
      <c r="D76" s="35"/>
      <c r="E76" s="35"/>
      <c r="F76" s="35">
        <f>F14-E14</f>
        <v>630</v>
      </c>
      <c r="G76" s="35">
        <f t="shared" ref="G76:AJ76" si="11">G15-F15</f>
        <v>114</v>
      </c>
      <c r="H76" s="35">
        <f t="shared" si="11"/>
        <v>110</v>
      </c>
      <c r="I76" s="35">
        <f t="shared" si="11"/>
        <v>0</v>
      </c>
      <c r="J76" s="35">
        <f t="shared" si="11"/>
        <v>0</v>
      </c>
      <c r="K76" s="35">
        <f t="shared" si="11"/>
        <v>129</v>
      </c>
      <c r="L76" s="35">
        <f t="shared" si="11"/>
        <v>134</v>
      </c>
      <c r="M76" s="35">
        <f t="shared" si="11"/>
        <v>89</v>
      </c>
      <c r="N76" s="35">
        <f t="shared" si="11"/>
        <v>105</v>
      </c>
      <c r="O76" s="35">
        <f t="shared" si="11"/>
        <v>0</v>
      </c>
      <c r="P76" s="35">
        <f t="shared" si="11"/>
        <v>0</v>
      </c>
      <c r="Q76" s="35">
        <f t="shared" si="11"/>
        <v>1</v>
      </c>
      <c r="R76" s="35">
        <f t="shared" si="11"/>
        <v>104</v>
      </c>
      <c r="S76" s="35">
        <f t="shared" si="11"/>
        <v>128</v>
      </c>
      <c r="T76" s="35">
        <f t="shared" si="11"/>
        <v>119</v>
      </c>
      <c r="U76" s="35">
        <f t="shared" si="11"/>
        <v>151</v>
      </c>
      <c r="V76" s="35">
        <f t="shared" si="11"/>
        <v>109</v>
      </c>
      <c r="W76" s="35">
        <f t="shared" si="11"/>
        <v>0</v>
      </c>
      <c r="X76" s="35">
        <f t="shared" si="11"/>
        <v>0</v>
      </c>
      <c r="Y76" s="35">
        <f t="shared" si="11"/>
        <v>298</v>
      </c>
      <c r="Z76" s="35">
        <f t="shared" si="11"/>
        <v>143</v>
      </c>
      <c r="AA76" s="35">
        <f t="shared" si="11"/>
        <v>339</v>
      </c>
      <c r="AB76" s="35">
        <f t="shared" si="11"/>
        <v>173</v>
      </c>
      <c r="AC76" s="35">
        <f t="shared" si="11"/>
        <v>0</v>
      </c>
      <c r="AD76" s="35">
        <f t="shared" si="11"/>
        <v>0</v>
      </c>
      <c r="AE76" s="35">
        <f t="shared" si="11"/>
        <v>0</v>
      </c>
      <c r="AF76" s="35">
        <f t="shared" si="11"/>
        <v>124</v>
      </c>
      <c r="AG76" s="35">
        <f t="shared" si="11"/>
        <v>134</v>
      </c>
      <c r="AH76" s="35">
        <f t="shared" si="11"/>
        <v>157</v>
      </c>
      <c r="AI76" s="35">
        <f t="shared" si="11"/>
        <v>67</v>
      </c>
      <c r="AJ76" s="35">
        <f t="shared" si="11"/>
        <v>0</v>
      </c>
      <c r="AK76" s="35">
        <f t="shared" si="7"/>
        <v>1312</v>
      </c>
    </row>
    <row r="77" spans="2:37" outlineLevel="3">
      <c r="B77" s="53" t="s">
        <v>45</v>
      </c>
      <c r="C77" s="41" t="s">
        <v>33</v>
      </c>
      <c r="D77" s="35"/>
      <c r="E77" s="35"/>
      <c r="F77" s="35">
        <f>F15-E15</f>
        <v>102</v>
      </c>
      <c r="G77" s="35">
        <f t="shared" ref="G77:AJ77" si="12">G14-F14</f>
        <v>701</v>
      </c>
      <c r="H77" s="35">
        <f t="shared" si="12"/>
        <v>823</v>
      </c>
      <c r="I77" s="35">
        <f t="shared" si="12"/>
        <v>0</v>
      </c>
      <c r="J77" s="35">
        <f t="shared" si="12"/>
        <v>0</v>
      </c>
      <c r="K77" s="35">
        <f t="shared" si="12"/>
        <v>740</v>
      </c>
      <c r="L77" s="35">
        <f t="shared" si="12"/>
        <v>770</v>
      </c>
      <c r="M77" s="35">
        <f t="shared" si="12"/>
        <v>730</v>
      </c>
      <c r="N77" s="35">
        <f t="shared" si="12"/>
        <v>855</v>
      </c>
      <c r="O77" s="35">
        <f t="shared" si="12"/>
        <v>0</v>
      </c>
      <c r="P77" s="35">
        <f t="shared" si="12"/>
        <v>0</v>
      </c>
      <c r="Q77" s="35">
        <f t="shared" si="12"/>
        <v>2</v>
      </c>
      <c r="R77" s="35">
        <f t="shared" si="12"/>
        <v>714</v>
      </c>
      <c r="S77" s="35">
        <f t="shared" si="12"/>
        <v>869</v>
      </c>
      <c r="T77" s="35">
        <f t="shared" si="12"/>
        <v>756</v>
      </c>
      <c r="U77" s="35">
        <f t="shared" si="12"/>
        <v>813</v>
      </c>
      <c r="V77" s="35">
        <f t="shared" si="12"/>
        <v>566</v>
      </c>
      <c r="W77" s="35">
        <f t="shared" si="12"/>
        <v>0</v>
      </c>
      <c r="X77" s="35">
        <f t="shared" si="12"/>
        <v>0</v>
      </c>
      <c r="Y77" s="35">
        <f t="shared" si="12"/>
        <v>621</v>
      </c>
      <c r="Z77" s="35">
        <f t="shared" si="12"/>
        <v>888</v>
      </c>
      <c r="AA77" s="35">
        <f t="shared" si="12"/>
        <v>801</v>
      </c>
      <c r="AB77" s="35">
        <f t="shared" si="12"/>
        <v>746</v>
      </c>
      <c r="AC77" s="35">
        <f t="shared" si="12"/>
        <v>0</v>
      </c>
      <c r="AD77" s="35">
        <f t="shared" si="12"/>
        <v>0</v>
      </c>
      <c r="AE77" s="35">
        <f t="shared" si="12"/>
        <v>0</v>
      </c>
      <c r="AF77" s="35">
        <f t="shared" si="12"/>
        <v>691</v>
      </c>
      <c r="AG77" s="35">
        <f t="shared" si="12"/>
        <v>810</v>
      </c>
      <c r="AH77" s="35">
        <f t="shared" si="12"/>
        <v>762</v>
      </c>
      <c r="AI77" s="35">
        <f t="shared" si="12"/>
        <v>526</v>
      </c>
      <c r="AJ77" s="35">
        <f t="shared" si="12"/>
        <v>0</v>
      </c>
      <c r="AK77" s="35">
        <f t="shared" si="7"/>
        <v>4723</v>
      </c>
    </row>
    <row r="78" spans="2:37" outlineLevel="2">
      <c r="B78" s="40" t="s">
        <v>26</v>
      </c>
      <c r="C78" s="41" t="s">
        <v>33</v>
      </c>
      <c r="D78" s="35">
        <v>1000</v>
      </c>
      <c r="E78" s="35"/>
      <c r="F78" s="35">
        <f t="shared" ref="F78:AJ78" si="13">(F16-E16)*$D$78</f>
        <v>12000</v>
      </c>
      <c r="G78" s="35">
        <f t="shared" si="13"/>
        <v>11000</v>
      </c>
      <c r="H78" s="35">
        <f t="shared" si="13"/>
        <v>11000</v>
      </c>
      <c r="I78" s="35">
        <f t="shared" si="13"/>
        <v>0</v>
      </c>
      <c r="J78" s="35">
        <f t="shared" si="13"/>
        <v>0</v>
      </c>
      <c r="K78" s="35">
        <f t="shared" si="13"/>
        <v>17000</v>
      </c>
      <c r="L78" s="35">
        <f t="shared" si="13"/>
        <v>16000</v>
      </c>
      <c r="M78" s="35">
        <f t="shared" si="13"/>
        <v>0</v>
      </c>
      <c r="N78" s="35">
        <f t="shared" si="13"/>
        <v>2000</v>
      </c>
      <c r="O78" s="35">
        <f t="shared" si="13"/>
        <v>0</v>
      </c>
      <c r="P78" s="35">
        <f t="shared" si="13"/>
        <v>0</v>
      </c>
      <c r="Q78" s="35">
        <f t="shared" si="13"/>
        <v>0</v>
      </c>
      <c r="R78" s="35">
        <f t="shared" si="13"/>
        <v>0</v>
      </c>
      <c r="S78" s="35">
        <f t="shared" si="13"/>
        <v>0</v>
      </c>
      <c r="T78" s="35">
        <f t="shared" si="13"/>
        <v>0</v>
      </c>
      <c r="U78" s="35">
        <f t="shared" si="13"/>
        <v>0</v>
      </c>
      <c r="V78" s="35">
        <f t="shared" si="13"/>
        <v>0</v>
      </c>
      <c r="W78" s="35">
        <f t="shared" si="13"/>
        <v>0</v>
      </c>
      <c r="X78" s="35">
        <f t="shared" si="13"/>
        <v>0</v>
      </c>
      <c r="Y78" s="35">
        <f t="shared" si="13"/>
        <v>1000</v>
      </c>
      <c r="Z78" s="35">
        <f t="shared" si="13"/>
        <v>0</v>
      </c>
      <c r="AA78" s="35">
        <f t="shared" si="13"/>
        <v>0</v>
      </c>
      <c r="AB78" s="35">
        <f t="shared" si="13"/>
        <v>0</v>
      </c>
      <c r="AC78" s="35">
        <f t="shared" si="13"/>
        <v>0</v>
      </c>
      <c r="AD78" s="35">
        <f t="shared" si="13"/>
        <v>0</v>
      </c>
      <c r="AE78" s="35">
        <f t="shared" si="13"/>
        <v>0</v>
      </c>
      <c r="AF78" s="35">
        <f t="shared" si="13"/>
        <v>0</v>
      </c>
      <c r="AG78" s="35">
        <f t="shared" si="13"/>
        <v>0</v>
      </c>
      <c r="AH78" s="35">
        <f t="shared" si="13"/>
        <v>0</v>
      </c>
      <c r="AI78" s="35">
        <f t="shared" si="13"/>
        <v>0</v>
      </c>
      <c r="AJ78" s="35">
        <f t="shared" si="13"/>
        <v>0</v>
      </c>
      <c r="AK78" s="35">
        <f t="shared" si="7"/>
        <v>69000</v>
      </c>
    </row>
    <row r="79" spans="2:37" outlineLevel="2">
      <c r="B79" s="40" t="s">
        <v>27</v>
      </c>
      <c r="C79" s="41" t="s">
        <v>33</v>
      </c>
      <c r="D79" s="35"/>
      <c r="E79" s="35"/>
      <c r="F79" s="35">
        <f>(F73+F75)-F78</f>
        <v>-1164</v>
      </c>
      <c r="G79" s="35">
        <f t="shared" ref="G79:AJ79" si="14">(G73+G75)-G78</f>
        <v>-4535</v>
      </c>
      <c r="H79" s="35">
        <f t="shared" si="14"/>
        <v>-4254</v>
      </c>
      <c r="I79" s="35">
        <f t="shared" si="14"/>
        <v>0</v>
      </c>
      <c r="J79" s="35">
        <f t="shared" si="14"/>
        <v>0</v>
      </c>
      <c r="K79" s="35">
        <f t="shared" si="14"/>
        <v>-3372</v>
      </c>
      <c r="L79" s="35">
        <f t="shared" si="14"/>
        <v>1707</v>
      </c>
      <c r="M79" s="35">
        <f t="shared" si="14"/>
        <v>11728</v>
      </c>
      <c r="N79" s="35">
        <f t="shared" si="14"/>
        <v>7059</v>
      </c>
      <c r="O79" s="35">
        <f t="shared" si="14"/>
        <v>0</v>
      </c>
      <c r="P79" s="35">
        <f t="shared" si="14"/>
        <v>0</v>
      </c>
      <c r="Q79" s="35">
        <f t="shared" si="14"/>
        <v>15291</v>
      </c>
      <c r="R79" s="35">
        <f t="shared" si="14"/>
        <v>12022</v>
      </c>
      <c r="S79" s="35">
        <f t="shared" si="14"/>
        <v>21255</v>
      </c>
      <c r="T79" s="35">
        <f t="shared" si="14"/>
        <v>12750</v>
      </c>
      <c r="U79" s="35">
        <f t="shared" si="14"/>
        <v>12355</v>
      </c>
      <c r="V79" s="35">
        <f t="shared" si="14"/>
        <v>9424</v>
      </c>
      <c r="W79" s="35">
        <f t="shared" si="14"/>
        <v>0</v>
      </c>
      <c r="X79" s="35">
        <f t="shared" si="14"/>
        <v>0</v>
      </c>
      <c r="Y79" s="35">
        <f t="shared" si="14"/>
        <v>20464</v>
      </c>
      <c r="Z79" s="35">
        <f t="shared" si="14"/>
        <v>15516</v>
      </c>
      <c r="AA79" s="35">
        <f t="shared" si="14"/>
        <v>9369</v>
      </c>
      <c r="AB79" s="35">
        <f t="shared" si="14"/>
        <v>3151</v>
      </c>
      <c r="AC79" s="35">
        <f t="shared" si="14"/>
        <v>0</v>
      </c>
      <c r="AD79" s="35">
        <f t="shared" si="14"/>
        <v>0</v>
      </c>
      <c r="AE79" s="35">
        <f t="shared" si="14"/>
        <v>0</v>
      </c>
      <c r="AF79" s="35">
        <f t="shared" si="14"/>
        <v>18216</v>
      </c>
      <c r="AG79" s="35">
        <f t="shared" si="14"/>
        <v>13061</v>
      </c>
      <c r="AH79" s="35">
        <f t="shared" si="14"/>
        <v>11727</v>
      </c>
      <c r="AI79" s="35">
        <f t="shared" si="14"/>
        <v>552</v>
      </c>
      <c r="AJ79" s="35">
        <f t="shared" si="14"/>
        <v>0</v>
      </c>
      <c r="AK79" s="35">
        <f t="shared" si="7"/>
        <v>22460</v>
      </c>
    </row>
    <row r="80" spans="2:37" outlineLevel="2">
      <c r="B80" s="40" t="s">
        <v>28</v>
      </c>
      <c r="C80" s="41" t="s">
        <v>33</v>
      </c>
      <c r="D80" s="35"/>
      <c r="E80" s="35"/>
      <c r="F80" s="35">
        <f>F72-(F78+F79)</f>
        <v>732</v>
      </c>
      <c r="G80" s="35">
        <f t="shared" ref="G80:AJ80" si="15">G72-(G78+G79)</f>
        <v>815</v>
      </c>
      <c r="H80" s="35">
        <f t="shared" si="15"/>
        <v>933</v>
      </c>
      <c r="I80" s="35">
        <f t="shared" si="15"/>
        <v>0</v>
      </c>
      <c r="J80" s="35">
        <f t="shared" si="15"/>
        <v>0</v>
      </c>
      <c r="K80" s="35">
        <f t="shared" si="15"/>
        <v>869</v>
      </c>
      <c r="L80" s="35">
        <f t="shared" si="15"/>
        <v>904</v>
      </c>
      <c r="M80" s="35">
        <f t="shared" si="15"/>
        <v>819</v>
      </c>
      <c r="N80" s="35">
        <f t="shared" si="15"/>
        <v>960</v>
      </c>
      <c r="O80" s="35">
        <f t="shared" si="15"/>
        <v>0</v>
      </c>
      <c r="P80" s="35">
        <f t="shared" si="15"/>
        <v>0</v>
      </c>
      <c r="Q80" s="35">
        <f t="shared" si="15"/>
        <v>3</v>
      </c>
      <c r="R80" s="35">
        <f t="shared" si="15"/>
        <v>818</v>
      </c>
      <c r="S80" s="35">
        <f t="shared" si="15"/>
        <v>997</v>
      </c>
      <c r="T80" s="35">
        <f t="shared" si="15"/>
        <v>875</v>
      </c>
      <c r="U80" s="35">
        <f t="shared" si="15"/>
        <v>964</v>
      </c>
      <c r="V80" s="35">
        <f t="shared" si="15"/>
        <v>675</v>
      </c>
      <c r="W80" s="35">
        <f t="shared" si="15"/>
        <v>0</v>
      </c>
      <c r="X80" s="35">
        <f t="shared" si="15"/>
        <v>0</v>
      </c>
      <c r="Y80" s="35">
        <f t="shared" si="15"/>
        <v>919</v>
      </c>
      <c r="Z80" s="35">
        <f t="shared" si="15"/>
        <v>1031</v>
      </c>
      <c r="AA80" s="35">
        <f t="shared" si="15"/>
        <v>1140</v>
      </c>
      <c r="AB80" s="35">
        <f t="shared" si="15"/>
        <v>919</v>
      </c>
      <c r="AC80" s="35">
        <f t="shared" si="15"/>
        <v>0</v>
      </c>
      <c r="AD80" s="35">
        <f t="shared" si="15"/>
        <v>0</v>
      </c>
      <c r="AE80" s="35">
        <f t="shared" si="15"/>
        <v>0</v>
      </c>
      <c r="AF80" s="35">
        <f t="shared" si="15"/>
        <v>815</v>
      </c>
      <c r="AG80" s="35">
        <f t="shared" si="15"/>
        <v>944</v>
      </c>
      <c r="AH80" s="35">
        <f t="shared" si="15"/>
        <v>919</v>
      </c>
      <c r="AI80" s="35">
        <f t="shared" si="15"/>
        <v>593</v>
      </c>
      <c r="AJ80" s="35">
        <f t="shared" si="15"/>
        <v>0</v>
      </c>
      <c r="AK80" s="35">
        <f t="shared" si="7"/>
        <v>6035</v>
      </c>
    </row>
    <row r="81" spans="2:38" outlineLevel="2">
      <c r="B81" s="36" t="s">
        <v>13</v>
      </c>
      <c r="C81" s="41" t="s">
        <v>33</v>
      </c>
      <c r="D81" s="35"/>
      <c r="E81" s="35"/>
      <c r="F81" s="42">
        <f>IFERROR((F79/(F73+F75)),0)</f>
        <v>-0.10741971207087486</v>
      </c>
      <c r="G81" s="42">
        <f t="shared" ref="G81:AJ81" si="16">IFERROR((G79/(G73+G75)),0)</f>
        <v>-0.70146945088940449</v>
      </c>
      <c r="H81" s="42">
        <f t="shared" si="16"/>
        <v>-0.63059590868662907</v>
      </c>
      <c r="I81" s="42">
        <f t="shared" si="16"/>
        <v>0</v>
      </c>
      <c r="J81" s="42">
        <f t="shared" si="16"/>
        <v>0</v>
      </c>
      <c r="K81" s="42">
        <f t="shared" si="16"/>
        <v>-0.2474317581449956</v>
      </c>
      <c r="L81" s="42">
        <f t="shared" si="16"/>
        <v>9.6402552662788729E-2</v>
      </c>
      <c r="M81" s="42">
        <f t="shared" si="16"/>
        <v>1</v>
      </c>
      <c r="N81" s="42">
        <f t="shared" si="16"/>
        <v>0.77922508003090851</v>
      </c>
      <c r="O81" s="42">
        <f t="shared" si="16"/>
        <v>0</v>
      </c>
      <c r="P81" s="42">
        <f t="shared" si="16"/>
        <v>0</v>
      </c>
      <c r="Q81" s="42">
        <f t="shared" si="16"/>
        <v>1</v>
      </c>
      <c r="R81" s="42">
        <f t="shared" si="16"/>
        <v>1</v>
      </c>
      <c r="S81" s="42">
        <f t="shared" si="16"/>
        <v>1</v>
      </c>
      <c r="T81" s="42">
        <f t="shared" si="16"/>
        <v>1</v>
      </c>
      <c r="U81" s="42">
        <f t="shared" si="16"/>
        <v>1</v>
      </c>
      <c r="V81" s="42">
        <f t="shared" si="16"/>
        <v>1</v>
      </c>
      <c r="W81" s="42">
        <f t="shared" si="16"/>
        <v>0</v>
      </c>
      <c r="X81" s="42">
        <f t="shared" si="16"/>
        <v>0</v>
      </c>
      <c r="Y81" s="42">
        <f t="shared" si="16"/>
        <v>0.95341036153559444</v>
      </c>
      <c r="Z81" s="42">
        <f t="shared" si="16"/>
        <v>1</v>
      </c>
      <c r="AA81" s="42">
        <f t="shared" si="16"/>
        <v>1</v>
      </c>
      <c r="AB81" s="42">
        <f t="shared" si="16"/>
        <v>1</v>
      </c>
      <c r="AC81" s="42">
        <f t="shared" si="16"/>
        <v>0</v>
      </c>
      <c r="AD81" s="42">
        <f t="shared" si="16"/>
        <v>0</v>
      </c>
      <c r="AE81" s="42">
        <f t="shared" si="16"/>
        <v>0</v>
      </c>
      <c r="AF81" s="42">
        <f t="shared" si="16"/>
        <v>1</v>
      </c>
      <c r="AG81" s="42">
        <f t="shared" si="16"/>
        <v>1</v>
      </c>
      <c r="AH81" s="42">
        <f t="shared" si="16"/>
        <v>1</v>
      </c>
      <c r="AI81" s="42">
        <f t="shared" si="16"/>
        <v>1</v>
      </c>
      <c r="AJ81" s="42">
        <f t="shared" si="16"/>
        <v>0</v>
      </c>
      <c r="AK81" s="42">
        <f>IFERROR((AK79/(AK73+AK75)),0)</f>
        <v>0.24557183468182811</v>
      </c>
    </row>
    <row r="82" spans="2:38" ht="13.5" customHeight="1" outlineLevel="2">
      <c r="B82" s="55" t="s">
        <v>29</v>
      </c>
      <c r="C82" s="51" t="s">
        <v>52</v>
      </c>
      <c r="D82" s="35"/>
      <c r="E82" s="35"/>
      <c r="F82" s="35">
        <f>F22</f>
        <v>114.011</v>
      </c>
      <c r="G82" s="35">
        <f t="shared" ref="G82:AJ82" si="17">G22</f>
        <v>102.0461</v>
      </c>
      <c r="H82" s="35">
        <f t="shared" si="17"/>
        <v>104.0489</v>
      </c>
      <c r="I82" s="35">
        <f t="shared" si="17"/>
        <v>23.805399999999999</v>
      </c>
      <c r="J82" s="35">
        <f t="shared" si="17"/>
        <v>0</v>
      </c>
      <c r="K82" s="35">
        <f t="shared" si="17"/>
        <v>104.48</v>
      </c>
      <c r="L82" s="35">
        <f t="shared" si="17"/>
        <v>130.499</v>
      </c>
      <c r="M82" s="35">
        <f t="shared" si="17"/>
        <v>130.499</v>
      </c>
      <c r="N82" s="35">
        <f>N22</f>
        <v>123.012</v>
      </c>
      <c r="O82" s="35">
        <f t="shared" si="17"/>
        <v>24.007000000000001</v>
      </c>
      <c r="P82" s="35">
        <f t="shared" si="17"/>
        <v>0</v>
      </c>
      <c r="Q82" s="35">
        <f t="shared" si="17"/>
        <v>107.1527</v>
      </c>
      <c r="R82" s="35">
        <f t="shared" si="17"/>
        <v>127.7092</v>
      </c>
      <c r="S82" s="35">
        <f t="shared" si="17"/>
        <v>147.41309999999999</v>
      </c>
      <c r="T82" s="35">
        <f t="shared" si="17"/>
        <v>136.75970000000001</v>
      </c>
      <c r="U82" s="35">
        <f t="shared" si="17"/>
        <v>129.38040000000001</v>
      </c>
      <c r="V82" s="35">
        <f t="shared" si="17"/>
        <v>123.8061</v>
      </c>
      <c r="W82" s="35">
        <f t="shared" si="17"/>
        <v>16.73</v>
      </c>
      <c r="X82" s="35">
        <f t="shared" si="17"/>
        <v>0</v>
      </c>
      <c r="Y82" s="35">
        <f t="shared" si="17"/>
        <v>129.84</v>
      </c>
      <c r="Z82" s="35">
        <f t="shared" si="17"/>
        <v>139.5</v>
      </c>
      <c r="AA82" s="35">
        <f t="shared" si="17"/>
        <v>122.8274</v>
      </c>
      <c r="AB82" s="35">
        <f t="shared" si="17"/>
        <v>90.047799999999995</v>
      </c>
      <c r="AC82" s="35">
        <f t="shared" si="17"/>
        <v>1.1423000000000001</v>
      </c>
      <c r="AD82" s="35">
        <f t="shared" si="17"/>
        <v>0</v>
      </c>
      <c r="AE82" s="35">
        <f t="shared" si="17"/>
        <v>0</v>
      </c>
      <c r="AF82" s="35">
        <f t="shared" si="17"/>
        <v>126.2396</v>
      </c>
      <c r="AG82" s="35">
        <f t="shared" si="17"/>
        <v>130.393</v>
      </c>
      <c r="AH82" s="35">
        <f t="shared" si="17"/>
        <v>121.54900000000001</v>
      </c>
      <c r="AI82" s="35">
        <f t="shared" si="17"/>
        <v>49.748399999999997</v>
      </c>
      <c r="AJ82" s="35">
        <f t="shared" si="17"/>
        <v>0</v>
      </c>
      <c r="AK82" s="35">
        <f>SUM(F82:AJ82)</f>
        <v>2556.6470999999997</v>
      </c>
    </row>
    <row r="83" spans="2:38" outlineLevel="2">
      <c r="B83" s="56" t="s">
        <v>30</v>
      </c>
      <c r="C83" s="51" t="s">
        <v>52</v>
      </c>
      <c r="D83" s="35"/>
      <c r="E83" s="35"/>
      <c r="F83" s="35">
        <f t="shared" ref="F83:AJ83" si="18">IF(F$75=0,F82-F86-F87,(0.7*((F$72-F$76-F$77)/F$72)*F$82))</f>
        <v>74.75762769709543</v>
      </c>
      <c r="G83" s="35">
        <f t="shared" si="18"/>
        <v>63.435388124999989</v>
      </c>
      <c r="H83" s="35">
        <f t="shared" si="18"/>
        <v>63.984856827711937</v>
      </c>
      <c r="I83" s="35">
        <f t="shared" si="18"/>
        <v>23.805399999999999</v>
      </c>
      <c r="J83" s="35">
        <f t="shared" si="18"/>
        <v>0</v>
      </c>
      <c r="K83" s="35">
        <f t="shared" si="18"/>
        <v>68.751976822790922</v>
      </c>
      <c r="L83" s="35">
        <f t="shared" si="18"/>
        <v>86.912151689860835</v>
      </c>
      <c r="M83" s="35">
        <f t="shared" si="18"/>
        <v>85.386513939587147</v>
      </c>
      <c r="N83" s="35">
        <f t="shared" si="18"/>
        <v>111.22524283860665</v>
      </c>
      <c r="O83" s="35">
        <f t="shared" si="18"/>
        <v>24.007000000000001</v>
      </c>
      <c r="P83" s="35">
        <f t="shared" si="18"/>
        <v>0</v>
      </c>
      <c r="Q83" s="35">
        <f t="shared" si="18"/>
        <v>74.992176996861517</v>
      </c>
      <c r="R83" s="35">
        <f t="shared" si="18"/>
        <v>83.701246236760127</v>
      </c>
      <c r="S83" s="35">
        <f t="shared" si="18"/>
        <v>98.565783226226841</v>
      </c>
      <c r="T83" s="35">
        <f t="shared" si="18"/>
        <v>89.583876880733953</v>
      </c>
      <c r="U83" s="35">
        <f t="shared" si="18"/>
        <v>84.011291343193918</v>
      </c>
      <c r="V83" s="35">
        <f t="shared" si="18"/>
        <v>115.53111064461828</v>
      </c>
      <c r="W83" s="35">
        <f t="shared" si="18"/>
        <v>16.73</v>
      </c>
      <c r="X83" s="35">
        <f t="shared" si="18"/>
        <v>0</v>
      </c>
      <c r="Y83" s="35">
        <f t="shared" si="18"/>
        <v>87.156325425546171</v>
      </c>
      <c r="Z83" s="35">
        <f t="shared" si="18"/>
        <v>91.565685622771497</v>
      </c>
      <c r="AA83" s="35">
        <f t="shared" si="18"/>
        <v>76.65229207536396</v>
      </c>
      <c r="AB83" s="35">
        <f t="shared" si="18"/>
        <v>48.800597656019654</v>
      </c>
      <c r="AC83" s="88">
        <v>0</v>
      </c>
      <c r="AD83" s="35">
        <f t="shared" si="18"/>
        <v>0</v>
      </c>
      <c r="AE83" s="35">
        <f t="shared" si="18"/>
        <v>0</v>
      </c>
      <c r="AF83" s="35">
        <f t="shared" si="18"/>
        <v>84.583384347643303</v>
      </c>
      <c r="AG83" s="35">
        <f t="shared" si="18"/>
        <v>85.122747668689755</v>
      </c>
      <c r="AH83" s="35">
        <f t="shared" si="18"/>
        <v>78.901121785544845</v>
      </c>
      <c r="AI83" s="88">
        <v>0</v>
      </c>
      <c r="AJ83" s="35">
        <f t="shared" si="18"/>
        <v>0</v>
      </c>
      <c r="AK83" s="35">
        <f>SUM(F83:AJ83)</f>
        <v>1718.1637978506265</v>
      </c>
      <c r="AL83" s="1">
        <f>AK83/SUM(AK83:AK84)</f>
        <v>0.6720381180883932</v>
      </c>
    </row>
    <row r="84" spans="2:38" ht="17.25" outlineLevel="2">
      <c r="B84" s="56" t="s">
        <v>31</v>
      </c>
      <c r="C84" s="51" t="s">
        <v>52</v>
      </c>
      <c r="D84" s="35"/>
      <c r="E84" s="35"/>
      <c r="F84" s="35">
        <f>SUM(F85:F87)</f>
        <v>39.253372302904566</v>
      </c>
      <c r="G84" s="35">
        <f t="shared" ref="G84:AJ84" si="19">SUM(G85:G87)</f>
        <v>38.610711875</v>
      </c>
      <c r="H84" s="35">
        <f t="shared" si="19"/>
        <v>40.064043172288059</v>
      </c>
      <c r="I84" s="35">
        <f t="shared" si="19"/>
        <v>0</v>
      </c>
      <c r="J84" s="35">
        <f t="shared" si="19"/>
        <v>0</v>
      </c>
      <c r="K84" s="35">
        <f t="shared" si="19"/>
        <v>35.728023177209081</v>
      </c>
      <c r="L84" s="35">
        <f t="shared" si="19"/>
        <v>43.586848310139167</v>
      </c>
      <c r="M84" s="35">
        <f t="shared" si="19"/>
        <v>45.112486060412841</v>
      </c>
      <c r="N84" s="35">
        <f t="shared" si="19"/>
        <v>11.786757161393353</v>
      </c>
      <c r="O84" s="35">
        <f t="shared" si="19"/>
        <v>0</v>
      </c>
      <c r="P84" s="35">
        <f t="shared" si="19"/>
        <v>0</v>
      </c>
      <c r="Q84" s="35">
        <f t="shared" si="19"/>
        <v>32.160523003138486</v>
      </c>
      <c r="R84" s="35">
        <f t="shared" si="19"/>
        <v>44.007953763239868</v>
      </c>
      <c r="S84" s="35">
        <f t="shared" si="19"/>
        <v>48.847316773773144</v>
      </c>
      <c r="T84" s="35">
        <f t="shared" si="19"/>
        <v>47.175823119266063</v>
      </c>
      <c r="U84" s="89">
        <f t="shared" si="19"/>
        <v>45.369108656806063</v>
      </c>
      <c r="V84" s="89">
        <f t="shared" si="19"/>
        <v>8.2749893553817202</v>
      </c>
      <c r="W84" s="89">
        <f t="shared" si="19"/>
        <v>0</v>
      </c>
      <c r="X84" s="89">
        <f t="shared" si="19"/>
        <v>0</v>
      </c>
      <c r="Y84" s="89">
        <f t="shared" si="19"/>
        <v>42.683674574453825</v>
      </c>
      <c r="Z84" s="89">
        <f t="shared" si="19"/>
        <v>47.934314377228503</v>
      </c>
      <c r="AA84" s="89">
        <f t="shared" si="19"/>
        <v>46.175107924636023</v>
      </c>
      <c r="AB84" s="89">
        <f t="shared" si="19"/>
        <v>41.247202343980341</v>
      </c>
      <c r="AC84" s="89">
        <f t="shared" si="19"/>
        <v>1.1399999999999999</v>
      </c>
      <c r="AD84" s="89">
        <f t="shared" si="19"/>
        <v>0</v>
      </c>
      <c r="AE84" s="89">
        <f t="shared" si="19"/>
        <v>0</v>
      </c>
      <c r="AF84" s="89">
        <f t="shared" si="19"/>
        <v>41.656215652356678</v>
      </c>
      <c r="AG84" s="89">
        <f t="shared" si="19"/>
        <v>45.270252331310246</v>
      </c>
      <c r="AH84" s="89">
        <f t="shared" si="19"/>
        <v>42.647878214455162</v>
      </c>
      <c r="AI84" s="89">
        <f t="shared" si="19"/>
        <v>49.749944314410484</v>
      </c>
      <c r="AJ84" s="89">
        <f t="shared" si="19"/>
        <v>0</v>
      </c>
      <c r="AK84" s="35">
        <f>SUM(F84:AJ84)</f>
        <v>838.48254646378371</v>
      </c>
    </row>
    <row r="85" spans="2:38" outlineLevel="3">
      <c r="B85" s="57" t="s">
        <v>44</v>
      </c>
      <c r="C85" s="51" t="s">
        <v>52</v>
      </c>
      <c r="D85" s="35"/>
      <c r="E85" s="35"/>
      <c r="F85" s="35">
        <f>IF(F$75=0,0,(0.3*((F$72-F$76-F$77)/F$72)*F$82))</f>
        <v>32.038983298755184</v>
      </c>
      <c r="G85" s="35">
        <f>IF(G$75=0,0,(0.3*((G$72-G$76-G$77)/G$72)*G$82))</f>
        <v>27.186594910714284</v>
      </c>
      <c r="H85" s="35">
        <f>IF(H$75=0,0,(0.3*((H$72-H$76-H$77)/H$72)*H$82))</f>
        <v>27.422081497590831</v>
      </c>
      <c r="I85" s="35">
        <f>IF(I$75=0,0,(0.3*((I$75)/I$72)*I$82))</f>
        <v>0</v>
      </c>
      <c r="J85" s="35">
        <f t="shared" ref="J85:AJ85" si="20">IF(J$75=0,0,(0.3*((J$72-J$76-J$77)/J$72)*J$82))</f>
        <v>0</v>
      </c>
      <c r="K85" s="35">
        <f t="shared" si="20"/>
        <v>29.465132924053254</v>
      </c>
      <c r="L85" s="35">
        <f t="shared" si="20"/>
        <v>37.248065009940355</v>
      </c>
      <c r="M85" s="35">
        <f t="shared" si="20"/>
        <v>36.594220259823061</v>
      </c>
      <c r="N85" s="35">
        <f t="shared" si="20"/>
        <v>0</v>
      </c>
      <c r="O85" s="35">
        <f t="shared" si="20"/>
        <v>0</v>
      </c>
      <c r="P85" s="35">
        <f t="shared" si="20"/>
        <v>0</v>
      </c>
      <c r="Q85" s="35">
        <f t="shared" si="20"/>
        <v>32.139504427226363</v>
      </c>
      <c r="R85" s="35">
        <f t="shared" si="20"/>
        <v>35.87196267289719</v>
      </c>
      <c r="S85" s="35">
        <f t="shared" si="20"/>
        <v>42.242478525525797</v>
      </c>
      <c r="T85" s="35">
        <f t="shared" si="20"/>
        <v>38.393090091743126</v>
      </c>
      <c r="U85" s="35">
        <f t="shared" si="20"/>
        <v>36.004839147083111</v>
      </c>
      <c r="V85" s="35">
        <f t="shared" si="20"/>
        <v>0</v>
      </c>
      <c r="W85" s="35">
        <f>IF(W$75=0,0,(0.3*((W$72-W$76-W$77)/W$72)*W$82))</f>
        <v>0</v>
      </c>
      <c r="X85" s="35">
        <f t="shared" si="20"/>
        <v>0</v>
      </c>
      <c r="Y85" s="35">
        <f t="shared" si="20"/>
        <v>37.352710896662643</v>
      </c>
      <c r="Z85" s="35">
        <f t="shared" si="20"/>
        <v>39.242436695473501</v>
      </c>
      <c r="AA85" s="35">
        <f t="shared" si="20"/>
        <v>32.850982318013131</v>
      </c>
      <c r="AB85" s="35">
        <f>IF(AB$75=0,0,(0.3*((AB$72-AB$76-AB$77)/AB$72)*AB$82))</f>
        <v>20.914541852579852</v>
      </c>
      <c r="AC85" s="35">
        <v>1.1399999999999999</v>
      </c>
      <c r="AD85" s="35">
        <f t="shared" si="20"/>
        <v>0</v>
      </c>
      <c r="AE85" s="35">
        <f t="shared" si="20"/>
        <v>0</v>
      </c>
      <c r="AF85" s="35">
        <f t="shared" si="20"/>
        <v>36.250021863275705</v>
      </c>
      <c r="AG85" s="35">
        <f t="shared" si="20"/>
        <v>36.481177572295607</v>
      </c>
      <c r="AH85" s="35">
        <f t="shared" si="20"/>
        <v>33.814766479519214</v>
      </c>
      <c r="AI85" s="35">
        <f>IF(AI$75=0,0,(0.3*((AI$72-AI$76-AI$77)/AI$72)*AI$82))+16.79</f>
        <v>23.985052436681222</v>
      </c>
      <c r="AJ85" s="35">
        <f t="shared" si="20"/>
        <v>0</v>
      </c>
      <c r="AK85" s="35">
        <f t="shared" ref="AK85:AK87" si="21">SUM(F85:AJ85)</f>
        <v>636.63864287985348</v>
      </c>
    </row>
    <row r="86" spans="2:38" outlineLevel="3">
      <c r="B86" s="57" t="s">
        <v>46</v>
      </c>
      <c r="C86" s="51" t="s">
        <v>52</v>
      </c>
      <c r="D86" s="35"/>
      <c r="E86" s="35"/>
      <c r="F86" s="35">
        <f t="shared" ref="F86:AJ86" si="22">IFERROR((F$76/F$72)*F$82,0)</f>
        <v>6.2091052904564314</v>
      </c>
      <c r="G86" s="35">
        <f t="shared" si="22"/>
        <v>1.5979746428571429</v>
      </c>
      <c r="H86" s="35">
        <f t="shared" si="22"/>
        <v>1.4904777965880975</v>
      </c>
      <c r="I86" s="35">
        <f t="shared" si="22"/>
        <v>0</v>
      </c>
      <c r="J86" s="35">
        <f t="shared" si="22"/>
        <v>0</v>
      </c>
      <c r="K86" s="35">
        <f t="shared" si="22"/>
        <v>0.92970407670552524</v>
      </c>
      <c r="L86" s="35">
        <f t="shared" si="22"/>
        <v>0.93959840954274354</v>
      </c>
      <c r="M86" s="35">
        <f t="shared" si="22"/>
        <v>0.92567235195664299</v>
      </c>
      <c r="N86" s="35">
        <f t="shared" si="22"/>
        <v>1.289176564527398</v>
      </c>
      <c r="O86" s="35">
        <f t="shared" si="22"/>
        <v>0</v>
      </c>
      <c r="P86" s="35">
        <f t="shared" si="22"/>
        <v>0</v>
      </c>
      <c r="Q86" s="35">
        <f t="shared" si="22"/>
        <v>7.006191970707466E-3</v>
      </c>
      <c r="R86" s="35">
        <f t="shared" si="22"/>
        <v>1.0344047352024923</v>
      </c>
      <c r="S86" s="35">
        <f t="shared" si="22"/>
        <v>0.84796318533165549</v>
      </c>
      <c r="T86" s="35">
        <f t="shared" si="22"/>
        <v>1.1944516917431194</v>
      </c>
      <c r="U86" s="35">
        <f t="shared" si="22"/>
        <v>1.4668098505893836</v>
      </c>
      <c r="V86" s="35">
        <f t="shared" si="22"/>
        <v>1.3362575403505297</v>
      </c>
      <c r="W86" s="35">
        <f t="shared" si="22"/>
        <v>0</v>
      </c>
      <c r="X86" s="35">
        <f t="shared" si="22"/>
        <v>0</v>
      </c>
      <c r="Y86" s="35">
        <f t="shared" si="22"/>
        <v>1.7286476343653665</v>
      </c>
      <c r="Z86" s="35">
        <f t="shared" si="22"/>
        <v>1.2055659636187828</v>
      </c>
      <c r="AA86" s="35">
        <f t="shared" si="22"/>
        <v>3.9621741935483867</v>
      </c>
      <c r="AB86" s="35">
        <f t="shared" si="22"/>
        <v>3.827584619164619</v>
      </c>
      <c r="AC86" s="35">
        <f t="shared" si="22"/>
        <v>0</v>
      </c>
      <c r="AD86" s="35">
        <f t="shared" si="22"/>
        <v>0</v>
      </c>
      <c r="AE86" s="35">
        <f t="shared" si="22"/>
        <v>0</v>
      </c>
      <c r="AF86" s="35">
        <f t="shared" si="22"/>
        <v>0.82253745993379224</v>
      </c>
      <c r="AG86" s="35">
        <f t="shared" si="22"/>
        <v>1.2476017136736879</v>
      </c>
      <c r="AH86" s="35">
        <f t="shared" si="22"/>
        <v>1.5090299699509726</v>
      </c>
      <c r="AI86" s="35">
        <f t="shared" si="22"/>
        <v>2.9110417467248908</v>
      </c>
      <c r="AJ86" s="35">
        <f t="shared" si="22"/>
        <v>0</v>
      </c>
      <c r="AK86" s="35">
        <f t="shared" si="21"/>
        <v>36.482785628802361</v>
      </c>
    </row>
    <row r="87" spans="2:38" outlineLevel="3">
      <c r="B87" s="57" t="s">
        <v>45</v>
      </c>
      <c r="C87" s="51" t="s">
        <v>52</v>
      </c>
      <c r="D87" s="35"/>
      <c r="E87" s="35"/>
      <c r="F87" s="35">
        <f t="shared" ref="F87:AJ87" si="23">IFERROR((F$77/F$72)*F$82,0)</f>
        <v>1.005283713692946</v>
      </c>
      <c r="G87" s="35">
        <f t="shared" si="23"/>
        <v>9.8261423214285717</v>
      </c>
      <c r="H87" s="35">
        <f t="shared" si="23"/>
        <v>11.151483878109129</v>
      </c>
      <c r="I87" s="35">
        <f t="shared" si="23"/>
        <v>0</v>
      </c>
      <c r="J87" s="35">
        <f t="shared" si="23"/>
        <v>0</v>
      </c>
      <c r="K87" s="35">
        <f t="shared" si="23"/>
        <v>5.3331861764503001</v>
      </c>
      <c r="L87" s="35">
        <f t="shared" si="23"/>
        <v>5.3991848906560636</v>
      </c>
      <c r="M87" s="35">
        <f t="shared" si="23"/>
        <v>7.5925934486331386</v>
      </c>
      <c r="N87" s="35">
        <f t="shared" si="23"/>
        <v>10.497580596865955</v>
      </c>
      <c r="O87" s="35">
        <f t="shared" si="23"/>
        <v>0</v>
      </c>
      <c r="P87" s="35">
        <f t="shared" si="23"/>
        <v>0</v>
      </c>
      <c r="Q87" s="35">
        <f t="shared" si="23"/>
        <v>1.4012383941414932E-2</v>
      </c>
      <c r="R87" s="35">
        <f t="shared" si="23"/>
        <v>7.1015863551401868</v>
      </c>
      <c r="S87" s="35">
        <f t="shared" si="23"/>
        <v>5.7568750629156922</v>
      </c>
      <c r="T87" s="35">
        <f t="shared" si="23"/>
        <v>7.5882813357798167</v>
      </c>
      <c r="U87" s="35">
        <f t="shared" si="23"/>
        <v>7.8974596591335695</v>
      </c>
      <c r="V87" s="35">
        <f t="shared" si="23"/>
        <v>6.9387318150311907</v>
      </c>
      <c r="W87" s="35">
        <f t="shared" si="23"/>
        <v>0</v>
      </c>
      <c r="X87" s="35">
        <f t="shared" si="23"/>
        <v>0</v>
      </c>
      <c r="Y87" s="35">
        <f t="shared" si="23"/>
        <v>3.6023160434258141</v>
      </c>
      <c r="Z87" s="35">
        <f t="shared" si="23"/>
        <v>7.4863117181362187</v>
      </c>
      <c r="AA87" s="35">
        <f t="shared" si="23"/>
        <v>9.3619514130745074</v>
      </c>
      <c r="AB87" s="35">
        <f t="shared" si="23"/>
        <v>16.505075872235871</v>
      </c>
      <c r="AC87" s="35">
        <f t="shared" si="23"/>
        <v>0</v>
      </c>
      <c r="AD87" s="35">
        <f t="shared" si="23"/>
        <v>0</v>
      </c>
      <c r="AE87" s="35">
        <f t="shared" si="23"/>
        <v>0</v>
      </c>
      <c r="AF87" s="35">
        <f t="shared" si="23"/>
        <v>4.583656329147181</v>
      </c>
      <c r="AG87" s="35">
        <f t="shared" si="23"/>
        <v>7.5414730453409495</v>
      </c>
      <c r="AH87" s="35">
        <f t="shared" si="23"/>
        <v>7.3240817649849754</v>
      </c>
      <c r="AI87" s="35">
        <f t="shared" si="23"/>
        <v>22.853850131004368</v>
      </c>
      <c r="AJ87" s="35">
        <f t="shared" si="23"/>
        <v>0</v>
      </c>
      <c r="AK87" s="35">
        <f t="shared" si="21"/>
        <v>165.36111795512787</v>
      </c>
    </row>
    <row r="88" spans="2:38" outlineLevel="2">
      <c r="B88" s="50" t="s">
        <v>44</v>
      </c>
      <c r="C88" s="16"/>
      <c r="D88" s="20"/>
      <c r="E88" s="20"/>
      <c r="F88" s="20">
        <f>IF(F75=0,0,1)</f>
        <v>1</v>
      </c>
      <c r="G88" s="20">
        <f t="shared" ref="G88:AJ88" si="24">IF(G75=0,0,1)</f>
        <v>1</v>
      </c>
      <c r="H88" s="20">
        <f t="shared" si="24"/>
        <v>1</v>
      </c>
      <c r="I88" s="20">
        <f t="shared" si="24"/>
        <v>0</v>
      </c>
      <c r="J88" s="20">
        <f t="shared" si="24"/>
        <v>0</v>
      </c>
      <c r="K88" s="20">
        <f t="shared" si="24"/>
        <v>1</v>
      </c>
      <c r="L88" s="20">
        <f t="shared" si="24"/>
        <v>1</v>
      </c>
      <c r="M88" s="20">
        <f t="shared" si="24"/>
        <v>1</v>
      </c>
      <c r="N88" s="20">
        <f t="shared" si="24"/>
        <v>0</v>
      </c>
      <c r="O88" s="20">
        <f t="shared" si="24"/>
        <v>0</v>
      </c>
      <c r="P88" s="20">
        <f t="shared" si="24"/>
        <v>0</v>
      </c>
      <c r="Q88" s="20">
        <f t="shared" si="24"/>
        <v>1</v>
      </c>
      <c r="R88" s="20">
        <f t="shared" si="24"/>
        <v>1</v>
      </c>
      <c r="S88" s="20">
        <f t="shared" si="24"/>
        <v>1</v>
      </c>
      <c r="T88" s="20">
        <f t="shared" si="24"/>
        <v>1</v>
      </c>
      <c r="U88" s="20">
        <f t="shared" si="24"/>
        <v>1</v>
      </c>
      <c r="V88" s="20">
        <f t="shared" si="24"/>
        <v>0</v>
      </c>
      <c r="W88" s="20">
        <f t="shared" si="24"/>
        <v>0</v>
      </c>
      <c r="X88" s="20">
        <f t="shared" si="24"/>
        <v>0</v>
      </c>
      <c r="Y88" s="20">
        <f t="shared" si="24"/>
        <v>1</v>
      </c>
      <c r="Z88" s="20">
        <f t="shared" si="24"/>
        <v>1</v>
      </c>
      <c r="AA88" s="20">
        <f t="shared" si="24"/>
        <v>1</v>
      </c>
      <c r="AB88" s="20">
        <f t="shared" si="24"/>
        <v>1</v>
      </c>
      <c r="AC88" s="20">
        <f t="shared" si="24"/>
        <v>0</v>
      </c>
      <c r="AD88" s="20">
        <f t="shared" si="24"/>
        <v>0</v>
      </c>
      <c r="AE88" s="20">
        <f t="shared" si="24"/>
        <v>0</v>
      </c>
      <c r="AF88" s="20">
        <f t="shared" si="24"/>
        <v>1</v>
      </c>
      <c r="AG88" s="20">
        <f t="shared" si="24"/>
        <v>1</v>
      </c>
      <c r="AH88" s="20">
        <f t="shared" si="24"/>
        <v>1</v>
      </c>
      <c r="AI88" s="20">
        <f t="shared" si="24"/>
        <v>1</v>
      </c>
      <c r="AJ88" s="20">
        <f t="shared" si="24"/>
        <v>0</v>
      </c>
      <c r="AK88" s="49">
        <f>SUM(F88:AJ88)</f>
        <v>19</v>
      </c>
    </row>
    <row r="89" spans="2:38" outlineLevel="2">
      <c r="B89" s="50" t="s">
        <v>45</v>
      </c>
      <c r="C89" s="16"/>
      <c r="D89" s="20"/>
      <c r="E89" s="20"/>
      <c r="F89" s="20">
        <f>IF(F77=0,0,1)</f>
        <v>1</v>
      </c>
      <c r="G89" s="20">
        <f t="shared" ref="G89:AJ89" si="25">IF(G77=0,0,1)</f>
        <v>1</v>
      </c>
      <c r="H89" s="20">
        <f t="shared" si="25"/>
        <v>1</v>
      </c>
      <c r="I89" s="20">
        <f t="shared" si="25"/>
        <v>0</v>
      </c>
      <c r="J89" s="20">
        <f t="shared" si="25"/>
        <v>0</v>
      </c>
      <c r="K89" s="20">
        <f t="shared" si="25"/>
        <v>1</v>
      </c>
      <c r="L89" s="20">
        <f t="shared" si="25"/>
        <v>1</v>
      </c>
      <c r="M89" s="20">
        <f t="shared" si="25"/>
        <v>1</v>
      </c>
      <c r="N89" s="20">
        <f t="shared" si="25"/>
        <v>1</v>
      </c>
      <c r="O89" s="20">
        <f t="shared" si="25"/>
        <v>0</v>
      </c>
      <c r="P89" s="20">
        <f t="shared" si="25"/>
        <v>0</v>
      </c>
      <c r="Q89" s="20">
        <f t="shared" si="25"/>
        <v>1</v>
      </c>
      <c r="R89" s="20">
        <f t="shared" si="25"/>
        <v>1</v>
      </c>
      <c r="S89" s="20">
        <f t="shared" si="25"/>
        <v>1</v>
      </c>
      <c r="T89" s="20">
        <f t="shared" si="25"/>
        <v>1</v>
      </c>
      <c r="U89" s="20">
        <f t="shared" si="25"/>
        <v>1</v>
      </c>
      <c r="V89" s="20">
        <f t="shared" si="25"/>
        <v>1</v>
      </c>
      <c r="W89" s="20">
        <f t="shared" si="25"/>
        <v>0</v>
      </c>
      <c r="X89" s="20">
        <f t="shared" si="25"/>
        <v>0</v>
      </c>
      <c r="Y89" s="20">
        <f t="shared" si="25"/>
        <v>1</v>
      </c>
      <c r="Z89" s="20">
        <f t="shared" si="25"/>
        <v>1</v>
      </c>
      <c r="AA89" s="20">
        <f t="shared" si="25"/>
        <v>1</v>
      </c>
      <c r="AB89" s="20">
        <f t="shared" si="25"/>
        <v>1</v>
      </c>
      <c r="AC89" s="20">
        <f t="shared" si="25"/>
        <v>0</v>
      </c>
      <c r="AD89" s="20">
        <f t="shared" si="25"/>
        <v>0</v>
      </c>
      <c r="AE89" s="20">
        <f t="shared" si="25"/>
        <v>0</v>
      </c>
      <c r="AF89" s="20">
        <f t="shared" si="25"/>
        <v>1</v>
      </c>
      <c r="AG89" s="20">
        <f t="shared" si="25"/>
        <v>1</v>
      </c>
      <c r="AH89" s="20">
        <f t="shared" si="25"/>
        <v>1</v>
      </c>
      <c r="AI89" s="20">
        <f t="shared" si="25"/>
        <v>1</v>
      </c>
      <c r="AJ89" s="20">
        <f t="shared" si="25"/>
        <v>0</v>
      </c>
      <c r="AK89" s="49">
        <f>SUM(F89:AJ89)</f>
        <v>21</v>
      </c>
    </row>
    <row r="90" spans="2:38" outlineLevel="2"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2:38" outlineLevel="2">
      <c r="B91" s="16" t="s">
        <v>47</v>
      </c>
      <c r="C91" s="16"/>
      <c r="D91" s="20"/>
      <c r="E91" s="20"/>
      <c r="F91" s="15">
        <f>IFERROR((F73/F72)*F82,0)</f>
        <v>39.196209111341631</v>
      </c>
      <c r="G91" s="15">
        <f t="shared" ref="G91:AJ91" si="26">IFERROR((G73/G72)*G82,0)</f>
        <v>21.909073392857142</v>
      </c>
      <c r="H91" s="15">
        <f t="shared" si="26"/>
        <v>-20.988637335590571</v>
      </c>
      <c r="I91" s="15">
        <f t="shared" si="26"/>
        <v>0</v>
      </c>
      <c r="J91" s="15">
        <f t="shared" si="26"/>
        <v>0</v>
      </c>
      <c r="K91" s="15">
        <f t="shared" si="26"/>
        <v>58.239834448506592</v>
      </c>
      <c r="L91" s="15">
        <f t="shared" si="26"/>
        <v>81.120999999999995</v>
      </c>
      <c r="M91" s="15">
        <f t="shared" si="26"/>
        <v>47.666925719295449</v>
      </c>
      <c r="N91" s="15">
        <f t="shared" si="26"/>
        <v>111.22524283860665</v>
      </c>
      <c r="O91" s="15">
        <f t="shared" si="26"/>
        <v>0</v>
      </c>
      <c r="P91" s="15">
        <f t="shared" si="26"/>
        <v>0</v>
      </c>
      <c r="Q91" s="15">
        <f t="shared" si="26"/>
        <v>10.670430371387472</v>
      </c>
      <c r="R91" s="15">
        <f t="shared" si="26"/>
        <v>40.043398691588784</v>
      </c>
      <c r="S91" s="15">
        <f t="shared" si="26"/>
        <v>90.28820510066511</v>
      </c>
      <c r="T91" s="15">
        <f t="shared" si="26"/>
        <v>59.391350084403676</v>
      </c>
      <c r="U91" s="15">
        <f t="shared" si="26"/>
        <v>61.081459208649299</v>
      </c>
      <c r="V91" s="15">
        <f t="shared" si="26"/>
        <v>115.53111064461828</v>
      </c>
      <c r="W91" s="15">
        <f t="shared" si="26"/>
        <v>0</v>
      </c>
      <c r="X91" s="15">
        <f t="shared" si="26"/>
        <v>0</v>
      </c>
      <c r="Y91" s="15">
        <f t="shared" si="26"/>
        <v>42.241651253183221</v>
      </c>
      <c r="Z91" s="15">
        <f t="shared" si="26"/>
        <v>71.069378135009373</v>
      </c>
      <c r="AA91" s="15">
        <f t="shared" si="26"/>
        <v>23.621103378056905</v>
      </c>
      <c r="AB91" s="15">
        <f t="shared" si="26"/>
        <v>-6.7480538083538075</v>
      </c>
      <c r="AC91" s="15">
        <f t="shared" si="26"/>
        <v>0</v>
      </c>
      <c r="AD91" s="15">
        <f t="shared" si="26"/>
        <v>0</v>
      </c>
      <c r="AE91" s="15">
        <f t="shared" si="26"/>
        <v>0</v>
      </c>
      <c r="AF91" s="15">
        <f t="shared" si="26"/>
        <v>72.462896873522155</v>
      </c>
      <c r="AG91" s="15">
        <f t="shared" si="26"/>
        <v>42.921223134594783</v>
      </c>
      <c r="AH91" s="15">
        <f t="shared" si="26"/>
        <v>42.839150166060421</v>
      </c>
      <c r="AI91" s="15">
        <f t="shared" si="26"/>
        <v>-121.13409537117903</v>
      </c>
      <c r="AJ91" s="15">
        <f t="shared" si="26"/>
        <v>0</v>
      </c>
    </row>
    <row r="92" spans="2:38" outlineLevel="2">
      <c r="B92" s="50" t="s">
        <v>44</v>
      </c>
      <c r="C92" s="16"/>
      <c r="D92" s="20"/>
      <c r="E92" s="20"/>
      <c r="F92" s="15">
        <f>IFERROR((F75/F72)*F82,0)</f>
        <v>67.600401884508983</v>
      </c>
      <c r="G92" s="15">
        <f t="shared" ref="G92:AJ92" si="27">IFERROR((G75/G72)*G82,0)</f>
        <v>68.712909642857142</v>
      </c>
      <c r="H92" s="15">
        <f t="shared" si="27"/>
        <v>112.39557566089334</v>
      </c>
      <c r="I92" s="15">
        <f t="shared" si="27"/>
        <v>0</v>
      </c>
      <c r="J92" s="15">
        <f t="shared" si="27"/>
        <v>0</v>
      </c>
      <c r="K92" s="15">
        <f t="shared" si="27"/>
        <v>39.977275298337588</v>
      </c>
      <c r="L92" s="15">
        <f t="shared" si="27"/>
        <v>43.039216699801194</v>
      </c>
      <c r="M92" s="15">
        <f t="shared" si="27"/>
        <v>74.313808480114773</v>
      </c>
      <c r="N92" s="15">
        <f t="shared" si="27"/>
        <v>0</v>
      </c>
      <c r="O92" s="15">
        <f t="shared" si="27"/>
        <v>0</v>
      </c>
      <c r="P92" s="15">
        <f t="shared" si="27"/>
        <v>0</v>
      </c>
      <c r="Q92" s="15">
        <f t="shared" si="27"/>
        <v>96.461251052700405</v>
      </c>
      <c r="R92" s="15">
        <f t="shared" si="27"/>
        <v>79.529810218068533</v>
      </c>
      <c r="S92" s="15">
        <f t="shared" si="27"/>
        <v>50.520056651087536</v>
      </c>
      <c r="T92" s="15">
        <f t="shared" si="27"/>
        <v>68.585616888073403</v>
      </c>
      <c r="U92" s="15">
        <f t="shared" si="27"/>
        <v>58.934671281627757</v>
      </c>
      <c r="V92" s="15">
        <f t="shared" si="27"/>
        <v>0</v>
      </c>
      <c r="W92" s="15">
        <f t="shared" si="27"/>
        <v>0</v>
      </c>
      <c r="X92" s="15">
        <f t="shared" si="27"/>
        <v>0</v>
      </c>
      <c r="Y92" s="15">
        <f t="shared" si="27"/>
        <v>82.267385069025607</v>
      </c>
      <c r="Z92" s="15">
        <f t="shared" si="27"/>
        <v>59.738744183235632</v>
      </c>
      <c r="AA92" s="15">
        <f t="shared" si="27"/>
        <v>85.88217101532021</v>
      </c>
      <c r="AB92" s="15">
        <f t="shared" si="27"/>
        <v>76.463193316953308</v>
      </c>
      <c r="AC92" s="15">
        <f t="shared" si="27"/>
        <v>0</v>
      </c>
      <c r="AD92" s="15">
        <f t="shared" si="27"/>
        <v>0</v>
      </c>
      <c r="AE92" s="15">
        <f t="shared" si="27"/>
        <v>0</v>
      </c>
      <c r="AF92" s="15">
        <f t="shared" si="27"/>
        <v>48.370509337396875</v>
      </c>
      <c r="AG92" s="15">
        <f t="shared" si="27"/>
        <v>78.682702106390579</v>
      </c>
      <c r="AH92" s="15">
        <f t="shared" si="27"/>
        <v>69.876738099003632</v>
      </c>
      <c r="AI92" s="15">
        <f t="shared" si="27"/>
        <v>145.11760349344979</v>
      </c>
      <c r="AJ92" s="15">
        <f t="shared" si="27"/>
        <v>0</v>
      </c>
    </row>
    <row r="93" spans="2:38" outlineLevel="2"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2:38" outlineLevel="2"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2:38" outlineLevel="2"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2:38" outlineLevel="2"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16"/>
      <c r="T96" s="16"/>
      <c r="U96" s="16"/>
      <c r="V96" s="16"/>
      <c r="W96" s="16"/>
      <c r="X96" s="85" t="s">
        <v>90</v>
      </c>
      <c r="Y96" s="16">
        <v>1800.49</v>
      </c>
      <c r="Z96" s="16">
        <v>14.3</v>
      </c>
      <c r="AA96" s="16">
        <f>Y96/Z96</f>
        <v>125.9083916083916</v>
      </c>
      <c r="AB96" s="16"/>
    </row>
    <row r="97" spans="1:37" outlineLevel="2"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16"/>
      <c r="T97" s="16"/>
      <c r="U97" s="16"/>
      <c r="V97" s="16"/>
      <c r="W97" s="16"/>
      <c r="X97" s="16" t="s">
        <v>89</v>
      </c>
      <c r="Y97" s="16">
        <v>645</v>
      </c>
      <c r="Z97" s="16">
        <v>4.8</v>
      </c>
      <c r="AA97" s="16">
        <f>Y97/Z97</f>
        <v>134.375</v>
      </c>
      <c r="AB97" s="16"/>
    </row>
    <row r="98" spans="1:37" outlineLevel="2"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37" s="59" customFormat="1" outlineLevel="1">
      <c r="A99" s="60"/>
      <c r="B99" s="61" t="s">
        <v>62</v>
      </c>
      <c r="C99" s="61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2"/>
      <c r="T99" s="62"/>
      <c r="U99" s="62"/>
      <c r="V99" s="62"/>
      <c r="W99" s="62"/>
    </row>
    <row r="100" spans="1:37" s="59" customFormat="1" ht="15.75" thickBot="1">
      <c r="B100" s="63"/>
      <c r="C100" s="63"/>
      <c r="D100" s="63"/>
      <c r="E100" s="64"/>
      <c r="F100" s="45">
        <v>1</v>
      </c>
      <c r="G100" s="45">
        <v>2</v>
      </c>
      <c r="H100" s="45">
        <v>3</v>
      </c>
      <c r="I100" s="45">
        <v>4</v>
      </c>
      <c r="J100" s="45">
        <v>5</v>
      </c>
      <c r="K100" s="45">
        <v>6</v>
      </c>
      <c r="L100" s="45">
        <v>7</v>
      </c>
      <c r="M100" s="45">
        <v>8</v>
      </c>
      <c r="N100" s="45">
        <v>9</v>
      </c>
      <c r="O100" s="45">
        <v>10</v>
      </c>
      <c r="P100" s="45">
        <v>11</v>
      </c>
      <c r="Q100" s="45">
        <v>12</v>
      </c>
      <c r="R100" s="45">
        <v>13</v>
      </c>
      <c r="S100" s="45">
        <v>14</v>
      </c>
      <c r="T100" s="45">
        <v>15</v>
      </c>
      <c r="U100" s="45">
        <v>16</v>
      </c>
      <c r="V100" s="45">
        <v>17</v>
      </c>
      <c r="W100" s="45">
        <v>18</v>
      </c>
      <c r="X100" s="45">
        <v>19</v>
      </c>
      <c r="Y100" s="45">
        <v>20</v>
      </c>
      <c r="Z100" s="45">
        <v>21</v>
      </c>
      <c r="AA100" s="45">
        <v>22</v>
      </c>
      <c r="AB100" s="45">
        <v>23</v>
      </c>
      <c r="AC100" s="45">
        <v>24</v>
      </c>
      <c r="AD100" s="45">
        <v>25</v>
      </c>
      <c r="AE100" s="45">
        <v>26</v>
      </c>
      <c r="AF100" s="45">
        <v>27</v>
      </c>
      <c r="AG100" s="45">
        <v>28</v>
      </c>
      <c r="AH100" s="45">
        <v>29</v>
      </c>
      <c r="AI100" s="45">
        <v>30</v>
      </c>
      <c r="AJ100" s="45">
        <v>31</v>
      </c>
    </row>
    <row r="101" spans="1:37" s="59" customFormat="1">
      <c r="B101" s="65" t="s">
        <v>63</v>
      </c>
      <c r="C101" s="63"/>
      <c r="E101" s="63"/>
      <c r="F101" s="66">
        <v>1</v>
      </c>
      <c r="G101" s="66">
        <v>1</v>
      </c>
      <c r="H101" s="66">
        <v>1</v>
      </c>
      <c r="I101" s="66">
        <v>0</v>
      </c>
      <c r="J101" s="66">
        <v>0</v>
      </c>
      <c r="K101" s="66">
        <v>1</v>
      </c>
      <c r="L101" s="66">
        <v>1</v>
      </c>
      <c r="M101" s="66">
        <v>1</v>
      </c>
      <c r="N101" s="66">
        <v>1</v>
      </c>
      <c r="O101" s="66">
        <v>0</v>
      </c>
      <c r="P101" s="66">
        <v>0</v>
      </c>
      <c r="Q101" s="66">
        <v>1</v>
      </c>
      <c r="R101" s="66">
        <v>1</v>
      </c>
      <c r="S101" s="66">
        <v>1</v>
      </c>
      <c r="T101" s="66">
        <v>1</v>
      </c>
      <c r="U101" s="66">
        <v>1</v>
      </c>
      <c r="V101" s="66">
        <v>1</v>
      </c>
      <c r="W101" s="66">
        <v>0</v>
      </c>
      <c r="X101" s="66">
        <v>0</v>
      </c>
      <c r="Y101" s="66">
        <v>1</v>
      </c>
      <c r="Z101" s="66">
        <v>1</v>
      </c>
      <c r="AA101" s="66">
        <v>1</v>
      </c>
      <c r="AB101" s="66">
        <v>0.41666666666666669</v>
      </c>
      <c r="AC101" s="66">
        <v>0</v>
      </c>
      <c r="AD101" s="66">
        <v>0</v>
      </c>
      <c r="AE101" s="66">
        <v>0</v>
      </c>
      <c r="AF101" s="66">
        <v>1</v>
      </c>
      <c r="AG101" s="66">
        <v>1</v>
      </c>
      <c r="AH101" s="66">
        <v>1</v>
      </c>
      <c r="AI101" s="66">
        <v>0.25</v>
      </c>
      <c r="AJ101" s="66">
        <v>0</v>
      </c>
      <c r="AK101" s="59">
        <f>SUM(F101:AJ101)</f>
        <v>19.666666666666668</v>
      </c>
    </row>
    <row r="102" spans="1:37" s="59" customFormat="1">
      <c r="B102" s="67" t="s">
        <v>49</v>
      </c>
      <c r="C102" s="63"/>
      <c r="E102" s="63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59">
        <f t="shared" ref="AK102:AK104" si="28">SUM(F102:AJ102)</f>
        <v>0</v>
      </c>
    </row>
    <row r="103" spans="1:37" s="59" customFormat="1">
      <c r="B103" s="69" t="s">
        <v>50</v>
      </c>
      <c r="C103" s="63"/>
      <c r="E103" s="63"/>
      <c r="F103" s="70">
        <v>1</v>
      </c>
      <c r="G103" s="70">
        <v>1</v>
      </c>
      <c r="H103" s="70">
        <v>0.66666666699999999</v>
      </c>
      <c r="I103" s="70"/>
      <c r="J103" s="70"/>
      <c r="K103" s="70">
        <v>1</v>
      </c>
      <c r="L103" s="70">
        <v>1</v>
      </c>
      <c r="M103" s="70">
        <v>1</v>
      </c>
      <c r="N103" s="70">
        <v>1</v>
      </c>
      <c r="O103" s="70"/>
      <c r="P103" s="70"/>
      <c r="Q103" s="70"/>
      <c r="R103" s="70">
        <v>1</v>
      </c>
      <c r="S103" s="70">
        <v>1</v>
      </c>
      <c r="T103" s="70">
        <v>1</v>
      </c>
      <c r="U103" s="70">
        <v>1</v>
      </c>
      <c r="V103" s="70">
        <v>1</v>
      </c>
      <c r="W103" s="70"/>
      <c r="X103" s="70"/>
      <c r="Y103" s="70">
        <v>1</v>
      </c>
      <c r="Z103" s="70">
        <v>1</v>
      </c>
      <c r="AA103" s="70">
        <v>1</v>
      </c>
      <c r="AB103" s="70">
        <v>1</v>
      </c>
      <c r="AC103" s="70"/>
      <c r="AD103" s="70"/>
      <c r="AE103" s="70"/>
      <c r="AF103" s="70">
        <v>1</v>
      </c>
      <c r="AG103" s="70">
        <v>1</v>
      </c>
      <c r="AH103" s="70">
        <v>1</v>
      </c>
      <c r="AI103" s="70"/>
      <c r="AJ103" s="70"/>
      <c r="AK103" s="59">
        <f t="shared" si="28"/>
        <v>18.666666667000001</v>
      </c>
    </row>
    <row r="104" spans="1:37" s="59" customFormat="1" ht="15.75" thickBot="1">
      <c r="B104" s="71" t="s">
        <v>101</v>
      </c>
      <c r="C104" s="63"/>
      <c r="E104" s="63"/>
      <c r="F104" s="72">
        <v>1</v>
      </c>
      <c r="G104" s="72">
        <v>1</v>
      </c>
      <c r="H104" s="72">
        <v>0.33333333300000001</v>
      </c>
      <c r="I104" s="72"/>
      <c r="J104" s="72"/>
      <c r="K104" s="72"/>
      <c r="L104" s="72">
        <v>0.33333333300000001</v>
      </c>
      <c r="M104" s="72">
        <v>1</v>
      </c>
      <c r="N104" s="72">
        <v>0.33333333300000001</v>
      </c>
      <c r="O104" s="72"/>
      <c r="P104" s="72"/>
      <c r="Q104" s="72"/>
      <c r="R104" s="72">
        <v>1</v>
      </c>
      <c r="S104" s="72">
        <v>1</v>
      </c>
      <c r="T104" s="72">
        <v>1</v>
      </c>
      <c r="U104" s="72">
        <v>0.33333333300000001</v>
      </c>
      <c r="V104" s="72"/>
      <c r="W104" s="72"/>
      <c r="X104" s="72"/>
      <c r="Y104" s="72">
        <v>1</v>
      </c>
      <c r="Z104" s="72">
        <v>1</v>
      </c>
      <c r="AA104" s="72">
        <v>1</v>
      </c>
      <c r="AB104" s="72"/>
      <c r="AC104" s="72"/>
      <c r="AD104" s="72"/>
      <c r="AE104" s="72"/>
      <c r="AF104" s="72">
        <v>1</v>
      </c>
      <c r="AG104" s="72">
        <v>1</v>
      </c>
      <c r="AH104" s="72">
        <v>1</v>
      </c>
      <c r="AI104" s="72"/>
      <c r="AJ104" s="72"/>
      <c r="AK104" s="59">
        <f t="shared" si="28"/>
        <v>13.333333331999999</v>
      </c>
    </row>
    <row r="105" spans="1:37" s="59" customFormat="1" ht="15.75" thickBot="1">
      <c r="B105" s="73" t="s">
        <v>64</v>
      </c>
      <c r="C105" s="63"/>
      <c r="E105" s="63"/>
      <c r="F105" s="74" t="s">
        <v>65</v>
      </c>
      <c r="G105" s="75" t="s">
        <v>66</v>
      </c>
      <c r="H105" s="75" t="s">
        <v>66</v>
      </c>
      <c r="I105" s="75" t="s">
        <v>66</v>
      </c>
      <c r="J105" s="81" t="s">
        <v>66</v>
      </c>
      <c r="K105" s="81" t="s">
        <v>66</v>
      </c>
      <c r="L105" s="74" t="s">
        <v>65</v>
      </c>
      <c r="M105" s="74" t="s">
        <v>65</v>
      </c>
      <c r="N105" s="75" t="s">
        <v>66</v>
      </c>
      <c r="O105" s="81" t="s">
        <v>66</v>
      </c>
      <c r="P105" s="81" t="s">
        <v>66</v>
      </c>
      <c r="Q105" s="81" t="s">
        <v>66</v>
      </c>
      <c r="R105" s="81" t="s">
        <v>66</v>
      </c>
      <c r="S105" s="74" t="s">
        <v>65</v>
      </c>
      <c r="T105" s="74" t="s">
        <v>65</v>
      </c>
      <c r="U105" s="75" t="s">
        <v>66</v>
      </c>
      <c r="V105" s="75" t="s">
        <v>66</v>
      </c>
      <c r="W105" s="81" t="s">
        <v>66</v>
      </c>
      <c r="X105" s="81" t="s">
        <v>66</v>
      </c>
      <c r="Y105" s="81" t="s">
        <v>66</v>
      </c>
      <c r="Z105" s="74" t="s">
        <v>65</v>
      </c>
      <c r="AA105" s="74" t="s">
        <v>65</v>
      </c>
      <c r="AB105" s="74" t="s">
        <v>65</v>
      </c>
      <c r="AC105" s="74" t="s">
        <v>65</v>
      </c>
      <c r="AD105" s="74" t="s">
        <v>65</v>
      </c>
      <c r="AE105" s="81" t="s">
        <v>66</v>
      </c>
      <c r="AF105" s="81" t="s">
        <v>66</v>
      </c>
      <c r="AG105" s="81" t="s">
        <v>66</v>
      </c>
      <c r="AH105" s="74" t="s">
        <v>65</v>
      </c>
      <c r="AI105" s="81" t="s">
        <v>66</v>
      </c>
      <c r="AJ105" s="81" t="s">
        <v>66</v>
      </c>
    </row>
    <row r="106" spans="1:37" s="59" customFormat="1" ht="15.75" thickBot="1">
      <c r="B106" s="78"/>
      <c r="C106" s="63"/>
      <c r="D106" s="63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</row>
    <row r="107" spans="1:37" s="59" customFormat="1" ht="15.75" thickBot="1">
      <c r="B107" s="78"/>
      <c r="C107" s="78"/>
      <c r="D107" s="78"/>
      <c r="E107" s="74" t="s">
        <v>65</v>
      </c>
      <c r="F107" s="79">
        <f>IF(F$105=$D$107,F83,0)</f>
        <v>0</v>
      </c>
      <c r="G107" s="79">
        <f t="shared" ref="G107:AI107" si="29">IF(H105="OFF",G76,0)</f>
        <v>0</v>
      </c>
      <c r="H107" s="79">
        <f t="shared" si="29"/>
        <v>0</v>
      </c>
      <c r="I107" s="79">
        <f t="shared" si="29"/>
        <v>0</v>
      </c>
      <c r="J107" s="79">
        <f t="shared" si="29"/>
        <v>0</v>
      </c>
      <c r="K107" s="79">
        <f t="shared" si="29"/>
        <v>129</v>
      </c>
      <c r="L107" s="79">
        <f t="shared" si="29"/>
        <v>134</v>
      </c>
      <c r="M107" s="79">
        <f t="shared" si="29"/>
        <v>0</v>
      </c>
      <c r="N107" s="79">
        <f t="shared" si="29"/>
        <v>0</v>
      </c>
      <c r="O107" s="79">
        <f t="shared" si="29"/>
        <v>0</v>
      </c>
      <c r="P107" s="79">
        <f t="shared" si="29"/>
        <v>0</v>
      </c>
      <c r="Q107" s="79">
        <f t="shared" si="29"/>
        <v>0</v>
      </c>
      <c r="R107" s="79">
        <f t="shared" si="29"/>
        <v>104</v>
      </c>
      <c r="S107" s="79">
        <f t="shared" si="29"/>
        <v>128</v>
      </c>
      <c r="T107" s="79">
        <f t="shared" si="29"/>
        <v>0</v>
      </c>
      <c r="U107" s="79">
        <f t="shared" si="29"/>
        <v>0</v>
      </c>
      <c r="V107" s="79">
        <f t="shared" si="29"/>
        <v>0</v>
      </c>
      <c r="W107" s="79">
        <f t="shared" si="29"/>
        <v>0</v>
      </c>
      <c r="X107" s="79">
        <f t="shared" si="29"/>
        <v>0</v>
      </c>
      <c r="Y107" s="79">
        <f t="shared" si="29"/>
        <v>298</v>
      </c>
      <c r="Z107" s="79">
        <f t="shared" si="29"/>
        <v>143</v>
      </c>
      <c r="AA107" s="79">
        <f t="shared" si="29"/>
        <v>339</v>
      </c>
      <c r="AB107" s="79">
        <f t="shared" si="29"/>
        <v>173</v>
      </c>
      <c r="AC107" s="79">
        <f t="shared" si="29"/>
        <v>0</v>
      </c>
      <c r="AD107" s="79">
        <f t="shared" si="29"/>
        <v>0</v>
      </c>
      <c r="AE107" s="79">
        <f t="shared" si="29"/>
        <v>0</v>
      </c>
      <c r="AF107" s="79">
        <f t="shared" si="29"/>
        <v>0</v>
      </c>
      <c r="AG107" s="79">
        <f t="shared" si="29"/>
        <v>134</v>
      </c>
      <c r="AH107" s="79">
        <f t="shared" si="29"/>
        <v>0</v>
      </c>
      <c r="AI107" s="79">
        <f t="shared" si="29"/>
        <v>0</v>
      </c>
      <c r="AJ107" s="79">
        <f>SUM(E107:AI107)</f>
        <v>1582</v>
      </c>
    </row>
    <row r="108" spans="1:37" s="59" customFormat="1" ht="15.75" thickBot="1">
      <c r="B108" s="78"/>
      <c r="C108" s="78"/>
      <c r="D108" s="78"/>
      <c r="E108" s="76" t="s">
        <v>47</v>
      </c>
      <c r="F108" s="79">
        <f>IF(F$105=$D$108,F84,0)</f>
        <v>0</v>
      </c>
      <c r="G108" s="79">
        <f t="shared" ref="G108:AI108" si="30">IF(H105="NFI",G76,0)</f>
        <v>0</v>
      </c>
      <c r="H108" s="79">
        <f t="shared" si="30"/>
        <v>0</v>
      </c>
      <c r="I108" s="79">
        <f t="shared" si="30"/>
        <v>0</v>
      </c>
      <c r="J108" s="79">
        <f t="shared" si="30"/>
        <v>0</v>
      </c>
      <c r="K108" s="79">
        <f t="shared" si="30"/>
        <v>0</v>
      </c>
      <c r="L108" s="79">
        <f t="shared" si="30"/>
        <v>0</v>
      </c>
      <c r="M108" s="79">
        <f t="shared" si="30"/>
        <v>0</v>
      </c>
      <c r="N108" s="79">
        <f t="shared" si="30"/>
        <v>0</v>
      </c>
      <c r="O108" s="79">
        <f t="shared" si="30"/>
        <v>0</v>
      </c>
      <c r="P108" s="79">
        <f t="shared" si="30"/>
        <v>0</v>
      </c>
      <c r="Q108" s="79">
        <f t="shared" si="30"/>
        <v>0</v>
      </c>
      <c r="R108" s="79">
        <f t="shared" si="30"/>
        <v>0</v>
      </c>
      <c r="S108" s="79">
        <f t="shared" si="30"/>
        <v>0</v>
      </c>
      <c r="T108" s="79">
        <f t="shared" si="30"/>
        <v>0</v>
      </c>
      <c r="U108" s="79">
        <f t="shared" si="30"/>
        <v>0</v>
      </c>
      <c r="V108" s="79">
        <f t="shared" si="30"/>
        <v>0</v>
      </c>
      <c r="W108" s="79">
        <f t="shared" si="30"/>
        <v>0</v>
      </c>
      <c r="X108" s="79">
        <f t="shared" si="30"/>
        <v>0</v>
      </c>
      <c r="Y108" s="79">
        <f t="shared" si="30"/>
        <v>0</v>
      </c>
      <c r="Z108" s="79">
        <f t="shared" si="30"/>
        <v>0</v>
      </c>
      <c r="AA108" s="79">
        <f t="shared" si="30"/>
        <v>0</v>
      </c>
      <c r="AB108" s="79">
        <f t="shared" si="30"/>
        <v>0</v>
      </c>
      <c r="AC108" s="79">
        <f t="shared" si="30"/>
        <v>0</v>
      </c>
      <c r="AD108" s="79">
        <f t="shared" si="30"/>
        <v>0</v>
      </c>
      <c r="AE108" s="79">
        <f t="shared" si="30"/>
        <v>0</v>
      </c>
      <c r="AF108" s="79">
        <f t="shared" si="30"/>
        <v>0</v>
      </c>
      <c r="AG108" s="79">
        <f t="shared" si="30"/>
        <v>0</v>
      </c>
      <c r="AH108" s="79">
        <f t="shared" si="30"/>
        <v>0</v>
      </c>
      <c r="AI108" s="79">
        <f t="shared" si="30"/>
        <v>0</v>
      </c>
      <c r="AJ108" s="79">
        <f>SUM(E108:AI108)</f>
        <v>0</v>
      </c>
    </row>
    <row r="109" spans="1:37" s="59" customFormat="1" ht="15.75" thickBot="1">
      <c r="B109" s="78"/>
      <c r="C109" s="78"/>
      <c r="D109" s="78"/>
      <c r="E109" s="77" t="s">
        <v>48</v>
      </c>
      <c r="F109" s="79">
        <f>IF(F$105=$D$109,F85,0)</f>
        <v>0</v>
      </c>
      <c r="G109" s="79">
        <f t="shared" ref="G109:AI109" si="31">IF(H105="HNI",G76,0)</f>
        <v>0</v>
      </c>
      <c r="H109" s="79">
        <f t="shared" si="31"/>
        <v>0</v>
      </c>
      <c r="I109" s="79">
        <f t="shared" si="31"/>
        <v>0</v>
      </c>
      <c r="J109" s="79">
        <f t="shared" si="31"/>
        <v>0</v>
      </c>
      <c r="K109" s="79">
        <f t="shared" si="31"/>
        <v>0</v>
      </c>
      <c r="L109" s="79">
        <f t="shared" si="31"/>
        <v>0</v>
      </c>
      <c r="M109" s="79">
        <f t="shared" si="31"/>
        <v>0</v>
      </c>
      <c r="N109" s="79">
        <f t="shared" si="31"/>
        <v>0</v>
      </c>
      <c r="O109" s="79">
        <f t="shared" si="31"/>
        <v>0</v>
      </c>
      <c r="P109" s="79">
        <f t="shared" si="31"/>
        <v>0</v>
      </c>
      <c r="Q109" s="79">
        <f t="shared" si="31"/>
        <v>0</v>
      </c>
      <c r="R109" s="79">
        <f t="shared" si="31"/>
        <v>0</v>
      </c>
      <c r="S109" s="79">
        <f t="shared" si="31"/>
        <v>0</v>
      </c>
      <c r="T109" s="79">
        <f t="shared" si="31"/>
        <v>0</v>
      </c>
      <c r="U109" s="79">
        <f t="shared" si="31"/>
        <v>0</v>
      </c>
      <c r="V109" s="79">
        <f t="shared" si="31"/>
        <v>0</v>
      </c>
      <c r="W109" s="79">
        <f t="shared" si="31"/>
        <v>0</v>
      </c>
      <c r="X109" s="79">
        <f t="shared" si="31"/>
        <v>0</v>
      </c>
      <c r="Y109" s="79">
        <f t="shared" si="31"/>
        <v>0</v>
      </c>
      <c r="Z109" s="79">
        <f t="shared" si="31"/>
        <v>0</v>
      </c>
      <c r="AA109" s="79">
        <f t="shared" si="31"/>
        <v>0</v>
      </c>
      <c r="AB109" s="79">
        <f t="shared" si="31"/>
        <v>0</v>
      </c>
      <c r="AC109" s="79">
        <f t="shared" si="31"/>
        <v>0</v>
      </c>
      <c r="AD109" s="79">
        <f t="shared" si="31"/>
        <v>0</v>
      </c>
      <c r="AE109" s="79">
        <f t="shared" si="31"/>
        <v>0</v>
      </c>
      <c r="AF109" s="79">
        <f t="shared" si="31"/>
        <v>0</v>
      </c>
      <c r="AG109" s="79">
        <f t="shared" si="31"/>
        <v>0</v>
      </c>
      <c r="AH109" s="79">
        <f t="shared" si="31"/>
        <v>0</v>
      </c>
      <c r="AI109" s="79">
        <f t="shared" si="31"/>
        <v>0</v>
      </c>
      <c r="AJ109" s="79">
        <f>SUM(E109:AI109)</f>
        <v>0</v>
      </c>
    </row>
    <row r="110" spans="1:37" s="59" customFormat="1" ht="15.75" thickBot="1">
      <c r="A110" s="80"/>
      <c r="B110" s="78"/>
      <c r="C110" s="78"/>
      <c r="D110" s="78"/>
      <c r="E110" s="81" t="s">
        <v>66</v>
      </c>
      <c r="F110" s="79">
        <f>IF(F$105=$D$110,F86,0)</f>
        <v>0</v>
      </c>
      <c r="G110" s="79">
        <f t="shared" ref="G110:AI110" si="32">IF(H105="NFI &amp; HNI",G76,0)</f>
        <v>114</v>
      </c>
      <c r="H110" s="79">
        <f t="shared" si="32"/>
        <v>110</v>
      </c>
      <c r="I110" s="79">
        <f t="shared" si="32"/>
        <v>0</v>
      </c>
      <c r="J110" s="79">
        <f t="shared" si="32"/>
        <v>0</v>
      </c>
      <c r="K110" s="79">
        <f t="shared" si="32"/>
        <v>0</v>
      </c>
      <c r="L110" s="79">
        <f t="shared" si="32"/>
        <v>0</v>
      </c>
      <c r="M110" s="79">
        <f t="shared" si="32"/>
        <v>89</v>
      </c>
      <c r="N110" s="79">
        <f t="shared" si="32"/>
        <v>105</v>
      </c>
      <c r="O110" s="79">
        <f t="shared" si="32"/>
        <v>0</v>
      </c>
      <c r="P110" s="79">
        <f t="shared" si="32"/>
        <v>0</v>
      </c>
      <c r="Q110" s="79">
        <f t="shared" si="32"/>
        <v>1</v>
      </c>
      <c r="R110" s="79">
        <f t="shared" si="32"/>
        <v>0</v>
      </c>
      <c r="S110" s="79">
        <f t="shared" si="32"/>
        <v>0</v>
      </c>
      <c r="T110" s="79">
        <f t="shared" si="32"/>
        <v>119</v>
      </c>
      <c r="U110" s="79">
        <f t="shared" si="32"/>
        <v>151</v>
      </c>
      <c r="V110" s="79">
        <f t="shared" si="32"/>
        <v>109</v>
      </c>
      <c r="W110" s="79">
        <f t="shared" si="32"/>
        <v>0</v>
      </c>
      <c r="X110" s="79">
        <f t="shared" si="32"/>
        <v>0</v>
      </c>
      <c r="Y110" s="79">
        <f t="shared" si="32"/>
        <v>0</v>
      </c>
      <c r="Z110" s="79">
        <f t="shared" si="32"/>
        <v>0</v>
      </c>
      <c r="AA110" s="79">
        <f t="shared" si="32"/>
        <v>0</v>
      </c>
      <c r="AB110" s="79">
        <f t="shared" si="32"/>
        <v>0</v>
      </c>
      <c r="AC110" s="79">
        <f t="shared" si="32"/>
        <v>0</v>
      </c>
      <c r="AD110" s="79">
        <f t="shared" si="32"/>
        <v>0</v>
      </c>
      <c r="AE110" s="79">
        <f t="shared" si="32"/>
        <v>0</v>
      </c>
      <c r="AF110" s="79">
        <f t="shared" si="32"/>
        <v>124</v>
      </c>
      <c r="AG110" s="79">
        <f t="shared" si="32"/>
        <v>0</v>
      </c>
      <c r="AH110" s="79">
        <f t="shared" si="32"/>
        <v>157</v>
      </c>
      <c r="AI110" s="79">
        <f t="shared" si="32"/>
        <v>67</v>
      </c>
      <c r="AJ110" s="79">
        <f>SUM(E110:AI110)</f>
        <v>1146</v>
      </c>
    </row>
    <row r="111" spans="1:37" s="59" customFormat="1">
      <c r="B111" s="78"/>
      <c r="C111" s="78"/>
      <c r="D111" s="78"/>
      <c r="E111" s="82" t="s">
        <v>67</v>
      </c>
      <c r="F111" s="79">
        <f>IF(AND(F105="OFF",AND(F101=0,OR(F4="Mon",F4="Tue",F4="Wed",F4="Thu",F4="Fri"))),F83,0)</f>
        <v>0</v>
      </c>
      <c r="G111" s="79">
        <f>IF(AND(H105="OFF",AND(H101=0,OR(E4="Mon",E4="Tue",E4="Wed",E4="Thu",E4="Fri"))),G76,0)</f>
        <v>0</v>
      </c>
      <c r="H111" s="79">
        <f>IF(AND(I105="OFF",AND(I101=0,OR(E4="Mon",E4="Tue",E4="Wed",E4="Thu",E4="Fri"))),H76,0)</f>
        <v>0</v>
      </c>
      <c r="I111" s="79">
        <f>IF(AND(J105="OFF",AND(J101=0,OR(E4="Mon",E4="Tue",E4="Wed",E4="Thu",E4="Fri"))),I76,0)</f>
        <v>0</v>
      </c>
      <c r="J111" s="79">
        <f>IF(AND(K105="OFF",AND(K101=0,OR(E4="Mon",E4="Tue",E4="Wed",E4="Thu",E4="Fri"))),J76,0)</f>
        <v>0</v>
      </c>
      <c r="K111" s="79">
        <f>IF(AND(L105="OFF",AND(L101=0,OR(E4="Mon",E4="Tue",E4="Wed",E4="Thu",E4="Fri"))),K76,0)</f>
        <v>0</v>
      </c>
      <c r="L111" s="79">
        <f>IF(AND(M105="OFF",AND(M101=0,OR(E4="Mon",E4="Tue",E4="Wed",E4="Thu",E4="Fri"))),L76,0)</f>
        <v>0</v>
      </c>
      <c r="M111" s="79">
        <f>IF(AND(N105="OFF",AND(N101=0,OR(E4="Mon",E4="Tue",E4="Wed",E4="Thu",E4="Fri"))),M76,0)</f>
        <v>0</v>
      </c>
      <c r="N111" s="79">
        <f>IF(AND(O105="OFF",AND(O101=0,OR(E4="Mon",E4="Tue",E4="Wed",E4="Thu",E4="Fri"))),N76,0)</f>
        <v>0</v>
      </c>
      <c r="O111" s="79">
        <f>IF(AND(P105="OFF",AND(P101=0,OR(E4="Mon",E4="Tue",E4="Wed",E4="Thu",E4="Fri"))),O76,0)</f>
        <v>0</v>
      </c>
      <c r="P111" s="79">
        <f>IF(AND(Q105="OFF",AND(Q101=0,OR(E4="Mon",E4="Tue",E4="Wed",E4="Thu",E4="Fri"))),P76,0)</f>
        <v>0</v>
      </c>
      <c r="Q111" s="79">
        <f>IF(AND(R105="OFF",AND(R101=0,OR(E4="Mon",E4="Tue",E4="Wed",E4="Thu",E4="Fri"))),Q76,0)</f>
        <v>0</v>
      </c>
      <c r="R111" s="79">
        <f>IF(AND(S105="OFF",AND(S101=0,OR(E4="Mon",E4="Tue",E4="Wed",E4="Thu",E4="Fri"))),R76,0)</f>
        <v>0</v>
      </c>
      <c r="S111" s="79">
        <f>IF(AND(T105="OFF",AND(T101=0,OR(E4="Mon",E4="Tue",E4="Wed",E4="Thu",E4="Fri"))),S76,0)</f>
        <v>0</v>
      </c>
      <c r="T111" s="79">
        <f>IF(AND(U105="OFF",AND(U101=0,OR(E4="Mon",E4="Tue",E4="Wed",E4="Thu",E4="Fri"))),T76,0)</f>
        <v>0</v>
      </c>
      <c r="U111" s="79">
        <f>IF(AND(V105="OFF",AND(V101=0,OR(E4="Mon",E4="Tue",E4="Wed",E4="Thu",E4="Fri"))),U76,0)</f>
        <v>0</v>
      </c>
      <c r="V111" s="79">
        <f>IF(AND(W105="OFF",AND(W101=0,OR(E4="Mon",E4="Tue",E4="Wed",E4="Thu",E4="Fri"))),V76,0)</f>
        <v>0</v>
      </c>
      <c r="W111" s="79">
        <f>IF(AND(X105="OFF",AND(X101=0,OR(E4="Mon",E4="Tue",E4="Wed",E4="Thu",E4="Fri"))),W76,0)</f>
        <v>0</v>
      </c>
      <c r="X111" s="79">
        <f>IF(AND(Y105="OFF",AND(Y101=0,OR(E4="Mon",E4="Tue",E4="Wed",E4="Thu",E4="Fri"))),X76,0)</f>
        <v>0</v>
      </c>
      <c r="Y111" s="79">
        <f>IF(AND(Z105="OFF",AND(Z101=0,OR(E4="Mon",E4="Tue",E4="Wed",E4="Thu",E4="Fri"))),Y76,0)</f>
        <v>0</v>
      </c>
      <c r="Z111" s="79">
        <f>IF(AND(AA105="OFF",AND(AA101=0,OR(E4="Mon",E4="Tue",E4="Wed",E4="Thu",E4="Fri"))),Z76,0)</f>
        <v>0</v>
      </c>
      <c r="AA111" s="79">
        <f>IF(AND(AB105="OFF",AND(AB101=0,OR(E4="Mon",E4="Tue",E4="Wed",E4="Thu",E4="Fri"))),AA76,0)</f>
        <v>0</v>
      </c>
      <c r="AB111" s="79">
        <f>IF(AND(AC105="OFF",AND(AC101=0,OR(E4="Mon",E4="Tue",E4="Wed",E4="Thu",E4="Fri"))),AB76,0)</f>
        <v>0</v>
      </c>
      <c r="AC111" s="79">
        <f>IF(AND(AD105="OFF",AND(AD101=0,OR(E4="Mon",E4="Tue",E4="Wed",E4="Thu",E4="Fri"))),AC76,0)</f>
        <v>0</v>
      </c>
      <c r="AD111" s="79">
        <f>IF(AND(AE105="OFF",AND(AE101=0,OR(E4="Mon",E4="Tue",E4="Wed",E4="Thu",E4="Fri"))),AD76,0)</f>
        <v>0</v>
      </c>
      <c r="AE111" s="79">
        <f>IF(AND(AF105="OFF",AND(AF101=0,OR(E4="Mon",E4="Tue",E4="Wed",E4="Thu",E4="Fri"))),AE76,0)</f>
        <v>0</v>
      </c>
      <c r="AF111" s="79">
        <f>IF(AND(AG105="OFF",AND(AG101=0,OR(E4="Mon",E4="Tue",E4="Wed",E4="Thu",E4="Fri"))),AF76,0)</f>
        <v>0</v>
      </c>
      <c r="AG111" s="79">
        <f>IF(AND(AH105="OFF",AND(AH101=0,OR(E4="Mon",E4="Tue",E4="Wed",E4="Thu",E4="Fri"))),AG76,0)</f>
        <v>0</v>
      </c>
      <c r="AH111" s="79">
        <f>IF(AND(AI105="OFF",AND(AI101=0,OR(E4="Mon",E4="Tue",E4="Wed",E4="Thu",E4="Fri"))),AH76,0)</f>
        <v>0</v>
      </c>
      <c r="AI111" s="79">
        <f>IF(AND(AJ105="OFF",AND(AJ101=0,OR(E4="Mon",E4="Tue",E4="Wed",E4="Thu",E4="Fri"))),AI76,0)</f>
        <v>0</v>
      </c>
      <c r="AJ111" s="79">
        <f>SUM(E111:AI111)</f>
        <v>0</v>
      </c>
    </row>
    <row r="112" spans="1:37" outlineLevel="2"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2:38" s="92" customFormat="1" ht="34.5" customHeight="1">
      <c r="B113" s="93"/>
      <c r="C113" s="93"/>
      <c r="D113" s="93"/>
      <c r="E113" s="91" t="s">
        <v>96</v>
      </c>
      <c r="F113" s="91"/>
      <c r="G113" s="91"/>
      <c r="H113" s="91"/>
      <c r="I113" s="91"/>
      <c r="J113" s="94"/>
      <c r="K113" s="94">
        <v>1</v>
      </c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>
        <v>1</v>
      </c>
      <c r="W113" s="94"/>
      <c r="X113" s="94"/>
      <c r="Y113" s="94"/>
      <c r="Z113" s="94"/>
      <c r="AA113" s="94"/>
      <c r="AB113" s="94">
        <v>1</v>
      </c>
      <c r="AC113" s="94"/>
      <c r="AD113" s="94"/>
      <c r="AE113" s="94"/>
      <c r="AF113" s="94"/>
      <c r="AG113" s="94"/>
      <c r="AH113" s="94"/>
      <c r="AI113" s="94"/>
      <c r="AJ113" s="94"/>
      <c r="AK113" s="95">
        <f t="shared" ref="AK113:AK118" si="33">SUM(F113:AI113)</f>
        <v>3</v>
      </c>
      <c r="AL113" s="95"/>
    </row>
    <row r="114" spans="2:38" s="92" customFormat="1" ht="34.5" customHeight="1">
      <c r="B114" s="93"/>
      <c r="C114" s="93"/>
      <c r="D114" s="93"/>
      <c r="E114" s="91" t="s">
        <v>102</v>
      </c>
      <c r="F114" s="91"/>
      <c r="G114" s="91"/>
      <c r="H114" s="91"/>
      <c r="I114" s="91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5">
        <f t="shared" si="33"/>
        <v>0</v>
      </c>
      <c r="AL114" s="95"/>
    </row>
    <row r="115" spans="2:38" s="92" customFormat="1" ht="34.5" customHeight="1">
      <c r="B115" s="93"/>
      <c r="C115" s="93"/>
      <c r="D115" s="93"/>
      <c r="E115" s="91" t="s">
        <v>97</v>
      </c>
      <c r="F115" s="91">
        <v>1</v>
      </c>
      <c r="G115" s="91">
        <v>1</v>
      </c>
      <c r="H115" s="91">
        <v>1</v>
      </c>
      <c r="I115" s="91"/>
      <c r="J115" s="94"/>
      <c r="K115" s="94"/>
      <c r="L115" s="94">
        <v>1</v>
      </c>
      <c r="M115" s="94">
        <v>1</v>
      </c>
      <c r="N115" s="94">
        <v>1</v>
      </c>
      <c r="O115" s="94"/>
      <c r="P115" s="94"/>
      <c r="Q115" s="94"/>
      <c r="R115" s="94">
        <v>1</v>
      </c>
      <c r="S115" s="94">
        <v>1</v>
      </c>
      <c r="T115" s="94">
        <v>1</v>
      </c>
      <c r="U115" s="94">
        <v>1</v>
      </c>
      <c r="V115" s="94"/>
      <c r="W115" s="94"/>
      <c r="X115" s="94"/>
      <c r="Y115" s="94">
        <v>1</v>
      </c>
      <c r="Z115" s="94">
        <v>1</v>
      </c>
      <c r="AA115" s="94">
        <v>1</v>
      </c>
      <c r="AB115" s="94"/>
      <c r="AC115" s="94"/>
      <c r="AD115" s="94"/>
      <c r="AE115" s="94"/>
      <c r="AF115" s="94">
        <v>1</v>
      </c>
      <c r="AG115" s="94">
        <v>1</v>
      </c>
      <c r="AH115" s="94">
        <v>1</v>
      </c>
      <c r="AI115" s="94"/>
      <c r="AJ115" s="94"/>
      <c r="AK115" s="95">
        <f t="shared" si="33"/>
        <v>16</v>
      </c>
      <c r="AL115" s="95"/>
    </row>
    <row r="116" spans="2:38" s="92" customFormat="1" ht="34.5" customHeight="1">
      <c r="B116" s="93"/>
      <c r="C116" s="93"/>
      <c r="D116" s="93"/>
      <c r="E116" s="91" t="s">
        <v>98</v>
      </c>
      <c r="F116" s="91"/>
      <c r="G116" s="91"/>
      <c r="H116" s="91"/>
      <c r="I116" s="91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>
        <v>1</v>
      </c>
      <c r="AJ116" s="94"/>
      <c r="AK116" s="95">
        <f t="shared" si="33"/>
        <v>1</v>
      </c>
      <c r="AL116" s="95"/>
    </row>
    <row r="117" spans="2:38" s="92" customFormat="1" ht="34.5" customHeight="1">
      <c r="B117" s="93"/>
      <c r="C117" s="93"/>
      <c r="D117" s="93"/>
      <c r="E117" s="91" t="s">
        <v>99</v>
      </c>
      <c r="F117" s="91"/>
      <c r="G117" s="91"/>
      <c r="H117" s="91"/>
      <c r="I117" s="91"/>
      <c r="J117" s="94"/>
      <c r="K117" s="94"/>
      <c r="L117" s="94"/>
      <c r="M117" s="94"/>
      <c r="N117" s="94"/>
      <c r="O117" s="94"/>
      <c r="P117" s="94"/>
      <c r="Q117" s="94">
        <v>1</v>
      </c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5">
        <f t="shared" si="33"/>
        <v>1</v>
      </c>
      <c r="AL117" s="95"/>
    </row>
    <row r="118" spans="2:38" s="92" customFormat="1" ht="34.5" customHeight="1">
      <c r="B118" s="93"/>
      <c r="C118" s="93"/>
      <c r="D118" s="93"/>
      <c r="E118" s="91" t="s">
        <v>100</v>
      </c>
      <c r="F118" s="91"/>
      <c r="G118" s="91"/>
      <c r="H118" s="91"/>
      <c r="I118" s="91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5">
        <f t="shared" si="33"/>
        <v>0</v>
      </c>
      <c r="AL118" s="95"/>
    </row>
    <row r="119" spans="2:38" outlineLevel="2"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2:38" s="92" customFormat="1" ht="34.5" customHeight="1">
      <c r="B120" s="93"/>
      <c r="C120" s="93"/>
      <c r="D120" s="93"/>
      <c r="E120" s="91" t="s">
        <v>96</v>
      </c>
      <c r="F120" s="95">
        <f>IF(F113=1,F$82,0)</f>
        <v>0</v>
      </c>
      <c r="G120" s="95">
        <f t="shared" ref="G120:AI121" si="34">IF(G113=1,G$82,0)</f>
        <v>0</v>
      </c>
      <c r="H120" s="95">
        <f t="shared" si="34"/>
        <v>0</v>
      </c>
      <c r="I120" s="95">
        <f t="shared" si="34"/>
        <v>0</v>
      </c>
      <c r="J120" s="95">
        <f t="shared" si="34"/>
        <v>0</v>
      </c>
      <c r="K120" s="95">
        <f t="shared" si="34"/>
        <v>104.48</v>
      </c>
      <c r="L120" s="95">
        <f t="shared" si="34"/>
        <v>0</v>
      </c>
      <c r="M120" s="95">
        <f t="shared" si="34"/>
        <v>0</v>
      </c>
      <c r="N120" s="95">
        <f t="shared" si="34"/>
        <v>0</v>
      </c>
      <c r="O120" s="95">
        <f t="shared" si="34"/>
        <v>0</v>
      </c>
      <c r="P120" s="95">
        <f t="shared" si="34"/>
        <v>0</v>
      </c>
      <c r="Q120" s="95">
        <f t="shared" si="34"/>
        <v>0</v>
      </c>
      <c r="R120" s="95">
        <f t="shared" si="34"/>
        <v>0</v>
      </c>
      <c r="S120" s="95">
        <f t="shared" si="34"/>
        <v>0</v>
      </c>
      <c r="T120" s="95">
        <f t="shared" si="34"/>
        <v>0</v>
      </c>
      <c r="U120" s="95">
        <f t="shared" si="34"/>
        <v>0</v>
      </c>
      <c r="V120" s="95">
        <f t="shared" si="34"/>
        <v>123.8061</v>
      </c>
      <c r="W120" s="95">
        <f t="shared" si="34"/>
        <v>0</v>
      </c>
      <c r="X120" s="95">
        <f t="shared" si="34"/>
        <v>0</v>
      </c>
      <c r="Y120" s="95">
        <f t="shared" si="34"/>
        <v>0</v>
      </c>
      <c r="Z120" s="95">
        <f t="shared" si="34"/>
        <v>0</v>
      </c>
      <c r="AA120" s="95">
        <f t="shared" si="34"/>
        <v>0</v>
      </c>
      <c r="AB120" s="95">
        <f t="shared" si="34"/>
        <v>90.047799999999995</v>
      </c>
      <c r="AC120" s="95">
        <f t="shared" si="34"/>
        <v>0</v>
      </c>
      <c r="AD120" s="95">
        <f t="shared" si="34"/>
        <v>0</v>
      </c>
      <c r="AE120" s="95">
        <f t="shared" si="34"/>
        <v>0</v>
      </c>
      <c r="AF120" s="95">
        <f t="shared" si="34"/>
        <v>0</v>
      </c>
      <c r="AG120" s="95">
        <f t="shared" si="34"/>
        <v>0</v>
      </c>
      <c r="AH120" s="95">
        <f t="shared" si="34"/>
        <v>0</v>
      </c>
      <c r="AI120" s="95">
        <f t="shared" si="34"/>
        <v>0</v>
      </c>
      <c r="AJ120" s="96"/>
      <c r="AK120" s="95">
        <f>SUM(F120:AI120)</f>
        <v>318.33389999999997</v>
      </c>
      <c r="AL120" s="92">
        <f>AK120/AK113</f>
        <v>106.11129999999999</v>
      </c>
    </row>
    <row r="121" spans="2:38" s="92" customFormat="1" ht="34.5" customHeight="1">
      <c r="B121" s="93"/>
      <c r="C121" s="93"/>
      <c r="D121" s="93"/>
      <c r="E121" s="91" t="s">
        <v>102</v>
      </c>
      <c r="F121" s="95">
        <f>IF(F114=1,F$82,0)</f>
        <v>0</v>
      </c>
      <c r="G121" s="95">
        <f t="shared" si="34"/>
        <v>0</v>
      </c>
      <c r="H121" s="95">
        <f t="shared" si="34"/>
        <v>0</v>
      </c>
      <c r="I121" s="95">
        <f t="shared" si="34"/>
        <v>0</v>
      </c>
      <c r="J121" s="95">
        <f t="shared" si="34"/>
        <v>0</v>
      </c>
      <c r="K121" s="95">
        <f t="shared" si="34"/>
        <v>0</v>
      </c>
      <c r="L121" s="95">
        <f t="shared" si="34"/>
        <v>0</v>
      </c>
      <c r="M121" s="95">
        <f t="shared" si="34"/>
        <v>0</v>
      </c>
      <c r="N121" s="95">
        <f t="shared" si="34"/>
        <v>0</v>
      </c>
      <c r="O121" s="95">
        <f t="shared" si="34"/>
        <v>0</v>
      </c>
      <c r="P121" s="95">
        <f t="shared" si="34"/>
        <v>0</v>
      </c>
      <c r="Q121" s="95">
        <f t="shared" si="34"/>
        <v>0</v>
      </c>
      <c r="R121" s="95">
        <f t="shared" si="34"/>
        <v>0</v>
      </c>
      <c r="S121" s="95">
        <f t="shared" si="34"/>
        <v>0</v>
      </c>
      <c r="T121" s="95">
        <f t="shared" si="34"/>
        <v>0</v>
      </c>
      <c r="U121" s="95">
        <f t="shared" si="34"/>
        <v>0</v>
      </c>
      <c r="V121" s="95">
        <f t="shared" si="34"/>
        <v>0</v>
      </c>
      <c r="W121" s="95">
        <f t="shared" si="34"/>
        <v>0</v>
      </c>
      <c r="X121" s="95">
        <f t="shared" si="34"/>
        <v>0</v>
      </c>
      <c r="Y121" s="95">
        <f t="shared" si="34"/>
        <v>0</v>
      </c>
      <c r="Z121" s="95">
        <f t="shared" si="34"/>
        <v>0</v>
      </c>
      <c r="AA121" s="95">
        <f t="shared" si="34"/>
        <v>0</v>
      </c>
      <c r="AB121" s="95">
        <f t="shared" si="34"/>
        <v>0</v>
      </c>
      <c r="AC121" s="95">
        <f t="shared" si="34"/>
        <v>0</v>
      </c>
      <c r="AD121" s="95">
        <f t="shared" si="34"/>
        <v>0</v>
      </c>
      <c r="AE121" s="95">
        <f t="shared" si="34"/>
        <v>0</v>
      </c>
      <c r="AF121" s="95">
        <f t="shared" si="34"/>
        <v>0</v>
      </c>
      <c r="AG121" s="95">
        <f t="shared" si="34"/>
        <v>0</v>
      </c>
      <c r="AH121" s="95">
        <f t="shared" si="34"/>
        <v>0</v>
      </c>
      <c r="AI121" s="95">
        <f t="shared" si="34"/>
        <v>0</v>
      </c>
      <c r="AJ121" s="96"/>
      <c r="AK121" s="95">
        <f>SUM(F121:AI121)</f>
        <v>0</v>
      </c>
    </row>
    <row r="122" spans="2:38" s="92" customFormat="1" ht="34.5" customHeight="1">
      <c r="B122" s="93"/>
      <c r="C122" s="93"/>
      <c r="D122" s="93"/>
      <c r="E122" s="91" t="s">
        <v>97</v>
      </c>
      <c r="F122" s="95">
        <f t="shared" ref="F122:AI122" si="35">IF(F115=1,F$82,0)</f>
        <v>114.011</v>
      </c>
      <c r="G122" s="95">
        <f t="shared" si="35"/>
        <v>102.0461</v>
      </c>
      <c r="H122" s="95">
        <f t="shared" si="35"/>
        <v>104.0489</v>
      </c>
      <c r="I122" s="95">
        <f t="shared" si="35"/>
        <v>0</v>
      </c>
      <c r="J122" s="95">
        <f t="shared" si="35"/>
        <v>0</v>
      </c>
      <c r="K122" s="95">
        <f t="shared" si="35"/>
        <v>0</v>
      </c>
      <c r="L122" s="95">
        <f t="shared" si="35"/>
        <v>130.499</v>
      </c>
      <c r="M122" s="95">
        <f t="shared" si="35"/>
        <v>130.499</v>
      </c>
      <c r="N122" s="95">
        <f t="shared" si="35"/>
        <v>123.012</v>
      </c>
      <c r="O122" s="95">
        <f t="shared" si="35"/>
        <v>0</v>
      </c>
      <c r="P122" s="95">
        <f t="shared" si="35"/>
        <v>0</v>
      </c>
      <c r="Q122" s="95">
        <f t="shared" si="35"/>
        <v>0</v>
      </c>
      <c r="R122" s="95">
        <f t="shared" si="35"/>
        <v>127.7092</v>
      </c>
      <c r="S122" s="95">
        <f t="shared" si="35"/>
        <v>147.41309999999999</v>
      </c>
      <c r="T122" s="95">
        <f t="shared" si="35"/>
        <v>136.75970000000001</v>
      </c>
      <c r="U122" s="95">
        <f t="shared" si="35"/>
        <v>129.38040000000001</v>
      </c>
      <c r="V122" s="95">
        <f t="shared" si="35"/>
        <v>0</v>
      </c>
      <c r="W122" s="95">
        <f t="shared" si="35"/>
        <v>0</v>
      </c>
      <c r="X122" s="95">
        <f t="shared" si="35"/>
        <v>0</v>
      </c>
      <c r="Y122" s="95">
        <f t="shared" si="35"/>
        <v>129.84</v>
      </c>
      <c r="Z122" s="95">
        <f t="shared" si="35"/>
        <v>139.5</v>
      </c>
      <c r="AA122" s="95">
        <f t="shared" si="35"/>
        <v>122.8274</v>
      </c>
      <c r="AB122" s="95">
        <f t="shared" si="35"/>
        <v>0</v>
      </c>
      <c r="AC122" s="95">
        <f t="shared" si="35"/>
        <v>0</v>
      </c>
      <c r="AD122" s="95">
        <f t="shared" si="35"/>
        <v>0</v>
      </c>
      <c r="AE122" s="95">
        <f t="shared" si="35"/>
        <v>0</v>
      </c>
      <c r="AF122" s="95">
        <f t="shared" si="35"/>
        <v>126.2396</v>
      </c>
      <c r="AG122" s="95">
        <f t="shared" si="35"/>
        <v>130.393</v>
      </c>
      <c r="AH122" s="95">
        <f t="shared" si="35"/>
        <v>121.54900000000001</v>
      </c>
      <c r="AI122" s="95">
        <f t="shared" si="35"/>
        <v>0</v>
      </c>
      <c r="AJ122" s="96"/>
      <c r="AK122" s="95">
        <f t="shared" ref="AK122:AK125" si="36">SUM(F122:AI122)</f>
        <v>2015.7273999999998</v>
      </c>
    </row>
    <row r="123" spans="2:38" s="92" customFormat="1" ht="34.5" customHeight="1">
      <c r="B123" s="93"/>
      <c r="C123" s="93"/>
      <c r="D123" s="93"/>
      <c r="E123" s="91" t="s">
        <v>98</v>
      </c>
      <c r="F123" s="95">
        <f t="shared" ref="F123:AH123" si="37">IF(F116=1,F$82,0)</f>
        <v>0</v>
      </c>
      <c r="G123" s="95">
        <f t="shared" si="37"/>
        <v>0</v>
      </c>
      <c r="H123" s="95">
        <f t="shared" si="37"/>
        <v>0</v>
      </c>
      <c r="I123" s="95">
        <f t="shared" si="37"/>
        <v>0</v>
      </c>
      <c r="J123" s="95">
        <f t="shared" si="37"/>
        <v>0</v>
      </c>
      <c r="K123" s="95">
        <f t="shared" si="37"/>
        <v>0</v>
      </c>
      <c r="L123" s="95">
        <f t="shared" si="37"/>
        <v>0</v>
      </c>
      <c r="M123" s="95">
        <f t="shared" si="37"/>
        <v>0</v>
      </c>
      <c r="N123" s="95">
        <f t="shared" si="37"/>
        <v>0</v>
      </c>
      <c r="O123" s="95">
        <f t="shared" si="37"/>
        <v>0</v>
      </c>
      <c r="P123" s="95">
        <f t="shared" si="37"/>
        <v>0</v>
      </c>
      <c r="Q123" s="95">
        <f t="shared" si="37"/>
        <v>0</v>
      </c>
      <c r="R123" s="95">
        <f t="shared" si="37"/>
        <v>0</v>
      </c>
      <c r="S123" s="95">
        <f t="shared" si="37"/>
        <v>0</v>
      </c>
      <c r="T123" s="95">
        <f t="shared" si="37"/>
        <v>0</v>
      </c>
      <c r="U123" s="95">
        <f t="shared" si="37"/>
        <v>0</v>
      </c>
      <c r="V123" s="95">
        <f t="shared" si="37"/>
        <v>0</v>
      </c>
      <c r="W123" s="95">
        <f t="shared" si="37"/>
        <v>0</v>
      </c>
      <c r="X123" s="95">
        <f t="shared" si="37"/>
        <v>0</v>
      </c>
      <c r="Y123" s="95">
        <f t="shared" si="37"/>
        <v>0</v>
      </c>
      <c r="Z123" s="95">
        <f t="shared" si="37"/>
        <v>0</v>
      </c>
      <c r="AA123" s="95">
        <f t="shared" si="37"/>
        <v>0</v>
      </c>
      <c r="AB123" s="95">
        <f t="shared" si="37"/>
        <v>0</v>
      </c>
      <c r="AC123" s="95">
        <f t="shared" si="37"/>
        <v>0</v>
      </c>
      <c r="AD123" s="95">
        <f t="shared" si="37"/>
        <v>0</v>
      </c>
      <c r="AE123" s="95">
        <f t="shared" si="37"/>
        <v>0</v>
      </c>
      <c r="AF123" s="95">
        <f t="shared" si="37"/>
        <v>0</v>
      </c>
      <c r="AG123" s="95">
        <f t="shared" si="37"/>
        <v>0</v>
      </c>
      <c r="AH123" s="95">
        <f t="shared" si="37"/>
        <v>0</v>
      </c>
      <c r="AI123" s="95">
        <v>50</v>
      </c>
      <c r="AJ123" s="96"/>
      <c r="AK123" s="95">
        <f t="shared" si="36"/>
        <v>50</v>
      </c>
    </row>
    <row r="124" spans="2:38" s="92" customFormat="1" ht="34.5" customHeight="1">
      <c r="B124" s="93"/>
      <c r="C124" s="93"/>
      <c r="D124" s="93"/>
      <c r="E124" s="91" t="s">
        <v>99</v>
      </c>
      <c r="F124" s="95">
        <f t="shared" ref="F124:AH124" si="38">IF(F117=1,F$82,0)</f>
        <v>0</v>
      </c>
      <c r="G124" s="95">
        <f t="shared" si="38"/>
        <v>0</v>
      </c>
      <c r="H124" s="95">
        <f t="shared" si="38"/>
        <v>0</v>
      </c>
      <c r="I124" s="95">
        <f t="shared" si="38"/>
        <v>0</v>
      </c>
      <c r="J124" s="95">
        <f t="shared" si="38"/>
        <v>0</v>
      </c>
      <c r="K124" s="95">
        <f t="shared" si="38"/>
        <v>0</v>
      </c>
      <c r="L124" s="95">
        <f t="shared" si="38"/>
        <v>0</v>
      </c>
      <c r="M124" s="95">
        <f t="shared" si="38"/>
        <v>0</v>
      </c>
      <c r="N124" s="95">
        <f t="shared" si="38"/>
        <v>0</v>
      </c>
      <c r="O124" s="95">
        <f t="shared" si="38"/>
        <v>0</v>
      </c>
      <c r="P124" s="95">
        <f t="shared" si="38"/>
        <v>0</v>
      </c>
      <c r="Q124" s="95">
        <f t="shared" si="38"/>
        <v>107.1527</v>
      </c>
      <c r="R124" s="95">
        <f t="shared" si="38"/>
        <v>0</v>
      </c>
      <c r="S124" s="95">
        <f t="shared" si="38"/>
        <v>0</v>
      </c>
      <c r="T124" s="95">
        <f t="shared" si="38"/>
        <v>0</v>
      </c>
      <c r="U124" s="95">
        <f t="shared" si="38"/>
        <v>0</v>
      </c>
      <c r="V124" s="95">
        <f t="shared" si="38"/>
        <v>0</v>
      </c>
      <c r="W124" s="95">
        <f t="shared" si="38"/>
        <v>0</v>
      </c>
      <c r="X124" s="95">
        <f t="shared" si="38"/>
        <v>0</v>
      </c>
      <c r="Y124" s="95">
        <f t="shared" si="38"/>
        <v>0</v>
      </c>
      <c r="Z124" s="95">
        <f t="shared" si="38"/>
        <v>0</v>
      </c>
      <c r="AA124" s="95">
        <f t="shared" si="38"/>
        <v>0</v>
      </c>
      <c r="AB124" s="95">
        <f t="shared" si="38"/>
        <v>0</v>
      </c>
      <c r="AC124" s="95">
        <f t="shared" si="38"/>
        <v>0</v>
      </c>
      <c r="AD124" s="95">
        <f t="shared" si="38"/>
        <v>0</v>
      </c>
      <c r="AE124" s="95">
        <f t="shared" si="38"/>
        <v>0</v>
      </c>
      <c r="AF124" s="95">
        <f t="shared" si="38"/>
        <v>0</v>
      </c>
      <c r="AG124" s="95">
        <f t="shared" si="38"/>
        <v>0</v>
      </c>
      <c r="AH124" s="95">
        <f t="shared" si="38"/>
        <v>0</v>
      </c>
      <c r="AI124" s="95">
        <v>0</v>
      </c>
      <c r="AJ124" s="96"/>
      <c r="AK124" s="95">
        <f t="shared" si="36"/>
        <v>107.1527</v>
      </c>
    </row>
    <row r="125" spans="2:38" s="92" customFormat="1" ht="34.5" customHeight="1">
      <c r="B125" s="93"/>
      <c r="C125" s="93"/>
      <c r="D125" s="93"/>
      <c r="E125" s="91" t="s">
        <v>100</v>
      </c>
      <c r="F125" s="95">
        <f t="shared" ref="F125:AI125" si="39">IF(F118=1,F$82,0)</f>
        <v>0</v>
      </c>
      <c r="G125" s="95">
        <f t="shared" si="39"/>
        <v>0</v>
      </c>
      <c r="H125" s="95">
        <f t="shared" si="39"/>
        <v>0</v>
      </c>
      <c r="I125" s="95">
        <f t="shared" si="39"/>
        <v>0</v>
      </c>
      <c r="J125" s="95">
        <f t="shared" si="39"/>
        <v>0</v>
      </c>
      <c r="K125" s="95">
        <f t="shared" si="39"/>
        <v>0</v>
      </c>
      <c r="L125" s="95">
        <f t="shared" si="39"/>
        <v>0</v>
      </c>
      <c r="M125" s="95">
        <f t="shared" si="39"/>
        <v>0</v>
      </c>
      <c r="N125" s="95">
        <f t="shared" si="39"/>
        <v>0</v>
      </c>
      <c r="O125" s="95">
        <f t="shared" si="39"/>
        <v>0</v>
      </c>
      <c r="P125" s="95">
        <f t="shared" si="39"/>
        <v>0</v>
      </c>
      <c r="Q125" s="95">
        <f t="shared" si="39"/>
        <v>0</v>
      </c>
      <c r="R125" s="95">
        <f t="shared" si="39"/>
        <v>0</v>
      </c>
      <c r="S125" s="95">
        <f t="shared" si="39"/>
        <v>0</v>
      </c>
      <c r="T125" s="95">
        <f t="shared" si="39"/>
        <v>0</v>
      </c>
      <c r="U125" s="95">
        <f t="shared" si="39"/>
        <v>0</v>
      </c>
      <c r="V125" s="95">
        <f t="shared" si="39"/>
        <v>0</v>
      </c>
      <c r="W125" s="95">
        <f t="shared" si="39"/>
        <v>0</v>
      </c>
      <c r="X125" s="95">
        <f t="shared" si="39"/>
        <v>0</v>
      </c>
      <c r="Y125" s="95">
        <f t="shared" si="39"/>
        <v>0</v>
      </c>
      <c r="Z125" s="95">
        <f t="shared" si="39"/>
        <v>0</v>
      </c>
      <c r="AA125" s="95">
        <f t="shared" si="39"/>
        <v>0</v>
      </c>
      <c r="AB125" s="95">
        <f t="shared" si="39"/>
        <v>0</v>
      </c>
      <c r="AC125" s="95">
        <f t="shared" si="39"/>
        <v>0</v>
      </c>
      <c r="AD125" s="95">
        <f t="shared" si="39"/>
        <v>0</v>
      </c>
      <c r="AE125" s="95">
        <f t="shared" si="39"/>
        <v>0</v>
      </c>
      <c r="AF125" s="95">
        <f t="shared" si="39"/>
        <v>0</v>
      </c>
      <c r="AG125" s="95">
        <f t="shared" si="39"/>
        <v>0</v>
      </c>
      <c r="AH125" s="95">
        <f t="shared" si="39"/>
        <v>0</v>
      </c>
      <c r="AI125" s="95">
        <f t="shared" si="39"/>
        <v>0</v>
      </c>
      <c r="AJ125" s="96"/>
      <c r="AK125" s="95">
        <f t="shared" si="36"/>
        <v>0</v>
      </c>
    </row>
    <row r="126" spans="2:38" outlineLevel="2"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2:38" outlineLevel="2"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2:38">
      <c r="B128" s="101" t="s">
        <v>84</v>
      </c>
      <c r="C128" s="99"/>
      <c r="D128" s="103"/>
      <c r="E128" s="99">
        <v>31</v>
      </c>
      <c r="F128" s="99">
        <v>1</v>
      </c>
      <c r="G128" s="99">
        <v>2</v>
      </c>
      <c r="H128" s="99">
        <v>3</v>
      </c>
      <c r="I128" s="99">
        <v>4</v>
      </c>
      <c r="J128" s="99">
        <v>5</v>
      </c>
      <c r="K128" s="99">
        <v>6</v>
      </c>
      <c r="L128" s="99">
        <v>7</v>
      </c>
      <c r="M128" s="99">
        <v>8</v>
      </c>
      <c r="N128" s="99">
        <v>9</v>
      </c>
      <c r="O128" s="99">
        <v>10</v>
      </c>
      <c r="P128" s="99">
        <v>11</v>
      </c>
      <c r="Q128" s="99">
        <v>12</v>
      </c>
      <c r="R128" s="99">
        <v>13</v>
      </c>
      <c r="S128" s="99">
        <v>14</v>
      </c>
      <c r="T128" s="99">
        <v>15</v>
      </c>
      <c r="U128" s="99">
        <v>16</v>
      </c>
      <c r="V128" s="99">
        <v>17</v>
      </c>
      <c r="W128" s="99">
        <v>18</v>
      </c>
      <c r="X128" s="99">
        <v>19</v>
      </c>
      <c r="Y128" s="99">
        <v>20</v>
      </c>
      <c r="Z128" s="99">
        <v>21</v>
      </c>
      <c r="AA128" s="99">
        <v>22</v>
      </c>
      <c r="AB128" s="99">
        <v>23</v>
      </c>
      <c r="AC128" s="99">
        <v>24</v>
      </c>
      <c r="AD128" s="99">
        <v>25</v>
      </c>
      <c r="AE128" s="99">
        <v>26</v>
      </c>
      <c r="AF128" s="99">
        <v>27</v>
      </c>
      <c r="AG128" s="99">
        <v>28</v>
      </c>
      <c r="AH128" s="99">
        <v>29</v>
      </c>
      <c r="AI128" s="99">
        <v>30</v>
      </c>
      <c r="AJ128" s="99">
        <v>31</v>
      </c>
    </row>
    <row r="129" spans="2:36">
      <c r="B129" s="102"/>
      <c r="C129" s="98"/>
      <c r="D129" s="103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</row>
    <row r="130" spans="2:36">
      <c r="B130" s="83" t="s">
        <v>69</v>
      </c>
      <c r="C130" s="83"/>
      <c r="D130" s="84" t="s">
        <v>70</v>
      </c>
      <c r="E130" s="46">
        <f>'MARET 2020'!AJ135</f>
        <v>16171.15</v>
      </c>
      <c r="F130" s="46">
        <f>'[1]2018-2019-2020'!AHM$15</f>
        <v>0</v>
      </c>
      <c r="G130" s="46">
        <f>'[1]2018-2019-2020'!AHN$15</f>
        <v>0</v>
      </c>
      <c r="H130" s="46">
        <f>'[1]2018-2019-2020'!AHO$15</f>
        <v>0</v>
      </c>
      <c r="I130" s="46">
        <f>'[1]2018-2019-2020'!AHP$15</f>
        <v>0</v>
      </c>
      <c r="J130" s="46">
        <f>'[1]2018-2019-2020'!AHQ$15</f>
        <v>0</v>
      </c>
      <c r="K130" s="46">
        <f>'[1]2018-2019-2020'!AHR$15</f>
        <v>0</v>
      </c>
      <c r="L130" s="46">
        <f>'[1]2018-2019-2020'!AHS$15</f>
        <v>0</v>
      </c>
      <c r="M130" s="46">
        <f>'[1]2018-2019-2020'!AHT$15</f>
        <v>0</v>
      </c>
      <c r="N130" s="46">
        <f>'[1]2018-2019-2020'!AHU$15</f>
        <v>0</v>
      </c>
      <c r="O130" s="46">
        <f>'[1]2018-2019-2020'!AHV$15</f>
        <v>0</v>
      </c>
      <c r="P130" s="46">
        <f>'[1]2018-2019-2020'!AHW$15</f>
        <v>0</v>
      </c>
      <c r="Q130" s="46">
        <f>'[1]2018-2019-2020'!AHX$15</f>
        <v>0</v>
      </c>
      <c r="R130" s="46">
        <f>'[1]2018-2019-2020'!AHY$15</f>
        <v>0</v>
      </c>
      <c r="S130" s="46">
        <f>'[1]2018-2019-2020'!AHZ$15</f>
        <v>0</v>
      </c>
      <c r="T130" s="46">
        <f>'[1]2018-2019-2020'!AIA$15</f>
        <v>0</v>
      </c>
      <c r="U130" s="46">
        <f>'[1]2018-2019-2020'!AIB$15</f>
        <v>0</v>
      </c>
      <c r="V130" s="46">
        <f>'[1]2018-2019-2020'!AIC$15</f>
        <v>16173.06</v>
      </c>
      <c r="W130" s="46">
        <f>'[1]2018-2019-2020'!AID$15</f>
        <v>0</v>
      </c>
      <c r="X130" s="46">
        <f>'[1]2018-2019-2020'!AIE$15</f>
        <v>0</v>
      </c>
      <c r="Y130" s="46">
        <f>'[1]2018-2019-2020'!AIF$15</f>
        <v>0</v>
      </c>
      <c r="Z130" s="46">
        <f>'[1]2018-2019-2020'!AIG$15</f>
        <v>0</v>
      </c>
      <c r="AA130" s="46">
        <f>'[1]2018-2019-2020'!AIH$15</f>
        <v>0</v>
      </c>
      <c r="AB130" s="46">
        <f>'[1]2018-2019-2020'!AII$15</f>
        <v>16174.05</v>
      </c>
      <c r="AC130" s="46">
        <f>'[1]2018-2019-2020'!AIJ$15</f>
        <v>0</v>
      </c>
      <c r="AD130" s="46">
        <f>'[1]2018-2019-2020'!AIK$15</f>
        <v>0</v>
      </c>
      <c r="AE130" s="46">
        <f>'[1]2018-2019-2020'!AIL$15</f>
        <v>0</v>
      </c>
      <c r="AF130" s="46">
        <f>'[1]2018-2019-2020'!AIM$15</f>
        <v>16188.99</v>
      </c>
      <c r="AG130" s="46">
        <f>'[1]2018-2019-2020'!AIN$15</f>
        <v>16200.26</v>
      </c>
      <c r="AH130" s="46">
        <f>'[1]2018-2019-2020'!AIO$15</f>
        <v>0</v>
      </c>
      <c r="AI130" s="46">
        <f>'[1]2018-2019-2020'!AIP$15</f>
        <v>0</v>
      </c>
      <c r="AJ130" s="46"/>
    </row>
    <row r="131" spans="2:36">
      <c r="B131" s="83" t="s">
        <v>71</v>
      </c>
      <c r="C131" s="83"/>
      <c r="D131" s="84" t="s">
        <v>70</v>
      </c>
      <c r="E131" s="46">
        <f>'MARET 2020'!AJ136</f>
        <v>25033.25</v>
      </c>
      <c r="F131" s="46">
        <f>'[1]2018-2019-2020'!AHM$20</f>
        <v>25057.29</v>
      </c>
      <c r="G131" s="46">
        <f>'[1]2018-2019-2020'!AHN$20</f>
        <v>25080.43</v>
      </c>
      <c r="H131" s="46">
        <f>'[1]2018-2019-2020'!AHO$20</f>
        <v>25105.25</v>
      </c>
      <c r="I131" s="46">
        <f>'[1]2018-2019-2020'!AHP$20</f>
        <v>0</v>
      </c>
      <c r="J131" s="46">
        <f>'[1]2018-2019-2020'!AHQ$20</f>
        <v>0</v>
      </c>
      <c r="K131" s="46">
        <f>'[1]2018-2019-2020'!AHR$20</f>
        <v>25130.07</v>
      </c>
      <c r="L131" s="46">
        <f>'[1]2018-2019-2020'!AHS$20</f>
        <v>25154.32</v>
      </c>
      <c r="M131" s="46">
        <f>'[1]2018-2019-2020'!AHT$20</f>
        <v>25177.97</v>
      </c>
      <c r="N131" s="46">
        <f>'[1]2018-2019-2020'!AHU$20</f>
        <v>25203.25</v>
      </c>
      <c r="O131" s="46">
        <f>'[1]2018-2019-2020'!AHV$20</f>
        <v>0</v>
      </c>
      <c r="P131" s="46">
        <f>'[1]2018-2019-2020'!AHW$20</f>
        <v>0</v>
      </c>
      <c r="Q131" s="46">
        <f>'[1]2018-2019-2020'!AHX$20</f>
        <v>25226.01</v>
      </c>
      <c r="R131" s="46">
        <f>'[1]2018-2019-2020'!AHY$20</f>
        <v>25250.54</v>
      </c>
      <c r="S131" s="46">
        <f>'[1]2018-2019-2020'!AHZ$20</f>
        <v>25275.01</v>
      </c>
      <c r="T131" s="46">
        <f>'[1]2018-2019-2020'!AIA$20</f>
        <v>25297.83</v>
      </c>
      <c r="U131" s="46">
        <f>'[1]2018-2019-2020'!AIB$20</f>
        <v>25321.759999999998</v>
      </c>
      <c r="V131" s="46">
        <f>'[1]2018-2019-2020'!AIC$20</f>
        <v>25346.46</v>
      </c>
      <c r="W131" s="46">
        <f>'[1]2018-2019-2020'!AID$20</f>
        <v>0</v>
      </c>
      <c r="X131" s="46">
        <f>'[1]2018-2019-2020'!AIE$20</f>
        <v>0</v>
      </c>
      <c r="Y131" s="46">
        <f>'[1]2018-2019-2020'!AIF$20</f>
        <v>25369.9</v>
      </c>
      <c r="Z131" s="46">
        <f>'[1]2018-2019-2020'!AIG$20</f>
        <v>25393.91</v>
      </c>
      <c r="AA131" s="46">
        <f>'[1]2018-2019-2020'!AIH$20</f>
        <v>25417.71</v>
      </c>
      <c r="AB131" s="46">
        <f>'[1]2018-2019-2020'!AII$20</f>
        <v>25434.16</v>
      </c>
      <c r="AC131" s="46">
        <f>'[1]2018-2019-2020'!AIJ$20</f>
        <v>0</v>
      </c>
      <c r="AD131" s="46">
        <f>'[1]2018-2019-2020'!AIK$20</f>
        <v>0</v>
      </c>
      <c r="AE131" s="46">
        <f>'[1]2018-2019-2020'!AIL$20</f>
        <v>0</v>
      </c>
      <c r="AF131" s="46">
        <f>'[1]2018-2019-2020'!AIM$20</f>
        <v>25444.94</v>
      </c>
      <c r="AG131" s="46">
        <f>'[1]2018-2019-2020'!AIN$20</f>
        <v>25459.71</v>
      </c>
      <c r="AH131" s="46">
        <f>'[1]2018-2019-2020'!AIO$20</f>
        <v>25483.66</v>
      </c>
      <c r="AI131" s="46">
        <f>'[1]2018-2019-2020'!AIP$20</f>
        <v>25493.91</v>
      </c>
      <c r="AJ131" s="46"/>
    </row>
    <row r="132" spans="2:36">
      <c r="B132" s="83" t="s">
        <v>72</v>
      </c>
      <c r="C132" s="83"/>
      <c r="D132" s="84" t="s">
        <v>70</v>
      </c>
      <c r="E132" s="46">
        <f>'MARET 2020'!AJ137</f>
        <v>23018</v>
      </c>
      <c r="F132" s="46">
        <f>'[1]2018-2019-2020'!AHM$24</f>
        <v>23042</v>
      </c>
      <c r="G132" s="46">
        <f>'[1]2018-2019-2020'!AHN$24</f>
        <v>23064</v>
      </c>
      <c r="H132" s="46">
        <f>'[1]2018-2019-2020'!AHO$24</f>
        <v>23089</v>
      </c>
      <c r="I132" s="46">
        <f>'[1]2018-2019-2020'!AHP$24</f>
        <v>0</v>
      </c>
      <c r="J132" s="46">
        <f>'[1]2018-2019-2020'!AHQ$24</f>
        <v>0</v>
      </c>
      <c r="K132" s="46">
        <f>'[1]2018-2019-2020'!AHR$24</f>
        <v>23113</v>
      </c>
      <c r="L132" s="46">
        <f>'[1]2018-2019-2020'!AHS$24</f>
        <v>23136</v>
      </c>
      <c r="M132" s="46">
        <f>'[1]2018-2019-2020'!AHT$24</f>
        <v>23160</v>
      </c>
      <c r="N132" s="46">
        <f>'[1]2018-2019-2020'!AHU$24</f>
        <v>23184</v>
      </c>
      <c r="O132" s="46">
        <f>'[1]2018-2019-2020'!AHV$24</f>
        <v>0</v>
      </c>
      <c r="P132" s="46">
        <f>'[1]2018-2019-2020'!AHW$24</f>
        <v>0</v>
      </c>
      <c r="Q132" s="46">
        <f>'[1]2018-2019-2020'!AHX$24</f>
        <v>23206</v>
      </c>
      <c r="R132" s="46">
        <f>'[1]2018-2019-2020'!AHY$24</f>
        <v>23230</v>
      </c>
      <c r="S132" s="46">
        <f>'[1]2018-2019-2020'!AHZ$24</f>
        <v>23254</v>
      </c>
      <c r="T132" s="46">
        <f>'[1]2018-2019-2020'!AIA$24</f>
        <v>23276</v>
      </c>
      <c r="U132" s="46">
        <f>'[1]2018-2019-2020'!AIB$24</f>
        <v>23300</v>
      </c>
      <c r="V132" s="46">
        <f>'[1]2018-2019-2020'!AIC$24</f>
        <v>23325</v>
      </c>
      <c r="W132" s="46">
        <f>'[1]2018-2019-2020'!AID$24</f>
        <v>0</v>
      </c>
      <c r="X132" s="46">
        <f>'[1]2018-2019-2020'!AIE$24</f>
        <v>0</v>
      </c>
      <c r="Y132" s="46">
        <f>'[1]2018-2019-2020'!AIF$24</f>
        <v>23349</v>
      </c>
      <c r="Z132" s="46">
        <f>'[1]2018-2019-2020'!AIG$24</f>
        <v>23372</v>
      </c>
      <c r="AA132" s="46">
        <f>'[1]2018-2019-2020'!AIH$24</f>
        <v>23396</v>
      </c>
      <c r="AB132" s="46">
        <f>'[1]2018-2019-2020'!AII$24</f>
        <v>23418</v>
      </c>
      <c r="AC132" s="46">
        <f>'[1]2018-2019-2020'!AIJ$24</f>
        <v>0</v>
      </c>
      <c r="AD132" s="46">
        <f>'[1]2018-2019-2020'!AIK$24</f>
        <v>0</v>
      </c>
      <c r="AE132" s="46">
        <f>'[1]2018-2019-2020'!AIL$24</f>
        <v>0</v>
      </c>
      <c r="AF132" s="46">
        <f>'[1]2018-2019-2020'!AIM$24</f>
        <v>23440</v>
      </c>
      <c r="AG132" s="46">
        <f>'[1]2018-2019-2020'!AIN$24</f>
        <v>23464</v>
      </c>
      <c r="AH132" s="46">
        <f>'[1]2018-2019-2020'!AIO$24</f>
        <v>23488</v>
      </c>
      <c r="AI132" s="46">
        <f>'[1]2018-2019-2020'!AIP$24</f>
        <v>23500</v>
      </c>
      <c r="AJ132" s="46"/>
    </row>
    <row r="133" spans="2:36">
      <c r="B133" s="83" t="s">
        <v>73</v>
      </c>
      <c r="C133" s="83"/>
      <c r="D133" s="84" t="s">
        <v>70</v>
      </c>
      <c r="E133" s="46">
        <f>'MARET 2020'!AJ138</f>
        <v>28070</v>
      </c>
      <c r="F133" s="46">
        <f>'[1]2018-2019-2020'!AHM$25</f>
        <v>28084</v>
      </c>
      <c r="G133" s="46">
        <f>'[1]2018-2019-2020'!AHN$25</f>
        <v>28103</v>
      </c>
      <c r="H133" s="46">
        <f>'[1]2018-2019-2020'!AHO$25</f>
        <v>28122</v>
      </c>
      <c r="I133" s="46">
        <f>'[1]2018-2019-2020'!AHP$25</f>
        <v>0</v>
      </c>
      <c r="J133" s="46">
        <f>'[1]2018-2019-2020'!AHQ$25</f>
        <v>0</v>
      </c>
      <c r="K133" s="46">
        <f>'[1]2018-2019-2020'!AHR$25</f>
        <v>28131</v>
      </c>
      <c r="L133" s="46">
        <f>'[1]2018-2019-2020'!AHS$25</f>
        <v>28147</v>
      </c>
      <c r="M133" s="46">
        <f>'[1]2018-2019-2020'!AHT$25</f>
        <v>28159</v>
      </c>
      <c r="N133" s="46">
        <f>'[1]2018-2019-2020'!AHU$25</f>
        <v>28175</v>
      </c>
      <c r="O133" s="46">
        <f>'[1]2018-2019-2020'!AHV$25</f>
        <v>0</v>
      </c>
      <c r="P133" s="46">
        <f>'[1]2018-2019-2020'!AHW$25</f>
        <v>0</v>
      </c>
      <c r="Q133" s="46">
        <f>'[1]2018-2019-2020'!AHX$25</f>
        <v>28185</v>
      </c>
      <c r="R133" s="46">
        <f>'[1]2018-2019-2020'!AHY$25</f>
        <v>28198</v>
      </c>
      <c r="S133" s="46">
        <f>'[1]2018-2019-2020'!AHZ$25</f>
        <v>28214</v>
      </c>
      <c r="T133" s="46">
        <f>'[1]2018-2019-2020'!AIA$25</f>
        <v>28227</v>
      </c>
      <c r="U133" s="46">
        <f>'[1]2018-2019-2020'!AIB$25</f>
        <v>28241</v>
      </c>
      <c r="V133" s="46">
        <f>'[1]2018-2019-2020'!AIC$25</f>
        <v>28254</v>
      </c>
      <c r="W133" s="46">
        <f>'[1]2018-2019-2020'!AID$25</f>
        <v>0</v>
      </c>
      <c r="X133" s="46">
        <f>'[1]2018-2019-2020'!AIE$25</f>
        <v>0</v>
      </c>
      <c r="Y133" s="46">
        <f>'[1]2018-2019-2020'!AIF$25</f>
        <v>28266</v>
      </c>
      <c r="Z133" s="46">
        <f>'[1]2018-2019-2020'!AIG$25</f>
        <v>28286</v>
      </c>
      <c r="AA133" s="46">
        <f>'[1]2018-2019-2020'!AIH$25</f>
        <v>28303</v>
      </c>
      <c r="AB133" s="46">
        <f>'[1]2018-2019-2020'!AII$25</f>
        <v>28305</v>
      </c>
      <c r="AC133" s="46">
        <f>'[1]2018-2019-2020'!AIJ$25</f>
        <v>0</v>
      </c>
      <c r="AD133" s="46">
        <f>'[1]2018-2019-2020'!AIK$25</f>
        <v>0</v>
      </c>
      <c r="AE133" s="46">
        <f>'[1]2018-2019-2020'!AIL$25</f>
        <v>0</v>
      </c>
      <c r="AF133" s="46">
        <f>'[1]2018-2019-2020'!AIM$25</f>
        <v>28314</v>
      </c>
      <c r="AG133" s="46">
        <f>'[1]2018-2019-2020'!AIN$25</f>
        <v>28324</v>
      </c>
      <c r="AH133" s="46">
        <f>'[1]2018-2019-2020'!AIO$25</f>
        <v>28343</v>
      </c>
      <c r="AI133" s="46">
        <f>'[1]2018-2019-2020'!AIP$25</f>
        <v>28347</v>
      </c>
      <c r="AJ133" s="46"/>
    </row>
    <row r="134" spans="2:36">
      <c r="B134" s="83" t="s">
        <v>74</v>
      </c>
      <c r="C134" s="83"/>
      <c r="D134" s="84" t="s">
        <v>70</v>
      </c>
      <c r="E134" s="46">
        <f>'MARET 2020'!AJ139</f>
        <v>27722</v>
      </c>
      <c r="F134" s="46">
        <f>'[1]2018-2019-2020'!AHM$26</f>
        <v>27734</v>
      </c>
      <c r="G134" s="46">
        <f>'[1]2018-2019-2020'!AHN$26</f>
        <v>27753</v>
      </c>
      <c r="H134" s="46">
        <f>'[1]2018-2019-2020'!AHO$26</f>
        <v>27767</v>
      </c>
      <c r="I134" s="46">
        <f>'[1]2018-2019-2020'!AHP$26</f>
        <v>0</v>
      </c>
      <c r="J134" s="46">
        <f>'[1]2018-2019-2020'!AHQ$26</f>
        <v>0</v>
      </c>
      <c r="K134" s="46">
        <f>'[1]2018-2019-2020'!AHR$26</f>
        <v>27772</v>
      </c>
      <c r="L134" s="46">
        <f>'[1]2018-2019-2020'!AHS$26</f>
        <v>27787</v>
      </c>
      <c r="M134" s="46">
        <f>'[1]2018-2019-2020'!AHT$26</f>
        <v>27798</v>
      </c>
      <c r="N134" s="46">
        <f>'[1]2018-2019-2020'!AHU$26</f>
        <v>27813</v>
      </c>
      <c r="O134" s="46">
        <f>'[1]2018-2019-2020'!AHV$26</f>
        <v>0</v>
      </c>
      <c r="P134" s="46">
        <f>'[1]2018-2019-2020'!AHW$26</f>
        <v>0</v>
      </c>
      <c r="Q134" s="46">
        <f>'[1]2018-2019-2020'!AHX$26</f>
        <v>27821</v>
      </c>
      <c r="R134" s="46">
        <f>'[1]2018-2019-2020'!AHY$26</f>
        <v>27827</v>
      </c>
      <c r="S134" s="46">
        <f>'[1]2018-2019-2020'!AHZ$26</f>
        <v>27838</v>
      </c>
      <c r="T134" s="46">
        <f>'[1]2018-2019-2020'!AIA$26</f>
        <v>27850</v>
      </c>
      <c r="U134" s="46">
        <f>'[1]2018-2019-2020'!AIB$26</f>
        <v>27863</v>
      </c>
      <c r="V134" s="46">
        <f>'[1]2018-2019-2020'!AIC$26</f>
        <v>27874</v>
      </c>
      <c r="W134" s="46">
        <f>'[1]2018-2019-2020'!AID$26</f>
        <v>0</v>
      </c>
      <c r="X134" s="46">
        <f>'[1]2018-2019-2020'!AIE$26</f>
        <v>0</v>
      </c>
      <c r="Y134" s="46">
        <f>'[1]2018-2019-2020'!AIF$26</f>
        <v>27883</v>
      </c>
      <c r="Z134" s="46">
        <f>'[1]2018-2019-2020'!AIG$26</f>
        <v>27901</v>
      </c>
      <c r="AA134" s="46">
        <f>'[1]2018-2019-2020'!AIH$26</f>
        <v>27914</v>
      </c>
      <c r="AB134" s="46">
        <f>'[1]2018-2019-2020'!AII$26</f>
        <v>27916</v>
      </c>
      <c r="AC134" s="46">
        <f>'[1]2018-2019-2020'!AIJ$26</f>
        <v>0</v>
      </c>
      <c r="AD134" s="46">
        <f>'[1]2018-2019-2020'!AIK$26</f>
        <v>0</v>
      </c>
      <c r="AE134" s="46">
        <f>'[1]2018-2019-2020'!AIL$26</f>
        <v>0</v>
      </c>
      <c r="AF134" s="46">
        <f>'[1]2018-2019-2020'!AIM$26</f>
        <v>27922</v>
      </c>
      <c r="AG134" s="46">
        <f>'[1]2018-2019-2020'!AIN$26</f>
        <v>27928</v>
      </c>
      <c r="AH134" s="46">
        <f>'[1]2018-2019-2020'!AIO$26</f>
        <v>27943</v>
      </c>
      <c r="AI134" s="46">
        <f>'[1]2018-2019-2020'!AIP$26</f>
        <v>27946</v>
      </c>
      <c r="AJ134" s="46"/>
    </row>
    <row r="135" spans="2:36">
      <c r="B135" s="83" t="s">
        <v>75</v>
      </c>
      <c r="C135" s="83"/>
      <c r="D135" s="84" t="s">
        <v>70</v>
      </c>
      <c r="E135" s="46">
        <f>'MARET 2020'!AJ140</f>
        <v>5935</v>
      </c>
      <c r="F135" s="46">
        <f>'[1]2018-2019-2020'!AHM$27</f>
        <v>0</v>
      </c>
      <c r="G135" s="46">
        <f>'[1]2018-2019-2020'!AHN$27</f>
        <v>0</v>
      </c>
      <c r="H135" s="46">
        <f>'[1]2018-2019-2020'!AHO$27</f>
        <v>0</v>
      </c>
      <c r="I135" s="46">
        <f>'[1]2018-2019-2020'!AHP$27</f>
        <v>0</v>
      </c>
      <c r="J135" s="46">
        <f>'[1]2018-2019-2020'!AHQ$27</f>
        <v>0</v>
      </c>
      <c r="K135" s="46">
        <f>'[1]2018-2019-2020'!AHR$27</f>
        <v>0</v>
      </c>
      <c r="L135" s="46">
        <f>'[1]2018-2019-2020'!AHS$27</f>
        <v>0</v>
      </c>
      <c r="M135" s="46">
        <f>'[1]2018-2019-2020'!AHT$27</f>
        <v>0</v>
      </c>
      <c r="N135" s="46">
        <f>'[1]2018-2019-2020'!AHU$27</f>
        <v>0</v>
      </c>
      <c r="O135" s="46">
        <f>'[1]2018-2019-2020'!AHV$27</f>
        <v>0</v>
      </c>
      <c r="P135" s="46">
        <f>'[1]2018-2019-2020'!AHW$27</f>
        <v>0</v>
      </c>
      <c r="Q135" s="46">
        <f>'[1]2018-2019-2020'!AHX$27</f>
        <v>0</v>
      </c>
      <c r="R135" s="46">
        <f>'[1]2018-2019-2020'!AHY$27</f>
        <v>0</v>
      </c>
      <c r="S135" s="46">
        <f>'[1]2018-2019-2020'!AHZ$27</f>
        <v>0</v>
      </c>
      <c r="T135" s="46">
        <f>'[1]2018-2019-2020'!AIA$27</f>
        <v>0</v>
      </c>
      <c r="U135" s="46">
        <f>'[1]2018-2019-2020'!AIB$27</f>
        <v>0</v>
      </c>
      <c r="V135" s="46">
        <f>'[1]2018-2019-2020'!AIC$27</f>
        <v>0</v>
      </c>
      <c r="W135" s="46">
        <f>'[1]2018-2019-2020'!AID$27</f>
        <v>0</v>
      </c>
      <c r="X135" s="46">
        <f>'[1]2018-2019-2020'!AIE$27</f>
        <v>0</v>
      </c>
      <c r="Y135" s="46">
        <f>'[1]2018-2019-2020'!AIF$27</f>
        <v>0</v>
      </c>
      <c r="Z135" s="46">
        <f>'[1]2018-2019-2020'!AIG$27</f>
        <v>0</v>
      </c>
      <c r="AA135" s="46">
        <f>'[1]2018-2019-2020'!AIH$27</f>
        <v>0</v>
      </c>
      <c r="AB135" s="46">
        <f>'[1]2018-2019-2020'!AII$27</f>
        <v>0</v>
      </c>
      <c r="AC135" s="46">
        <f>'[1]2018-2019-2020'!AIJ$27</f>
        <v>0</v>
      </c>
      <c r="AD135" s="46">
        <f>'[1]2018-2019-2020'!AIK$27</f>
        <v>0</v>
      </c>
      <c r="AE135" s="46">
        <f>'[1]2018-2019-2020'!AIL$27</f>
        <v>0</v>
      </c>
      <c r="AF135" s="46">
        <f>'[1]2018-2019-2020'!AIM$27</f>
        <v>0</v>
      </c>
      <c r="AG135" s="46">
        <f>'[1]2018-2019-2020'!AIN$27</f>
        <v>0</v>
      </c>
      <c r="AH135" s="46">
        <f>'[1]2018-2019-2020'!AIO$27</f>
        <v>0</v>
      </c>
      <c r="AI135" s="46">
        <f>'[1]2018-2019-2020'!AIP$27</f>
        <v>0</v>
      </c>
      <c r="AJ135" s="46"/>
    </row>
    <row r="136" spans="2:36">
      <c r="B136" s="83" t="s">
        <v>76</v>
      </c>
      <c r="C136" s="83"/>
      <c r="D136" s="84" t="s">
        <v>70</v>
      </c>
      <c r="E136" s="46">
        <f>'MARET 2020'!AJ141</f>
        <v>5924</v>
      </c>
      <c r="F136" s="46">
        <f>'[1]2018-2019-2020'!AHM$29</f>
        <v>0</v>
      </c>
      <c r="G136" s="46">
        <f>'[1]2018-2019-2020'!AHN$29</f>
        <v>0</v>
      </c>
      <c r="H136" s="46">
        <f>'[1]2018-2019-2020'!AHO$29</f>
        <v>0</v>
      </c>
      <c r="I136" s="46">
        <f>'[1]2018-2019-2020'!AHP$29</f>
        <v>0</v>
      </c>
      <c r="J136" s="46">
        <f>'[1]2018-2019-2020'!AHQ$29</f>
        <v>0</v>
      </c>
      <c r="K136" s="46">
        <f>'[1]2018-2019-2020'!AHR$29</f>
        <v>0</v>
      </c>
      <c r="L136" s="46">
        <f>'[1]2018-2019-2020'!AHS$29</f>
        <v>0</v>
      </c>
      <c r="M136" s="46">
        <f>'[1]2018-2019-2020'!AHT$29</f>
        <v>0</v>
      </c>
      <c r="N136" s="46">
        <f>'[1]2018-2019-2020'!AHU$29</f>
        <v>0</v>
      </c>
      <c r="O136" s="46">
        <f>'[1]2018-2019-2020'!AHV$29</f>
        <v>0</v>
      </c>
      <c r="P136" s="46">
        <f>'[1]2018-2019-2020'!AHW$29</f>
        <v>0</v>
      </c>
      <c r="Q136" s="46">
        <f>'[1]2018-2019-2020'!AHX$29</f>
        <v>0</v>
      </c>
      <c r="R136" s="46">
        <f>'[1]2018-2019-2020'!AHY$29</f>
        <v>0</v>
      </c>
      <c r="S136" s="46">
        <f>'[1]2018-2019-2020'!AHZ$29</f>
        <v>0</v>
      </c>
      <c r="T136" s="46">
        <f>'[1]2018-2019-2020'!AIA$29</f>
        <v>0</v>
      </c>
      <c r="U136" s="46">
        <f>'[1]2018-2019-2020'!AIB$29</f>
        <v>0</v>
      </c>
      <c r="V136" s="46">
        <f>'[1]2018-2019-2020'!AIC$29</f>
        <v>0</v>
      </c>
      <c r="W136" s="46">
        <f>'[1]2018-2019-2020'!AID$29</f>
        <v>0</v>
      </c>
      <c r="X136" s="46">
        <f>'[1]2018-2019-2020'!AIE$29</f>
        <v>0</v>
      </c>
      <c r="Y136" s="46">
        <f>'[1]2018-2019-2020'!AIF$29</f>
        <v>0</v>
      </c>
      <c r="Z136" s="46">
        <f>'[1]2018-2019-2020'!AIG$29</f>
        <v>0</v>
      </c>
      <c r="AA136" s="46">
        <f>'[1]2018-2019-2020'!AIH$29</f>
        <v>0</v>
      </c>
      <c r="AB136" s="46">
        <f>'[1]2018-2019-2020'!AII$29</f>
        <v>0</v>
      </c>
      <c r="AC136" s="46">
        <f>'[1]2018-2019-2020'!AIJ$29</f>
        <v>0</v>
      </c>
      <c r="AD136" s="46">
        <f>'[1]2018-2019-2020'!AIK$29</f>
        <v>0</v>
      </c>
      <c r="AE136" s="46">
        <f>'[1]2018-2019-2020'!AIL$29</f>
        <v>0</v>
      </c>
      <c r="AF136" s="46">
        <f>'[1]2018-2019-2020'!AIM$29</f>
        <v>0</v>
      </c>
      <c r="AG136" s="46">
        <f>'[1]2018-2019-2020'!AIN$29</f>
        <v>0</v>
      </c>
      <c r="AH136" s="46">
        <f>'[1]2018-2019-2020'!AIO$29</f>
        <v>0</v>
      </c>
      <c r="AI136" s="46">
        <f>'[1]2018-2019-2020'!AIP$29</f>
        <v>0</v>
      </c>
      <c r="AJ136" s="46"/>
    </row>
    <row r="137" spans="2:36">
      <c r="B137" s="83" t="s">
        <v>77</v>
      </c>
      <c r="C137" s="83"/>
      <c r="D137" s="84" t="s">
        <v>70</v>
      </c>
      <c r="E137" s="46">
        <f>'MARET 2020'!AJ142</f>
        <v>6237</v>
      </c>
      <c r="F137" s="46">
        <f>'[1]2018-2019-2020'!AHM$31</f>
        <v>6253</v>
      </c>
      <c r="G137" s="46">
        <f>'[1]2018-2019-2020'!AHN$31</f>
        <v>6269</v>
      </c>
      <c r="H137" s="46">
        <f>'[1]2018-2019-2020'!AHO$31</f>
        <v>6282</v>
      </c>
      <c r="I137" s="46">
        <f>'[1]2018-2019-2020'!AHP$31</f>
        <v>0</v>
      </c>
      <c r="J137" s="46">
        <f>'[1]2018-2019-2020'!AHQ$31</f>
        <v>0</v>
      </c>
      <c r="K137" s="46">
        <f>'[1]2018-2019-2020'!AHR$31</f>
        <v>6301</v>
      </c>
      <c r="L137" s="46">
        <f>'[1]2018-2019-2020'!AHS$31</f>
        <v>6318</v>
      </c>
      <c r="M137" s="46">
        <f>'[1]2018-2019-2020'!AHT$31</f>
        <v>6335</v>
      </c>
      <c r="N137" s="46">
        <f>'[1]2018-2019-2020'!AHU$31</f>
        <v>6350</v>
      </c>
      <c r="O137" s="46">
        <f>'[1]2018-2019-2020'!AHV$31</f>
        <v>0</v>
      </c>
      <c r="P137" s="46">
        <f>'[1]2018-2019-2020'!AHW$31</f>
        <v>0</v>
      </c>
      <c r="Q137" s="46">
        <f>'[1]2018-2019-2020'!AHX$31</f>
        <v>6366</v>
      </c>
      <c r="R137" s="46">
        <f>'[1]2018-2019-2020'!AHY$31</f>
        <v>6385</v>
      </c>
      <c r="S137" s="46">
        <f>'[1]2018-2019-2020'!AHZ$31</f>
        <v>6407</v>
      </c>
      <c r="T137" s="46">
        <f>'[1]2018-2019-2020'!AIA$31</f>
        <v>6423</v>
      </c>
      <c r="U137" s="46">
        <f>'[1]2018-2019-2020'!AIB$31</f>
        <v>6441</v>
      </c>
      <c r="V137" s="46">
        <f>'[1]2018-2019-2020'!AIC$31</f>
        <v>6458</v>
      </c>
      <c r="W137" s="46">
        <f>'[1]2018-2019-2020'!AID$31</f>
        <v>0</v>
      </c>
      <c r="X137" s="46">
        <f>'[1]2018-2019-2020'!AIE$31</f>
        <v>0</v>
      </c>
      <c r="Y137" s="46">
        <f>'[1]2018-2019-2020'!AIF$31</f>
        <v>6477</v>
      </c>
      <c r="Z137" s="46">
        <f>'[1]2018-2019-2020'!AIG$31</f>
        <v>6494</v>
      </c>
      <c r="AA137" s="46">
        <f>'[1]2018-2019-2020'!AIH$31</f>
        <v>6508</v>
      </c>
      <c r="AB137" s="46">
        <f>'[1]2018-2019-2020'!AII$31</f>
        <v>6520</v>
      </c>
      <c r="AC137" s="46">
        <f>'[1]2018-2019-2020'!AIJ$31</f>
        <v>0</v>
      </c>
      <c r="AD137" s="46">
        <f>'[1]2018-2019-2020'!AIK$31</f>
        <v>0</v>
      </c>
      <c r="AE137" s="46">
        <f>'[1]2018-2019-2020'!AIL$31</f>
        <v>0</v>
      </c>
      <c r="AF137" s="46">
        <f>'[1]2018-2019-2020'!AIM$31</f>
        <v>6533</v>
      </c>
      <c r="AG137" s="46">
        <f>'[1]2018-2019-2020'!AIN$31</f>
        <v>6553</v>
      </c>
      <c r="AH137" s="46">
        <f>'[1]2018-2019-2020'!AIO$31</f>
        <v>6573</v>
      </c>
      <c r="AI137" s="46">
        <f>'[1]2018-2019-2020'!AIP$31</f>
        <v>6581</v>
      </c>
      <c r="AJ137" s="46"/>
    </row>
    <row r="138" spans="2:36">
      <c r="B138" s="83" t="s">
        <v>78</v>
      </c>
      <c r="C138" s="83"/>
      <c r="D138" s="84" t="s">
        <v>70</v>
      </c>
      <c r="E138" s="46">
        <f>'MARET 2020'!AJ143</f>
        <v>6236</v>
      </c>
      <c r="F138" s="46">
        <f>'[1]2018-2019-2020'!AHM$32</f>
        <v>6254</v>
      </c>
      <c r="G138" s="46">
        <f>'[1]2018-2019-2020'!AHN$32</f>
        <v>6269</v>
      </c>
      <c r="H138" s="46">
        <f>'[1]2018-2019-2020'!AHO$32</f>
        <v>6285</v>
      </c>
      <c r="I138" s="46">
        <f>'[1]2018-2019-2020'!AHP$32</f>
        <v>0</v>
      </c>
      <c r="J138" s="46">
        <f>'[1]2018-2019-2020'!AHQ$32</f>
        <v>0</v>
      </c>
      <c r="K138" s="46">
        <f>'[1]2018-2019-2020'!AHR$32</f>
        <v>6300</v>
      </c>
      <c r="L138" s="46">
        <f>'[1]2018-2019-2020'!AHS$32</f>
        <v>6317</v>
      </c>
      <c r="M138" s="46">
        <f>'[1]2018-2019-2020'!AHT$32</f>
        <v>6334</v>
      </c>
      <c r="N138" s="46">
        <f>'[1]2018-2019-2020'!AHU$32</f>
        <v>6347</v>
      </c>
      <c r="O138" s="46">
        <f>'[1]2018-2019-2020'!AHV$32</f>
        <v>0</v>
      </c>
      <c r="P138" s="46">
        <f>'[1]2018-2019-2020'!AHW$32</f>
        <v>0</v>
      </c>
      <c r="Q138" s="46">
        <f>'[1]2018-2019-2020'!AHX$32</f>
        <v>6366</v>
      </c>
      <c r="R138" s="46">
        <f>'[1]2018-2019-2020'!AHY$32</f>
        <v>6386</v>
      </c>
      <c r="S138" s="46">
        <f>'[1]2018-2019-2020'!AHZ$32</f>
        <v>6406</v>
      </c>
      <c r="T138" s="46">
        <f>'[1]2018-2019-2020'!AIA$32</f>
        <v>6423</v>
      </c>
      <c r="U138" s="46">
        <f>'[1]2018-2019-2020'!AIB$32</f>
        <v>6440</v>
      </c>
      <c r="V138" s="46">
        <f>'[1]2018-2019-2020'!AIC$32</f>
        <v>6453</v>
      </c>
      <c r="W138" s="46">
        <f>'[1]2018-2019-2020'!AID$32</f>
        <v>0</v>
      </c>
      <c r="X138" s="46">
        <f>'[1]2018-2019-2020'!AIE$32</f>
        <v>0</v>
      </c>
      <c r="Y138" s="46">
        <f>'[1]2018-2019-2020'!AIF$32</f>
        <v>6475</v>
      </c>
      <c r="Z138" s="46">
        <f>'[1]2018-2019-2020'!AIG$32</f>
        <v>6493</v>
      </c>
      <c r="AA138" s="46">
        <f>'[1]2018-2019-2020'!AIH$32</f>
        <v>6510</v>
      </c>
      <c r="AB138" s="46">
        <f>'[1]2018-2019-2020'!AII$32</f>
        <v>6517</v>
      </c>
      <c r="AC138" s="46">
        <f>'[1]2018-2019-2020'!AIJ$32</f>
        <v>0</v>
      </c>
      <c r="AD138" s="46">
        <f>'[1]2018-2019-2020'!AIK$32</f>
        <v>0</v>
      </c>
      <c r="AE138" s="46">
        <f>'[1]2018-2019-2020'!AIL$32</f>
        <v>0</v>
      </c>
      <c r="AF138" s="46">
        <f>'[1]2018-2019-2020'!AIM$32</f>
        <v>6535</v>
      </c>
      <c r="AG138" s="46">
        <f>'[1]2018-2019-2020'!AIN$32</f>
        <v>6551</v>
      </c>
      <c r="AH138" s="46">
        <f>'[1]2018-2019-2020'!AIO$32</f>
        <v>6566</v>
      </c>
      <c r="AI138" s="46">
        <f>'[1]2018-2019-2020'!AIP$32</f>
        <v>6566</v>
      </c>
      <c r="AJ138" s="46"/>
    </row>
    <row r="139" spans="2:36">
      <c r="B139" s="83" t="s">
        <v>79</v>
      </c>
      <c r="C139" s="83"/>
      <c r="D139" s="84" t="s">
        <v>70</v>
      </c>
      <c r="E139" s="46">
        <f>'MARET 2020'!AJ144</f>
        <v>18114.39</v>
      </c>
      <c r="F139" s="46">
        <f>'[1]2018-2019-2020'!AHM$33</f>
        <v>18138.419999999998</v>
      </c>
      <c r="G139" s="46">
        <f>'[1]2018-2019-2020'!AHN$33</f>
        <v>18161.490000000002</v>
      </c>
      <c r="H139" s="46">
        <f>'[1]2018-2019-2020'!AHO$33</f>
        <v>18186.39</v>
      </c>
      <c r="I139" s="46">
        <f>'[1]2018-2019-2020'!AHP$33</f>
        <v>0</v>
      </c>
      <c r="J139" s="46">
        <f>'[1]2018-2019-2020'!AHQ$33</f>
        <v>0</v>
      </c>
      <c r="K139" s="46">
        <f>'[1]2018-2019-2020'!AHR$33</f>
        <v>18210.46</v>
      </c>
      <c r="L139" s="46">
        <f>'[1]2018-2019-2020'!AHS$33</f>
        <v>18234.46</v>
      </c>
      <c r="M139" s="46">
        <f>'[1]2018-2019-2020'!AHT$33</f>
        <v>18258.46</v>
      </c>
      <c r="N139" s="46">
        <f>'[1]2018-2019-2020'!AHU$33</f>
        <v>18284.29</v>
      </c>
      <c r="O139" s="46">
        <f>'[1]2018-2019-2020'!AHV$33</f>
        <v>0</v>
      </c>
      <c r="P139" s="46">
        <f>'[1]2018-2019-2020'!AHW$33</f>
        <v>0</v>
      </c>
      <c r="Q139" s="46">
        <f>'[1]2018-2019-2020'!AHX$33</f>
        <v>18306.39</v>
      </c>
      <c r="R139" s="46">
        <f>'[1]2018-2019-2020'!AHY$33</f>
        <v>18330.7</v>
      </c>
      <c r="S139" s="46">
        <f>'[1]2018-2019-2020'!AHZ$33</f>
        <v>18354.900000000001</v>
      </c>
      <c r="T139" s="46">
        <f>'[1]2018-2019-2020'!AIA$33</f>
        <v>18377.89</v>
      </c>
      <c r="U139" s="46">
        <f>'[1]2018-2019-2020'!AIB$33</f>
        <v>18402.37</v>
      </c>
      <c r="V139" s="46">
        <f>'[1]2018-2019-2020'!AIC$33</f>
        <v>18427.29</v>
      </c>
      <c r="W139" s="46">
        <f>'[1]2018-2019-2020'!AID$33</f>
        <v>0</v>
      </c>
      <c r="X139" s="46">
        <f>'[1]2018-2019-2020'!AIE$33</f>
        <v>0</v>
      </c>
      <c r="Y139" s="46">
        <f>'[1]2018-2019-2020'!AIF$33</f>
        <v>18450.060000000001</v>
      </c>
      <c r="Z139" s="46">
        <f>'[1]2018-2019-2020'!AIG$33</f>
        <v>18474.23</v>
      </c>
      <c r="AA139" s="46">
        <f>'[1]2018-2019-2020'!AIH$33</f>
        <v>18497.59</v>
      </c>
      <c r="AB139" s="46">
        <f>'[1]2018-2019-2020'!AII$33</f>
        <v>18515.240000000002</v>
      </c>
      <c r="AC139" s="46">
        <f>'[1]2018-2019-2020'!AIJ$33</f>
        <v>0</v>
      </c>
      <c r="AD139" s="46">
        <f>'[1]2018-2019-2020'!AIK$33</f>
        <v>0</v>
      </c>
      <c r="AE139" s="46">
        <f>'[1]2018-2019-2020'!AIL$33</f>
        <v>0</v>
      </c>
      <c r="AF139" s="46">
        <f>'[1]2018-2019-2020'!AIM$33</f>
        <v>18536.54</v>
      </c>
      <c r="AG139" s="46">
        <f>'[1]2018-2019-2020'!AIN$33</f>
        <v>18561.14</v>
      </c>
      <c r="AH139" s="46">
        <f>'[1]2018-2019-2020'!AIO$33</f>
        <v>18585.14</v>
      </c>
      <c r="AI139" s="46">
        <f>'[1]2018-2019-2020'!AIP$33</f>
        <v>18593.14</v>
      </c>
      <c r="AJ139" s="46"/>
    </row>
    <row r="140" spans="2:36">
      <c r="B140" s="83" t="s">
        <v>80</v>
      </c>
      <c r="C140" s="83"/>
      <c r="D140" s="84" t="s">
        <v>70</v>
      </c>
      <c r="E140" s="46">
        <f>'MARET 2020'!AJ145</f>
        <v>0</v>
      </c>
      <c r="F140" s="46">
        <f>'[1]2018-2019-2020'!AHM$35</f>
        <v>0</v>
      </c>
      <c r="G140" s="46">
        <f>'[1]2018-2019-2020'!AHN$35</f>
        <v>0</v>
      </c>
      <c r="H140" s="46">
        <f>'[1]2018-2019-2020'!AHO$35</f>
        <v>0</v>
      </c>
      <c r="I140" s="46">
        <f>'[1]2018-2019-2020'!AHP$35</f>
        <v>0</v>
      </c>
      <c r="J140" s="46">
        <f>'[1]2018-2019-2020'!AHQ$35</f>
        <v>0</v>
      </c>
      <c r="K140" s="46">
        <f>'[1]2018-2019-2020'!AHR$35</f>
        <v>0</v>
      </c>
      <c r="L140" s="46">
        <f>'[1]2018-2019-2020'!AHS$35</f>
        <v>0</v>
      </c>
      <c r="M140" s="46">
        <f>'[1]2018-2019-2020'!AHT$35</f>
        <v>0</v>
      </c>
      <c r="N140" s="46">
        <f>'[1]2018-2019-2020'!AHU$35</f>
        <v>0</v>
      </c>
      <c r="O140" s="46">
        <f>'[1]2018-2019-2020'!AHV$35</f>
        <v>0</v>
      </c>
      <c r="P140" s="46">
        <f>'[1]2018-2019-2020'!AHW$35</f>
        <v>0</v>
      </c>
      <c r="Q140" s="46">
        <f>'[1]2018-2019-2020'!AHX$35</f>
        <v>0</v>
      </c>
      <c r="R140" s="46">
        <f>'[1]2018-2019-2020'!AHY$35</f>
        <v>0</v>
      </c>
      <c r="S140" s="46">
        <f>'[1]2018-2019-2020'!AHZ$35</f>
        <v>0</v>
      </c>
      <c r="T140" s="46">
        <f>'[1]2018-2019-2020'!AIA$35</f>
        <v>0</v>
      </c>
      <c r="U140" s="46">
        <f>'[1]2018-2019-2020'!AIB$35</f>
        <v>0</v>
      </c>
      <c r="V140" s="46">
        <f>'[1]2018-2019-2020'!AIC$35</f>
        <v>0</v>
      </c>
      <c r="W140" s="46">
        <f>'[1]2018-2019-2020'!AID$35</f>
        <v>0</v>
      </c>
      <c r="X140" s="46">
        <f>'[1]2018-2019-2020'!AIE$35</f>
        <v>0</v>
      </c>
      <c r="Y140" s="46">
        <f>'[1]2018-2019-2020'!AIF$35</f>
        <v>0</v>
      </c>
      <c r="Z140" s="46">
        <f>'[1]2018-2019-2020'!AIG$35</f>
        <v>0</v>
      </c>
      <c r="AA140" s="46">
        <f>'[1]2018-2019-2020'!AIH$35</f>
        <v>0</v>
      </c>
      <c r="AB140" s="46">
        <f>'[1]2018-2019-2020'!AII$35</f>
        <v>0</v>
      </c>
      <c r="AC140" s="46">
        <f>'[1]2018-2019-2020'!AIJ$35</f>
        <v>0</v>
      </c>
      <c r="AD140" s="46">
        <f>'[1]2018-2019-2020'!AIK$35</f>
        <v>0</v>
      </c>
      <c r="AE140" s="46">
        <f>'[1]2018-2019-2020'!AIL$35</f>
        <v>0</v>
      </c>
      <c r="AF140" s="46">
        <f>'[1]2018-2019-2020'!AIM$35</f>
        <v>0</v>
      </c>
      <c r="AG140" s="46">
        <f>'[1]2018-2019-2020'!AIN$35</f>
        <v>0</v>
      </c>
      <c r="AH140" s="46">
        <f>'[1]2018-2019-2020'!AIO$35</f>
        <v>0</v>
      </c>
      <c r="AI140" s="46">
        <f>'[1]2018-2019-2020'!AIP$35</f>
        <v>0</v>
      </c>
      <c r="AJ140" s="46"/>
    </row>
    <row r="141" spans="2:36">
      <c r="B141" s="83" t="s">
        <v>81</v>
      </c>
      <c r="C141" s="83"/>
      <c r="D141" s="84" t="s">
        <v>70</v>
      </c>
      <c r="E141" s="46">
        <f>'MARET 2020'!AJ146</f>
        <v>0</v>
      </c>
      <c r="F141" s="46">
        <f>'[1]2018-2019-2020'!AHM$37</f>
        <v>0</v>
      </c>
      <c r="G141" s="46">
        <f>'[1]2018-2019-2020'!AHN$37</f>
        <v>0</v>
      </c>
      <c r="H141" s="46">
        <f>'[1]2018-2019-2020'!AHO$37</f>
        <v>0</v>
      </c>
      <c r="I141" s="46">
        <f>'[1]2018-2019-2020'!AHP$37</f>
        <v>0</v>
      </c>
      <c r="J141" s="46">
        <f>'[1]2018-2019-2020'!AHQ$37</f>
        <v>0</v>
      </c>
      <c r="K141" s="46">
        <f>'[1]2018-2019-2020'!AHR$37</f>
        <v>0</v>
      </c>
      <c r="L141" s="46">
        <f>'[1]2018-2019-2020'!AHS$37</f>
        <v>0</v>
      </c>
      <c r="M141" s="46">
        <f>'[1]2018-2019-2020'!AHT$37</f>
        <v>0</v>
      </c>
      <c r="N141" s="46">
        <f>'[1]2018-2019-2020'!AHU$37</f>
        <v>0</v>
      </c>
      <c r="O141" s="46">
        <f>'[1]2018-2019-2020'!AHV$37</f>
        <v>0</v>
      </c>
      <c r="P141" s="46">
        <f>'[1]2018-2019-2020'!AHW$37</f>
        <v>0</v>
      </c>
      <c r="Q141" s="46">
        <f>'[1]2018-2019-2020'!AHX$37</f>
        <v>0</v>
      </c>
      <c r="R141" s="46">
        <f>'[1]2018-2019-2020'!AHY$37</f>
        <v>0</v>
      </c>
      <c r="S141" s="46">
        <f>'[1]2018-2019-2020'!AHZ$37</f>
        <v>0</v>
      </c>
      <c r="T141" s="46">
        <f>'[1]2018-2019-2020'!AIA$37</f>
        <v>0</v>
      </c>
      <c r="U141" s="46">
        <f>'[1]2018-2019-2020'!AIB$37</f>
        <v>0</v>
      </c>
      <c r="V141" s="46">
        <f>'[1]2018-2019-2020'!AIC$37</f>
        <v>0</v>
      </c>
      <c r="W141" s="46">
        <f>'[1]2018-2019-2020'!AID$37</f>
        <v>0</v>
      </c>
      <c r="X141" s="46">
        <f>'[1]2018-2019-2020'!AIE$37</f>
        <v>0</v>
      </c>
      <c r="Y141" s="46">
        <f>'[1]2018-2019-2020'!AIF$37</f>
        <v>0</v>
      </c>
      <c r="Z141" s="46">
        <f>'[1]2018-2019-2020'!AIG$37</f>
        <v>0</v>
      </c>
      <c r="AA141" s="46">
        <f>'[1]2018-2019-2020'!AIH$37</f>
        <v>0</v>
      </c>
      <c r="AB141" s="46">
        <f>'[1]2018-2019-2020'!AII$37</f>
        <v>0</v>
      </c>
      <c r="AC141" s="46">
        <f>'[1]2018-2019-2020'!AIJ$37</f>
        <v>0</v>
      </c>
      <c r="AD141" s="46">
        <f>'[1]2018-2019-2020'!AIK$37</f>
        <v>0</v>
      </c>
      <c r="AE141" s="46">
        <f>'[1]2018-2019-2020'!AIL$37</f>
        <v>0</v>
      </c>
      <c r="AF141" s="46">
        <f>'[1]2018-2019-2020'!AIM$37</f>
        <v>0</v>
      </c>
      <c r="AG141" s="46">
        <f>'[1]2018-2019-2020'!AIN$37</f>
        <v>0</v>
      </c>
      <c r="AH141" s="46">
        <f>'[1]2018-2019-2020'!AIO$37</f>
        <v>0</v>
      </c>
      <c r="AI141" s="46">
        <f>'[1]2018-2019-2020'!AIP$37</f>
        <v>0</v>
      </c>
      <c r="AJ141" s="46"/>
    </row>
    <row r="142" spans="2:36">
      <c r="B142" s="83" t="s">
        <v>82</v>
      </c>
      <c r="C142" s="83"/>
      <c r="D142" s="84" t="s">
        <v>70</v>
      </c>
      <c r="E142" s="46">
        <f>'MARET 2020'!AJ147</f>
        <v>18838.59</v>
      </c>
      <c r="F142" s="46">
        <f>'[1]2018-2019-2020'!AHM$38</f>
        <v>18863.02</v>
      </c>
      <c r="G142" s="46">
        <f>'[1]2018-2019-2020'!AHN$38</f>
        <v>18886.09</v>
      </c>
      <c r="H142" s="46">
        <f>'[1]2018-2019-2020'!AHO$38</f>
        <v>18911</v>
      </c>
      <c r="I142" s="46">
        <f>'[1]2018-2019-2020'!AHP$38</f>
        <v>0</v>
      </c>
      <c r="J142" s="46">
        <f>'[1]2018-2019-2020'!AHQ$38</f>
        <v>0</v>
      </c>
      <c r="K142" s="46">
        <f>'[1]2018-2019-2020'!AHR$38</f>
        <v>18935.14</v>
      </c>
      <c r="L142" s="46">
        <f>'[1]2018-2019-2020'!AHS$38</f>
        <v>18959.2</v>
      </c>
      <c r="M142" s="46">
        <f>'[1]2018-2019-2020'!AHT$38</f>
        <v>18983.12</v>
      </c>
      <c r="N142" s="46">
        <f>'[1]2018-2019-2020'!AHU$38</f>
        <v>19009</v>
      </c>
      <c r="O142" s="46">
        <f>'[1]2018-2019-2020'!AHV$38</f>
        <v>0</v>
      </c>
      <c r="P142" s="46">
        <f>'[1]2018-2019-2020'!AHW$38</f>
        <v>0</v>
      </c>
      <c r="Q142" s="46">
        <f>'[1]2018-2019-2020'!AHX$38</f>
        <v>19031.099999999999</v>
      </c>
      <c r="R142" s="46">
        <f>'[1]2018-2019-2020'!AHY$38</f>
        <v>19055.41</v>
      </c>
      <c r="S142" s="46">
        <f>'[1]2018-2019-2020'!AHZ$38</f>
        <v>19079.59</v>
      </c>
      <c r="T142" s="46">
        <f>'[1]2018-2019-2020'!AIA$38</f>
        <v>19102.580000000002</v>
      </c>
      <c r="U142" s="46">
        <f>'[1]2018-2019-2020'!AIB$38</f>
        <v>19127.060000000001</v>
      </c>
      <c r="V142" s="46">
        <f>'[1]2018-2019-2020'!AIC$38</f>
        <v>19152.150000000001</v>
      </c>
      <c r="W142" s="46">
        <f>'[1]2018-2019-2020'!AID$38</f>
        <v>0</v>
      </c>
      <c r="X142" s="46">
        <f>'[1]2018-2019-2020'!AIE$38</f>
        <v>0</v>
      </c>
      <c r="Y142" s="46">
        <f>'[1]2018-2019-2020'!AIF$38</f>
        <v>19175.34</v>
      </c>
      <c r="Z142" s="46">
        <f>'[1]2018-2019-2020'!AIG$38</f>
        <v>19199.45</v>
      </c>
      <c r="AA142" s="46">
        <f>'[1]2018-2019-2020'!AIH$38</f>
        <v>19223.3</v>
      </c>
      <c r="AB142" s="46">
        <f>'[1]2018-2019-2020'!AII$38</f>
        <v>19244.189999999999</v>
      </c>
      <c r="AC142" s="46">
        <f>'[1]2018-2019-2020'!AIJ$38</f>
        <v>0</v>
      </c>
      <c r="AD142" s="46">
        <f>'[1]2018-2019-2020'!AIK$38</f>
        <v>0</v>
      </c>
      <c r="AE142" s="46">
        <f>'[1]2018-2019-2020'!AIL$38</f>
        <v>0</v>
      </c>
      <c r="AF142" s="46">
        <f>'[1]2018-2019-2020'!AIM$38</f>
        <v>19266.560000000001</v>
      </c>
      <c r="AG142" s="46">
        <f>'[1]2018-2019-2020'!AIN$38</f>
        <v>19291.16</v>
      </c>
      <c r="AH142" s="46">
        <f>'[1]2018-2019-2020'!AIO$38</f>
        <v>19315.09</v>
      </c>
      <c r="AI142" s="46">
        <f>'[1]2018-2019-2020'!AIP$38</f>
        <v>19323.47</v>
      </c>
      <c r="AJ142" s="46"/>
    </row>
    <row r="143" spans="2:36">
      <c r="B143" s="83" t="s">
        <v>83</v>
      </c>
      <c r="C143" s="83"/>
      <c r="D143" s="84" t="s">
        <v>70</v>
      </c>
      <c r="E143" s="46">
        <f>'MARET 2020'!AJ148</f>
        <v>0</v>
      </c>
      <c r="F143" s="46">
        <f>'[1]2018-2019-2020'!AHM$40</f>
        <v>0</v>
      </c>
      <c r="G143" s="46">
        <f>'[1]2018-2019-2020'!AHN$40</f>
        <v>0</v>
      </c>
      <c r="H143" s="46">
        <f>'[1]2018-2019-2020'!AHO$40</f>
        <v>0</v>
      </c>
      <c r="I143" s="46">
        <f>'[1]2018-2019-2020'!AHP$40</f>
        <v>0</v>
      </c>
      <c r="J143" s="46">
        <f>'[1]2018-2019-2020'!AHQ$40</f>
        <v>0</v>
      </c>
      <c r="K143" s="46">
        <f>'[1]2018-2019-2020'!AHR$40</f>
        <v>0</v>
      </c>
      <c r="L143" s="46">
        <f>'[1]2018-2019-2020'!AHS$40</f>
        <v>0</v>
      </c>
      <c r="M143" s="46">
        <f>'[1]2018-2019-2020'!AHT$40</f>
        <v>0</v>
      </c>
      <c r="N143" s="46">
        <f>'[1]2018-2019-2020'!AHU$40</f>
        <v>0</v>
      </c>
      <c r="O143" s="46">
        <f>'[1]2018-2019-2020'!AHV$40</f>
        <v>0</v>
      </c>
      <c r="P143" s="46">
        <f>'[1]2018-2019-2020'!AHW$40</f>
        <v>0</v>
      </c>
      <c r="Q143" s="46">
        <f>'[1]2018-2019-2020'!AHX$40</f>
        <v>0</v>
      </c>
      <c r="R143" s="46">
        <f>'[1]2018-2019-2020'!AHY$40</f>
        <v>0</v>
      </c>
      <c r="S143" s="46">
        <f>'[1]2018-2019-2020'!AHZ$40</f>
        <v>0</v>
      </c>
      <c r="T143" s="46">
        <f>'[1]2018-2019-2020'!AIA$40</f>
        <v>0</v>
      </c>
      <c r="U143" s="46">
        <f>'[1]2018-2019-2020'!AIB$40</f>
        <v>0</v>
      </c>
      <c r="V143" s="46">
        <f>'[1]2018-2019-2020'!AIC$40</f>
        <v>0</v>
      </c>
      <c r="W143" s="46">
        <f>'[1]2018-2019-2020'!AID$40</f>
        <v>0</v>
      </c>
      <c r="X143" s="46">
        <f>'[1]2018-2019-2020'!AIE$40</f>
        <v>0</v>
      </c>
      <c r="Y143" s="46">
        <f>'[1]2018-2019-2020'!AIF$40</f>
        <v>0</v>
      </c>
      <c r="Z143" s="46">
        <f>'[1]2018-2019-2020'!AIG$40</f>
        <v>0</v>
      </c>
      <c r="AA143" s="46">
        <f>'[1]2018-2019-2020'!AIH$40</f>
        <v>0</v>
      </c>
      <c r="AB143" s="46">
        <f>'[1]2018-2019-2020'!AII$40</f>
        <v>0</v>
      </c>
      <c r="AC143" s="46">
        <f>'[1]2018-2019-2020'!AIJ$40</f>
        <v>0</v>
      </c>
      <c r="AD143" s="46">
        <f>'[1]2018-2019-2020'!AIK$40</f>
        <v>0</v>
      </c>
      <c r="AE143" s="46">
        <f>'[1]2018-2019-2020'!AIL$40</f>
        <v>0</v>
      </c>
      <c r="AF143" s="46">
        <f>'[1]2018-2019-2020'!AIM$40</f>
        <v>0</v>
      </c>
      <c r="AG143" s="46">
        <f>'[1]2018-2019-2020'!AIN$40</f>
        <v>0</v>
      </c>
      <c r="AH143" s="46">
        <f>'[1]2018-2019-2020'!AIO$40</f>
        <v>0</v>
      </c>
      <c r="AI143" s="46">
        <f>'[1]2018-2019-2020'!AIP$40</f>
        <v>0</v>
      </c>
      <c r="AJ143" s="46"/>
    </row>
    <row r="144" spans="2:36">
      <c r="B144" s="83" t="s">
        <v>104</v>
      </c>
      <c r="C144" s="83"/>
      <c r="D144" s="84"/>
      <c r="E144" s="46"/>
      <c r="F144" s="46">
        <f>'[1]2018-2019-2020'!AHM$41</f>
        <v>0</v>
      </c>
      <c r="G144" s="46">
        <f>'[1]2018-2019-2020'!AHN$41</f>
        <v>0</v>
      </c>
      <c r="H144" s="46">
        <f>'[1]2018-2019-2020'!AHO$41</f>
        <v>0</v>
      </c>
      <c r="I144" s="46">
        <f>'[1]2018-2019-2020'!AHP$41</f>
        <v>0</v>
      </c>
      <c r="J144" s="46">
        <f>'[1]2018-2019-2020'!AHQ$41</f>
        <v>0</v>
      </c>
      <c r="K144" s="46">
        <f>'[1]2018-2019-2020'!AHR$41</f>
        <v>0</v>
      </c>
      <c r="L144" s="46">
        <f>'[1]2018-2019-2020'!AHS$41</f>
        <v>0</v>
      </c>
      <c r="M144" s="46">
        <f>'[1]2018-2019-2020'!AHT$41</f>
        <v>0</v>
      </c>
      <c r="N144" s="46">
        <f>'[1]2018-2019-2020'!AHU$41</f>
        <v>0</v>
      </c>
      <c r="O144" s="46">
        <f>'[1]2018-2019-2020'!AHV$41</f>
        <v>0</v>
      </c>
      <c r="P144" s="46">
        <f>'[1]2018-2019-2020'!AHW$41</f>
        <v>0</v>
      </c>
      <c r="Q144" s="46">
        <f>'[1]2018-2019-2020'!AHX$41</f>
        <v>0</v>
      </c>
      <c r="R144" s="46">
        <f>'[1]2018-2019-2020'!AHY$41</f>
        <v>0</v>
      </c>
      <c r="S144" s="46">
        <f>'[1]2018-2019-2020'!AHZ$41</f>
        <v>0</v>
      </c>
      <c r="T144" s="46">
        <f>'[1]2018-2019-2020'!AIA$41</f>
        <v>0</v>
      </c>
      <c r="U144" s="46">
        <f>'[1]2018-2019-2020'!AIB$41</f>
        <v>0</v>
      </c>
      <c r="V144" s="46">
        <f>'[1]2018-2019-2020'!AIC$41</f>
        <v>0</v>
      </c>
      <c r="W144" s="46">
        <f>'[1]2018-2019-2020'!AID$41</f>
        <v>0</v>
      </c>
      <c r="X144" s="46">
        <f>'[1]2018-2019-2020'!AIE$41</f>
        <v>0</v>
      </c>
      <c r="Y144" s="46">
        <f>'[1]2018-2019-2020'!AIF$41</f>
        <v>0</v>
      </c>
      <c r="Z144" s="46">
        <f>'[1]2018-2019-2020'!AIG$41</f>
        <v>0</v>
      </c>
      <c r="AA144" s="46">
        <f>'[1]2018-2019-2020'!AIH$41</f>
        <v>0</v>
      </c>
      <c r="AB144" s="46">
        <f>'[1]2018-2019-2020'!AII$41</f>
        <v>0</v>
      </c>
      <c r="AC144" s="46">
        <f>'[1]2018-2019-2020'!AIJ$41</f>
        <v>0</v>
      </c>
      <c r="AD144" s="46">
        <f>'[1]2018-2019-2020'!AIK$41</f>
        <v>0</v>
      </c>
      <c r="AE144" s="46">
        <f>'[1]2018-2019-2020'!AIL$41</f>
        <v>0</v>
      </c>
      <c r="AF144" s="46">
        <f>'[1]2018-2019-2020'!AIM$41</f>
        <v>0</v>
      </c>
      <c r="AG144" s="46">
        <f>'[1]2018-2019-2020'!AIN$41</f>
        <v>0</v>
      </c>
      <c r="AH144" s="46">
        <f>'[1]2018-2019-2020'!AIO$41</f>
        <v>0</v>
      </c>
      <c r="AI144" s="46">
        <f>'[1]2018-2019-2020'!AIP$41</f>
        <v>0</v>
      </c>
      <c r="AJ144" s="46"/>
    </row>
    <row r="145" spans="2:36">
      <c r="B145" s="83" t="s">
        <v>105</v>
      </c>
      <c r="C145" s="83"/>
      <c r="D145" s="84"/>
      <c r="E145" s="46">
        <v>126.89</v>
      </c>
      <c r="F145" s="46">
        <f>'[1]2018-2019-2020'!AHM$43</f>
        <v>0</v>
      </c>
      <c r="G145" s="46">
        <f>'[1]2018-2019-2020'!AHN$43</f>
        <v>0</v>
      </c>
      <c r="H145" s="46">
        <f>'[1]2018-2019-2020'!AHO$43</f>
        <v>126.89</v>
      </c>
      <c r="I145" s="46">
        <f>'[1]2018-2019-2020'!AHP$43</f>
        <v>0</v>
      </c>
      <c r="J145" s="46">
        <f>'[1]2018-2019-2020'!AHQ$43</f>
        <v>0</v>
      </c>
      <c r="K145" s="46">
        <f>'[1]2018-2019-2020'!AHR$43</f>
        <v>126.89</v>
      </c>
      <c r="L145" s="46">
        <f>'[1]2018-2019-2020'!AHS$43</f>
        <v>126.89</v>
      </c>
      <c r="M145" s="46">
        <f>'[1]2018-2019-2020'!AHT$43</f>
        <v>126.89</v>
      </c>
      <c r="N145" s="46">
        <f>'[1]2018-2019-2020'!AHU$43</f>
        <v>122.97</v>
      </c>
      <c r="O145" s="46">
        <f>'[1]2018-2019-2020'!AHV$43</f>
        <v>0</v>
      </c>
      <c r="P145" s="46">
        <f>'[1]2018-2019-2020'!AHW$43</f>
        <v>0</v>
      </c>
      <c r="Q145" s="46">
        <f>'[1]2018-2019-2020'!AHX$43</f>
        <v>0</v>
      </c>
      <c r="R145" s="46">
        <f>'[1]2018-2019-2020'!AHY$43</f>
        <v>0</v>
      </c>
      <c r="S145" s="46">
        <f>'[1]2018-2019-2020'!AHZ$43</f>
        <v>0</v>
      </c>
      <c r="T145" s="46">
        <f>'[1]2018-2019-2020'!AIA$43</f>
        <v>0</v>
      </c>
      <c r="U145" s="46">
        <f>'[1]2018-2019-2020'!AIB$43</f>
        <v>0</v>
      </c>
      <c r="V145" s="46">
        <f>'[1]2018-2019-2020'!AIC$43</f>
        <v>127.1</v>
      </c>
      <c r="W145" s="46">
        <f>'[1]2018-2019-2020'!AID$43</f>
        <v>0</v>
      </c>
      <c r="X145" s="46">
        <f>'[1]2018-2019-2020'!AIE$43</f>
        <v>0</v>
      </c>
      <c r="Y145" s="46">
        <f>'[1]2018-2019-2020'!AIF$43</f>
        <v>0</v>
      </c>
      <c r="Z145" s="46">
        <f>'[1]2018-2019-2020'!AIG$43</f>
        <v>0</v>
      </c>
      <c r="AA145" s="46">
        <f>'[1]2018-2019-2020'!AIH$43</f>
        <v>0</v>
      </c>
      <c r="AB145" s="46">
        <f>'[1]2018-2019-2020'!AII$43</f>
        <v>128.44999999999999</v>
      </c>
      <c r="AC145" s="46">
        <f>'[1]2018-2019-2020'!AIJ$43</f>
        <v>0</v>
      </c>
      <c r="AD145" s="46">
        <f>'[1]2018-2019-2020'!AIK$43</f>
        <v>0</v>
      </c>
      <c r="AE145" s="46">
        <f>'[1]2018-2019-2020'!AIL$43</f>
        <v>0</v>
      </c>
      <c r="AF145" s="46">
        <f>'[1]2018-2019-2020'!AIM$43</f>
        <v>128.44999999999999</v>
      </c>
      <c r="AG145" s="46">
        <f>'[1]2018-2019-2020'!AIN$43</f>
        <v>0</v>
      </c>
      <c r="AH145" s="46">
        <f>'[1]2018-2019-2020'!AIO$43</f>
        <v>0</v>
      </c>
      <c r="AI145" s="46">
        <f>'[1]2018-2019-2020'!AIP$43</f>
        <v>0</v>
      </c>
      <c r="AJ145" s="46"/>
    </row>
    <row r="146" spans="2:36">
      <c r="B146" s="83" t="s">
        <v>106</v>
      </c>
      <c r="C146" s="83"/>
      <c r="D146" s="84"/>
      <c r="E146" s="46">
        <v>138.4</v>
      </c>
      <c r="F146" s="46">
        <f>'[1]2018-2019-2020'!AHM$45</f>
        <v>0</v>
      </c>
      <c r="G146" s="46">
        <f>'[1]2018-2019-2020'!AHN$45</f>
        <v>0</v>
      </c>
      <c r="H146" s="46">
        <f>'[1]2018-2019-2020'!AHO$45</f>
        <v>138.4</v>
      </c>
      <c r="I146" s="46">
        <f>'[1]2018-2019-2020'!AHP$45</f>
        <v>0</v>
      </c>
      <c r="J146" s="46">
        <f>'[1]2018-2019-2020'!AHQ$45</f>
        <v>0</v>
      </c>
      <c r="K146" s="46">
        <f>'[1]2018-2019-2020'!AHR$45</f>
        <v>138.4</v>
      </c>
      <c r="L146" s="46">
        <f>'[1]2018-2019-2020'!AHS$45</f>
        <v>138.4</v>
      </c>
      <c r="M146" s="46">
        <f>'[1]2018-2019-2020'!AHT$45</f>
        <v>138.4</v>
      </c>
      <c r="N146" s="46">
        <f>'[1]2018-2019-2020'!AHU$45</f>
        <v>138.5</v>
      </c>
      <c r="O146" s="46">
        <f>'[1]2018-2019-2020'!AHV$45</f>
        <v>0</v>
      </c>
      <c r="P146" s="46">
        <f>'[1]2018-2019-2020'!AHW$45</f>
        <v>0</v>
      </c>
      <c r="Q146" s="46">
        <f>'[1]2018-2019-2020'!AHX$45</f>
        <v>0</v>
      </c>
      <c r="R146" s="46">
        <f>'[1]2018-2019-2020'!AHY$45</f>
        <v>0</v>
      </c>
      <c r="S146" s="46">
        <f>'[1]2018-2019-2020'!AHZ$45</f>
        <v>0</v>
      </c>
      <c r="T146" s="46">
        <f>'[1]2018-2019-2020'!AIA$45</f>
        <v>0</v>
      </c>
      <c r="U146" s="46">
        <f>'[1]2018-2019-2020'!AIB$45</f>
        <v>0</v>
      </c>
      <c r="V146" s="46">
        <f>'[1]2018-2019-2020'!AIC$45</f>
        <v>138.69999999999999</v>
      </c>
      <c r="W146" s="46">
        <f>'[1]2018-2019-2020'!AID$45</f>
        <v>0</v>
      </c>
      <c r="X146" s="46">
        <f>'[1]2018-2019-2020'!AIE$45</f>
        <v>0</v>
      </c>
      <c r="Y146" s="46">
        <f>'[1]2018-2019-2020'!AIF$45</f>
        <v>0</v>
      </c>
      <c r="Z146" s="46">
        <f>'[1]2018-2019-2020'!AIG$45</f>
        <v>0</v>
      </c>
      <c r="AA146" s="46">
        <f>'[1]2018-2019-2020'!AIH$45</f>
        <v>0</v>
      </c>
      <c r="AB146" s="46">
        <f>'[1]2018-2019-2020'!AII$45</f>
        <v>140.1</v>
      </c>
      <c r="AC146" s="46">
        <f>'[1]2018-2019-2020'!AIJ$45</f>
        <v>0</v>
      </c>
      <c r="AD146" s="46">
        <f>'[1]2018-2019-2020'!AIK$45</f>
        <v>0</v>
      </c>
      <c r="AE146" s="46">
        <f>'[1]2018-2019-2020'!AIL$45</f>
        <v>0</v>
      </c>
      <c r="AF146" s="46">
        <f>'[1]2018-2019-2020'!AIM$45</f>
        <v>140.1</v>
      </c>
      <c r="AG146" s="46">
        <f>'[1]2018-2019-2020'!AIN$45</f>
        <v>0</v>
      </c>
      <c r="AH146" s="46">
        <f>'[1]2018-2019-2020'!AIO$45</f>
        <v>0</v>
      </c>
      <c r="AI146" s="46">
        <f>'[1]2018-2019-2020'!AIP$45</f>
        <v>0</v>
      </c>
      <c r="AJ146" s="46"/>
    </row>
    <row r="147" spans="2:36"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36"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2:36" ht="15" customHeight="1">
      <c r="B149" s="101" t="s">
        <v>84</v>
      </c>
      <c r="C149" s="99"/>
      <c r="D149" s="103"/>
      <c r="E149" s="99">
        <v>31</v>
      </c>
      <c r="F149" s="99">
        <v>1</v>
      </c>
      <c r="G149" s="99">
        <v>2</v>
      </c>
      <c r="H149" s="99">
        <v>3</v>
      </c>
      <c r="I149" s="99">
        <v>4</v>
      </c>
      <c r="J149" s="99">
        <v>5</v>
      </c>
      <c r="K149" s="99">
        <v>6</v>
      </c>
      <c r="L149" s="99">
        <v>7</v>
      </c>
      <c r="M149" s="99">
        <v>8</v>
      </c>
      <c r="N149" s="99">
        <v>9</v>
      </c>
      <c r="O149" s="99">
        <v>10</v>
      </c>
      <c r="P149" s="99">
        <v>11</v>
      </c>
      <c r="Q149" s="99">
        <v>12</v>
      </c>
      <c r="R149" s="99">
        <v>13</v>
      </c>
      <c r="S149" s="99">
        <v>14</v>
      </c>
      <c r="T149" s="99">
        <v>15</v>
      </c>
      <c r="U149" s="99">
        <v>16</v>
      </c>
      <c r="V149" s="99">
        <v>17</v>
      </c>
      <c r="W149" s="99">
        <v>18</v>
      </c>
      <c r="X149" s="99">
        <v>19</v>
      </c>
      <c r="Y149" s="99">
        <v>20</v>
      </c>
      <c r="Z149" s="99">
        <v>21</v>
      </c>
      <c r="AA149" s="99">
        <v>22</v>
      </c>
      <c r="AB149" s="99">
        <v>23</v>
      </c>
      <c r="AC149" s="99">
        <v>24</v>
      </c>
      <c r="AD149" s="99">
        <v>25</v>
      </c>
      <c r="AE149" s="99">
        <v>26</v>
      </c>
      <c r="AF149" s="99">
        <v>27</v>
      </c>
      <c r="AG149" s="99">
        <v>28</v>
      </c>
      <c r="AH149" s="99">
        <v>29</v>
      </c>
      <c r="AI149" s="99">
        <v>30</v>
      </c>
      <c r="AJ149" s="99">
        <v>31</v>
      </c>
    </row>
    <row r="150" spans="2:36">
      <c r="B150" s="102"/>
      <c r="C150" s="98"/>
      <c r="D150" s="103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</row>
    <row r="151" spans="2:36">
      <c r="B151" s="83" t="s">
        <v>69</v>
      </c>
      <c r="C151" s="83"/>
      <c r="D151" s="84" t="s">
        <v>70</v>
      </c>
      <c r="E151" s="46">
        <f>E130</f>
        <v>16171.15</v>
      </c>
      <c r="F151" s="46">
        <f>IF(F130=0,E151,F130)</f>
        <v>16171.15</v>
      </c>
      <c r="G151" s="46">
        <f>IF(G130=0,F151,G130)</f>
        <v>16171.15</v>
      </c>
      <c r="H151" s="46">
        <f>IF(H130=0,G151,H130)</f>
        <v>16171.15</v>
      </c>
      <c r="I151" s="46">
        <f>IF(I130=0,H151,I130)</f>
        <v>16171.15</v>
      </c>
      <c r="J151" s="46">
        <f>IF(J130=0,I151,J130)</f>
        <v>16171.15</v>
      </c>
      <c r="K151" s="46">
        <f>IF(K130=0,J151,K130)</f>
        <v>16171.15</v>
      </c>
      <c r="L151" s="46">
        <f>IF(L130=0,K151,L130)</f>
        <v>16171.15</v>
      </c>
      <c r="M151" s="46">
        <f>IF(M130=0,L151,M130)</f>
        <v>16171.15</v>
      </c>
      <c r="N151" s="46">
        <f>IF(N130=0,M151,N130)</f>
        <v>16171.15</v>
      </c>
      <c r="O151" s="46">
        <f>IF(O130=0,N151,O130)</f>
        <v>16171.15</v>
      </c>
      <c r="P151" s="46">
        <f>IF(P130=0,O151,P130)</f>
        <v>16171.15</v>
      </c>
      <c r="Q151" s="46">
        <f>IF(Q130=0,P151,Q130)</f>
        <v>16171.15</v>
      </c>
      <c r="R151" s="46">
        <f>IF(R130=0,Q151,R130)</f>
        <v>16171.15</v>
      </c>
      <c r="S151" s="46">
        <f>IF(S130=0,R151,S130)</f>
        <v>16171.15</v>
      </c>
      <c r="T151" s="46">
        <f>IF(T130=0,S151,T130)</f>
        <v>16171.15</v>
      </c>
      <c r="U151" s="46">
        <f>IF(U130=0,T151,U130)</f>
        <v>16171.15</v>
      </c>
      <c r="V151" s="46">
        <f>IF(V130=0,U151,V130)</f>
        <v>16173.06</v>
      </c>
      <c r="W151" s="46">
        <f>IF(W130=0,V151,W130)</f>
        <v>16173.06</v>
      </c>
      <c r="X151" s="46">
        <f>IF(X130=0,W151,X130)</f>
        <v>16173.06</v>
      </c>
      <c r="Y151" s="46">
        <f>IF(Y130=0,X151,Y130)</f>
        <v>16173.06</v>
      </c>
      <c r="Z151" s="46">
        <f>IF(Z130=0,Y151,Z130)</f>
        <v>16173.06</v>
      </c>
      <c r="AA151" s="46">
        <f>IF(AA130=0,Z151,AA130)</f>
        <v>16173.06</v>
      </c>
      <c r="AB151" s="46">
        <f>IF(AB130=0,AA151,AB130)</f>
        <v>16174.05</v>
      </c>
      <c r="AC151" s="46">
        <f>IF(AC130=0,AB151,AC130)</f>
        <v>16174.05</v>
      </c>
      <c r="AD151" s="46">
        <f>IF(AD130=0,AC151,AD130)</f>
        <v>16174.05</v>
      </c>
      <c r="AE151" s="46">
        <f>IF(AE130=0,AD151,AE130)</f>
        <v>16174.05</v>
      </c>
      <c r="AF151" s="46">
        <f>IF(AF130=0,AE151,AF130)</f>
        <v>16188.99</v>
      </c>
      <c r="AG151" s="46">
        <f>IF(AG130=0,AF151,AG130)</f>
        <v>16200.26</v>
      </c>
      <c r="AH151" s="46">
        <f>IF(AH130=0,AG151,AH130)</f>
        <v>16200.26</v>
      </c>
      <c r="AI151" s="46">
        <f>IF(AI130=0,AH151,AI130)</f>
        <v>16200.26</v>
      </c>
      <c r="AJ151" s="46">
        <f>IF(AJ130=0,AI151,AJ130)</f>
        <v>16200.26</v>
      </c>
    </row>
    <row r="152" spans="2:36">
      <c r="B152" s="83" t="s">
        <v>71</v>
      </c>
      <c r="C152" s="83"/>
      <c r="D152" s="84" t="s">
        <v>70</v>
      </c>
      <c r="E152" s="46">
        <f t="shared" ref="E152:E167" si="40">E131</f>
        <v>25033.25</v>
      </c>
      <c r="F152" s="46">
        <f>IF(F131=0,E152,F131)</f>
        <v>25057.29</v>
      </c>
      <c r="G152" s="46">
        <f>IF(G131=0,F152,G131)</f>
        <v>25080.43</v>
      </c>
      <c r="H152" s="46">
        <f>IF(H131=0,G152,H131)</f>
        <v>25105.25</v>
      </c>
      <c r="I152" s="46">
        <f>IF(I131=0,H152,I131)</f>
        <v>25105.25</v>
      </c>
      <c r="J152" s="46">
        <f>IF(J131=0,I152,J131)</f>
        <v>25105.25</v>
      </c>
      <c r="K152" s="46">
        <f>IF(K131=0,J152,K131)</f>
        <v>25130.07</v>
      </c>
      <c r="L152" s="46">
        <f>IF(L131=0,K152,L131)</f>
        <v>25154.32</v>
      </c>
      <c r="M152" s="46">
        <f>IF(M131=0,L152,M131)</f>
        <v>25177.97</v>
      </c>
      <c r="N152" s="46">
        <f>IF(N131=0,M152,N131)</f>
        <v>25203.25</v>
      </c>
      <c r="O152" s="46">
        <f>IF(O131=0,N152,O131)</f>
        <v>25203.25</v>
      </c>
      <c r="P152" s="46">
        <f>IF(P131=0,O152,P131)</f>
        <v>25203.25</v>
      </c>
      <c r="Q152" s="46">
        <f>IF(Q131=0,P152,Q131)</f>
        <v>25226.01</v>
      </c>
      <c r="R152" s="46">
        <f>IF(R131=0,Q152,R131)</f>
        <v>25250.54</v>
      </c>
      <c r="S152" s="46">
        <f>IF(S131=0,R152,S131)</f>
        <v>25275.01</v>
      </c>
      <c r="T152" s="46">
        <f>IF(T131=0,S152,T131)</f>
        <v>25297.83</v>
      </c>
      <c r="U152" s="46">
        <f>IF(U131=0,T152,U131)</f>
        <v>25321.759999999998</v>
      </c>
      <c r="V152" s="46">
        <f>IF(V131=0,U152,V131)</f>
        <v>25346.46</v>
      </c>
      <c r="W152" s="46">
        <f>IF(W131=0,V152,W131)</f>
        <v>25346.46</v>
      </c>
      <c r="X152" s="46">
        <f>IF(X131=0,W152,X131)</f>
        <v>25346.46</v>
      </c>
      <c r="Y152" s="46">
        <f>IF(Y131=0,X152,Y131)</f>
        <v>25369.9</v>
      </c>
      <c r="Z152" s="46">
        <f>IF(Z131=0,Y152,Z131)</f>
        <v>25393.91</v>
      </c>
      <c r="AA152" s="46">
        <f>IF(AA131=0,Z152,AA131)</f>
        <v>25417.71</v>
      </c>
      <c r="AB152" s="46">
        <f>IF(AB131=0,AA152,AB131)</f>
        <v>25434.16</v>
      </c>
      <c r="AC152" s="46">
        <f>IF(AC131=0,AB152,AC131)</f>
        <v>25434.16</v>
      </c>
      <c r="AD152" s="46">
        <f>IF(AD131=0,AC152,AD131)</f>
        <v>25434.16</v>
      </c>
      <c r="AE152" s="46">
        <f>IF(AE131=0,AD152,AE131)</f>
        <v>25434.16</v>
      </c>
      <c r="AF152" s="46">
        <f>IF(AF131=0,AE152,AF131)</f>
        <v>25444.94</v>
      </c>
      <c r="AG152" s="46">
        <f>IF(AG131=0,AF152,AG131)</f>
        <v>25459.71</v>
      </c>
      <c r="AH152" s="46">
        <f>IF(AH131=0,AG152,AH131)</f>
        <v>25483.66</v>
      </c>
      <c r="AI152" s="46">
        <f>IF(AI131=0,AH152,AI131)</f>
        <v>25493.91</v>
      </c>
      <c r="AJ152" s="46">
        <f>IF(AJ131=0,AI152,AJ131)</f>
        <v>25493.91</v>
      </c>
    </row>
    <row r="153" spans="2:36">
      <c r="B153" s="83" t="s">
        <v>72</v>
      </c>
      <c r="C153" s="83"/>
      <c r="D153" s="84" t="s">
        <v>70</v>
      </c>
      <c r="E153" s="46">
        <f t="shared" si="40"/>
        <v>23018</v>
      </c>
      <c r="F153" s="46">
        <f>IF(F132=0,E153,F132)</f>
        <v>23042</v>
      </c>
      <c r="G153" s="46">
        <f>IF(G132=0,F153,G132)</f>
        <v>23064</v>
      </c>
      <c r="H153" s="46">
        <f>IF(H132=0,G153,H132)</f>
        <v>23089</v>
      </c>
      <c r="I153" s="46">
        <f>IF(I132=0,H153,I132)</f>
        <v>23089</v>
      </c>
      <c r="J153" s="46">
        <f>IF(J132=0,I153,J132)</f>
        <v>23089</v>
      </c>
      <c r="K153" s="46">
        <f>IF(K132=0,J153,K132)</f>
        <v>23113</v>
      </c>
      <c r="L153" s="46">
        <f>IF(L132=0,K153,L132)</f>
        <v>23136</v>
      </c>
      <c r="M153" s="46">
        <f>IF(M132=0,L153,M132)</f>
        <v>23160</v>
      </c>
      <c r="N153" s="46">
        <f>IF(N132=0,M153,N132)</f>
        <v>23184</v>
      </c>
      <c r="O153" s="46">
        <f>IF(O132=0,N153,O132)</f>
        <v>23184</v>
      </c>
      <c r="P153" s="46">
        <f>IF(P132=0,O153,P132)</f>
        <v>23184</v>
      </c>
      <c r="Q153" s="46">
        <f>IF(Q132=0,P153,Q132)</f>
        <v>23206</v>
      </c>
      <c r="R153" s="46">
        <f>IF(R132=0,Q153,R132)</f>
        <v>23230</v>
      </c>
      <c r="S153" s="46">
        <f>IF(S132=0,R153,S132)</f>
        <v>23254</v>
      </c>
      <c r="T153" s="46">
        <f>IF(T132=0,S153,T132)</f>
        <v>23276</v>
      </c>
      <c r="U153" s="46">
        <f>IF(U132=0,T153,U132)</f>
        <v>23300</v>
      </c>
      <c r="V153" s="46">
        <f>IF(V132=0,U153,V132)</f>
        <v>23325</v>
      </c>
      <c r="W153" s="46">
        <f>IF(W132=0,V153,W132)</f>
        <v>23325</v>
      </c>
      <c r="X153" s="46">
        <f>IF(X132=0,W153,X132)</f>
        <v>23325</v>
      </c>
      <c r="Y153" s="46">
        <f>IF(Y132=0,X153,Y132)</f>
        <v>23349</v>
      </c>
      <c r="Z153" s="46">
        <f>IF(Z132=0,Y153,Z132)</f>
        <v>23372</v>
      </c>
      <c r="AA153" s="46">
        <f>IF(AA132=0,Z153,AA132)</f>
        <v>23396</v>
      </c>
      <c r="AB153" s="46">
        <f>IF(AB132=0,AA153,AB132)</f>
        <v>23418</v>
      </c>
      <c r="AC153" s="46">
        <f>IF(AC132=0,AB153,AC132)</f>
        <v>23418</v>
      </c>
      <c r="AD153" s="46">
        <f>IF(AD132=0,AC153,AD132)</f>
        <v>23418</v>
      </c>
      <c r="AE153" s="46">
        <f>IF(AE132=0,AD153,AE132)</f>
        <v>23418</v>
      </c>
      <c r="AF153" s="46">
        <f>IF(AF132=0,AE153,AF132)</f>
        <v>23440</v>
      </c>
      <c r="AG153" s="46">
        <f>IF(AG132=0,AF153,AG132)</f>
        <v>23464</v>
      </c>
      <c r="AH153" s="46">
        <f>IF(AH132=0,AG153,AH132)</f>
        <v>23488</v>
      </c>
      <c r="AI153" s="46">
        <f>IF(AI132=0,AH153,AI132)</f>
        <v>23500</v>
      </c>
      <c r="AJ153" s="46">
        <f>IF(AJ132=0,AI153,AJ132)</f>
        <v>23500</v>
      </c>
    </row>
    <row r="154" spans="2:36">
      <c r="B154" s="83" t="s">
        <v>73</v>
      </c>
      <c r="C154" s="83"/>
      <c r="D154" s="84" t="s">
        <v>70</v>
      </c>
      <c r="E154" s="46">
        <f t="shared" si="40"/>
        <v>28070</v>
      </c>
      <c r="F154" s="46">
        <f>IF(F133=0,E154,F133)</f>
        <v>28084</v>
      </c>
      <c r="G154" s="46">
        <f>IF(G133=0,F154,G133)</f>
        <v>28103</v>
      </c>
      <c r="H154" s="46">
        <f>IF(H133=0,G154,H133)</f>
        <v>28122</v>
      </c>
      <c r="I154" s="46">
        <f>IF(I133=0,H154,I133)</f>
        <v>28122</v>
      </c>
      <c r="J154" s="46">
        <f>IF(J133=0,I154,J133)</f>
        <v>28122</v>
      </c>
      <c r="K154" s="46">
        <f>IF(K133=0,J154,K133)</f>
        <v>28131</v>
      </c>
      <c r="L154" s="46">
        <f>IF(L133=0,K154,L133)</f>
        <v>28147</v>
      </c>
      <c r="M154" s="46">
        <f>IF(M133=0,L154,M133)</f>
        <v>28159</v>
      </c>
      <c r="N154" s="46">
        <f>IF(N133=0,M154,N133)</f>
        <v>28175</v>
      </c>
      <c r="O154" s="46">
        <f>IF(O133=0,N154,O133)</f>
        <v>28175</v>
      </c>
      <c r="P154" s="46">
        <f>IF(P133=0,O154,P133)</f>
        <v>28175</v>
      </c>
      <c r="Q154" s="46">
        <f>IF(Q133=0,P154,Q133)</f>
        <v>28185</v>
      </c>
      <c r="R154" s="46">
        <f>IF(R133=0,Q154,R133)</f>
        <v>28198</v>
      </c>
      <c r="S154" s="46">
        <f>IF(S133=0,R154,S133)</f>
        <v>28214</v>
      </c>
      <c r="T154" s="46">
        <f>IF(T133=0,S154,T133)</f>
        <v>28227</v>
      </c>
      <c r="U154" s="46">
        <f>IF(U133=0,T154,U133)</f>
        <v>28241</v>
      </c>
      <c r="V154" s="46">
        <f>IF(V133=0,U154,V133)</f>
        <v>28254</v>
      </c>
      <c r="W154" s="46">
        <f>IF(W133=0,V154,W133)</f>
        <v>28254</v>
      </c>
      <c r="X154" s="46">
        <f>IF(X133=0,W154,X133)</f>
        <v>28254</v>
      </c>
      <c r="Y154" s="46">
        <f>IF(Y133=0,X154,Y133)</f>
        <v>28266</v>
      </c>
      <c r="Z154" s="46">
        <f>IF(Z133=0,Y154,Z133)</f>
        <v>28286</v>
      </c>
      <c r="AA154" s="46">
        <f>IF(AA133=0,Z154,AA133)</f>
        <v>28303</v>
      </c>
      <c r="AB154" s="46">
        <f>IF(AB133=0,AA154,AB133)</f>
        <v>28305</v>
      </c>
      <c r="AC154" s="46">
        <f>IF(AC133=0,AB154,AC133)</f>
        <v>28305</v>
      </c>
      <c r="AD154" s="46">
        <f>IF(AD133=0,AC154,AD133)</f>
        <v>28305</v>
      </c>
      <c r="AE154" s="46">
        <f>IF(AE133=0,AD154,AE133)</f>
        <v>28305</v>
      </c>
      <c r="AF154" s="46">
        <f>IF(AF133=0,AE154,AF133)</f>
        <v>28314</v>
      </c>
      <c r="AG154" s="46">
        <f>IF(AG133=0,AF154,AG133)</f>
        <v>28324</v>
      </c>
      <c r="AH154" s="46">
        <f>IF(AH133=0,AG154,AH133)</f>
        <v>28343</v>
      </c>
      <c r="AI154" s="46">
        <f>IF(AI133=0,AH154,AI133)</f>
        <v>28347</v>
      </c>
      <c r="AJ154" s="46">
        <f>IF(AJ133=0,AI154,AJ133)</f>
        <v>28347</v>
      </c>
    </row>
    <row r="155" spans="2:36">
      <c r="B155" s="83" t="s">
        <v>74</v>
      </c>
      <c r="C155" s="83"/>
      <c r="D155" s="84" t="s">
        <v>70</v>
      </c>
      <c r="E155" s="46">
        <f t="shared" si="40"/>
        <v>27722</v>
      </c>
      <c r="F155" s="46">
        <f>IF(F134=0,E155,F134)</f>
        <v>27734</v>
      </c>
      <c r="G155" s="46">
        <f>IF(G134=0,F155,G134)</f>
        <v>27753</v>
      </c>
      <c r="H155" s="46">
        <f>IF(H134=0,G155,H134)</f>
        <v>27767</v>
      </c>
      <c r="I155" s="46">
        <f>IF(I134=0,H155,I134)</f>
        <v>27767</v>
      </c>
      <c r="J155" s="46">
        <f>IF(J134=0,I155,J134)</f>
        <v>27767</v>
      </c>
      <c r="K155" s="46">
        <f>IF(K134=0,J155,K134)</f>
        <v>27772</v>
      </c>
      <c r="L155" s="46">
        <f>IF(L134=0,K155,L134)</f>
        <v>27787</v>
      </c>
      <c r="M155" s="46">
        <f>IF(M134=0,L155,M134)</f>
        <v>27798</v>
      </c>
      <c r="N155" s="46">
        <f>IF(N134=0,M155,N134)</f>
        <v>27813</v>
      </c>
      <c r="O155" s="46">
        <f>IF(O134=0,N155,O134)</f>
        <v>27813</v>
      </c>
      <c r="P155" s="46">
        <f>IF(P134=0,O155,P134)</f>
        <v>27813</v>
      </c>
      <c r="Q155" s="46">
        <f>IF(Q134=0,P155,Q134)</f>
        <v>27821</v>
      </c>
      <c r="R155" s="46">
        <f>IF(R134=0,Q155,R134)</f>
        <v>27827</v>
      </c>
      <c r="S155" s="46">
        <f>IF(S134=0,R155,S134)</f>
        <v>27838</v>
      </c>
      <c r="T155" s="46">
        <f>IF(T134=0,S155,T134)</f>
        <v>27850</v>
      </c>
      <c r="U155" s="46">
        <f>IF(U134=0,T155,U134)</f>
        <v>27863</v>
      </c>
      <c r="V155" s="46">
        <f>IF(V134=0,U155,V134)</f>
        <v>27874</v>
      </c>
      <c r="W155" s="46">
        <f>IF(W134=0,V155,W134)</f>
        <v>27874</v>
      </c>
      <c r="X155" s="46">
        <f>IF(X134=0,W155,X134)</f>
        <v>27874</v>
      </c>
      <c r="Y155" s="46">
        <f>IF(Y134=0,X155,Y134)</f>
        <v>27883</v>
      </c>
      <c r="Z155" s="46">
        <f>IF(Z134=0,Y155,Z134)</f>
        <v>27901</v>
      </c>
      <c r="AA155" s="46">
        <f>IF(AA134=0,Z155,AA134)</f>
        <v>27914</v>
      </c>
      <c r="AB155" s="46">
        <f>IF(AB134=0,AA155,AB134)</f>
        <v>27916</v>
      </c>
      <c r="AC155" s="46">
        <f>IF(AC134=0,AB155,AC134)</f>
        <v>27916</v>
      </c>
      <c r="AD155" s="46">
        <f>IF(AD134=0,AC155,AD134)</f>
        <v>27916</v>
      </c>
      <c r="AE155" s="46">
        <f>IF(AE134=0,AD155,AE134)</f>
        <v>27916</v>
      </c>
      <c r="AF155" s="46">
        <f>IF(AF134=0,AE155,AF134)</f>
        <v>27922</v>
      </c>
      <c r="AG155" s="46">
        <f>IF(AG134=0,AF155,AG134)</f>
        <v>27928</v>
      </c>
      <c r="AH155" s="46">
        <f>IF(AH134=0,AG155,AH134)</f>
        <v>27943</v>
      </c>
      <c r="AI155" s="46">
        <f>IF(AI134=0,AH155,AI134)</f>
        <v>27946</v>
      </c>
      <c r="AJ155" s="46">
        <f>IF(AJ134=0,AI155,AJ134)</f>
        <v>27946</v>
      </c>
    </row>
    <row r="156" spans="2:36">
      <c r="B156" s="83" t="s">
        <v>75</v>
      </c>
      <c r="C156" s="83"/>
      <c r="D156" s="84" t="s">
        <v>70</v>
      </c>
      <c r="E156" s="46">
        <f t="shared" si="40"/>
        <v>5935</v>
      </c>
      <c r="F156" s="46">
        <f>IF(F135=0,E156,F135)</f>
        <v>5935</v>
      </c>
      <c r="G156" s="46">
        <f>IF(G135=0,F156,G135)</f>
        <v>5935</v>
      </c>
      <c r="H156" s="46">
        <f>IF(H135=0,G156,H135)</f>
        <v>5935</v>
      </c>
      <c r="I156" s="46">
        <f>IF(I135=0,H156,I135)</f>
        <v>5935</v>
      </c>
      <c r="J156" s="46">
        <f>IF(J135=0,I156,J135)</f>
        <v>5935</v>
      </c>
      <c r="K156" s="46">
        <f>IF(K135=0,J156,K135)</f>
        <v>5935</v>
      </c>
      <c r="L156" s="46">
        <f>IF(L135=0,K156,L135)</f>
        <v>5935</v>
      </c>
      <c r="M156" s="46">
        <f>IF(M135=0,L156,M135)</f>
        <v>5935</v>
      </c>
      <c r="N156" s="46">
        <f>IF(N135=0,M156,N135)</f>
        <v>5935</v>
      </c>
      <c r="O156" s="46">
        <f>IF(O135=0,N156,O135)</f>
        <v>5935</v>
      </c>
      <c r="P156" s="46">
        <f>IF(P135=0,O156,P135)</f>
        <v>5935</v>
      </c>
      <c r="Q156" s="46">
        <f>IF(Q135=0,P156,Q135)</f>
        <v>5935</v>
      </c>
      <c r="R156" s="46">
        <f>IF(R135=0,Q156,R135)</f>
        <v>5935</v>
      </c>
      <c r="S156" s="46">
        <f>IF(S135=0,R156,S135)</f>
        <v>5935</v>
      </c>
      <c r="T156" s="46">
        <f>IF(T135=0,S156,T135)</f>
        <v>5935</v>
      </c>
      <c r="U156" s="46">
        <f>IF(U135=0,T156,U135)</f>
        <v>5935</v>
      </c>
      <c r="V156" s="46">
        <f>IF(V135=0,U156,V135)</f>
        <v>5935</v>
      </c>
      <c r="W156" s="46">
        <f>IF(W135=0,V156,W135)</f>
        <v>5935</v>
      </c>
      <c r="X156" s="46">
        <f>IF(X135=0,W156,X135)</f>
        <v>5935</v>
      </c>
      <c r="Y156" s="46">
        <f>IF(Y135=0,X156,Y135)</f>
        <v>5935</v>
      </c>
      <c r="Z156" s="46">
        <f>IF(Z135=0,Y156,Z135)</f>
        <v>5935</v>
      </c>
      <c r="AA156" s="46">
        <f>IF(AA135=0,Z156,AA135)</f>
        <v>5935</v>
      </c>
      <c r="AB156" s="46">
        <f>IF(AB135=0,AA156,AB135)</f>
        <v>5935</v>
      </c>
      <c r="AC156" s="46">
        <f>IF(AC135=0,AB156,AC135)</f>
        <v>5935</v>
      </c>
      <c r="AD156" s="46">
        <f>IF(AD135=0,AC156,AD135)</f>
        <v>5935</v>
      </c>
      <c r="AE156" s="46">
        <f>IF(AE135=0,AD156,AE135)</f>
        <v>5935</v>
      </c>
      <c r="AF156" s="46">
        <f>IF(AF135=0,AE156,AF135)</f>
        <v>5935</v>
      </c>
      <c r="AG156" s="46">
        <f>IF(AG135=0,AF156,AG135)</f>
        <v>5935</v>
      </c>
      <c r="AH156" s="46">
        <f>IF(AH135=0,AG156,AH135)</f>
        <v>5935</v>
      </c>
      <c r="AI156" s="46">
        <f>IF(AI135=0,AH156,AI135)</f>
        <v>5935</v>
      </c>
      <c r="AJ156" s="46">
        <f>IF(AJ135=0,AI156,AJ135)</f>
        <v>5935</v>
      </c>
    </row>
    <row r="157" spans="2:36">
      <c r="B157" s="83" t="s">
        <v>76</v>
      </c>
      <c r="C157" s="83"/>
      <c r="D157" s="84" t="s">
        <v>70</v>
      </c>
      <c r="E157" s="46">
        <f t="shared" si="40"/>
        <v>5924</v>
      </c>
      <c r="F157" s="46">
        <f>IF(F136=0,E157,F136)</f>
        <v>5924</v>
      </c>
      <c r="G157" s="46">
        <f>IF(G136=0,F157,G136)</f>
        <v>5924</v>
      </c>
      <c r="H157" s="46">
        <f>IF(H136=0,G157,H136)</f>
        <v>5924</v>
      </c>
      <c r="I157" s="46">
        <f>IF(I136=0,H157,I136)</f>
        <v>5924</v>
      </c>
      <c r="J157" s="46">
        <f>IF(J136=0,I157,J136)</f>
        <v>5924</v>
      </c>
      <c r="K157" s="46">
        <f>IF(K136=0,J157,K136)</f>
        <v>5924</v>
      </c>
      <c r="L157" s="46">
        <f>IF(L136=0,K157,L136)</f>
        <v>5924</v>
      </c>
      <c r="M157" s="46">
        <f>IF(M136=0,L157,M136)</f>
        <v>5924</v>
      </c>
      <c r="N157" s="46">
        <f>IF(N136=0,M157,N136)</f>
        <v>5924</v>
      </c>
      <c r="O157" s="46">
        <f>IF(O136=0,N157,O136)</f>
        <v>5924</v>
      </c>
      <c r="P157" s="46">
        <f>IF(P136=0,O157,P136)</f>
        <v>5924</v>
      </c>
      <c r="Q157" s="46">
        <f>IF(Q136=0,P157,Q136)</f>
        <v>5924</v>
      </c>
      <c r="R157" s="46">
        <f>IF(R136=0,Q157,R136)</f>
        <v>5924</v>
      </c>
      <c r="S157" s="46">
        <f>IF(S136=0,R157,S136)</f>
        <v>5924</v>
      </c>
      <c r="T157" s="46">
        <f>IF(T136=0,S157,T136)</f>
        <v>5924</v>
      </c>
      <c r="U157" s="46">
        <f>IF(U136=0,T157,U136)</f>
        <v>5924</v>
      </c>
      <c r="V157" s="46">
        <f>IF(V136=0,U157,V136)</f>
        <v>5924</v>
      </c>
      <c r="W157" s="46">
        <f>IF(W136=0,V157,W136)</f>
        <v>5924</v>
      </c>
      <c r="X157" s="46">
        <f>IF(X136=0,W157,X136)</f>
        <v>5924</v>
      </c>
      <c r="Y157" s="46">
        <f>IF(Y136=0,X157,Y136)</f>
        <v>5924</v>
      </c>
      <c r="Z157" s="46">
        <f>IF(Z136=0,Y157,Z136)</f>
        <v>5924</v>
      </c>
      <c r="AA157" s="46">
        <f>IF(AA136=0,Z157,AA136)</f>
        <v>5924</v>
      </c>
      <c r="AB157" s="46">
        <f>IF(AB136=0,AA157,AB136)</f>
        <v>5924</v>
      </c>
      <c r="AC157" s="46">
        <f>IF(AC136=0,AB157,AC136)</f>
        <v>5924</v>
      </c>
      <c r="AD157" s="46">
        <f>IF(AD136=0,AC157,AD136)</f>
        <v>5924</v>
      </c>
      <c r="AE157" s="46">
        <f>IF(AE136=0,AD157,AE136)</f>
        <v>5924</v>
      </c>
      <c r="AF157" s="46">
        <f>IF(AF136=0,AE157,AF136)</f>
        <v>5924</v>
      </c>
      <c r="AG157" s="46">
        <f>IF(AG136=0,AF157,AG136)</f>
        <v>5924</v>
      </c>
      <c r="AH157" s="46">
        <f>IF(AH136=0,AG157,AH136)</f>
        <v>5924</v>
      </c>
      <c r="AI157" s="46">
        <f>IF(AI136=0,AH157,AI136)</f>
        <v>5924</v>
      </c>
      <c r="AJ157" s="46">
        <f>IF(AJ136=0,AI157,AJ136)</f>
        <v>5924</v>
      </c>
    </row>
    <row r="158" spans="2:36">
      <c r="B158" s="83" t="s">
        <v>77</v>
      </c>
      <c r="C158" s="83"/>
      <c r="D158" s="84" t="s">
        <v>70</v>
      </c>
      <c r="E158" s="46">
        <f t="shared" si="40"/>
        <v>6237</v>
      </c>
      <c r="F158" s="46">
        <f>IF(F137=0,E158,F137)</f>
        <v>6253</v>
      </c>
      <c r="G158" s="46">
        <f>IF(G137=0,F158,G137)</f>
        <v>6269</v>
      </c>
      <c r="H158" s="46">
        <f>IF(H137=0,G158,H137)</f>
        <v>6282</v>
      </c>
      <c r="I158" s="46">
        <f>IF(I137=0,H158,I137)</f>
        <v>6282</v>
      </c>
      <c r="J158" s="46">
        <f>IF(J137=0,I158,J137)</f>
        <v>6282</v>
      </c>
      <c r="K158" s="46">
        <f>IF(K137=0,J158,K137)</f>
        <v>6301</v>
      </c>
      <c r="L158" s="46">
        <f>IF(L137=0,K158,L137)</f>
        <v>6318</v>
      </c>
      <c r="M158" s="46">
        <f>IF(M137=0,L158,M137)</f>
        <v>6335</v>
      </c>
      <c r="N158" s="46">
        <f>IF(N137=0,M158,N137)</f>
        <v>6350</v>
      </c>
      <c r="O158" s="46">
        <f>IF(O137=0,N158,O137)</f>
        <v>6350</v>
      </c>
      <c r="P158" s="46">
        <f>IF(P137=0,O158,P137)</f>
        <v>6350</v>
      </c>
      <c r="Q158" s="46">
        <f>IF(Q137=0,P158,Q137)</f>
        <v>6366</v>
      </c>
      <c r="R158" s="46">
        <f>IF(R137=0,Q158,R137)</f>
        <v>6385</v>
      </c>
      <c r="S158" s="46">
        <f>IF(S137=0,R158,S137)</f>
        <v>6407</v>
      </c>
      <c r="T158" s="46">
        <f>IF(T137=0,S158,T137)</f>
        <v>6423</v>
      </c>
      <c r="U158" s="46">
        <f>IF(U137=0,T158,U137)</f>
        <v>6441</v>
      </c>
      <c r="V158" s="46">
        <f>IF(V137=0,U158,V137)</f>
        <v>6458</v>
      </c>
      <c r="W158" s="46">
        <f>IF(W137=0,V158,W137)</f>
        <v>6458</v>
      </c>
      <c r="X158" s="46">
        <f>IF(X137=0,W158,X137)</f>
        <v>6458</v>
      </c>
      <c r="Y158" s="46">
        <f>IF(Y137=0,X158,Y137)</f>
        <v>6477</v>
      </c>
      <c r="Z158" s="46">
        <f>IF(Z137=0,Y158,Z137)</f>
        <v>6494</v>
      </c>
      <c r="AA158" s="46">
        <f>IF(AA137=0,Z158,AA137)</f>
        <v>6508</v>
      </c>
      <c r="AB158" s="46">
        <f>IF(AB137=0,AA158,AB137)</f>
        <v>6520</v>
      </c>
      <c r="AC158" s="46">
        <f>IF(AC137=0,AB158,AC137)</f>
        <v>6520</v>
      </c>
      <c r="AD158" s="46">
        <f>IF(AD137=0,AC158,AD137)</f>
        <v>6520</v>
      </c>
      <c r="AE158" s="46">
        <f>IF(AE137=0,AD158,AE137)</f>
        <v>6520</v>
      </c>
      <c r="AF158" s="46">
        <f>IF(AF137=0,AE158,AF137)</f>
        <v>6533</v>
      </c>
      <c r="AG158" s="46">
        <f>IF(AG137=0,AF158,AG137)</f>
        <v>6553</v>
      </c>
      <c r="AH158" s="46">
        <f>IF(AH137=0,AG158,AH137)</f>
        <v>6573</v>
      </c>
      <c r="AI158" s="46">
        <f>IF(AI137=0,AH158,AI137)</f>
        <v>6581</v>
      </c>
      <c r="AJ158" s="46">
        <f>IF(AJ137=0,AI158,AJ137)</f>
        <v>6581</v>
      </c>
    </row>
    <row r="159" spans="2:36">
      <c r="B159" s="83" t="s">
        <v>78</v>
      </c>
      <c r="C159" s="83"/>
      <c r="D159" s="84" t="s">
        <v>70</v>
      </c>
      <c r="E159" s="46">
        <f t="shared" si="40"/>
        <v>6236</v>
      </c>
      <c r="F159" s="46">
        <f>IF(F138=0,E159,F138)</f>
        <v>6254</v>
      </c>
      <c r="G159" s="46">
        <f>IF(G138=0,F159,G138)</f>
        <v>6269</v>
      </c>
      <c r="H159" s="46">
        <f>IF(H138=0,G159,H138)</f>
        <v>6285</v>
      </c>
      <c r="I159" s="46">
        <f>IF(I138=0,H159,I138)</f>
        <v>6285</v>
      </c>
      <c r="J159" s="46">
        <f>IF(J138=0,I159,J138)</f>
        <v>6285</v>
      </c>
      <c r="K159" s="46">
        <f>IF(K138=0,J159,K138)</f>
        <v>6300</v>
      </c>
      <c r="L159" s="46">
        <f>IF(L138=0,K159,L138)</f>
        <v>6317</v>
      </c>
      <c r="M159" s="46">
        <f>IF(M138=0,L159,M138)</f>
        <v>6334</v>
      </c>
      <c r="N159" s="46">
        <f>IF(N138=0,M159,N138)</f>
        <v>6347</v>
      </c>
      <c r="O159" s="46">
        <f>IF(O138=0,N159,O138)</f>
        <v>6347</v>
      </c>
      <c r="P159" s="46">
        <f>IF(P138=0,O159,P138)</f>
        <v>6347</v>
      </c>
      <c r="Q159" s="46">
        <f>IF(Q138=0,P159,Q138)</f>
        <v>6366</v>
      </c>
      <c r="R159" s="46">
        <f>IF(R138=0,Q159,R138)</f>
        <v>6386</v>
      </c>
      <c r="S159" s="46">
        <f>IF(S138=0,R159,S138)</f>
        <v>6406</v>
      </c>
      <c r="T159" s="46">
        <f>IF(T138=0,S159,T138)</f>
        <v>6423</v>
      </c>
      <c r="U159" s="46">
        <f>IF(U138=0,T159,U138)</f>
        <v>6440</v>
      </c>
      <c r="V159" s="46">
        <f>IF(V138=0,U159,V138)</f>
        <v>6453</v>
      </c>
      <c r="W159" s="46">
        <f>IF(W138=0,V159,W138)</f>
        <v>6453</v>
      </c>
      <c r="X159" s="46">
        <f>IF(X138=0,W159,X138)</f>
        <v>6453</v>
      </c>
      <c r="Y159" s="46">
        <f>IF(Y138=0,X159,Y138)</f>
        <v>6475</v>
      </c>
      <c r="Z159" s="46">
        <f>IF(Z138=0,Y159,Z138)</f>
        <v>6493</v>
      </c>
      <c r="AA159" s="46">
        <f>IF(AA138=0,Z159,AA138)</f>
        <v>6510</v>
      </c>
      <c r="AB159" s="46">
        <f>IF(AB138=0,AA159,AB138)</f>
        <v>6517</v>
      </c>
      <c r="AC159" s="46">
        <f>IF(AC138=0,AB159,AC138)</f>
        <v>6517</v>
      </c>
      <c r="AD159" s="46">
        <f>IF(AD138=0,AC159,AD138)</f>
        <v>6517</v>
      </c>
      <c r="AE159" s="46">
        <f>IF(AE138=0,AD159,AE138)</f>
        <v>6517</v>
      </c>
      <c r="AF159" s="46">
        <f>IF(AF138=0,AE159,AF138)</f>
        <v>6535</v>
      </c>
      <c r="AG159" s="46">
        <f>IF(AG138=0,AF159,AG138)</f>
        <v>6551</v>
      </c>
      <c r="AH159" s="46">
        <f>IF(AH138=0,AG159,AH138)</f>
        <v>6566</v>
      </c>
      <c r="AI159" s="46">
        <f>IF(AI138=0,AH159,AI138)</f>
        <v>6566</v>
      </c>
      <c r="AJ159" s="46">
        <f>IF(AJ138=0,AI159,AJ138)</f>
        <v>6566</v>
      </c>
    </row>
    <row r="160" spans="2:36">
      <c r="B160" s="83" t="s">
        <v>79</v>
      </c>
      <c r="C160" s="83"/>
      <c r="D160" s="84" t="s">
        <v>70</v>
      </c>
      <c r="E160" s="46">
        <f t="shared" si="40"/>
        <v>18114.39</v>
      </c>
      <c r="F160" s="46">
        <f>IF(F139=0,E160,F139)</f>
        <v>18138.419999999998</v>
      </c>
      <c r="G160" s="46">
        <f>IF(G139=0,F160,G139)</f>
        <v>18161.490000000002</v>
      </c>
      <c r="H160" s="46">
        <f>IF(H139=0,G160,H139)</f>
        <v>18186.39</v>
      </c>
      <c r="I160" s="46">
        <f>IF(I139=0,H160,I139)</f>
        <v>18186.39</v>
      </c>
      <c r="J160" s="46">
        <f>IF(J139=0,I160,J139)</f>
        <v>18186.39</v>
      </c>
      <c r="K160" s="46">
        <f>IF(K139=0,J160,K139)</f>
        <v>18210.46</v>
      </c>
      <c r="L160" s="46">
        <f>IF(L139=0,K160,L139)</f>
        <v>18234.46</v>
      </c>
      <c r="M160" s="46">
        <f>IF(M139=0,L160,M139)</f>
        <v>18258.46</v>
      </c>
      <c r="N160" s="46">
        <f>IF(N139=0,M160,N139)</f>
        <v>18284.29</v>
      </c>
      <c r="O160" s="46">
        <f>IF(O139=0,N160,O139)</f>
        <v>18284.29</v>
      </c>
      <c r="P160" s="46">
        <f>IF(P139=0,O160,P139)</f>
        <v>18284.29</v>
      </c>
      <c r="Q160" s="46">
        <f>IF(Q139=0,P160,Q139)</f>
        <v>18306.39</v>
      </c>
      <c r="R160" s="46">
        <f>IF(R139=0,Q160,R139)</f>
        <v>18330.7</v>
      </c>
      <c r="S160" s="46">
        <f>IF(S139=0,R160,S139)</f>
        <v>18354.900000000001</v>
      </c>
      <c r="T160" s="46">
        <f>IF(T139=0,S160,T139)</f>
        <v>18377.89</v>
      </c>
      <c r="U160" s="46">
        <f>IF(U139=0,T160,U139)</f>
        <v>18402.37</v>
      </c>
      <c r="V160" s="46">
        <f>IF(V139=0,U160,V139)</f>
        <v>18427.29</v>
      </c>
      <c r="W160" s="46">
        <f>IF(W139=0,V160,W139)</f>
        <v>18427.29</v>
      </c>
      <c r="X160" s="46">
        <f>IF(X139=0,W160,X139)</f>
        <v>18427.29</v>
      </c>
      <c r="Y160" s="46">
        <f>IF(Y139=0,X160,Y139)</f>
        <v>18450.060000000001</v>
      </c>
      <c r="Z160" s="46">
        <f>IF(Z139=0,Y160,Z139)</f>
        <v>18474.23</v>
      </c>
      <c r="AA160" s="46">
        <f>IF(AA139=0,Z160,AA139)</f>
        <v>18497.59</v>
      </c>
      <c r="AB160" s="46">
        <f>IF(AB139=0,AA160,AB139)</f>
        <v>18515.240000000002</v>
      </c>
      <c r="AC160" s="46">
        <f>IF(AC139=0,AB160,AC139)</f>
        <v>18515.240000000002</v>
      </c>
      <c r="AD160" s="46">
        <f>IF(AD139=0,AC160,AD139)</f>
        <v>18515.240000000002</v>
      </c>
      <c r="AE160" s="46">
        <f>IF(AE139=0,AD160,AE139)</f>
        <v>18515.240000000002</v>
      </c>
      <c r="AF160" s="46">
        <f>IF(AF139=0,AE160,AF139)</f>
        <v>18536.54</v>
      </c>
      <c r="AG160" s="46">
        <f>IF(AG139=0,AF160,AG139)</f>
        <v>18561.14</v>
      </c>
      <c r="AH160" s="46">
        <f>IF(AH139=0,AG160,AH139)</f>
        <v>18585.14</v>
      </c>
      <c r="AI160" s="46">
        <f>IF(AI139=0,AH160,AI139)</f>
        <v>18593.14</v>
      </c>
      <c r="AJ160" s="46">
        <f>IF(AJ139=0,AI160,AJ139)</f>
        <v>18593.14</v>
      </c>
    </row>
    <row r="161" spans="2:39">
      <c r="B161" s="83" t="s">
        <v>80</v>
      </c>
      <c r="C161" s="83"/>
      <c r="D161" s="84" t="s">
        <v>70</v>
      </c>
      <c r="E161" s="46">
        <f t="shared" si="40"/>
        <v>0</v>
      </c>
      <c r="F161" s="46">
        <f>IF(F140=0,E161,F140)</f>
        <v>0</v>
      </c>
      <c r="G161" s="46">
        <f>IF(G140=0,F161,G140)</f>
        <v>0</v>
      </c>
      <c r="H161" s="46">
        <f>IF(H140=0,G161,H140)</f>
        <v>0</v>
      </c>
      <c r="I161" s="46">
        <f>IF(I140=0,H161,I140)</f>
        <v>0</v>
      </c>
      <c r="J161" s="46">
        <f>IF(J140=0,I161,J140)</f>
        <v>0</v>
      </c>
      <c r="K161" s="46">
        <f>IF(K140=0,J161,K140)</f>
        <v>0</v>
      </c>
      <c r="L161" s="46">
        <f>IF(L140=0,K161,L140)</f>
        <v>0</v>
      </c>
      <c r="M161" s="46">
        <f>IF(M140=0,L161,M140)</f>
        <v>0</v>
      </c>
      <c r="N161" s="46">
        <f>IF(N140=0,M161,N140)</f>
        <v>0</v>
      </c>
      <c r="O161" s="46">
        <f>IF(O140=0,N161,O140)</f>
        <v>0</v>
      </c>
      <c r="P161" s="46">
        <f>IF(P140=0,O161,P140)</f>
        <v>0</v>
      </c>
      <c r="Q161" s="46">
        <f>IF(Q140=0,P161,Q140)</f>
        <v>0</v>
      </c>
      <c r="R161" s="46">
        <f>IF(R140=0,Q161,R140)</f>
        <v>0</v>
      </c>
      <c r="S161" s="46">
        <f>IF(S140=0,R161,S140)</f>
        <v>0</v>
      </c>
      <c r="T161" s="46">
        <f>IF(T140=0,S161,T140)</f>
        <v>0</v>
      </c>
      <c r="U161" s="46">
        <f>IF(U140=0,T161,U140)</f>
        <v>0</v>
      </c>
      <c r="V161" s="46">
        <f>IF(V140=0,U161,V140)</f>
        <v>0</v>
      </c>
      <c r="W161" s="46">
        <f>IF(W140=0,V161,W140)</f>
        <v>0</v>
      </c>
      <c r="X161" s="46">
        <f>IF(X140=0,W161,X140)</f>
        <v>0</v>
      </c>
      <c r="Y161" s="46">
        <f>IF(Y140=0,X161,Y140)</f>
        <v>0</v>
      </c>
      <c r="Z161" s="46">
        <f>IF(Z140=0,Y161,Z140)</f>
        <v>0</v>
      </c>
      <c r="AA161" s="46">
        <f>IF(AA140=0,Z161,AA140)</f>
        <v>0</v>
      </c>
      <c r="AB161" s="46">
        <f>IF(AB140=0,AA161,AB140)</f>
        <v>0</v>
      </c>
      <c r="AC161" s="46">
        <f>IF(AC140=0,AB161,AC140)</f>
        <v>0</v>
      </c>
      <c r="AD161" s="46">
        <f>IF(AD140=0,AC161,AD140)</f>
        <v>0</v>
      </c>
      <c r="AE161" s="46">
        <f>IF(AE140=0,AD161,AE140)</f>
        <v>0</v>
      </c>
      <c r="AF161" s="46">
        <f>IF(AF140=0,AE161,AF140)</f>
        <v>0</v>
      </c>
      <c r="AG161" s="46">
        <f>IF(AG140=0,AF161,AG140)</f>
        <v>0</v>
      </c>
      <c r="AH161" s="46">
        <f>IF(AH140=0,AG161,AH140)</f>
        <v>0</v>
      </c>
      <c r="AI161" s="46">
        <f>IF(AI140=0,AH161,AI140)</f>
        <v>0</v>
      </c>
      <c r="AJ161" s="46">
        <f>IF(AJ140=0,AI161,AJ140)</f>
        <v>0</v>
      </c>
    </row>
    <row r="162" spans="2:39">
      <c r="B162" s="83" t="s">
        <v>81</v>
      </c>
      <c r="C162" s="83"/>
      <c r="D162" s="84" t="s">
        <v>70</v>
      </c>
      <c r="E162" s="46">
        <f t="shared" si="40"/>
        <v>0</v>
      </c>
      <c r="F162" s="46">
        <f>IF(F141=0,E162,F141)</f>
        <v>0</v>
      </c>
      <c r="G162" s="46">
        <f>IF(G141=0,F162,G141)</f>
        <v>0</v>
      </c>
      <c r="H162" s="46">
        <f>IF(H141=0,G162,H141)</f>
        <v>0</v>
      </c>
      <c r="I162" s="46">
        <f>IF(I141=0,H162,I141)</f>
        <v>0</v>
      </c>
      <c r="J162" s="46">
        <f>IF(J141=0,I162,J141)</f>
        <v>0</v>
      </c>
      <c r="K162" s="46">
        <f>IF(K141=0,J162,K141)</f>
        <v>0</v>
      </c>
      <c r="L162" s="46">
        <f>IF(L141=0,K162,L141)</f>
        <v>0</v>
      </c>
      <c r="M162" s="46">
        <f>IF(M141=0,L162,M141)</f>
        <v>0</v>
      </c>
      <c r="N162" s="46">
        <f>IF(N141=0,M162,N141)</f>
        <v>0</v>
      </c>
      <c r="O162" s="46">
        <f>IF(O141=0,N162,O141)</f>
        <v>0</v>
      </c>
      <c r="P162" s="46">
        <f>IF(P141=0,O162,P141)</f>
        <v>0</v>
      </c>
      <c r="Q162" s="46">
        <f>IF(Q141=0,P162,Q141)</f>
        <v>0</v>
      </c>
      <c r="R162" s="46">
        <f>IF(R141=0,Q162,R141)</f>
        <v>0</v>
      </c>
      <c r="S162" s="46">
        <f>IF(S141=0,R162,S141)</f>
        <v>0</v>
      </c>
      <c r="T162" s="46">
        <f>IF(T141=0,S162,T141)</f>
        <v>0</v>
      </c>
      <c r="U162" s="46">
        <f>IF(U141=0,T162,U141)</f>
        <v>0</v>
      </c>
      <c r="V162" s="46">
        <f>IF(V141=0,U162,V141)</f>
        <v>0</v>
      </c>
      <c r="W162" s="46">
        <f>IF(W141=0,V162,W141)</f>
        <v>0</v>
      </c>
      <c r="X162" s="46">
        <f>IF(X141=0,W162,X141)</f>
        <v>0</v>
      </c>
      <c r="Y162" s="46">
        <f>IF(Y141=0,X162,Y141)</f>
        <v>0</v>
      </c>
      <c r="Z162" s="46">
        <f>IF(Z141=0,Y162,Z141)</f>
        <v>0</v>
      </c>
      <c r="AA162" s="46">
        <f>IF(AA141=0,Z162,AA141)</f>
        <v>0</v>
      </c>
      <c r="AB162" s="46">
        <f>IF(AB141=0,AA162,AB141)</f>
        <v>0</v>
      </c>
      <c r="AC162" s="46">
        <f>IF(AC141=0,AB162,AC141)</f>
        <v>0</v>
      </c>
      <c r="AD162" s="46">
        <f>IF(AD141=0,AC162,AD141)</f>
        <v>0</v>
      </c>
      <c r="AE162" s="46">
        <f>IF(AE141=0,AD162,AE141)</f>
        <v>0</v>
      </c>
      <c r="AF162" s="46">
        <f>IF(AF141=0,AE162,AF141)</f>
        <v>0</v>
      </c>
      <c r="AG162" s="46">
        <f>IF(AG141=0,AF162,AG141)</f>
        <v>0</v>
      </c>
      <c r="AH162" s="46">
        <f>IF(AH141=0,AG162,AH141)</f>
        <v>0</v>
      </c>
      <c r="AI162" s="46">
        <f>IF(AI141=0,AH162,AI141)</f>
        <v>0</v>
      </c>
      <c r="AJ162" s="46">
        <f>IF(AJ141=0,AI162,AJ141)</f>
        <v>0</v>
      </c>
    </row>
    <row r="163" spans="2:39">
      <c r="B163" s="83" t="s">
        <v>82</v>
      </c>
      <c r="C163" s="83"/>
      <c r="D163" s="84" t="s">
        <v>70</v>
      </c>
      <c r="E163" s="46">
        <f t="shared" si="40"/>
        <v>18838.59</v>
      </c>
      <c r="F163" s="46">
        <f>IF(F142=0,E163,F142)</f>
        <v>18863.02</v>
      </c>
      <c r="G163" s="46">
        <f>IF(G142=0,F163,G142)</f>
        <v>18886.09</v>
      </c>
      <c r="H163" s="46">
        <f>IF(H142=0,G163,H142)</f>
        <v>18911</v>
      </c>
      <c r="I163" s="46">
        <f>IF(I142=0,H163,I142)</f>
        <v>18911</v>
      </c>
      <c r="J163" s="46">
        <f>IF(J142=0,I163,J142)</f>
        <v>18911</v>
      </c>
      <c r="K163" s="46">
        <f>IF(K142=0,J163,K142)</f>
        <v>18935.14</v>
      </c>
      <c r="L163" s="46">
        <f>IF(L142=0,K163,L142)</f>
        <v>18959.2</v>
      </c>
      <c r="M163" s="46">
        <f>IF(M142=0,L163,M142)</f>
        <v>18983.12</v>
      </c>
      <c r="N163" s="46">
        <f>IF(N142=0,M163,N142)</f>
        <v>19009</v>
      </c>
      <c r="O163" s="46">
        <f>IF(O142=0,N163,O142)</f>
        <v>19009</v>
      </c>
      <c r="P163" s="46">
        <f>IF(P142=0,O163,P142)</f>
        <v>19009</v>
      </c>
      <c r="Q163" s="46">
        <f>IF(Q142=0,P163,Q142)</f>
        <v>19031.099999999999</v>
      </c>
      <c r="R163" s="46">
        <f>IF(R142=0,Q163,R142)</f>
        <v>19055.41</v>
      </c>
      <c r="S163" s="46">
        <f>IF(S142=0,R163,S142)</f>
        <v>19079.59</v>
      </c>
      <c r="T163" s="46">
        <f>IF(T142=0,S163,T142)</f>
        <v>19102.580000000002</v>
      </c>
      <c r="U163" s="46">
        <f>IF(U142=0,T163,U142)</f>
        <v>19127.060000000001</v>
      </c>
      <c r="V163" s="46">
        <f>IF(V142=0,U163,V142)</f>
        <v>19152.150000000001</v>
      </c>
      <c r="W163" s="46">
        <f>IF(W142=0,V163,W142)</f>
        <v>19152.150000000001</v>
      </c>
      <c r="X163" s="46">
        <f>IF(X142=0,W163,X142)</f>
        <v>19152.150000000001</v>
      </c>
      <c r="Y163" s="46">
        <f>IF(Y142=0,X163,Y142)</f>
        <v>19175.34</v>
      </c>
      <c r="Z163" s="46">
        <f>IF(Z142=0,Y163,Z142)</f>
        <v>19199.45</v>
      </c>
      <c r="AA163" s="46">
        <f>IF(AA142=0,Z163,AA142)</f>
        <v>19223.3</v>
      </c>
      <c r="AB163" s="46">
        <f>IF(AB142=0,AA163,AB142)</f>
        <v>19244.189999999999</v>
      </c>
      <c r="AC163" s="46">
        <f>IF(AC142=0,AB163,AC142)</f>
        <v>19244.189999999999</v>
      </c>
      <c r="AD163" s="46">
        <f>IF(AD142=0,AC163,AD142)</f>
        <v>19244.189999999999</v>
      </c>
      <c r="AE163" s="46">
        <f>IF(AE142=0,AD163,AE142)</f>
        <v>19244.189999999999</v>
      </c>
      <c r="AF163" s="46">
        <f>IF(AF142=0,AE163,AF142)</f>
        <v>19266.560000000001</v>
      </c>
      <c r="AG163" s="46">
        <f>IF(AG142=0,AF163,AG142)</f>
        <v>19291.16</v>
      </c>
      <c r="AH163" s="46">
        <f>IF(AH142=0,AG163,AH142)</f>
        <v>19315.09</v>
      </c>
      <c r="AI163" s="46">
        <f>IF(AI142=0,AH163,AI142)</f>
        <v>19323.47</v>
      </c>
      <c r="AJ163" s="46">
        <f>IF(AJ142=0,AI163,AJ142)</f>
        <v>19323.47</v>
      </c>
    </row>
    <row r="164" spans="2:39">
      <c r="B164" s="83" t="s">
        <v>83</v>
      </c>
      <c r="C164" s="83"/>
      <c r="D164" s="84" t="s">
        <v>70</v>
      </c>
      <c r="E164" s="46">
        <f t="shared" si="40"/>
        <v>0</v>
      </c>
      <c r="F164" s="46">
        <f>IF(F143=0,E164,F143)</f>
        <v>0</v>
      </c>
      <c r="G164" s="46">
        <f>IF(G143=0,F164,G143)</f>
        <v>0</v>
      </c>
      <c r="H164" s="46">
        <f>IF(H143=0,G164,H143)</f>
        <v>0</v>
      </c>
      <c r="I164" s="46">
        <f>IF(I143=0,H164,I143)</f>
        <v>0</v>
      </c>
      <c r="J164" s="46">
        <f>IF(J143=0,I164,J143)</f>
        <v>0</v>
      </c>
      <c r="K164" s="46">
        <f>IF(K143=0,J164,K143)</f>
        <v>0</v>
      </c>
      <c r="L164" s="46">
        <f>IF(L143=0,K164,L143)</f>
        <v>0</v>
      </c>
      <c r="M164" s="46">
        <f>IF(M143=0,L164,M143)</f>
        <v>0</v>
      </c>
      <c r="N164" s="46">
        <f>IF(N143=0,M164,N143)</f>
        <v>0</v>
      </c>
      <c r="O164" s="46">
        <f>IF(O143=0,N164,O143)</f>
        <v>0</v>
      </c>
      <c r="P164" s="46">
        <f>IF(P143=0,O164,P143)</f>
        <v>0</v>
      </c>
      <c r="Q164" s="46">
        <f>IF(Q143=0,P164,Q143)</f>
        <v>0</v>
      </c>
      <c r="R164" s="46">
        <f>IF(R143=0,Q164,R143)</f>
        <v>0</v>
      </c>
      <c r="S164" s="46">
        <f>IF(S143=0,R164,S143)</f>
        <v>0</v>
      </c>
      <c r="T164" s="46">
        <f>IF(T143=0,S164,T143)</f>
        <v>0</v>
      </c>
      <c r="U164" s="46">
        <f>IF(U143=0,T164,U143)</f>
        <v>0</v>
      </c>
      <c r="V164" s="46">
        <f>IF(V143=0,U164,V143)</f>
        <v>0</v>
      </c>
      <c r="W164" s="46">
        <f>IF(W143=0,V164,W143)</f>
        <v>0</v>
      </c>
      <c r="X164" s="46">
        <f>IF(X143=0,W164,X143)</f>
        <v>0</v>
      </c>
      <c r="Y164" s="46">
        <f>IF(Y143=0,X164,Y143)</f>
        <v>0</v>
      </c>
      <c r="Z164" s="46">
        <f>IF(Z143=0,Y164,Z143)</f>
        <v>0</v>
      </c>
      <c r="AA164" s="46">
        <f>IF(AA143=0,Z164,AA143)</f>
        <v>0</v>
      </c>
      <c r="AB164" s="46">
        <f>IF(AB143=0,AA164,AB143)</f>
        <v>0</v>
      </c>
      <c r="AC164" s="46">
        <f>IF(AC143=0,AB164,AC143)</f>
        <v>0</v>
      </c>
      <c r="AD164" s="46">
        <f>IF(AD143=0,AC164,AD143)</f>
        <v>0</v>
      </c>
      <c r="AE164" s="46">
        <f>IF(AE143=0,AD164,AE143)</f>
        <v>0</v>
      </c>
      <c r="AF164" s="46">
        <f>IF(AF143=0,AE164,AF143)</f>
        <v>0</v>
      </c>
      <c r="AG164" s="46">
        <f>IF(AG143=0,AF164,AG143)</f>
        <v>0</v>
      </c>
      <c r="AH164" s="46">
        <f>IF(AH143=0,AG164,AH143)</f>
        <v>0</v>
      </c>
      <c r="AI164" s="46">
        <f>IF(AI143=0,AH164,AI143)</f>
        <v>0</v>
      </c>
      <c r="AJ164" s="46">
        <f>IF(AJ143=0,AI164,AJ143)</f>
        <v>0</v>
      </c>
    </row>
    <row r="165" spans="2:39">
      <c r="B165" s="83" t="s">
        <v>104</v>
      </c>
      <c r="C165" s="83"/>
      <c r="D165" s="84"/>
      <c r="E165" s="46">
        <f t="shared" si="40"/>
        <v>0</v>
      </c>
      <c r="F165" s="46">
        <f>IF(F144=0,E165,F144)</f>
        <v>0</v>
      </c>
      <c r="G165" s="46">
        <f>IF(G144=0,F165,G144)</f>
        <v>0</v>
      </c>
      <c r="H165" s="46">
        <f>IF(H144=0,G165,H144)</f>
        <v>0</v>
      </c>
      <c r="I165" s="46">
        <f>IF(I144=0,H165,I144)</f>
        <v>0</v>
      </c>
      <c r="J165" s="46">
        <f>IF(J144=0,I165,J144)</f>
        <v>0</v>
      </c>
      <c r="K165" s="46">
        <f>IF(K144=0,J165,K144)</f>
        <v>0</v>
      </c>
      <c r="L165" s="46">
        <f>IF(L144=0,K165,L144)</f>
        <v>0</v>
      </c>
      <c r="M165" s="46">
        <f>IF(M144=0,L165,M144)</f>
        <v>0</v>
      </c>
      <c r="N165" s="46">
        <f>IF(N144=0,M165,N144)</f>
        <v>0</v>
      </c>
      <c r="O165" s="46">
        <f>IF(O144=0,N165,O144)</f>
        <v>0</v>
      </c>
      <c r="P165" s="46">
        <f>IF(P144=0,O165,P144)</f>
        <v>0</v>
      </c>
      <c r="Q165" s="46">
        <f>IF(Q144=0,P165,Q144)</f>
        <v>0</v>
      </c>
      <c r="R165" s="46">
        <f>IF(R144=0,Q165,R144)</f>
        <v>0</v>
      </c>
      <c r="S165" s="46">
        <f>IF(S144=0,R165,S144)</f>
        <v>0</v>
      </c>
      <c r="T165" s="46">
        <f>IF(T144=0,S165,T144)</f>
        <v>0</v>
      </c>
      <c r="U165" s="46">
        <f>IF(U144=0,T165,U144)</f>
        <v>0</v>
      </c>
      <c r="V165" s="46">
        <f>IF(V144=0,U165,V144)</f>
        <v>0</v>
      </c>
      <c r="W165" s="46">
        <f>IF(W144=0,V165,W144)</f>
        <v>0</v>
      </c>
      <c r="X165" s="46">
        <f>IF(X144=0,W165,X144)</f>
        <v>0</v>
      </c>
      <c r="Y165" s="46">
        <f>IF(Y144=0,X165,Y144)</f>
        <v>0</v>
      </c>
      <c r="Z165" s="46">
        <f>IF(Z144=0,Y165,Z144)</f>
        <v>0</v>
      </c>
      <c r="AA165" s="46">
        <f>IF(AA144=0,Z165,AA144)</f>
        <v>0</v>
      </c>
      <c r="AB165" s="46">
        <f>IF(AB144=0,AA165,AB144)</f>
        <v>0</v>
      </c>
      <c r="AC165" s="46">
        <f>IF(AC144=0,AB165,AC144)</f>
        <v>0</v>
      </c>
      <c r="AD165" s="46">
        <f>IF(AD144=0,AC165,AD144)</f>
        <v>0</v>
      </c>
      <c r="AE165" s="46">
        <f>IF(AE144=0,AD165,AE144)</f>
        <v>0</v>
      </c>
      <c r="AF165" s="46">
        <f>IF(AF144=0,AE165,AF144)</f>
        <v>0</v>
      </c>
      <c r="AG165" s="46">
        <f>IF(AG144=0,AF165,AG144)</f>
        <v>0</v>
      </c>
      <c r="AH165" s="46">
        <f>IF(AH144=0,AG165,AH144)</f>
        <v>0</v>
      </c>
      <c r="AI165" s="46">
        <f>IF(AI144=0,AH165,AI144)</f>
        <v>0</v>
      </c>
      <c r="AJ165" s="46">
        <f>IF(AJ144=0,AI165,AJ144)</f>
        <v>0</v>
      </c>
    </row>
    <row r="166" spans="2:39">
      <c r="B166" s="83" t="s">
        <v>105</v>
      </c>
      <c r="C166" s="83"/>
      <c r="D166" s="84"/>
      <c r="E166" s="46">
        <v>125.67</v>
      </c>
      <c r="F166" s="46">
        <f>IF(F145=0,E166,F145)</f>
        <v>125.67</v>
      </c>
      <c r="G166" s="46">
        <f>IF(G145=0,F166,G145)</f>
        <v>125.67</v>
      </c>
      <c r="H166" s="46">
        <f>IF(H145=0,G166,H145)</f>
        <v>126.89</v>
      </c>
      <c r="I166" s="46">
        <f>IF(I145=0,H166,I145)</f>
        <v>126.89</v>
      </c>
      <c r="J166" s="46">
        <f>IF(J145=0,I166,J145)</f>
        <v>126.89</v>
      </c>
      <c r="K166" s="46">
        <f>IF(K145=0,J166,K145)</f>
        <v>126.89</v>
      </c>
      <c r="L166" s="46">
        <f>IF(L145=0,K166,L145)</f>
        <v>126.89</v>
      </c>
      <c r="M166" s="46">
        <f>IF(M145=0,L166,M145)</f>
        <v>126.89</v>
      </c>
      <c r="N166" s="46">
        <f>IF(N145=0,M166,N145)</f>
        <v>122.97</v>
      </c>
      <c r="O166" s="46">
        <f>IF(O145=0,N166,O145)</f>
        <v>122.97</v>
      </c>
      <c r="P166" s="46">
        <f>IF(P145=0,O166,P145)</f>
        <v>122.97</v>
      </c>
      <c r="Q166" s="46">
        <f>IF(Q145=0,P166,Q145)</f>
        <v>122.97</v>
      </c>
      <c r="R166" s="46">
        <f>IF(R145=0,Q166,R145)</f>
        <v>122.97</v>
      </c>
      <c r="S166" s="46">
        <f>IF(S145=0,R166,S145)</f>
        <v>122.97</v>
      </c>
      <c r="T166" s="46">
        <f>IF(T145=0,S166,T145)</f>
        <v>122.97</v>
      </c>
      <c r="U166" s="46">
        <f>IF(U145=0,T166,U145)</f>
        <v>122.97</v>
      </c>
      <c r="V166" s="46">
        <f>IF(V145=0,U166,V145)</f>
        <v>127.1</v>
      </c>
      <c r="W166" s="46">
        <f>IF(W145=0,V166,W145)</f>
        <v>127.1</v>
      </c>
      <c r="X166" s="46">
        <f>IF(X145=0,W166,X145)</f>
        <v>127.1</v>
      </c>
      <c r="Y166" s="46">
        <f>IF(Y145=0,X166,Y145)</f>
        <v>127.1</v>
      </c>
      <c r="Z166" s="46">
        <f>IF(Z145=0,Y166,Z145)</f>
        <v>127.1</v>
      </c>
      <c r="AA166" s="46">
        <f>IF(AA145=0,Z166,AA145)</f>
        <v>127.1</v>
      </c>
      <c r="AB166" s="46">
        <f>IF(AB145=0,AA166,AB145)</f>
        <v>128.44999999999999</v>
      </c>
      <c r="AC166" s="46">
        <f>IF(AC145=0,AB166,AC145)</f>
        <v>128.44999999999999</v>
      </c>
      <c r="AD166" s="46">
        <f>IF(AD145=0,AC166,AD145)</f>
        <v>128.44999999999999</v>
      </c>
      <c r="AE166" s="46">
        <f>IF(AE145=0,AD166,AE145)</f>
        <v>128.44999999999999</v>
      </c>
      <c r="AF166" s="46">
        <f>IF(AF145=0,AE166,AF145)</f>
        <v>128.44999999999999</v>
      </c>
      <c r="AG166" s="46">
        <f>IF(AG145=0,AF166,AG145)</f>
        <v>128.44999999999999</v>
      </c>
      <c r="AH166" s="46">
        <f>IF(AH145=0,AG166,AH145)</f>
        <v>128.44999999999999</v>
      </c>
      <c r="AI166" s="46">
        <f>IF(AI145=0,AH166,AI145)</f>
        <v>128.44999999999999</v>
      </c>
      <c r="AJ166" s="46">
        <f>IF(AJ145=0,AI166,AJ145)</f>
        <v>128.44999999999999</v>
      </c>
    </row>
    <row r="167" spans="2:39">
      <c r="B167" s="83" t="s">
        <v>106</v>
      </c>
      <c r="C167" s="83"/>
      <c r="D167" s="84"/>
      <c r="E167" s="46">
        <v>137.1</v>
      </c>
      <c r="F167" s="46">
        <f>IF(F146=0,E167,F146)</f>
        <v>137.1</v>
      </c>
      <c r="G167" s="46">
        <f>IF(G146=0,F167,G146)</f>
        <v>137.1</v>
      </c>
      <c r="H167" s="46">
        <f>IF(H146=0,G167,H146)</f>
        <v>138.4</v>
      </c>
      <c r="I167" s="46">
        <f>IF(I146=0,H167,I146)</f>
        <v>138.4</v>
      </c>
      <c r="J167" s="46">
        <f>IF(J146=0,I167,J146)</f>
        <v>138.4</v>
      </c>
      <c r="K167" s="46">
        <f>IF(K146=0,J167,K146)</f>
        <v>138.4</v>
      </c>
      <c r="L167" s="46">
        <f>IF(L146=0,K167,L146)</f>
        <v>138.4</v>
      </c>
      <c r="M167" s="46">
        <f>IF(M146=0,L167,M146)</f>
        <v>138.4</v>
      </c>
      <c r="N167" s="46">
        <f>IF(N146=0,M167,N146)</f>
        <v>138.5</v>
      </c>
      <c r="O167" s="46">
        <f>IF(O146=0,N167,O146)</f>
        <v>138.5</v>
      </c>
      <c r="P167" s="46">
        <f>IF(P146=0,O167,P146)</f>
        <v>138.5</v>
      </c>
      <c r="Q167" s="46">
        <f>IF(Q146=0,P167,Q146)</f>
        <v>138.5</v>
      </c>
      <c r="R167" s="46">
        <f>IF(R146=0,Q167,R146)</f>
        <v>138.5</v>
      </c>
      <c r="S167" s="46">
        <f>IF(S146=0,R167,S146)</f>
        <v>138.5</v>
      </c>
      <c r="T167" s="46">
        <f>IF(T146=0,S167,T146)</f>
        <v>138.5</v>
      </c>
      <c r="U167" s="46">
        <f>IF(U146=0,T167,U146)</f>
        <v>138.5</v>
      </c>
      <c r="V167" s="46">
        <f>IF(V146=0,U167,V146)</f>
        <v>138.69999999999999</v>
      </c>
      <c r="W167" s="46">
        <f>IF(W146=0,V167,W146)</f>
        <v>138.69999999999999</v>
      </c>
      <c r="X167" s="46">
        <f>IF(X146=0,W167,X146)</f>
        <v>138.69999999999999</v>
      </c>
      <c r="Y167" s="46">
        <f>IF(Y146=0,X167,Y146)</f>
        <v>138.69999999999999</v>
      </c>
      <c r="Z167" s="46">
        <f>IF(Z146=0,Y167,Z146)</f>
        <v>138.69999999999999</v>
      </c>
      <c r="AA167" s="46">
        <f>IF(AA146=0,Z167,AA146)</f>
        <v>138.69999999999999</v>
      </c>
      <c r="AB167" s="46">
        <f>IF(AB146=0,AA167,AB146)</f>
        <v>140.1</v>
      </c>
      <c r="AC167" s="46">
        <f>IF(AC146=0,AB167,AC146)</f>
        <v>140.1</v>
      </c>
      <c r="AD167" s="46">
        <f>IF(AD146=0,AC167,AD146)</f>
        <v>140.1</v>
      </c>
      <c r="AE167" s="46">
        <f>IF(AE146=0,AD167,AE146)</f>
        <v>140.1</v>
      </c>
      <c r="AF167" s="46">
        <f>IF(AF146=0,AE167,AF146)</f>
        <v>140.1</v>
      </c>
      <c r="AG167" s="46">
        <f>IF(AG146=0,AF167,AG146)</f>
        <v>140.1</v>
      </c>
      <c r="AH167" s="46">
        <f>IF(AH146=0,AG167,AH146)</f>
        <v>140.1</v>
      </c>
      <c r="AI167" s="46">
        <f>IF(AI146=0,AH167,AI146)</f>
        <v>140.1</v>
      </c>
      <c r="AJ167" s="46">
        <f>IF(AJ146=0,AI167,AJ146)</f>
        <v>140.1</v>
      </c>
    </row>
    <row r="168" spans="2:39"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2:39"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2:39">
      <c r="B170" s="101" t="s">
        <v>85</v>
      </c>
      <c r="C170" s="99"/>
      <c r="D170" s="103"/>
      <c r="E170" s="99">
        <v>31</v>
      </c>
      <c r="F170" s="99">
        <v>1</v>
      </c>
      <c r="G170" s="99">
        <v>2</v>
      </c>
      <c r="H170" s="99">
        <v>3</v>
      </c>
      <c r="I170" s="99">
        <v>4</v>
      </c>
      <c r="J170" s="99">
        <v>5</v>
      </c>
      <c r="K170" s="99">
        <v>6</v>
      </c>
      <c r="L170" s="99">
        <v>7</v>
      </c>
      <c r="M170" s="99">
        <v>8</v>
      </c>
      <c r="N170" s="99">
        <v>9</v>
      </c>
      <c r="O170" s="99">
        <v>10</v>
      </c>
      <c r="P170" s="99">
        <v>11</v>
      </c>
      <c r="Q170" s="99">
        <v>12</v>
      </c>
      <c r="R170" s="99">
        <v>13</v>
      </c>
      <c r="S170" s="99">
        <v>14</v>
      </c>
      <c r="T170" s="99">
        <v>15</v>
      </c>
      <c r="U170" s="99">
        <v>16</v>
      </c>
      <c r="V170" s="99">
        <v>17</v>
      </c>
      <c r="W170" s="99">
        <v>18</v>
      </c>
      <c r="X170" s="99">
        <v>19</v>
      </c>
      <c r="Y170" s="99">
        <v>20</v>
      </c>
      <c r="Z170" s="99">
        <v>21</v>
      </c>
      <c r="AA170" s="99">
        <v>22</v>
      </c>
      <c r="AB170" s="99">
        <v>23</v>
      </c>
      <c r="AC170" s="99">
        <v>24</v>
      </c>
      <c r="AD170" s="99">
        <v>25</v>
      </c>
      <c r="AE170" s="99">
        <v>26</v>
      </c>
      <c r="AF170" s="99">
        <v>27</v>
      </c>
      <c r="AG170" s="99">
        <v>28</v>
      </c>
      <c r="AH170" s="99">
        <v>29</v>
      </c>
      <c r="AI170" s="99">
        <v>30</v>
      </c>
      <c r="AJ170" s="99">
        <v>31</v>
      </c>
      <c r="AK170" s="100" t="s">
        <v>87</v>
      </c>
      <c r="AL170" s="97" t="s">
        <v>86</v>
      </c>
      <c r="AM170" s="104" t="s">
        <v>91</v>
      </c>
    </row>
    <row r="171" spans="2:39">
      <c r="B171" s="102"/>
      <c r="C171" s="98"/>
      <c r="D171" s="103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</row>
    <row r="172" spans="2:39">
      <c r="B172" s="83" t="s">
        <v>69</v>
      </c>
      <c r="C172" s="83"/>
      <c r="D172" s="84" t="s">
        <v>70</v>
      </c>
      <c r="E172" s="46"/>
      <c r="F172" s="46">
        <f t="shared" ref="F172:AJ180" si="41">F151-E151</f>
        <v>0</v>
      </c>
      <c r="G172" s="46">
        <f t="shared" si="41"/>
        <v>0</v>
      </c>
      <c r="H172" s="46">
        <f t="shared" si="41"/>
        <v>0</v>
      </c>
      <c r="I172" s="46">
        <f t="shared" si="41"/>
        <v>0</v>
      </c>
      <c r="J172" s="46">
        <f t="shared" si="41"/>
        <v>0</v>
      </c>
      <c r="K172" s="46">
        <f t="shared" si="41"/>
        <v>0</v>
      </c>
      <c r="L172" s="46">
        <f t="shared" si="41"/>
        <v>0</v>
      </c>
      <c r="M172" s="46">
        <f t="shared" si="41"/>
        <v>0</v>
      </c>
      <c r="N172" s="46">
        <f t="shared" si="41"/>
        <v>0</v>
      </c>
      <c r="O172" s="46">
        <f t="shared" si="41"/>
        <v>0</v>
      </c>
      <c r="P172" s="46">
        <f t="shared" si="41"/>
        <v>0</v>
      </c>
      <c r="Q172" s="46">
        <f t="shared" si="41"/>
        <v>0</v>
      </c>
      <c r="R172" s="46">
        <f t="shared" si="41"/>
        <v>0</v>
      </c>
      <c r="S172" s="46">
        <f t="shared" si="41"/>
        <v>0</v>
      </c>
      <c r="T172" s="46">
        <f t="shared" si="41"/>
        <v>0</v>
      </c>
      <c r="U172" s="46">
        <f t="shared" si="41"/>
        <v>0</v>
      </c>
      <c r="V172" s="46">
        <f t="shared" si="41"/>
        <v>1.9099999999998545</v>
      </c>
      <c r="W172" s="46">
        <f t="shared" si="41"/>
        <v>0</v>
      </c>
      <c r="X172" s="46">
        <f t="shared" si="41"/>
        <v>0</v>
      </c>
      <c r="Y172" s="46">
        <f t="shared" si="41"/>
        <v>0</v>
      </c>
      <c r="Z172" s="46">
        <f t="shared" si="41"/>
        <v>0</v>
      </c>
      <c r="AA172" s="46">
        <f t="shared" si="41"/>
        <v>0</v>
      </c>
      <c r="AB172" s="46">
        <f t="shared" si="41"/>
        <v>0.98999999999978172</v>
      </c>
      <c r="AC172" s="46">
        <f t="shared" si="41"/>
        <v>0</v>
      </c>
      <c r="AD172" s="46">
        <f t="shared" si="41"/>
        <v>0</v>
      </c>
      <c r="AE172" s="46">
        <f t="shared" si="41"/>
        <v>0</v>
      </c>
      <c r="AF172" s="46">
        <f t="shared" si="41"/>
        <v>14.940000000000509</v>
      </c>
      <c r="AG172" s="46">
        <f t="shared" si="41"/>
        <v>11.270000000000437</v>
      </c>
      <c r="AH172" s="46">
        <f t="shared" si="41"/>
        <v>0</v>
      </c>
      <c r="AI172" s="46">
        <f t="shared" si="41"/>
        <v>0</v>
      </c>
      <c r="AJ172" s="46">
        <f t="shared" si="41"/>
        <v>0</v>
      </c>
      <c r="AK172" s="46">
        <f>SUM(F172:T172)</f>
        <v>0</v>
      </c>
      <c r="AL172" s="46">
        <f>SUM(U172:AJ172)</f>
        <v>29.110000000000582</v>
      </c>
      <c r="AM172" s="46">
        <f>SUM(AK172:AL172)</f>
        <v>29.110000000000582</v>
      </c>
    </row>
    <row r="173" spans="2:39">
      <c r="B173" s="83" t="s">
        <v>71</v>
      </c>
      <c r="C173" s="83"/>
      <c r="D173" s="84" t="s">
        <v>70</v>
      </c>
      <c r="E173" s="46"/>
      <c r="F173" s="46">
        <f t="shared" si="41"/>
        <v>24.040000000000873</v>
      </c>
      <c r="G173" s="46">
        <f t="shared" si="41"/>
        <v>23.139999999999418</v>
      </c>
      <c r="H173" s="46">
        <f t="shared" si="41"/>
        <v>24.819999999999709</v>
      </c>
      <c r="I173" s="46">
        <f t="shared" si="41"/>
        <v>0</v>
      </c>
      <c r="J173" s="46">
        <f t="shared" si="41"/>
        <v>0</v>
      </c>
      <c r="K173" s="46">
        <f t="shared" si="41"/>
        <v>24.819999999999709</v>
      </c>
      <c r="L173" s="46">
        <f t="shared" si="41"/>
        <v>24.25</v>
      </c>
      <c r="M173" s="46">
        <f t="shared" si="41"/>
        <v>23.650000000001455</v>
      </c>
      <c r="N173" s="46">
        <f t="shared" si="41"/>
        <v>25.279999999998836</v>
      </c>
      <c r="O173" s="46">
        <f t="shared" si="41"/>
        <v>0</v>
      </c>
      <c r="P173" s="46">
        <f t="shared" si="41"/>
        <v>0</v>
      </c>
      <c r="Q173" s="46">
        <f t="shared" si="41"/>
        <v>22.759999999998399</v>
      </c>
      <c r="R173" s="46">
        <f t="shared" si="41"/>
        <v>24.530000000002474</v>
      </c>
      <c r="S173" s="46">
        <f t="shared" si="41"/>
        <v>24.469999999997526</v>
      </c>
      <c r="T173" s="46">
        <f t="shared" si="41"/>
        <v>22.820000000003347</v>
      </c>
      <c r="U173" s="46">
        <f t="shared" si="41"/>
        <v>23.929999999996653</v>
      </c>
      <c r="V173" s="46">
        <f t="shared" si="41"/>
        <v>24.700000000000728</v>
      </c>
      <c r="W173" s="46">
        <f t="shared" si="41"/>
        <v>0</v>
      </c>
      <c r="X173" s="46">
        <f t="shared" si="41"/>
        <v>0</v>
      </c>
      <c r="Y173" s="46">
        <f t="shared" si="41"/>
        <v>23.440000000002328</v>
      </c>
      <c r="Z173" s="46">
        <f t="shared" si="41"/>
        <v>24.009999999998399</v>
      </c>
      <c r="AA173" s="46">
        <f t="shared" si="41"/>
        <v>23.799999999999272</v>
      </c>
      <c r="AB173" s="46">
        <f t="shared" si="41"/>
        <v>16.450000000000728</v>
      </c>
      <c r="AC173" s="46">
        <f t="shared" si="41"/>
        <v>0</v>
      </c>
      <c r="AD173" s="46">
        <f t="shared" si="41"/>
        <v>0</v>
      </c>
      <c r="AE173" s="46">
        <f t="shared" si="41"/>
        <v>0</v>
      </c>
      <c r="AF173" s="46">
        <f t="shared" si="41"/>
        <v>10.779999999998836</v>
      </c>
      <c r="AG173" s="46">
        <f t="shared" si="41"/>
        <v>14.770000000000437</v>
      </c>
      <c r="AH173" s="46">
        <f t="shared" si="41"/>
        <v>23.950000000000728</v>
      </c>
      <c r="AI173" s="46">
        <f t="shared" si="41"/>
        <v>10.25</v>
      </c>
      <c r="AJ173" s="46">
        <f t="shared" si="41"/>
        <v>0</v>
      </c>
      <c r="AK173" s="46">
        <f t="shared" ref="AK173:AK185" si="42">SUM(F173:T173)</f>
        <v>264.58000000000175</v>
      </c>
      <c r="AL173" s="46">
        <f t="shared" ref="AL173:AL185" si="43">SUM(U173:AJ173)</f>
        <v>196.07999999999811</v>
      </c>
      <c r="AM173" s="46">
        <f t="shared" ref="AM173:AM185" si="44">SUM(AK173:AL173)</f>
        <v>460.65999999999985</v>
      </c>
    </row>
    <row r="174" spans="2:39">
      <c r="B174" s="83" t="s">
        <v>72</v>
      </c>
      <c r="C174" s="83"/>
      <c r="D174" s="84" t="s">
        <v>70</v>
      </c>
      <c r="E174" s="46"/>
      <c r="F174" s="46">
        <f t="shared" si="41"/>
        <v>24</v>
      </c>
      <c r="G174" s="46">
        <f t="shared" si="41"/>
        <v>22</v>
      </c>
      <c r="H174" s="46">
        <f t="shared" si="41"/>
        <v>25</v>
      </c>
      <c r="I174" s="46">
        <f t="shared" si="41"/>
        <v>0</v>
      </c>
      <c r="J174" s="46">
        <f t="shared" si="41"/>
        <v>0</v>
      </c>
      <c r="K174" s="46">
        <f t="shared" si="41"/>
        <v>24</v>
      </c>
      <c r="L174" s="46">
        <f t="shared" si="41"/>
        <v>23</v>
      </c>
      <c r="M174" s="46">
        <f t="shared" si="41"/>
        <v>24</v>
      </c>
      <c r="N174" s="46">
        <f t="shared" si="41"/>
        <v>24</v>
      </c>
      <c r="O174" s="46">
        <f t="shared" si="41"/>
        <v>0</v>
      </c>
      <c r="P174" s="46">
        <f t="shared" si="41"/>
        <v>0</v>
      </c>
      <c r="Q174" s="46">
        <f t="shared" si="41"/>
        <v>22</v>
      </c>
      <c r="R174" s="46">
        <f t="shared" si="41"/>
        <v>24</v>
      </c>
      <c r="S174" s="46">
        <f t="shared" si="41"/>
        <v>24</v>
      </c>
      <c r="T174" s="46">
        <f t="shared" si="41"/>
        <v>22</v>
      </c>
      <c r="U174" s="46">
        <f t="shared" si="41"/>
        <v>24</v>
      </c>
      <c r="V174" s="46">
        <f t="shared" si="41"/>
        <v>25</v>
      </c>
      <c r="W174" s="46">
        <f t="shared" si="41"/>
        <v>0</v>
      </c>
      <c r="X174" s="46">
        <f t="shared" si="41"/>
        <v>0</v>
      </c>
      <c r="Y174" s="46">
        <f t="shared" si="41"/>
        <v>24</v>
      </c>
      <c r="Z174" s="46">
        <f t="shared" si="41"/>
        <v>23</v>
      </c>
      <c r="AA174" s="46">
        <f t="shared" si="41"/>
        <v>24</v>
      </c>
      <c r="AB174" s="46">
        <f t="shared" si="41"/>
        <v>22</v>
      </c>
      <c r="AC174" s="46">
        <f t="shared" si="41"/>
        <v>0</v>
      </c>
      <c r="AD174" s="46">
        <f t="shared" si="41"/>
        <v>0</v>
      </c>
      <c r="AE174" s="46">
        <f t="shared" si="41"/>
        <v>0</v>
      </c>
      <c r="AF174" s="46">
        <f t="shared" si="41"/>
        <v>22</v>
      </c>
      <c r="AG174" s="46">
        <f t="shared" si="41"/>
        <v>24</v>
      </c>
      <c r="AH174" s="46">
        <f t="shared" si="41"/>
        <v>24</v>
      </c>
      <c r="AI174" s="46">
        <f t="shared" si="41"/>
        <v>12</v>
      </c>
      <c r="AJ174" s="46">
        <f t="shared" si="41"/>
        <v>0</v>
      </c>
      <c r="AK174" s="46">
        <f t="shared" si="42"/>
        <v>258</v>
      </c>
      <c r="AL174" s="46">
        <f t="shared" si="43"/>
        <v>224</v>
      </c>
      <c r="AM174" s="46">
        <f t="shared" si="44"/>
        <v>482</v>
      </c>
    </row>
    <row r="175" spans="2:39">
      <c r="B175" s="83" t="s">
        <v>73</v>
      </c>
      <c r="C175" s="83"/>
      <c r="D175" s="84" t="s">
        <v>70</v>
      </c>
      <c r="E175" s="46"/>
      <c r="F175" s="46">
        <f t="shared" si="41"/>
        <v>14</v>
      </c>
      <c r="G175" s="46">
        <f t="shared" si="41"/>
        <v>19</v>
      </c>
      <c r="H175" s="46">
        <f t="shared" si="41"/>
        <v>19</v>
      </c>
      <c r="I175" s="46">
        <f t="shared" si="41"/>
        <v>0</v>
      </c>
      <c r="J175" s="46">
        <f t="shared" si="41"/>
        <v>0</v>
      </c>
      <c r="K175" s="46">
        <f t="shared" si="41"/>
        <v>9</v>
      </c>
      <c r="L175" s="46">
        <f t="shared" si="41"/>
        <v>16</v>
      </c>
      <c r="M175" s="46">
        <f t="shared" si="41"/>
        <v>12</v>
      </c>
      <c r="N175" s="46">
        <f t="shared" si="41"/>
        <v>16</v>
      </c>
      <c r="O175" s="46">
        <f t="shared" si="41"/>
        <v>0</v>
      </c>
      <c r="P175" s="46">
        <f t="shared" si="41"/>
        <v>0</v>
      </c>
      <c r="Q175" s="46">
        <f t="shared" si="41"/>
        <v>10</v>
      </c>
      <c r="R175" s="46">
        <f t="shared" si="41"/>
        <v>13</v>
      </c>
      <c r="S175" s="46">
        <f t="shared" si="41"/>
        <v>16</v>
      </c>
      <c r="T175" s="46">
        <f t="shared" si="41"/>
        <v>13</v>
      </c>
      <c r="U175" s="46">
        <f t="shared" si="41"/>
        <v>14</v>
      </c>
      <c r="V175" s="46">
        <f t="shared" si="41"/>
        <v>13</v>
      </c>
      <c r="W175" s="46">
        <f t="shared" si="41"/>
        <v>0</v>
      </c>
      <c r="X175" s="46">
        <f t="shared" si="41"/>
        <v>0</v>
      </c>
      <c r="Y175" s="46">
        <f t="shared" si="41"/>
        <v>12</v>
      </c>
      <c r="Z175" s="46">
        <f t="shared" si="41"/>
        <v>20</v>
      </c>
      <c r="AA175" s="46">
        <f t="shared" si="41"/>
        <v>17</v>
      </c>
      <c r="AB175" s="46">
        <f t="shared" si="41"/>
        <v>2</v>
      </c>
      <c r="AC175" s="46">
        <f t="shared" si="41"/>
        <v>0</v>
      </c>
      <c r="AD175" s="46">
        <f t="shared" si="41"/>
        <v>0</v>
      </c>
      <c r="AE175" s="46">
        <f t="shared" si="41"/>
        <v>0</v>
      </c>
      <c r="AF175" s="46">
        <f t="shared" si="41"/>
        <v>9</v>
      </c>
      <c r="AG175" s="46">
        <f t="shared" si="41"/>
        <v>10</v>
      </c>
      <c r="AH175" s="46">
        <f t="shared" si="41"/>
        <v>19</v>
      </c>
      <c r="AI175" s="46">
        <f t="shared" si="41"/>
        <v>4</v>
      </c>
      <c r="AJ175" s="46">
        <f t="shared" si="41"/>
        <v>0</v>
      </c>
      <c r="AK175" s="46">
        <f t="shared" si="42"/>
        <v>157</v>
      </c>
      <c r="AL175" s="46">
        <f t="shared" si="43"/>
        <v>120</v>
      </c>
      <c r="AM175" s="46">
        <f t="shared" si="44"/>
        <v>277</v>
      </c>
    </row>
    <row r="176" spans="2:39">
      <c r="B176" s="83" t="s">
        <v>74</v>
      </c>
      <c r="C176" s="83"/>
      <c r="D176" s="84" t="s">
        <v>70</v>
      </c>
      <c r="E176" s="46"/>
      <c r="F176" s="46">
        <f t="shared" si="41"/>
        <v>12</v>
      </c>
      <c r="G176" s="46">
        <f t="shared" si="41"/>
        <v>19</v>
      </c>
      <c r="H176" s="46">
        <f t="shared" si="41"/>
        <v>14</v>
      </c>
      <c r="I176" s="46">
        <f t="shared" si="41"/>
        <v>0</v>
      </c>
      <c r="J176" s="46">
        <f t="shared" si="41"/>
        <v>0</v>
      </c>
      <c r="K176" s="46">
        <f t="shared" si="41"/>
        <v>5</v>
      </c>
      <c r="L176" s="46">
        <f t="shared" si="41"/>
        <v>15</v>
      </c>
      <c r="M176" s="46">
        <f t="shared" si="41"/>
        <v>11</v>
      </c>
      <c r="N176" s="46">
        <f t="shared" si="41"/>
        <v>15</v>
      </c>
      <c r="O176" s="46">
        <f t="shared" si="41"/>
        <v>0</v>
      </c>
      <c r="P176" s="46">
        <f t="shared" si="41"/>
        <v>0</v>
      </c>
      <c r="Q176" s="46">
        <f t="shared" si="41"/>
        <v>8</v>
      </c>
      <c r="R176" s="46">
        <f t="shared" si="41"/>
        <v>6</v>
      </c>
      <c r="S176" s="46">
        <f t="shared" si="41"/>
        <v>11</v>
      </c>
      <c r="T176" s="46">
        <f t="shared" si="41"/>
        <v>12</v>
      </c>
      <c r="U176" s="46">
        <f t="shared" si="41"/>
        <v>13</v>
      </c>
      <c r="V176" s="46">
        <f t="shared" si="41"/>
        <v>11</v>
      </c>
      <c r="W176" s="46">
        <f t="shared" si="41"/>
        <v>0</v>
      </c>
      <c r="X176" s="46">
        <f t="shared" si="41"/>
        <v>0</v>
      </c>
      <c r="Y176" s="46">
        <f t="shared" si="41"/>
        <v>9</v>
      </c>
      <c r="Z176" s="46">
        <f t="shared" si="41"/>
        <v>18</v>
      </c>
      <c r="AA176" s="46">
        <f t="shared" si="41"/>
        <v>13</v>
      </c>
      <c r="AB176" s="46">
        <f t="shared" si="41"/>
        <v>2</v>
      </c>
      <c r="AC176" s="46">
        <f t="shared" si="41"/>
        <v>0</v>
      </c>
      <c r="AD176" s="46">
        <f t="shared" si="41"/>
        <v>0</v>
      </c>
      <c r="AE176" s="46">
        <f t="shared" si="41"/>
        <v>0</v>
      </c>
      <c r="AF176" s="46">
        <f t="shared" si="41"/>
        <v>6</v>
      </c>
      <c r="AG176" s="46">
        <f t="shared" si="41"/>
        <v>6</v>
      </c>
      <c r="AH176" s="46">
        <f t="shared" si="41"/>
        <v>15</v>
      </c>
      <c r="AI176" s="46">
        <f t="shared" si="41"/>
        <v>3</v>
      </c>
      <c r="AJ176" s="46">
        <f t="shared" si="41"/>
        <v>0</v>
      </c>
      <c r="AK176" s="46">
        <f t="shared" si="42"/>
        <v>128</v>
      </c>
      <c r="AL176" s="46">
        <f t="shared" si="43"/>
        <v>96</v>
      </c>
      <c r="AM176" s="46">
        <f t="shared" si="44"/>
        <v>224</v>
      </c>
    </row>
    <row r="177" spans="2:39">
      <c r="B177" s="83" t="s">
        <v>75</v>
      </c>
      <c r="C177" s="83"/>
      <c r="D177" s="84" t="s">
        <v>70</v>
      </c>
      <c r="E177" s="46"/>
      <c r="F177" s="46">
        <f t="shared" si="41"/>
        <v>0</v>
      </c>
      <c r="G177" s="46">
        <f t="shared" si="41"/>
        <v>0</v>
      </c>
      <c r="H177" s="46">
        <f t="shared" si="41"/>
        <v>0</v>
      </c>
      <c r="I177" s="46">
        <f t="shared" si="41"/>
        <v>0</v>
      </c>
      <c r="J177" s="46">
        <f t="shared" si="41"/>
        <v>0</v>
      </c>
      <c r="K177" s="46">
        <f t="shared" si="41"/>
        <v>0</v>
      </c>
      <c r="L177" s="46">
        <f t="shared" si="41"/>
        <v>0</v>
      </c>
      <c r="M177" s="46">
        <f t="shared" si="41"/>
        <v>0</v>
      </c>
      <c r="N177" s="46">
        <f t="shared" si="41"/>
        <v>0</v>
      </c>
      <c r="O177" s="46">
        <f t="shared" si="41"/>
        <v>0</v>
      </c>
      <c r="P177" s="46">
        <f t="shared" si="41"/>
        <v>0</v>
      </c>
      <c r="Q177" s="46">
        <f t="shared" si="41"/>
        <v>0</v>
      </c>
      <c r="R177" s="46">
        <f t="shared" si="41"/>
        <v>0</v>
      </c>
      <c r="S177" s="46">
        <f t="shared" si="41"/>
        <v>0</v>
      </c>
      <c r="T177" s="46">
        <f t="shared" si="41"/>
        <v>0</v>
      </c>
      <c r="U177" s="46">
        <f t="shared" si="41"/>
        <v>0</v>
      </c>
      <c r="V177" s="46">
        <f t="shared" si="41"/>
        <v>0</v>
      </c>
      <c r="W177" s="46">
        <f t="shared" si="41"/>
        <v>0</v>
      </c>
      <c r="X177" s="46">
        <f t="shared" si="41"/>
        <v>0</v>
      </c>
      <c r="Y177" s="46">
        <f t="shared" si="41"/>
        <v>0</v>
      </c>
      <c r="Z177" s="46">
        <f t="shared" si="41"/>
        <v>0</v>
      </c>
      <c r="AA177" s="46">
        <f t="shared" si="41"/>
        <v>0</v>
      </c>
      <c r="AB177" s="46">
        <f t="shared" si="41"/>
        <v>0</v>
      </c>
      <c r="AC177" s="46">
        <f t="shared" si="41"/>
        <v>0</v>
      </c>
      <c r="AD177" s="46">
        <f t="shared" si="41"/>
        <v>0</v>
      </c>
      <c r="AE177" s="46">
        <f t="shared" si="41"/>
        <v>0</v>
      </c>
      <c r="AF177" s="46">
        <f t="shared" si="41"/>
        <v>0</v>
      </c>
      <c r="AG177" s="46">
        <f t="shared" si="41"/>
        <v>0</v>
      </c>
      <c r="AH177" s="46">
        <f t="shared" si="41"/>
        <v>0</v>
      </c>
      <c r="AI177" s="46">
        <f t="shared" si="41"/>
        <v>0</v>
      </c>
      <c r="AJ177" s="46">
        <f t="shared" si="41"/>
        <v>0</v>
      </c>
      <c r="AK177" s="46">
        <f t="shared" si="42"/>
        <v>0</v>
      </c>
      <c r="AL177" s="46">
        <f t="shared" si="43"/>
        <v>0</v>
      </c>
      <c r="AM177" s="46">
        <f t="shared" si="44"/>
        <v>0</v>
      </c>
    </row>
    <row r="178" spans="2:39">
      <c r="B178" s="83" t="s">
        <v>76</v>
      </c>
      <c r="C178" s="83"/>
      <c r="D178" s="84" t="s">
        <v>70</v>
      </c>
      <c r="E178" s="46"/>
      <c r="F178" s="46">
        <f t="shared" si="41"/>
        <v>0</v>
      </c>
      <c r="G178" s="46">
        <f t="shared" si="41"/>
        <v>0</v>
      </c>
      <c r="H178" s="46">
        <f t="shared" si="41"/>
        <v>0</v>
      </c>
      <c r="I178" s="46">
        <f t="shared" si="41"/>
        <v>0</v>
      </c>
      <c r="J178" s="46">
        <f t="shared" si="41"/>
        <v>0</v>
      </c>
      <c r="K178" s="46">
        <f t="shared" si="41"/>
        <v>0</v>
      </c>
      <c r="L178" s="46">
        <f t="shared" si="41"/>
        <v>0</v>
      </c>
      <c r="M178" s="46">
        <f t="shared" si="41"/>
        <v>0</v>
      </c>
      <c r="N178" s="46">
        <f t="shared" si="41"/>
        <v>0</v>
      </c>
      <c r="O178" s="46">
        <f t="shared" si="41"/>
        <v>0</v>
      </c>
      <c r="P178" s="46">
        <f t="shared" si="41"/>
        <v>0</v>
      </c>
      <c r="Q178" s="46">
        <f t="shared" si="41"/>
        <v>0</v>
      </c>
      <c r="R178" s="46">
        <f t="shared" si="41"/>
        <v>0</v>
      </c>
      <c r="S178" s="46">
        <f t="shared" si="41"/>
        <v>0</v>
      </c>
      <c r="T178" s="46">
        <f t="shared" si="41"/>
        <v>0</v>
      </c>
      <c r="U178" s="46">
        <f t="shared" si="41"/>
        <v>0</v>
      </c>
      <c r="V178" s="46">
        <f t="shared" si="41"/>
        <v>0</v>
      </c>
      <c r="W178" s="46">
        <f t="shared" si="41"/>
        <v>0</v>
      </c>
      <c r="X178" s="46">
        <f t="shared" si="41"/>
        <v>0</v>
      </c>
      <c r="Y178" s="46">
        <f t="shared" si="41"/>
        <v>0</v>
      </c>
      <c r="Z178" s="46">
        <f t="shared" si="41"/>
        <v>0</v>
      </c>
      <c r="AA178" s="46">
        <f t="shared" si="41"/>
        <v>0</v>
      </c>
      <c r="AB178" s="46">
        <f t="shared" si="41"/>
        <v>0</v>
      </c>
      <c r="AC178" s="46">
        <f t="shared" si="41"/>
        <v>0</v>
      </c>
      <c r="AD178" s="46">
        <f t="shared" si="41"/>
        <v>0</v>
      </c>
      <c r="AE178" s="46">
        <f t="shared" si="41"/>
        <v>0</v>
      </c>
      <c r="AF178" s="46">
        <f t="shared" si="41"/>
        <v>0</v>
      </c>
      <c r="AG178" s="46">
        <f t="shared" si="41"/>
        <v>0</v>
      </c>
      <c r="AH178" s="46">
        <f t="shared" si="41"/>
        <v>0</v>
      </c>
      <c r="AI178" s="46">
        <f t="shared" si="41"/>
        <v>0</v>
      </c>
      <c r="AJ178" s="46">
        <f t="shared" si="41"/>
        <v>0</v>
      </c>
      <c r="AK178" s="46">
        <f t="shared" si="42"/>
        <v>0</v>
      </c>
      <c r="AL178" s="46">
        <f t="shared" si="43"/>
        <v>0</v>
      </c>
      <c r="AM178" s="46">
        <f t="shared" si="44"/>
        <v>0</v>
      </c>
    </row>
    <row r="179" spans="2:39">
      <c r="B179" s="83" t="s">
        <v>77</v>
      </c>
      <c r="C179" s="83"/>
      <c r="D179" s="84" t="s">
        <v>70</v>
      </c>
      <c r="E179" s="46"/>
      <c r="F179" s="46">
        <f t="shared" si="41"/>
        <v>16</v>
      </c>
      <c r="G179" s="46">
        <f t="shared" si="41"/>
        <v>16</v>
      </c>
      <c r="H179" s="46">
        <f t="shared" si="41"/>
        <v>13</v>
      </c>
      <c r="I179" s="46">
        <f t="shared" si="41"/>
        <v>0</v>
      </c>
      <c r="J179" s="46">
        <f t="shared" si="41"/>
        <v>0</v>
      </c>
      <c r="K179" s="46">
        <f t="shared" si="41"/>
        <v>19</v>
      </c>
      <c r="L179" s="46">
        <f t="shared" si="41"/>
        <v>17</v>
      </c>
      <c r="M179" s="46">
        <f t="shared" si="41"/>
        <v>17</v>
      </c>
      <c r="N179" s="46">
        <f t="shared" si="41"/>
        <v>15</v>
      </c>
      <c r="O179" s="46">
        <f t="shared" si="41"/>
        <v>0</v>
      </c>
      <c r="P179" s="46">
        <f t="shared" si="41"/>
        <v>0</v>
      </c>
      <c r="Q179" s="46">
        <f t="shared" si="41"/>
        <v>16</v>
      </c>
      <c r="R179" s="46">
        <f t="shared" si="41"/>
        <v>19</v>
      </c>
      <c r="S179" s="46">
        <f t="shared" si="41"/>
        <v>22</v>
      </c>
      <c r="T179" s="46">
        <f t="shared" si="41"/>
        <v>16</v>
      </c>
      <c r="U179" s="46">
        <f t="shared" si="41"/>
        <v>18</v>
      </c>
      <c r="V179" s="46">
        <f t="shared" si="41"/>
        <v>17</v>
      </c>
      <c r="W179" s="46">
        <f t="shared" si="41"/>
        <v>0</v>
      </c>
      <c r="X179" s="46">
        <f t="shared" si="41"/>
        <v>0</v>
      </c>
      <c r="Y179" s="46">
        <f t="shared" si="41"/>
        <v>19</v>
      </c>
      <c r="Z179" s="46">
        <f t="shared" si="41"/>
        <v>17</v>
      </c>
      <c r="AA179" s="46">
        <f t="shared" si="41"/>
        <v>14</v>
      </c>
      <c r="AB179" s="46">
        <f t="shared" si="41"/>
        <v>12</v>
      </c>
      <c r="AC179" s="46">
        <f t="shared" si="41"/>
        <v>0</v>
      </c>
      <c r="AD179" s="46">
        <f t="shared" si="41"/>
        <v>0</v>
      </c>
      <c r="AE179" s="46">
        <f t="shared" si="41"/>
        <v>0</v>
      </c>
      <c r="AF179" s="46">
        <f t="shared" si="41"/>
        <v>13</v>
      </c>
      <c r="AG179" s="46">
        <f t="shared" si="41"/>
        <v>20</v>
      </c>
      <c r="AH179" s="46">
        <f t="shared" si="41"/>
        <v>20</v>
      </c>
      <c r="AI179" s="46">
        <f t="shared" si="41"/>
        <v>8</v>
      </c>
      <c r="AJ179" s="46">
        <f t="shared" si="41"/>
        <v>0</v>
      </c>
      <c r="AK179" s="46">
        <f t="shared" si="42"/>
        <v>186</v>
      </c>
      <c r="AL179" s="46">
        <f t="shared" si="43"/>
        <v>158</v>
      </c>
      <c r="AM179" s="46">
        <f t="shared" si="44"/>
        <v>344</v>
      </c>
    </row>
    <row r="180" spans="2:39">
      <c r="B180" s="83" t="s">
        <v>78</v>
      </c>
      <c r="C180" s="83"/>
      <c r="D180" s="84" t="s">
        <v>70</v>
      </c>
      <c r="E180" s="46"/>
      <c r="F180" s="46">
        <f t="shared" si="41"/>
        <v>18</v>
      </c>
      <c r="G180" s="46">
        <f t="shared" si="41"/>
        <v>15</v>
      </c>
      <c r="H180" s="46">
        <f t="shared" si="41"/>
        <v>16</v>
      </c>
      <c r="I180" s="46">
        <f t="shared" si="41"/>
        <v>0</v>
      </c>
      <c r="J180" s="46">
        <f t="shared" si="41"/>
        <v>0</v>
      </c>
      <c r="K180" s="46">
        <f t="shared" si="41"/>
        <v>15</v>
      </c>
      <c r="L180" s="46">
        <f t="shared" si="41"/>
        <v>17</v>
      </c>
      <c r="M180" s="46">
        <f t="shared" ref="M180:AJ185" si="45">M159-L159</f>
        <v>17</v>
      </c>
      <c r="N180" s="46">
        <f t="shared" si="45"/>
        <v>13</v>
      </c>
      <c r="O180" s="46">
        <f t="shared" si="45"/>
        <v>0</v>
      </c>
      <c r="P180" s="46">
        <f t="shared" si="45"/>
        <v>0</v>
      </c>
      <c r="Q180" s="46">
        <f t="shared" si="45"/>
        <v>19</v>
      </c>
      <c r="R180" s="46">
        <f t="shared" si="45"/>
        <v>20</v>
      </c>
      <c r="S180" s="46">
        <f t="shared" si="45"/>
        <v>20</v>
      </c>
      <c r="T180" s="46">
        <f t="shared" si="45"/>
        <v>17</v>
      </c>
      <c r="U180" s="46">
        <f t="shared" si="45"/>
        <v>17</v>
      </c>
      <c r="V180" s="46">
        <f t="shared" si="45"/>
        <v>13</v>
      </c>
      <c r="W180" s="46">
        <f t="shared" si="45"/>
        <v>0</v>
      </c>
      <c r="X180" s="46">
        <f t="shared" si="45"/>
        <v>0</v>
      </c>
      <c r="Y180" s="46">
        <f t="shared" si="45"/>
        <v>22</v>
      </c>
      <c r="Z180" s="46">
        <f t="shared" si="45"/>
        <v>18</v>
      </c>
      <c r="AA180" s="46">
        <f t="shared" si="45"/>
        <v>17</v>
      </c>
      <c r="AB180" s="46">
        <f t="shared" si="45"/>
        <v>7</v>
      </c>
      <c r="AC180" s="46">
        <f t="shared" si="45"/>
        <v>0</v>
      </c>
      <c r="AD180" s="46">
        <f t="shared" si="45"/>
        <v>0</v>
      </c>
      <c r="AE180" s="46">
        <f t="shared" si="45"/>
        <v>0</v>
      </c>
      <c r="AF180" s="46">
        <f t="shared" si="45"/>
        <v>18</v>
      </c>
      <c r="AG180" s="46">
        <f t="shared" si="45"/>
        <v>16</v>
      </c>
      <c r="AH180" s="46">
        <f t="shared" si="45"/>
        <v>15</v>
      </c>
      <c r="AI180" s="46">
        <f t="shared" si="45"/>
        <v>0</v>
      </c>
      <c r="AJ180" s="46">
        <f t="shared" si="45"/>
        <v>0</v>
      </c>
      <c r="AK180" s="46">
        <f t="shared" si="42"/>
        <v>187</v>
      </c>
      <c r="AL180" s="46">
        <f t="shared" si="43"/>
        <v>143</v>
      </c>
      <c r="AM180" s="46">
        <f t="shared" si="44"/>
        <v>330</v>
      </c>
    </row>
    <row r="181" spans="2:39">
      <c r="B181" s="83" t="s">
        <v>79</v>
      </c>
      <c r="C181" s="83"/>
      <c r="D181" s="84" t="s">
        <v>70</v>
      </c>
      <c r="E181" s="46"/>
      <c r="F181" s="46">
        <f t="shared" ref="F181:U185" si="46">F160-E160</f>
        <v>24.029999999998836</v>
      </c>
      <c r="G181" s="46">
        <f t="shared" si="46"/>
        <v>23.070000000003347</v>
      </c>
      <c r="H181" s="46">
        <f t="shared" si="46"/>
        <v>24.899999999997817</v>
      </c>
      <c r="I181" s="46">
        <f t="shared" si="46"/>
        <v>0</v>
      </c>
      <c r="J181" s="46">
        <f t="shared" si="46"/>
        <v>0</v>
      </c>
      <c r="K181" s="46">
        <f t="shared" si="46"/>
        <v>24.069999999999709</v>
      </c>
      <c r="L181" s="46">
        <f t="shared" si="46"/>
        <v>24</v>
      </c>
      <c r="M181" s="46">
        <f t="shared" si="46"/>
        <v>24</v>
      </c>
      <c r="N181" s="46">
        <f t="shared" si="46"/>
        <v>25.830000000001746</v>
      </c>
      <c r="O181" s="46">
        <f t="shared" si="46"/>
        <v>0</v>
      </c>
      <c r="P181" s="46">
        <f t="shared" si="46"/>
        <v>0</v>
      </c>
      <c r="Q181" s="46">
        <f t="shared" si="46"/>
        <v>22.099999999998545</v>
      </c>
      <c r="R181" s="46">
        <f t="shared" si="46"/>
        <v>24.31000000000131</v>
      </c>
      <c r="S181" s="46">
        <f t="shared" si="46"/>
        <v>24.200000000000728</v>
      </c>
      <c r="T181" s="46">
        <f t="shared" si="46"/>
        <v>22.989999999997963</v>
      </c>
      <c r="U181" s="46">
        <f t="shared" si="46"/>
        <v>24.479999999999563</v>
      </c>
      <c r="V181" s="46">
        <f t="shared" si="45"/>
        <v>24.920000000001892</v>
      </c>
      <c r="W181" s="46">
        <f t="shared" si="45"/>
        <v>0</v>
      </c>
      <c r="X181" s="46">
        <f t="shared" si="45"/>
        <v>0</v>
      </c>
      <c r="Y181" s="46">
        <f t="shared" si="45"/>
        <v>22.770000000000437</v>
      </c>
      <c r="Z181" s="46">
        <f t="shared" si="45"/>
        <v>24.169999999998254</v>
      </c>
      <c r="AA181" s="46">
        <f t="shared" si="45"/>
        <v>23.360000000000582</v>
      </c>
      <c r="AB181" s="46">
        <f t="shared" si="45"/>
        <v>17.650000000001455</v>
      </c>
      <c r="AC181" s="46">
        <f t="shared" si="45"/>
        <v>0</v>
      </c>
      <c r="AD181" s="46">
        <f t="shared" si="45"/>
        <v>0</v>
      </c>
      <c r="AE181" s="46">
        <f t="shared" si="45"/>
        <v>0</v>
      </c>
      <c r="AF181" s="46">
        <f t="shared" si="45"/>
        <v>21.299999999999272</v>
      </c>
      <c r="AG181" s="46">
        <f t="shared" si="45"/>
        <v>24.599999999998545</v>
      </c>
      <c r="AH181" s="46">
        <f t="shared" si="45"/>
        <v>24</v>
      </c>
      <c r="AI181" s="46">
        <f t="shared" si="45"/>
        <v>8</v>
      </c>
      <c r="AJ181" s="46">
        <f t="shared" si="45"/>
        <v>0</v>
      </c>
      <c r="AK181" s="46">
        <f t="shared" si="42"/>
        <v>263.5</v>
      </c>
      <c r="AL181" s="46">
        <f t="shared" si="43"/>
        <v>215.25</v>
      </c>
      <c r="AM181" s="46">
        <f t="shared" si="44"/>
        <v>478.75</v>
      </c>
    </row>
    <row r="182" spans="2:39">
      <c r="B182" s="83" t="s">
        <v>80</v>
      </c>
      <c r="C182" s="83"/>
      <c r="D182" s="84" t="s">
        <v>70</v>
      </c>
      <c r="E182" s="46"/>
      <c r="F182" s="46">
        <f t="shared" si="46"/>
        <v>0</v>
      </c>
      <c r="G182" s="46">
        <f t="shared" si="46"/>
        <v>0</v>
      </c>
      <c r="H182" s="46">
        <f t="shared" si="46"/>
        <v>0</v>
      </c>
      <c r="I182" s="46">
        <f t="shared" si="46"/>
        <v>0</v>
      </c>
      <c r="J182" s="46">
        <f t="shared" si="46"/>
        <v>0</v>
      </c>
      <c r="K182" s="46">
        <f t="shared" si="46"/>
        <v>0</v>
      </c>
      <c r="L182" s="46">
        <f t="shared" si="46"/>
        <v>0</v>
      </c>
      <c r="M182" s="46">
        <f t="shared" si="46"/>
        <v>0</v>
      </c>
      <c r="N182" s="46">
        <f t="shared" si="46"/>
        <v>0</v>
      </c>
      <c r="O182" s="46">
        <f t="shared" si="46"/>
        <v>0</v>
      </c>
      <c r="P182" s="46">
        <f t="shared" si="46"/>
        <v>0</v>
      </c>
      <c r="Q182" s="46">
        <f t="shared" si="46"/>
        <v>0</v>
      </c>
      <c r="R182" s="46">
        <f t="shared" si="46"/>
        <v>0</v>
      </c>
      <c r="S182" s="46">
        <f t="shared" si="46"/>
        <v>0</v>
      </c>
      <c r="T182" s="46">
        <f t="shared" si="46"/>
        <v>0</v>
      </c>
      <c r="U182" s="46">
        <f t="shared" si="46"/>
        <v>0</v>
      </c>
      <c r="V182" s="46">
        <f t="shared" si="45"/>
        <v>0</v>
      </c>
      <c r="W182" s="46">
        <f t="shared" si="45"/>
        <v>0</v>
      </c>
      <c r="X182" s="46">
        <f t="shared" si="45"/>
        <v>0</v>
      </c>
      <c r="Y182" s="46">
        <f t="shared" si="45"/>
        <v>0</v>
      </c>
      <c r="Z182" s="46">
        <f t="shared" si="45"/>
        <v>0</v>
      </c>
      <c r="AA182" s="46">
        <f t="shared" si="45"/>
        <v>0</v>
      </c>
      <c r="AB182" s="46">
        <f t="shared" si="45"/>
        <v>0</v>
      </c>
      <c r="AC182" s="46">
        <f t="shared" si="45"/>
        <v>0</v>
      </c>
      <c r="AD182" s="46">
        <f t="shared" si="45"/>
        <v>0</v>
      </c>
      <c r="AE182" s="46">
        <f t="shared" si="45"/>
        <v>0</v>
      </c>
      <c r="AF182" s="46">
        <f t="shared" si="45"/>
        <v>0</v>
      </c>
      <c r="AG182" s="46">
        <f t="shared" si="45"/>
        <v>0</v>
      </c>
      <c r="AH182" s="46">
        <f t="shared" si="45"/>
        <v>0</v>
      </c>
      <c r="AI182" s="46">
        <f t="shared" si="45"/>
        <v>0</v>
      </c>
      <c r="AJ182" s="46">
        <f t="shared" si="45"/>
        <v>0</v>
      </c>
      <c r="AK182" s="46">
        <f t="shared" si="42"/>
        <v>0</v>
      </c>
      <c r="AL182" s="46">
        <f t="shared" si="43"/>
        <v>0</v>
      </c>
      <c r="AM182" s="46">
        <f t="shared" si="44"/>
        <v>0</v>
      </c>
    </row>
    <row r="183" spans="2:39">
      <c r="B183" s="83" t="s">
        <v>81</v>
      </c>
      <c r="C183" s="83"/>
      <c r="D183" s="84" t="s">
        <v>70</v>
      </c>
      <c r="E183" s="46"/>
      <c r="F183" s="46">
        <f t="shared" si="46"/>
        <v>0</v>
      </c>
      <c r="G183" s="46">
        <f t="shared" si="46"/>
        <v>0</v>
      </c>
      <c r="H183" s="46">
        <f t="shared" si="46"/>
        <v>0</v>
      </c>
      <c r="I183" s="46">
        <f t="shared" si="46"/>
        <v>0</v>
      </c>
      <c r="J183" s="46">
        <f t="shared" si="46"/>
        <v>0</v>
      </c>
      <c r="K183" s="46">
        <f t="shared" si="46"/>
        <v>0</v>
      </c>
      <c r="L183" s="46">
        <f t="shared" si="46"/>
        <v>0</v>
      </c>
      <c r="M183" s="46">
        <f t="shared" si="46"/>
        <v>0</v>
      </c>
      <c r="N183" s="46">
        <f t="shared" si="46"/>
        <v>0</v>
      </c>
      <c r="O183" s="46">
        <f t="shared" si="46"/>
        <v>0</v>
      </c>
      <c r="P183" s="46">
        <f t="shared" si="46"/>
        <v>0</v>
      </c>
      <c r="Q183" s="46">
        <f t="shared" si="46"/>
        <v>0</v>
      </c>
      <c r="R183" s="46">
        <f t="shared" si="46"/>
        <v>0</v>
      </c>
      <c r="S183" s="46">
        <f t="shared" si="46"/>
        <v>0</v>
      </c>
      <c r="T183" s="46">
        <f t="shared" si="46"/>
        <v>0</v>
      </c>
      <c r="U183" s="46">
        <f t="shared" si="46"/>
        <v>0</v>
      </c>
      <c r="V183" s="46">
        <f t="shared" si="45"/>
        <v>0</v>
      </c>
      <c r="W183" s="46">
        <f t="shared" si="45"/>
        <v>0</v>
      </c>
      <c r="X183" s="46">
        <f t="shared" si="45"/>
        <v>0</v>
      </c>
      <c r="Y183" s="46">
        <f t="shared" si="45"/>
        <v>0</v>
      </c>
      <c r="Z183" s="46">
        <f t="shared" si="45"/>
        <v>0</v>
      </c>
      <c r="AA183" s="46">
        <f t="shared" si="45"/>
        <v>0</v>
      </c>
      <c r="AB183" s="46">
        <f t="shared" si="45"/>
        <v>0</v>
      </c>
      <c r="AC183" s="46">
        <f t="shared" si="45"/>
        <v>0</v>
      </c>
      <c r="AD183" s="46">
        <f t="shared" si="45"/>
        <v>0</v>
      </c>
      <c r="AE183" s="46">
        <f t="shared" si="45"/>
        <v>0</v>
      </c>
      <c r="AF183" s="46">
        <f t="shared" si="45"/>
        <v>0</v>
      </c>
      <c r="AG183" s="46">
        <f t="shared" si="45"/>
        <v>0</v>
      </c>
      <c r="AH183" s="46">
        <f t="shared" si="45"/>
        <v>0</v>
      </c>
      <c r="AI183" s="46">
        <f t="shared" si="45"/>
        <v>0</v>
      </c>
      <c r="AJ183" s="46">
        <f t="shared" si="45"/>
        <v>0</v>
      </c>
      <c r="AK183" s="46">
        <f t="shared" si="42"/>
        <v>0</v>
      </c>
      <c r="AL183" s="46">
        <f t="shared" si="43"/>
        <v>0</v>
      </c>
      <c r="AM183" s="46">
        <f t="shared" si="44"/>
        <v>0</v>
      </c>
    </row>
    <row r="184" spans="2:39">
      <c r="B184" s="83" t="s">
        <v>82</v>
      </c>
      <c r="C184" s="83"/>
      <c r="D184" s="84" t="s">
        <v>70</v>
      </c>
      <c r="E184" s="46"/>
      <c r="F184" s="46">
        <f t="shared" si="46"/>
        <v>24.430000000000291</v>
      </c>
      <c r="G184" s="46">
        <f t="shared" si="46"/>
        <v>23.069999999999709</v>
      </c>
      <c r="H184" s="46">
        <f t="shared" si="46"/>
        <v>24.909999999999854</v>
      </c>
      <c r="I184" s="46">
        <f t="shared" si="46"/>
        <v>0</v>
      </c>
      <c r="J184" s="46">
        <f t="shared" si="46"/>
        <v>0</v>
      </c>
      <c r="K184" s="46">
        <f t="shared" si="46"/>
        <v>24.139999999999418</v>
      </c>
      <c r="L184" s="46">
        <f t="shared" si="46"/>
        <v>24.06000000000131</v>
      </c>
      <c r="M184" s="46">
        <f t="shared" si="46"/>
        <v>23.919999999998254</v>
      </c>
      <c r="N184" s="46">
        <f t="shared" si="46"/>
        <v>25.880000000001019</v>
      </c>
      <c r="O184" s="46">
        <f t="shared" si="46"/>
        <v>0</v>
      </c>
      <c r="P184" s="46">
        <f t="shared" si="46"/>
        <v>0</v>
      </c>
      <c r="Q184" s="46">
        <f t="shared" si="46"/>
        <v>22.099999999998545</v>
      </c>
      <c r="R184" s="46">
        <f t="shared" si="46"/>
        <v>24.31000000000131</v>
      </c>
      <c r="S184" s="46">
        <f t="shared" si="46"/>
        <v>24.180000000000291</v>
      </c>
      <c r="T184" s="46">
        <f t="shared" si="46"/>
        <v>22.990000000001601</v>
      </c>
      <c r="U184" s="46">
        <f t="shared" si="46"/>
        <v>24.479999999999563</v>
      </c>
      <c r="V184" s="46">
        <f t="shared" si="45"/>
        <v>25.090000000000146</v>
      </c>
      <c r="W184" s="46">
        <f t="shared" si="45"/>
        <v>0</v>
      </c>
      <c r="X184" s="46">
        <f t="shared" si="45"/>
        <v>0</v>
      </c>
      <c r="Y184" s="46">
        <f t="shared" si="45"/>
        <v>23.18999999999869</v>
      </c>
      <c r="Z184" s="46">
        <f t="shared" si="45"/>
        <v>24.110000000000582</v>
      </c>
      <c r="AA184" s="46">
        <f t="shared" si="45"/>
        <v>23.849999999998545</v>
      </c>
      <c r="AB184" s="46">
        <f t="shared" si="45"/>
        <v>20.889999999999418</v>
      </c>
      <c r="AC184" s="46">
        <f t="shared" si="45"/>
        <v>0</v>
      </c>
      <c r="AD184" s="46">
        <f t="shared" si="45"/>
        <v>0</v>
      </c>
      <c r="AE184" s="46">
        <f t="shared" si="45"/>
        <v>0</v>
      </c>
      <c r="AF184" s="46">
        <f t="shared" si="45"/>
        <v>22.370000000002619</v>
      </c>
      <c r="AG184" s="46">
        <f t="shared" si="45"/>
        <v>24.599999999998545</v>
      </c>
      <c r="AH184" s="46">
        <f t="shared" si="45"/>
        <v>23.930000000000291</v>
      </c>
      <c r="AI184" s="46">
        <f t="shared" si="45"/>
        <v>8.3800000000010186</v>
      </c>
      <c r="AJ184" s="46">
        <f t="shared" si="45"/>
        <v>0</v>
      </c>
      <c r="AK184" s="46">
        <f t="shared" si="42"/>
        <v>263.9900000000016</v>
      </c>
      <c r="AL184" s="46">
        <f t="shared" si="43"/>
        <v>220.88999999999942</v>
      </c>
      <c r="AM184" s="46">
        <f t="shared" si="44"/>
        <v>484.88000000000102</v>
      </c>
    </row>
    <row r="185" spans="2:39">
      <c r="B185" s="83" t="s">
        <v>83</v>
      </c>
      <c r="C185" s="83"/>
      <c r="D185" s="84" t="s">
        <v>70</v>
      </c>
      <c r="E185" s="46"/>
      <c r="F185" s="46">
        <f t="shared" si="46"/>
        <v>0</v>
      </c>
      <c r="G185" s="46">
        <f t="shared" si="46"/>
        <v>0</v>
      </c>
      <c r="H185" s="46">
        <f t="shared" si="46"/>
        <v>0</v>
      </c>
      <c r="I185" s="46">
        <f t="shared" si="46"/>
        <v>0</v>
      </c>
      <c r="J185" s="46">
        <f t="shared" si="46"/>
        <v>0</v>
      </c>
      <c r="K185" s="46">
        <f t="shared" si="46"/>
        <v>0</v>
      </c>
      <c r="L185" s="46">
        <f t="shared" si="46"/>
        <v>0</v>
      </c>
      <c r="M185" s="46">
        <f t="shared" si="46"/>
        <v>0</v>
      </c>
      <c r="N185" s="46">
        <f t="shared" si="46"/>
        <v>0</v>
      </c>
      <c r="O185" s="46">
        <f t="shared" si="46"/>
        <v>0</v>
      </c>
      <c r="P185" s="46">
        <f t="shared" si="46"/>
        <v>0</v>
      </c>
      <c r="Q185" s="46">
        <f t="shared" si="46"/>
        <v>0</v>
      </c>
      <c r="R185" s="46">
        <f t="shared" si="46"/>
        <v>0</v>
      </c>
      <c r="S185" s="46">
        <f t="shared" si="46"/>
        <v>0</v>
      </c>
      <c r="T185" s="46">
        <f t="shared" si="46"/>
        <v>0</v>
      </c>
      <c r="U185" s="46">
        <f t="shared" si="46"/>
        <v>0</v>
      </c>
      <c r="V185" s="46">
        <f t="shared" si="45"/>
        <v>0</v>
      </c>
      <c r="W185" s="46">
        <f t="shared" si="45"/>
        <v>0</v>
      </c>
      <c r="X185" s="46">
        <f t="shared" si="45"/>
        <v>0</v>
      </c>
      <c r="Y185" s="46">
        <f t="shared" si="45"/>
        <v>0</v>
      </c>
      <c r="Z185" s="46">
        <f t="shared" si="45"/>
        <v>0</v>
      </c>
      <c r="AA185" s="46">
        <f t="shared" si="45"/>
        <v>0</v>
      </c>
      <c r="AB185" s="46">
        <f t="shared" si="45"/>
        <v>0</v>
      </c>
      <c r="AC185" s="46">
        <f t="shared" si="45"/>
        <v>0</v>
      </c>
      <c r="AD185" s="46">
        <f t="shared" si="45"/>
        <v>0</v>
      </c>
      <c r="AE185" s="46">
        <f t="shared" si="45"/>
        <v>0</v>
      </c>
      <c r="AF185" s="46">
        <f t="shared" si="45"/>
        <v>0</v>
      </c>
      <c r="AG185" s="46">
        <f t="shared" si="45"/>
        <v>0</v>
      </c>
      <c r="AH185" s="46">
        <f t="shared" si="45"/>
        <v>0</v>
      </c>
      <c r="AI185" s="46">
        <f t="shared" si="45"/>
        <v>0</v>
      </c>
      <c r="AJ185" s="46">
        <f t="shared" si="45"/>
        <v>0</v>
      </c>
      <c r="AK185" s="46">
        <f t="shared" si="42"/>
        <v>0</v>
      </c>
      <c r="AL185" s="46">
        <f t="shared" si="43"/>
        <v>0</v>
      </c>
      <c r="AM185" s="46">
        <f t="shared" si="44"/>
        <v>0</v>
      </c>
    </row>
    <row r="186" spans="2:39">
      <c r="B186" s="83" t="s">
        <v>104</v>
      </c>
      <c r="C186" s="83"/>
      <c r="D186" s="84"/>
      <c r="E186" s="46"/>
      <c r="F186" s="46">
        <f t="shared" ref="F186:F188" si="47">F165-E165</f>
        <v>0</v>
      </c>
      <c r="G186" s="46">
        <f t="shared" ref="G186:G188" si="48">G165-F165</f>
        <v>0</v>
      </c>
      <c r="H186" s="46">
        <f t="shared" ref="H186:H188" si="49">H165-G165</f>
        <v>0</v>
      </c>
      <c r="I186" s="46">
        <f t="shared" ref="I186:I188" si="50">I165-H165</f>
        <v>0</v>
      </c>
      <c r="J186" s="46">
        <f t="shared" ref="J186:J188" si="51">J165-I165</f>
        <v>0</v>
      </c>
      <c r="K186" s="46">
        <f t="shared" ref="K186:K188" si="52">K165-J165</f>
        <v>0</v>
      </c>
      <c r="L186" s="46">
        <f t="shared" ref="L186:L188" si="53">L165-K165</f>
        <v>0</v>
      </c>
      <c r="M186" s="46">
        <f t="shared" ref="M186:M188" si="54">M165-L165</f>
        <v>0</v>
      </c>
      <c r="N186" s="46">
        <f t="shared" ref="N186:N188" si="55">N165-M165</f>
        <v>0</v>
      </c>
      <c r="O186" s="46">
        <f t="shared" ref="O186:O188" si="56">O165-N165</f>
        <v>0</v>
      </c>
      <c r="P186" s="46">
        <f t="shared" ref="P186:P188" si="57">P165-O165</f>
        <v>0</v>
      </c>
      <c r="Q186" s="46">
        <f t="shared" ref="Q186:Q188" si="58">Q165-P165</f>
        <v>0</v>
      </c>
      <c r="R186" s="46">
        <f t="shared" ref="R186:R188" si="59">R165-Q165</f>
        <v>0</v>
      </c>
      <c r="S186" s="46">
        <f t="shared" ref="S186:S188" si="60">S165-R165</f>
        <v>0</v>
      </c>
      <c r="T186" s="46">
        <f t="shared" ref="T186:T188" si="61">T165-S165</f>
        <v>0</v>
      </c>
      <c r="U186" s="46">
        <f t="shared" ref="U186:U188" si="62">U165-T165</f>
        <v>0</v>
      </c>
      <c r="V186" s="46">
        <f t="shared" ref="V186:V188" si="63">V165-U165</f>
        <v>0</v>
      </c>
      <c r="W186" s="46">
        <f t="shared" ref="W186:W188" si="64">W165-V165</f>
        <v>0</v>
      </c>
      <c r="X186" s="46">
        <f t="shared" ref="X186:X188" si="65">X165-W165</f>
        <v>0</v>
      </c>
      <c r="Y186" s="46">
        <f t="shared" ref="Y186:Y188" si="66">Y165-X165</f>
        <v>0</v>
      </c>
      <c r="Z186" s="46">
        <f t="shared" ref="Z186:Z188" si="67">Z165-Y165</f>
        <v>0</v>
      </c>
      <c r="AA186" s="46">
        <f t="shared" ref="AA186:AA188" si="68">AA165-Z165</f>
        <v>0</v>
      </c>
      <c r="AB186" s="46">
        <f t="shared" ref="AB186:AB188" si="69">AB165-AA165</f>
        <v>0</v>
      </c>
      <c r="AC186" s="46">
        <f t="shared" ref="AC186:AC188" si="70">AC165-AB165</f>
        <v>0</v>
      </c>
      <c r="AD186" s="46">
        <f t="shared" ref="AD186:AD188" si="71">AD165-AC165</f>
        <v>0</v>
      </c>
      <c r="AE186" s="46">
        <f t="shared" ref="AE186:AE188" si="72">AE165-AD165</f>
        <v>0</v>
      </c>
      <c r="AF186" s="46">
        <f t="shared" ref="AF186:AF188" si="73">AF165-AE165</f>
        <v>0</v>
      </c>
      <c r="AG186" s="46">
        <f t="shared" ref="AG186:AG188" si="74">AG165-AF165</f>
        <v>0</v>
      </c>
      <c r="AH186" s="46">
        <f t="shared" ref="AH186:AH188" si="75">AH165-AG165</f>
        <v>0</v>
      </c>
      <c r="AI186" s="46">
        <f t="shared" ref="AI186:AI188" si="76">AI165-AH165</f>
        <v>0</v>
      </c>
      <c r="AJ186" s="46">
        <f t="shared" ref="AJ186:AJ188" si="77">AJ165-AI165</f>
        <v>0</v>
      </c>
      <c r="AK186" s="46">
        <f t="shared" ref="AK186:AK188" si="78">SUM(F186:T186)</f>
        <v>0</v>
      </c>
      <c r="AL186" s="46">
        <f t="shared" ref="AL186:AL188" si="79">SUM(U186:AJ186)</f>
        <v>0</v>
      </c>
      <c r="AM186" s="46">
        <f t="shared" ref="AM186:AM188" si="80">SUM(AK186:AL186)</f>
        <v>0</v>
      </c>
    </row>
    <row r="187" spans="2:39">
      <c r="B187" s="83" t="s">
        <v>105</v>
      </c>
      <c r="C187" s="83"/>
      <c r="D187" s="84"/>
      <c r="E187" s="46"/>
      <c r="F187" s="46">
        <f t="shared" si="47"/>
        <v>0</v>
      </c>
      <c r="G187" s="46">
        <f t="shared" si="48"/>
        <v>0</v>
      </c>
      <c r="H187" s="46">
        <f t="shared" si="49"/>
        <v>1.2199999999999989</v>
      </c>
      <c r="I187" s="46">
        <f t="shared" si="50"/>
        <v>0</v>
      </c>
      <c r="J187" s="46">
        <f t="shared" si="51"/>
        <v>0</v>
      </c>
      <c r="K187" s="46">
        <f t="shared" si="52"/>
        <v>0</v>
      </c>
      <c r="L187" s="46">
        <f t="shared" si="53"/>
        <v>0</v>
      </c>
      <c r="M187" s="46">
        <f t="shared" si="54"/>
        <v>0</v>
      </c>
      <c r="N187" s="46">
        <f t="shared" si="55"/>
        <v>-3.9200000000000017</v>
      </c>
      <c r="O187" s="46">
        <f t="shared" si="56"/>
        <v>0</v>
      </c>
      <c r="P187" s="46">
        <f t="shared" si="57"/>
        <v>0</v>
      </c>
      <c r="Q187" s="46">
        <f t="shared" si="58"/>
        <v>0</v>
      </c>
      <c r="R187" s="46">
        <f t="shared" si="59"/>
        <v>0</v>
      </c>
      <c r="S187" s="46">
        <f t="shared" si="60"/>
        <v>0</v>
      </c>
      <c r="T187" s="46">
        <f t="shared" si="61"/>
        <v>0</v>
      </c>
      <c r="U187" s="46">
        <f t="shared" si="62"/>
        <v>0</v>
      </c>
      <c r="V187" s="46">
        <f t="shared" si="63"/>
        <v>4.1299999999999955</v>
      </c>
      <c r="W187" s="46">
        <f t="shared" si="64"/>
        <v>0</v>
      </c>
      <c r="X187" s="46">
        <f t="shared" si="65"/>
        <v>0</v>
      </c>
      <c r="Y187" s="46">
        <f t="shared" si="66"/>
        <v>0</v>
      </c>
      <c r="Z187" s="46">
        <f t="shared" si="67"/>
        <v>0</v>
      </c>
      <c r="AA187" s="46">
        <f t="shared" si="68"/>
        <v>0</v>
      </c>
      <c r="AB187" s="46">
        <f t="shared" si="69"/>
        <v>1.3499999999999943</v>
      </c>
      <c r="AC187" s="46">
        <f t="shared" si="70"/>
        <v>0</v>
      </c>
      <c r="AD187" s="46">
        <f t="shared" si="71"/>
        <v>0</v>
      </c>
      <c r="AE187" s="46">
        <f t="shared" si="72"/>
        <v>0</v>
      </c>
      <c r="AF187" s="46">
        <f t="shared" si="73"/>
        <v>0</v>
      </c>
      <c r="AG187" s="46">
        <f t="shared" si="74"/>
        <v>0</v>
      </c>
      <c r="AH187" s="46">
        <f t="shared" si="75"/>
        <v>0</v>
      </c>
      <c r="AI187" s="46">
        <f t="shared" si="76"/>
        <v>0</v>
      </c>
      <c r="AJ187" s="46">
        <f t="shared" si="77"/>
        <v>0</v>
      </c>
      <c r="AK187" s="46">
        <f t="shared" si="78"/>
        <v>-2.7000000000000028</v>
      </c>
      <c r="AL187" s="46">
        <f t="shared" si="79"/>
        <v>5.4799999999999898</v>
      </c>
      <c r="AM187" s="46">
        <f t="shared" si="80"/>
        <v>2.7799999999999869</v>
      </c>
    </row>
    <row r="188" spans="2:39">
      <c r="B188" s="83" t="s">
        <v>106</v>
      </c>
      <c r="C188" s="83"/>
      <c r="D188" s="84"/>
      <c r="E188" s="46"/>
      <c r="F188" s="46">
        <f t="shared" si="47"/>
        <v>0</v>
      </c>
      <c r="G188" s="46">
        <f t="shared" si="48"/>
        <v>0</v>
      </c>
      <c r="H188" s="46">
        <f t="shared" si="49"/>
        <v>1.3000000000000114</v>
      </c>
      <c r="I188" s="46">
        <f t="shared" si="50"/>
        <v>0</v>
      </c>
      <c r="J188" s="46">
        <f t="shared" si="51"/>
        <v>0</v>
      </c>
      <c r="K188" s="46">
        <f t="shared" si="52"/>
        <v>0</v>
      </c>
      <c r="L188" s="46">
        <f t="shared" si="53"/>
        <v>0</v>
      </c>
      <c r="M188" s="46">
        <f t="shared" si="54"/>
        <v>0</v>
      </c>
      <c r="N188" s="46">
        <f t="shared" si="55"/>
        <v>9.9999999999994316E-2</v>
      </c>
      <c r="O188" s="46">
        <f t="shared" si="56"/>
        <v>0</v>
      </c>
      <c r="P188" s="46">
        <f t="shared" si="57"/>
        <v>0</v>
      </c>
      <c r="Q188" s="46">
        <f t="shared" si="58"/>
        <v>0</v>
      </c>
      <c r="R188" s="46">
        <f t="shared" si="59"/>
        <v>0</v>
      </c>
      <c r="S188" s="46">
        <f t="shared" si="60"/>
        <v>0</v>
      </c>
      <c r="T188" s="46">
        <f t="shared" si="61"/>
        <v>0</v>
      </c>
      <c r="U188" s="46">
        <f t="shared" si="62"/>
        <v>0</v>
      </c>
      <c r="V188" s="46">
        <f t="shared" si="63"/>
        <v>0.19999999999998863</v>
      </c>
      <c r="W188" s="46">
        <f t="shared" si="64"/>
        <v>0</v>
      </c>
      <c r="X188" s="46">
        <f t="shared" si="65"/>
        <v>0</v>
      </c>
      <c r="Y188" s="46">
        <f t="shared" si="66"/>
        <v>0</v>
      </c>
      <c r="Z188" s="46">
        <f t="shared" si="67"/>
        <v>0</v>
      </c>
      <c r="AA188" s="46">
        <f t="shared" si="68"/>
        <v>0</v>
      </c>
      <c r="AB188" s="46">
        <f t="shared" si="69"/>
        <v>1.4000000000000057</v>
      </c>
      <c r="AC188" s="46">
        <f t="shared" si="70"/>
        <v>0</v>
      </c>
      <c r="AD188" s="46">
        <f t="shared" si="71"/>
        <v>0</v>
      </c>
      <c r="AE188" s="46">
        <f t="shared" si="72"/>
        <v>0</v>
      </c>
      <c r="AF188" s="46">
        <f t="shared" si="73"/>
        <v>0</v>
      </c>
      <c r="AG188" s="46">
        <f t="shared" si="74"/>
        <v>0</v>
      </c>
      <c r="AH188" s="46">
        <f t="shared" si="75"/>
        <v>0</v>
      </c>
      <c r="AI188" s="46">
        <f t="shared" si="76"/>
        <v>0</v>
      </c>
      <c r="AJ188" s="46">
        <f t="shared" si="77"/>
        <v>0</v>
      </c>
      <c r="AK188" s="46">
        <f t="shared" si="78"/>
        <v>1.4000000000000057</v>
      </c>
      <c r="AL188" s="46">
        <f t="shared" si="79"/>
        <v>1.5999999999999943</v>
      </c>
      <c r="AM188" s="46">
        <f t="shared" si="80"/>
        <v>3</v>
      </c>
    </row>
    <row r="189" spans="2:39" outlineLevel="2"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2:39" outlineLevel="2"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2:39" outlineLevel="2"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2:39" outlineLevel="2"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2:28" outlineLevel="2"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2:28" outlineLevel="2"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2:28" outlineLevel="2"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2:28" outlineLevel="2"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2:28" outlineLevel="2"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2:28" outlineLevel="2"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2:28" outlineLevel="2"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2:28" outlineLevel="2"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2:28" outlineLevel="2"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2:28" outlineLevel="2"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2:28" outlineLevel="2"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2:28" outlineLevel="2"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2:28" outlineLevel="2"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2:28" outlineLevel="2"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2:28" outlineLevel="2"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2:28" outlineLevel="2"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2:28" outlineLevel="2"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2:28"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2:28"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2:28"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2:28"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2:28"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2:28"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2:28"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2:28"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2:28"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2:28"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2:28"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2:28"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2:28"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2:28"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2:28"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2:28"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2:28"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2:28"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2:28"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2:28"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2:28"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2:28"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2:28"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2:28"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2:28"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2:28"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2:28"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2:28"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2:28"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2:28"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2:28"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2:28"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2:28"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2:28"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2:28"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2:28"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2:28"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2:28"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2:28"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2:28"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2:28"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2:28"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2:28"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2:28"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2:28"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2:28"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2:28"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2:28"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2:28"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2:28"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2:28"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2:28"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2:28"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2:28"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2:28"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2:28"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2:28"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2:28"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2:28"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2:28"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2:28"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2:28"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2:28"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2:28"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2:28"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2:28"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2:28"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2:28"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2:28"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2:28"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2:28"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2:28"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2:28"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2:28"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2:28"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2:28"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2:28"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2:28"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2:28"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2:28"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2:28"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2:28"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2:28"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2:28"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2:28"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2:28"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2:28"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2:28"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2:28"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2:28"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2:28"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2:28"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2:28"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2:28"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2:28"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2:28"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2:28"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2:28"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2:28"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2:28"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2:28"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2:28"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2:28"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2:28"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2:28"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2:28"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2:28"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2:28"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2:28"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2:28"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2:28"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2:28"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2:28"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2:28"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2:28"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2:28"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2:28"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2:28"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2:28"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2:28"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2:28"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2:28"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2:28"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2:28"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2:28"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2:28"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2:28"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2:28"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2:28"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2:28"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2:28"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2:28"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2:28"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2:28"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2:28"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2:28"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2:28"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2:28"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2:28"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2:28"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2:28"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2:28"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2:28"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2:28"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2:28"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2:28"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2:28"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2:28"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2:28"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2:28"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2:28"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2:28"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2:28"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2:28"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2:28"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2:28"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2:28"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2:28"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2:28"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2:28"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2:28"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2:28"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2:28"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2:28"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2:28"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2:28"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2:28"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2:28"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2:28"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2:28"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2:28"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2:28"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2:28"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2:28"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2:28"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2:28"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2:28"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2:28"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2:28"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2:28"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2:28"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2:28"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2:28"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2:28"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2:28"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2:28"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2:28"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2:28"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2:28"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2:28"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2:28"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2:28"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2:28"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2:28"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2:28"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2:28"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2:28"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2:28"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2:28"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2:28"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2:28"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2:28"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2:28"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2:28"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2:28"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2:28"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2:28"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2:28"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2:28"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2:28"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2:28"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2:28"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2:28"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2:28"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2:28"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2:28"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2:28"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2:28"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2:28"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2:28"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2:28"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2:28"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2:28"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2:28"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2:28"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2:28"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2:28"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2:28"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2:28"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2:28"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2:28"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2:28"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2:28"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2:28"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2:28"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2:28"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2:28"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2:28"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2:28"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2:28"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2:28"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2:28"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2:28"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2:28"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2:28"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2:28"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2:28"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2:28"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2:28"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2:28"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2:28"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2:28"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2:28"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2:28"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2:28"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2:28"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2:28"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2:28"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2:28"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2:28"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2:28"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2:28"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2:28"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2:28"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2:28"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2:28"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2:28"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2:28"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2:28"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2:28"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2:28"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2:28"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2:28"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2:28"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2:28"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2:28"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2:28"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2:28"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2:28"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2:28"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2:28"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2:28"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2:28"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2:28"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2:28"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2:28"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2:28"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2:28"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2:28"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2:28"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2:28"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2:28"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2:28"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2:28"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2:28"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2:28"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2:28"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2:28"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2:28"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2:28"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2:28"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2:28"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2:28"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2:28"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2:28"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2:28"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2:28"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2:28"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2:28"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2:28"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2:28"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2:28"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2:28"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2:28"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2:28"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2:28"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2:28"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2:28"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2:28"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2:28"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2:28"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2:28"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2:28"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2:28"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2:28"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2:28"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2:28"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2:28"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2:28"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2:28"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2:28"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2:28"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2:28"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2:28"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2:28"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2:28"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2:28"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2:28"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2:28"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2:28"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2:28"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2:28"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2:28"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2:28"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2:28"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2:28"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2:28"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2:28"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2:28"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2:28"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2:28"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2:28"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2:28"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2:28"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2:28"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2:28"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2:28"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2:28"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2:28"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2:28"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2:28"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2:28"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2:28"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2:28"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2:28"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2:28"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2:28"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2:28"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2:28"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2:28"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2:28"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2:28"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2:28"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2:28"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2:28"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2:28"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2:28"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2:28"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2:28"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2:28"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2:28"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2:28"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2:28"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2:28"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2:28"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2:28"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2:28"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2:28"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2:28"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2:28"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2:28"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2:28"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2:28"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2:28"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2:28"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2:28"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2:28"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2:28"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2:28"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2:28"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2:28"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2:28"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2:28"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2:28"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2:28"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2:28"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2:28"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2:28"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2:28"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2:28"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2:28"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2:28"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2:28"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2:28"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2:28"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2:28"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2:28"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2:28"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2:28"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2:28"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2:28"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2:28"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2:28"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2:28"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2:28"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2:28"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2:28"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2:28"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2:28"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2:28"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2:28"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2:28"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2:28"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2:28"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2:28"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2:28"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2:28"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2:28"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2:28"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2:28"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2:28"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2:28"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2:28"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2:28"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2:28"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2:28"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2:28"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2:28"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2:28"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2:28"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2:28"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2:28"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2:28">
      <c r="B662" s="16"/>
      <c r="C662" s="16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</sheetData>
  <mergeCells count="108">
    <mergeCell ref="B128:B129"/>
    <mergeCell ref="C128:C129"/>
    <mergeCell ref="D128:D129"/>
    <mergeCell ref="E128:E129"/>
    <mergeCell ref="F128:F129"/>
    <mergeCell ref="G128:G129"/>
    <mergeCell ref="Y128:Y129"/>
    <mergeCell ref="N128:N129"/>
    <mergeCell ref="O128:O129"/>
    <mergeCell ref="P128:P129"/>
    <mergeCell ref="Q128:Q129"/>
    <mergeCell ref="R128:R129"/>
    <mergeCell ref="S128:S129"/>
    <mergeCell ref="H128:H129"/>
    <mergeCell ref="I128:I129"/>
    <mergeCell ref="J128:J129"/>
    <mergeCell ref="K128:K129"/>
    <mergeCell ref="L128:L129"/>
    <mergeCell ref="M128:M129"/>
    <mergeCell ref="J149:J150"/>
    <mergeCell ref="K149:K150"/>
    <mergeCell ref="L149:L150"/>
    <mergeCell ref="AF128:AF129"/>
    <mergeCell ref="AG128:AG129"/>
    <mergeCell ref="AH128:AH129"/>
    <mergeCell ref="AI128:AI129"/>
    <mergeCell ref="AJ128:AJ129"/>
    <mergeCell ref="B149:B150"/>
    <mergeCell ref="C149:C150"/>
    <mergeCell ref="D149:D150"/>
    <mergeCell ref="E149:E150"/>
    <mergeCell ref="F149:F150"/>
    <mergeCell ref="Z128:Z129"/>
    <mergeCell ref="AA128:AA129"/>
    <mergeCell ref="AB128:AB129"/>
    <mergeCell ref="AC128:AC129"/>
    <mergeCell ref="AD128:AD129"/>
    <mergeCell ref="AE128:AE129"/>
    <mergeCell ref="T128:T129"/>
    <mergeCell ref="U128:U129"/>
    <mergeCell ref="V128:V129"/>
    <mergeCell ref="W128:W129"/>
    <mergeCell ref="X128:X129"/>
    <mergeCell ref="AH149:AH150"/>
    <mergeCell ref="AI149:AI150"/>
    <mergeCell ref="AJ149:AJ150"/>
    <mergeCell ref="Y149:Y150"/>
    <mergeCell ref="Z149:Z150"/>
    <mergeCell ref="AA149:AA150"/>
    <mergeCell ref="AB149:AB150"/>
    <mergeCell ref="AC149:AC150"/>
    <mergeCell ref="AD149:AD150"/>
    <mergeCell ref="B170:B171"/>
    <mergeCell ref="C170:C171"/>
    <mergeCell ref="D170:D171"/>
    <mergeCell ref="E170:E171"/>
    <mergeCell ref="F170:F171"/>
    <mergeCell ref="G170:G171"/>
    <mergeCell ref="AE149:AE150"/>
    <mergeCell ref="AF149:AF150"/>
    <mergeCell ref="AG149:AG150"/>
    <mergeCell ref="S149:S150"/>
    <mergeCell ref="T149:T150"/>
    <mergeCell ref="U149:U150"/>
    <mergeCell ref="V149:V150"/>
    <mergeCell ref="W149:W150"/>
    <mergeCell ref="X149:X150"/>
    <mergeCell ref="M149:M150"/>
    <mergeCell ref="N149:N150"/>
    <mergeCell ref="O149:O150"/>
    <mergeCell ref="P149:P150"/>
    <mergeCell ref="Q149:Q150"/>
    <mergeCell ref="R149:R150"/>
    <mergeCell ref="G149:G150"/>
    <mergeCell ref="H149:H150"/>
    <mergeCell ref="I149:I150"/>
    <mergeCell ref="N170:N171"/>
    <mergeCell ref="O170:O171"/>
    <mergeCell ref="P170:P171"/>
    <mergeCell ref="Q170:Q171"/>
    <mergeCell ref="R170:R171"/>
    <mergeCell ref="S170:S171"/>
    <mergeCell ref="H170:H171"/>
    <mergeCell ref="I170:I171"/>
    <mergeCell ref="J170:J171"/>
    <mergeCell ref="K170:K171"/>
    <mergeCell ref="L170:L171"/>
    <mergeCell ref="M170:M171"/>
    <mergeCell ref="Z170:Z171"/>
    <mergeCell ref="AA170:AA171"/>
    <mergeCell ref="AB170:AB171"/>
    <mergeCell ref="AC170:AC171"/>
    <mergeCell ref="AD170:AD171"/>
    <mergeCell ref="AE170:AE171"/>
    <mergeCell ref="T170:T171"/>
    <mergeCell ref="U170:U171"/>
    <mergeCell ref="V170:V171"/>
    <mergeCell ref="W170:W171"/>
    <mergeCell ref="X170:X171"/>
    <mergeCell ref="Y170:Y171"/>
    <mergeCell ref="AL170:AL171"/>
    <mergeCell ref="AM170:AM171"/>
    <mergeCell ref="AF170:AF171"/>
    <mergeCell ref="AG170:AG171"/>
    <mergeCell ref="AH170:AH171"/>
    <mergeCell ref="AI170:AI171"/>
    <mergeCell ref="AJ170:AJ171"/>
    <mergeCell ref="AK170:AK171"/>
  </mergeCells>
  <conditionalFormatting sqref="F84:AJ84">
    <cfRule type="dataBar" priority="21">
      <dataBar>
        <cfvo type="min" val="0"/>
        <cfvo type="max" val="0"/>
        <color rgb="FF638EC6"/>
      </dataBar>
    </cfRule>
  </conditionalFormatting>
  <conditionalFormatting sqref="F101:AJ104">
    <cfRule type="cellIs" dxfId="2" priority="18" operator="equal">
      <formula>3</formula>
    </cfRule>
    <cfRule type="cellIs" dxfId="1" priority="19" operator="equal">
      <formula>2</formula>
    </cfRule>
    <cfRule type="cellIs" dxfId="0" priority="20" operator="equal">
      <formula>1</formula>
    </cfRule>
  </conditionalFormatting>
  <conditionalFormatting sqref="F83:AJ83">
    <cfRule type="dataBar" priority="17">
      <dataBar>
        <cfvo type="min" val="0"/>
        <cfvo type="max" val="0"/>
        <color rgb="FF638EC6"/>
      </dataBar>
    </cfRule>
  </conditionalFormatting>
  <conditionalFormatting sqref="F75:AJ75">
    <cfRule type="dataBar" priority="4">
      <dataBar>
        <cfvo type="min" val="0"/>
        <cfvo type="max" val="0"/>
        <color rgb="FF63C384"/>
      </dataBar>
    </cfRule>
  </conditionalFormatting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61"/>
  <sheetViews>
    <sheetView zoomScale="70" zoomScaleNormal="70" workbookViewId="0">
      <pane xSplit="3" ySplit="4" topLeftCell="D125" activePane="bottomRight" state="frozen"/>
      <selection pane="topRight" activeCell="D1" sqref="D1"/>
      <selection pane="bottomLeft" activeCell="A5" sqref="A5"/>
      <selection pane="bottomRight" activeCell="E129" sqref="E129:E145"/>
    </sheetView>
  </sheetViews>
  <sheetFormatPr defaultColWidth="9.140625" defaultRowHeight="15" outlineLevelRow="3"/>
  <cols>
    <col min="1" max="1" width="9.140625" style="1"/>
    <col min="2" max="2" width="61.85546875" style="14" customWidth="1"/>
    <col min="3" max="3" width="15.5703125" style="14" customWidth="1"/>
    <col min="4" max="4" width="20.7109375" style="15" customWidth="1"/>
    <col min="5" max="5" width="22.140625" style="15" customWidth="1"/>
    <col min="6" max="17" width="20.7109375" style="15" customWidth="1"/>
    <col min="18" max="18" width="17.7109375" style="15" customWidth="1"/>
    <col min="19" max="21" width="17.7109375" style="14" customWidth="1"/>
    <col min="22" max="37" width="17.7109375" style="1" customWidth="1"/>
    <col min="38" max="38" width="12.5703125" style="1" bestFit="1" customWidth="1"/>
    <col min="39" max="16384" width="9.140625" style="1"/>
  </cols>
  <sheetData>
    <row r="1" spans="2:36" outlineLevel="1">
      <c r="B1" s="16"/>
      <c r="C1" s="16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2:36" outlineLevel="1">
      <c r="B2" s="43" t="s">
        <v>35</v>
      </c>
      <c r="C2" s="43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36" outlineLevel="1">
      <c r="B3" s="16"/>
      <c r="C3" s="16"/>
      <c r="D3" s="20"/>
      <c r="E3" s="20"/>
      <c r="F3" s="80" t="s">
        <v>58</v>
      </c>
      <c r="G3" s="80" t="s">
        <v>59</v>
      </c>
      <c r="H3" s="80" t="s">
        <v>60</v>
      </c>
      <c r="I3" s="80" t="s">
        <v>61</v>
      </c>
      <c r="J3" s="80" t="s">
        <v>55</v>
      </c>
      <c r="K3" s="80" t="s">
        <v>56</v>
      </c>
      <c r="L3" s="80" t="s">
        <v>57</v>
      </c>
      <c r="M3" s="80" t="s">
        <v>58</v>
      </c>
      <c r="N3" s="80" t="s">
        <v>59</v>
      </c>
      <c r="O3" s="80" t="s">
        <v>60</v>
      </c>
      <c r="P3" s="80" t="s">
        <v>61</v>
      </c>
      <c r="Q3" s="80" t="s">
        <v>55</v>
      </c>
      <c r="R3" s="80" t="s">
        <v>56</v>
      </c>
      <c r="S3" s="80" t="s">
        <v>57</v>
      </c>
      <c r="T3" s="80" t="s">
        <v>58</v>
      </c>
      <c r="U3" s="80" t="s">
        <v>59</v>
      </c>
      <c r="V3" s="80" t="s">
        <v>60</v>
      </c>
      <c r="W3" s="80" t="s">
        <v>61</v>
      </c>
      <c r="X3" s="80" t="s">
        <v>55</v>
      </c>
      <c r="Y3" s="80" t="s">
        <v>56</v>
      </c>
      <c r="Z3" s="80" t="s">
        <v>57</v>
      </c>
      <c r="AA3" s="80" t="s">
        <v>58</v>
      </c>
      <c r="AB3" s="80" t="s">
        <v>59</v>
      </c>
      <c r="AC3" s="80" t="s">
        <v>60</v>
      </c>
      <c r="AD3" s="80" t="s">
        <v>61</v>
      </c>
      <c r="AE3" s="80" t="s">
        <v>55</v>
      </c>
      <c r="AF3" s="80" t="s">
        <v>56</v>
      </c>
      <c r="AG3" s="80" t="s">
        <v>57</v>
      </c>
      <c r="AH3" s="80" t="s">
        <v>58</v>
      </c>
      <c r="AI3" s="80" t="s">
        <v>59</v>
      </c>
      <c r="AJ3" s="80" t="s">
        <v>60</v>
      </c>
    </row>
    <row r="4" spans="2:36" outlineLevel="1">
      <c r="B4" s="44" t="s">
        <v>1</v>
      </c>
      <c r="C4" s="44" t="s">
        <v>18</v>
      </c>
      <c r="D4" s="45" t="s">
        <v>0</v>
      </c>
      <c r="E4" s="45">
        <v>31</v>
      </c>
      <c r="F4" s="45">
        <v>1</v>
      </c>
      <c r="G4" s="45">
        <v>2</v>
      </c>
      <c r="H4" s="45">
        <v>3</v>
      </c>
      <c r="I4" s="45">
        <v>4</v>
      </c>
      <c r="J4" s="45">
        <v>5</v>
      </c>
      <c r="K4" s="45">
        <v>6</v>
      </c>
      <c r="L4" s="45">
        <v>7</v>
      </c>
      <c r="M4" s="45">
        <v>8</v>
      </c>
      <c r="N4" s="45">
        <v>9</v>
      </c>
      <c r="O4" s="45">
        <v>10</v>
      </c>
      <c r="P4" s="45">
        <v>11</v>
      </c>
      <c r="Q4" s="45">
        <v>12</v>
      </c>
      <c r="R4" s="45">
        <v>13</v>
      </c>
      <c r="S4" s="45">
        <v>14</v>
      </c>
      <c r="T4" s="45">
        <v>15</v>
      </c>
      <c r="U4" s="45">
        <v>16</v>
      </c>
      <c r="V4" s="45">
        <v>17</v>
      </c>
      <c r="W4" s="45">
        <v>18</v>
      </c>
      <c r="X4" s="45">
        <v>19</v>
      </c>
      <c r="Y4" s="45">
        <v>20</v>
      </c>
      <c r="Z4" s="45">
        <v>21</v>
      </c>
      <c r="AA4" s="45">
        <v>22</v>
      </c>
      <c r="AB4" s="45">
        <v>23</v>
      </c>
      <c r="AC4" s="45">
        <v>24</v>
      </c>
      <c r="AD4" s="45">
        <v>25</v>
      </c>
      <c r="AE4" s="45">
        <v>26</v>
      </c>
      <c r="AF4" s="45">
        <v>27</v>
      </c>
      <c r="AG4" s="45">
        <v>28</v>
      </c>
      <c r="AH4" s="45">
        <v>29</v>
      </c>
      <c r="AI4" s="45">
        <v>30</v>
      </c>
      <c r="AJ4" s="45">
        <v>31</v>
      </c>
    </row>
    <row r="5" spans="2:36" outlineLevel="1">
      <c r="B5" s="34" t="str">
        <f>'STEAM &amp; GAS BALANCE'!$B$3</f>
        <v xml:space="preserve">PLANT STEAM HEADER </v>
      </c>
      <c r="C5" s="34"/>
      <c r="D5" s="46"/>
      <c r="E5" s="47">
        <f>'APRIL 2020'!AJ12</f>
        <v>12194435</v>
      </c>
      <c r="F5" s="47">
        <v>0</v>
      </c>
      <c r="G5" s="47">
        <v>0</v>
      </c>
      <c r="H5" s="47">
        <v>0</v>
      </c>
      <c r="I5" s="47">
        <v>12210620</v>
      </c>
      <c r="J5" s="47">
        <v>12222219</v>
      </c>
      <c r="K5" s="47">
        <v>12222406</v>
      </c>
      <c r="L5" s="47">
        <v>0</v>
      </c>
      <c r="M5" s="47">
        <v>0</v>
      </c>
      <c r="N5" s="47">
        <v>0</v>
      </c>
      <c r="O5" s="47">
        <v>0</v>
      </c>
      <c r="P5" s="47">
        <v>12237403</v>
      </c>
      <c r="Q5" s="47">
        <v>12251738</v>
      </c>
      <c r="R5" s="47">
        <v>12266699</v>
      </c>
      <c r="S5" s="47">
        <v>12274450</v>
      </c>
      <c r="T5" s="47">
        <v>12274635</v>
      </c>
      <c r="U5" s="47">
        <v>12274635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12284390</v>
      </c>
      <c r="AG5" s="47">
        <v>12293908</v>
      </c>
      <c r="AH5" s="47">
        <v>12298715</v>
      </c>
      <c r="AI5" s="47">
        <v>0</v>
      </c>
      <c r="AJ5" s="47"/>
    </row>
    <row r="6" spans="2:36" outlineLevel="1">
      <c r="B6" s="34" t="str">
        <f>'STEAM &amp; GAS BALANCE'!$C$3</f>
        <v>HNI STEAM PRODUKSI (RUBY)</v>
      </c>
      <c r="C6" s="34"/>
      <c r="D6" s="46"/>
      <c r="E6" s="47">
        <f>'APRIL 2020'!AJ13</f>
        <v>2305001</v>
      </c>
      <c r="F6" s="47">
        <v>0</v>
      </c>
      <c r="G6" s="47">
        <v>0</v>
      </c>
      <c r="H6" s="47">
        <v>0</v>
      </c>
      <c r="I6" s="47">
        <v>2311741</v>
      </c>
      <c r="J6" s="47">
        <v>2319536</v>
      </c>
      <c r="K6" s="47">
        <v>2319536</v>
      </c>
      <c r="L6" s="47">
        <v>0</v>
      </c>
      <c r="M6" s="47">
        <v>0</v>
      </c>
      <c r="N6" s="47">
        <v>0</v>
      </c>
      <c r="O6" s="47">
        <v>0</v>
      </c>
      <c r="P6" s="47">
        <v>2331546</v>
      </c>
      <c r="Q6" s="47">
        <v>2339050</v>
      </c>
      <c r="R6" s="47">
        <v>2345570</v>
      </c>
      <c r="S6" s="47">
        <v>2355707</v>
      </c>
      <c r="T6" s="47"/>
      <c r="U6" s="47"/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2360079</v>
      </c>
      <c r="AG6" s="47">
        <v>2362551</v>
      </c>
      <c r="AH6" s="47">
        <v>2366086</v>
      </c>
      <c r="AI6" s="47">
        <v>0</v>
      </c>
      <c r="AJ6" s="47"/>
    </row>
    <row r="7" spans="2:36" outlineLevel="1">
      <c r="B7" s="34" t="str">
        <f>'STEAM &amp; GAS BALANCE'!$B$5</f>
        <v>HNI STEAM PRODUKSI (RETORT)</v>
      </c>
      <c r="C7" s="34"/>
      <c r="D7" s="46"/>
      <c r="E7" s="47">
        <f>'APRIL 2020'!AJ14</f>
        <v>449896</v>
      </c>
      <c r="F7" s="47">
        <v>0</v>
      </c>
      <c r="G7" s="47">
        <v>0</v>
      </c>
      <c r="H7" s="47">
        <v>0</v>
      </c>
      <c r="I7" s="47">
        <v>450625</v>
      </c>
      <c r="J7" s="47">
        <v>451359</v>
      </c>
      <c r="K7" s="47">
        <v>451943</v>
      </c>
      <c r="L7" s="47">
        <v>0</v>
      </c>
      <c r="M7" s="47">
        <v>0</v>
      </c>
      <c r="N7" s="47">
        <v>0</v>
      </c>
      <c r="O7" s="47">
        <v>0</v>
      </c>
      <c r="P7" s="47">
        <v>452653</v>
      </c>
      <c r="Q7" s="47">
        <v>453419</v>
      </c>
      <c r="R7" s="47">
        <v>454228</v>
      </c>
      <c r="S7" s="47">
        <v>455004</v>
      </c>
      <c r="T7" s="47">
        <v>455777</v>
      </c>
      <c r="U7" s="47">
        <v>456566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457292</v>
      </c>
      <c r="AG7" s="47">
        <v>458023</v>
      </c>
      <c r="AH7" s="47">
        <v>458796</v>
      </c>
      <c r="AI7" s="47">
        <v>0</v>
      </c>
      <c r="AJ7" s="47"/>
    </row>
    <row r="8" spans="2:36" outlineLevel="1">
      <c r="B8" s="34" t="str">
        <f>'STEAM &amp; GAS BALANCE'!$B$6</f>
        <v>HNI STEAM PRODUKSI (GREEK)</v>
      </c>
      <c r="C8" s="34"/>
      <c r="D8" s="46"/>
      <c r="E8" s="47">
        <f>'APRIL 2020'!AJ15</f>
        <v>251893</v>
      </c>
      <c r="F8" s="47">
        <v>0</v>
      </c>
      <c r="G8" s="47">
        <v>0</v>
      </c>
      <c r="H8" s="47">
        <v>0</v>
      </c>
      <c r="I8" s="47">
        <v>251989</v>
      </c>
      <c r="J8" s="47">
        <v>252079</v>
      </c>
      <c r="K8" s="47">
        <v>252147</v>
      </c>
      <c r="L8" s="47">
        <v>0</v>
      </c>
      <c r="M8" s="47">
        <v>0</v>
      </c>
      <c r="N8" s="47">
        <v>0</v>
      </c>
      <c r="O8" s="47">
        <v>0</v>
      </c>
      <c r="P8" s="47">
        <v>252313</v>
      </c>
      <c r="Q8" s="47">
        <v>252320</v>
      </c>
      <c r="R8" s="47">
        <v>252418</v>
      </c>
      <c r="S8" s="47">
        <v>252511</v>
      </c>
      <c r="T8" s="47">
        <v>252589</v>
      </c>
      <c r="U8" s="47">
        <v>252662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252743</v>
      </c>
      <c r="AG8" s="47">
        <v>252885</v>
      </c>
      <c r="AH8" s="47">
        <v>253013</v>
      </c>
      <c r="AI8" s="47">
        <v>0</v>
      </c>
      <c r="AJ8" s="47"/>
    </row>
    <row r="9" spans="2:36" outlineLevel="1">
      <c r="B9" s="34" t="str">
        <f>'STEAM &amp; GAS BALANCE'!$B$4</f>
        <v>PLANT CONDENSATE HEADER</v>
      </c>
      <c r="C9" s="34"/>
      <c r="D9" s="46"/>
      <c r="E9" s="47">
        <f>'APRIL 2020'!AJ16</f>
        <v>7638</v>
      </c>
      <c r="F9" s="47">
        <v>0</v>
      </c>
      <c r="G9" s="47">
        <v>0</v>
      </c>
      <c r="H9" s="47">
        <v>0</v>
      </c>
      <c r="I9" s="47">
        <v>7638</v>
      </c>
      <c r="J9" s="47">
        <v>7638</v>
      </c>
      <c r="K9" s="47">
        <v>7638</v>
      </c>
      <c r="L9" s="47">
        <v>0</v>
      </c>
      <c r="M9" s="47">
        <v>0</v>
      </c>
      <c r="N9" s="47">
        <v>0</v>
      </c>
      <c r="O9" s="47">
        <v>0</v>
      </c>
      <c r="P9" s="47">
        <v>7638</v>
      </c>
      <c r="Q9" s="47">
        <v>7638</v>
      </c>
      <c r="R9" s="47">
        <v>7638</v>
      </c>
      <c r="S9" s="47">
        <v>7638</v>
      </c>
      <c r="T9" s="47">
        <v>7638</v>
      </c>
      <c r="U9" s="47">
        <v>7638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7649</v>
      </c>
      <c r="AG9" s="47">
        <v>7663</v>
      </c>
      <c r="AH9" s="47">
        <v>7673</v>
      </c>
      <c r="AI9" s="47">
        <v>0</v>
      </c>
      <c r="AJ9" s="47"/>
    </row>
    <row r="10" spans="2:36" outlineLevel="1"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</row>
    <row r="11" spans="2:36" outlineLevel="1">
      <c r="B11" s="44" t="s">
        <v>1</v>
      </c>
      <c r="C11" s="44" t="s">
        <v>18</v>
      </c>
      <c r="D11" s="45" t="s">
        <v>0</v>
      </c>
      <c r="E11" s="45">
        <v>31</v>
      </c>
      <c r="F11" s="45">
        <v>1</v>
      </c>
      <c r="G11" s="45">
        <v>2</v>
      </c>
      <c r="H11" s="45">
        <v>3</v>
      </c>
      <c r="I11" s="45">
        <v>4</v>
      </c>
      <c r="J11" s="45">
        <v>5</v>
      </c>
      <c r="K11" s="45">
        <v>6</v>
      </c>
      <c r="L11" s="45">
        <v>7</v>
      </c>
      <c r="M11" s="45">
        <v>8</v>
      </c>
      <c r="N11" s="45">
        <v>9</v>
      </c>
      <c r="O11" s="45">
        <v>10</v>
      </c>
      <c r="P11" s="45">
        <v>11</v>
      </c>
      <c r="Q11" s="45">
        <v>12</v>
      </c>
      <c r="R11" s="45">
        <v>13</v>
      </c>
      <c r="S11" s="45">
        <v>14</v>
      </c>
      <c r="T11" s="45">
        <v>15</v>
      </c>
      <c r="U11" s="45">
        <v>16</v>
      </c>
      <c r="V11" s="45">
        <v>17</v>
      </c>
      <c r="W11" s="45">
        <v>18</v>
      </c>
      <c r="X11" s="45">
        <v>19</v>
      </c>
      <c r="Y11" s="45">
        <v>20</v>
      </c>
      <c r="Z11" s="45">
        <v>21</v>
      </c>
      <c r="AA11" s="45">
        <v>22</v>
      </c>
      <c r="AB11" s="45">
        <v>23</v>
      </c>
      <c r="AC11" s="45">
        <v>24</v>
      </c>
      <c r="AD11" s="45">
        <v>25</v>
      </c>
      <c r="AE11" s="45">
        <v>26</v>
      </c>
      <c r="AF11" s="45">
        <v>27</v>
      </c>
      <c r="AG11" s="45">
        <v>28</v>
      </c>
      <c r="AH11" s="45">
        <v>29</v>
      </c>
      <c r="AI11" s="45">
        <v>30</v>
      </c>
      <c r="AJ11" s="45">
        <v>31</v>
      </c>
    </row>
    <row r="12" spans="2:36" outlineLevel="1">
      <c r="B12" s="34" t="str">
        <f>'STEAM &amp; GAS BALANCE'!$B$3</f>
        <v xml:space="preserve">PLANT STEAM HEADER </v>
      </c>
      <c r="C12" s="34"/>
      <c r="D12" s="46"/>
      <c r="E12" s="46">
        <f>E5</f>
        <v>12194435</v>
      </c>
      <c r="F12" s="46">
        <f t="shared" ref="F12:AJ16" si="0">IF(F5=0,E12,F5)</f>
        <v>12194435</v>
      </c>
      <c r="G12" s="46">
        <f t="shared" si="0"/>
        <v>12194435</v>
      </c>
      <c r="H12" s="46">
        <f t="shared" si="0"/>
        <v>12194435</v>
      </c>
      <c r="I12" s="46">
        <f t="shared" si="0"/>
        <v>12210620</v>
      </c>
      <c r="J12" s="46">
        <f t="shared" si="0"/>
        <v>12222219</v>
      </c>
      <c r="K12" s="46">
        <f t="shared" si="0"/>
        <v>12222406</v>
      </c>
      <c r="L12" s="46">
        <f t="shared" si="0"/>
        <v>12222406</v>
      </c>
      <c r="M12" s="46">
        <f t="shared" si="0"/>
        <v>12222406</v>
      </c>
      <c r="N12" s="46">
        <f t="shared" si="0"/>
        <v>12222406</v>
      </c>
      <c r="O12" s="46">
        <f t="shared" si="0"/>
        <v>12222406</v>
      </c>
      <c r="P12" s="46">
        <f t="shared" si="0"/>
        <v>12237403</v>
      </c>
      <c r="Q12" s="46">
        <f t="shared" si="0"/>
        <v>12251738</v>
      </c>
      <c r="R12" s="46">
        <f t="shared" si="0"/>
        <v>12266699</v>
      </c>
      <c r="S12" s="46">
        <f t="shared" si="0"/>
        <v>12274450</v>
      </c>
      <c r="T12" s="46">
        <f t="shared" si="0"/>
        <v>12274635</v>
      </c>
      <c r="U12" s="46">
        <f t="shared" si="0"/>
        <v>12274635</v>
      </c>
      <c r="V12" s="46">
        <f t="shared" si="0"/>
        <v>12274635</v>
      </c>
      <c r="W12" s="46">
        <f t="shared" si="0"/>
        <v>12274635</v>
      </c>
      <c r="X12" s="46">
        <f t="shared" si="0"/>
        <v>12274635</v>
      </c>
      <c r="Y12" s="46">
        <f t="shared" si="0"/>
        <v>12274635</v>
      </c>
      <c r="Z12" s="46">
        <f t="shared" si="0"/>
        <v>12274635</v>
      </c>
      <c r="AA12" s="46">
        <f t="shared" si="0"/>
        <v>12274635</v>
      </c>
      <c r="AB12" s="46">
        <f t="shared" si="0"/>
        <v>12274635</v>
      </c>
      <c r="AC12" s="46">
        <f t="shared" si="0"/>
        <v>12274635</v>
      </c>
      <c r="AD12" s="46">
        <f t="shared" si="0"/>
        <v>12274635</v>
      </c>
      <c r="AE12" s="46">
        <f t="shared" si="0"/>
        <v>12274635</v>
      </c>
      <c r="AF12" s="46">
        <f t="shared" si="0"/>
        <v>12284390</v>
      </c>
      <c r="AG12" s="46">
        <f t="shared" si="0"/>
        <v>12293908</v>
      </c>
      <c r="AH12" s="46">
        <f t="shared" si="0"/>
        <v>12298715</v>
      </c>
      <c r="AI12" s="46">
        <f t="shared" si="0"/>
        <v>12298715</v>
      </c>
      <c r="AJ12" s="46">
        <f t="shared" si="0"/>
        <v>12298715</v>
      </c>
    </row>
    <row r="13" spans="2:36" outlineLevel="1">
      <c r="B13" s="34" t="str">
        <f>'STEAM &amp; GAS BALANCE'!$C$3</f>
        <v>HNI STEAM PRODUKSI (RUBY)</v>
      </c>
      <c r="C13" s="34"/>
      <c r="D13" s="46"/>
      <c r="E13" s="46">
        <f>E6</f>
        <v>2305001</v>
      </c>
      <c r="F13" s="46">
        <f t="shared" si="0"/>
        <v>2305001</v>
      </c>
      <c r="G13" s="46">
        <f t="shared" si="0"/>
        <v>2305001</v>
      </c>
      <c r="H13" s="46">
        <f t="shared" si="0"/>
        <v>2305001</v>
      </c>
      <c r="I13" s="46">
        <f t="shared" si="0"/>
        <v>2311741</v>
      </c>
      <c r="J13" s="46">
        <f t="shared" si="0"/>
        <v>2319536</v>
      </c>
      <c r="K13" s="46">
        <f t="shared" si="0"/>
        <v>2319536</v>
      </c>
      <c r="L13" s="46">
        <f t="shared" si="0"/>
        <v>2319536</v>
      </c>
      <c r="M13" s="46">
        <f t="shared" si="0"/>
        <v>2319536</v>
      </c>
      <c r="N13" s="46">
        <f t="shared" si="0"/>
        <v>2319536</v>
      </c>
      <c r="O13" s="46">
        <f t="shared" si="0"/>
        <v>2319536</v>
      </c>
      <c r="P13" s="46">
        <f t="shared" si="0"/>
        <v>2331546</v>
      </c>
      <c r="Q13" s="46">
        <f t="shared" si="0"/>
        <v>2339050</v>
      </c>
      <c r="R13" s="46">
        <f t="shared" si="0"/>
        <v>2345570</v>
      </c>
      <c r="S13" s="46">
        <f t="shared" si="0"/>
        <v>2355707</v>
      </c>
      <c r="T13" s="46">
        <f t="shared" si="0"/>
        <v>2355707</v>
      </c>
      <c r="U13" s="46">
        <f t="shared" si="0"/>
        <v>2355707</v>
      </c>
      <c r="V13" s="46">
        <f t="shared" si="0"/>
        <v>2355707</v>
      </c>
      <c r="W13" s="46">
        <f t="shared" si="0"/>
        <v>2355707</v>
      </c>
      <c r="X13" s="46">
        <f t="shared" si="0"/>
        <v>2355707</v>
      </c>
      <c r="Y13" s="46">
        <f t="shared" si="0"/>
        <v>2355707</v>
      </c>
      <c r="Z13" s="46">
        <f t="shared" si="0"/>
        <v>2355707</v>
      </c>
      <c r="AA13" s="46">
        <f t="shared" si="0"/>
        <v>2355707</v>
      </c>
      <c r="AB13" s="46">
        <f t="shared" si="0"/>
        <v>2355707</v>
      </c>
      <c r="AC13" s="46">
        <f t="shared" si="0"/>
        <v>2355707</v>
      </c>
      <c r="AD13" s="46">
        <f t="shared" si="0"/>
        <v>2355707</v>
      </c>
      <c r="AE13" s="46">
        <f t="shared" si="0"/>
        <v>2355707</v>
      </c>
      <c r="AF13" s="46">
        <f t="shared" si="0"/>
        <v>2360079</v>
      </c>
      <c r="AG13" s="46">
        <f t="shared" si="0"/>
        <v>2362551</v>
      </c>
      <c r="AH13" s="46">
        <f t="shared" si="0"/>
        <v>2366086</v>
      </c>
      <c r="AI13" s="46">
        <f t="shared" si="0"/>
        <v>2366086</v>
      </c>
      <c r="AJ13" s="46">
        <f t="shared" si="0"/>
        <v>2366086</v>
      </c>
    </row>
    <row r="14" spans="2:36" outlineLevel="1">
      <c r="B14" s="34" t="str">
        <f>'STEAM &amp; GAS BALANCE'!$B$5</f>
        <v>HNI STEAM PRODUKSI (RETORT)</v>
      </c>
      <c r="C14" s="34"/>
      <c r="D14" s="46"/>
      <c r="E14" s="46">
        <f>E7</f>
        <v>449896</v>
      </c>
      <c r="F14" s="46">
        <f t="shared" si="0"/>
        <v>449896</v>
      </c>
      <c r="G14" s="46">
        <f t="shared" si="0"/>
        <v>449896</v>
      </c>
      <c r="H14" s="46">
        <f t="shared" si="0"/>
        <v>449896</v>
      </c>
      <c r="I14" s="46">
        <f t="shared" si="0"/>
        <v>450625</v>
      </c>
      <c r="J14" s="46">
        <f t="shared" si="0"/>
        <v>451359</v>
      </c>
      <c r="K14" s="46">
        <f t="shared" si="0"/>
        <v>451943</v>
      </c>
      <c r="L14" s="46">
        <f t="shared" si="0"/>
        <v>451943</v>
      </c>
      <c r="M14" s="46">
        <f t="shared" si="0"/>
        <v>451943</v>
      </c>
      <c r="N14" s="46">
        <f t="shared" si="0"/>
        <v>451943</v>
      </c>
      <c r="O14" s="46">
        <f t="shared" si="0"/>
        <v>451943</v>
      </c>
      <c r="P14" s="46">
        <f t="shared" si="0"/>
        <v>452653</v>
      </c>
      <c r="Q14" s="46">
        <f t="shared" si="0"/>
        <v>453419</v>
      </c>
      <c r="R14" s="46">
        <f t="shared" si="0"/>
        <v>454228</v>
      </c>
      <c r="S14" s="46">
        <f t="shared" si="0"/>
        <v>455004</v>
      </c>
      <c r="T14" s="46">
        <f t="shared" si="0"/>
        <v>455777</v>
      </c>
      <c r="U14" s="46">
        <f t="shared" si="0"/>
        <v>456566</v>
      </c>
      <c r="V14" s="46">
        <f t="shared" si="0"/>
        <v>456566</v>
      </c>
      <c r="W14" s="46">
        <f t="shared" si="0"/>
        <v>456566</v>
      </c>
      <c r="X14" s="46">
        <f t="shared" si="0"/>
        <v>456566</v>
      </c>
      <c r="Y14" s="46">
        <f t="shared" si="0"/>
        <v>456566</v>
      </c>
      <c r="Z14" s="46">
        <f t="shared" si="0"/>
        <v>456566</v>
      </c>
      <c r="AA14" s="46">
        <f t="shared" si="0"/>
        <v>456566</v>
      </c>
      <c r="AB14" s="46">
        <f t="shared" si="0"/>
        <v>456566</v>
      </c>
      <c r="AC14" s="46">
        <f t="shared" si="0"/>
        <v>456566</v>
      </c>
      <c r="AD14" s="46">
        <f t="shared" si="0"/>
        <v>456566</v>
      </c>
      <c r="AE14" s="46">
        <f t="shared" si="0"/>
        <v>456566</v>
      </c>
      <c r="AF14" s="46">
        <f t="shared" si="0"/>
        <v>457292</v>
      </c>
      <c r="AG14" s="46">
        <f t="shared" si="0"/>
        <v>458023</v>
      </c>
      <c r="AH14" s="46">
        <f t="shared" si="0"/>
        <v>458796</v>
      </c>
      <c r="AI14" s="46">
        <f t="shared" si="0"/>
        <v>458796</v>
      </c>
      <c r="AJ14" s="46">
        <f t="shared" si="0"/>
        <v>458796</v>
      </c>
    </row>
    <row r="15" spans="2:36" outlineLevel="1">
      <c r="B15" s="34" t="str">
        <f>'STEAM &amp; GAS BALANCE'!$B$6</f>
        <v>HNI STEAM PRODUKSI (GREEK)</v>
      </c>
      <c r="C15" s="34"/>
      <c r="D15" s="46"/>
      <c r="E15" s="46">
        <f>E8</f>
        <v>251893</v>
      </c>
      <c r="F15" s="46">
        <f t="shared" si="0"/>
        <v>251893</v>
      </c>
      <c r="G15" s="46">
        <f t="shared" si="0"/>
        <v>251893</v>
      </c>
      <c r="H15" s="46">
        <f t="shared" si="0"/>
        <v>251893</v>
      </c>
      <c r="I15" s="46">
        <f t="shared" si="0"/>
        <v>251989</v>
      </c>
      <c r="J15" s="46">
        <f t="shared" si="0"/>
        <v>252079</v>
      </c>
      <c r="K15" s="46">
        <f t="shared" si="0"/>
        <v>252147</v>
      </c>
      <c r="L15" s="46">
        <f t="shared" si="0"/>
        <v>252147</v>
      </c>
      <c r="M15" s="46">
        <f t="shared" si="0"/>
        <v>252147</v>
      </c>
      <c r="N15" s="46">
        <f t="shared" si="0"/>
        <v>252147</v>
      </c>
      <c r="O15" s="46">
        <f t="shared" si="0"/>
        <v>252147</v>
      </c>
      <c r="P15" s="46">
        <f t="shared" si="0"/>
        <v>252313</v>
      </c>
      <c r="Q15" s="46">
        <f t="shared" si="0"/>
        <v>252320</v>
      </c>
      <c r="R15" s="46">
        <f t="shared" si="0"/>
        <v>252418</v>
      </c>
      <c r="S15" s="46">
        <f t="shared" si="0"/>
        <v>252511</v>
      </c>
      <c r="T15" s="46">
        <f t="shared" si="0"/>
        <v>252589</v>
      </c>
      <c r="U15" s="46">
        <f t="shared" si="0"/>
        <v>252662</v>
      </c>
      <c r="V15" s="46">
        <f t="shared" si="0"/>
        <v>252662</v>
      </c>
      <c r="W15" s="46">
        <f t="shared" si="0"/>
        <v>252662</v>
      </c>
      <c r="X15" s="46">
        <f t="shared" si="0"/>
        <v>252662</v>
      </c>
      <c r="Y15" s="46">
        <f t="shared" si="0"/>
        <v>252662</v>
      </c>
      <c r="Z15" s="46">
        <f t="shared" si="0"/>
        <v>252662</v>
      </c>
      <c r="AA15" s="46">
        <f t="shared" si="0"/>
        <v>252662</v>
      </c>
      <c r="AB15" s="46">
        <f t="shared" si="0"/>
        <v>252662</v>
      </c>
      <c r="AC15" s="46">
        <f t="shared" si="0"/>
        <v>252662</v>
      </c>
      <c r="AD15" s="46">
        <f t="shared" si="0"/>
        <v>252662</v>
      </c>
      <c r="AE15" s="46">
        <f t="shared" si="0"/>
        <v>252662</v>
      </c>
      <c r="AF15" s="46">
        <f t="shared" si="0"/>
        <v>252743</v>
      </c>
      <c r="AG15" s="46">
        <f t="shared" si="0"/>
        <v>252885</v>
      </c>
      <c r="AH15" s="46">
        <f t="shared" si="0"/>
        <v>253013</v>
      </c>
      <c r="AI15" s="46">
        <f t="shared" si="0"/>
        <v>253013</v>
      </c>
      <c r="AJ15" s="46">
        <f t="shared" si="0"/>
        <v>253013</v>
      </c>
    </row>
    <row r="16" spans="2:36" outlineLevel="1">
      <c r="B16" s="34" t="str">
        <f>'STEAM &amp; GAS BALANCE'!$B$4</f>
        <v>PLANT CONDENSATE HEADER</v>
      </c>
      <c r="C16" s="34"/>
      <c r="D16" s="46"/>
      <c r="E16" s="46">
        <f>E9</f>
        <v>7638</v>
      </c>
      <c r="F16" s="46">
        <f t="shared" si="0"/>
        <v>7638</v>
      </c>
      <c r="G16" s="46">
        <f t="shared" si="0"/>
        <v>7638</v>
      </c>
      <c r="H16" s="46">
        <f t="shared" si="0"/>
        <v>7638</v>
      </c>
      <c r="I16" s="46">
        <f t="shared" si="0"/>
        <v>7638</v>
      </c>
      <c r="J16" s="46">
        <f t="shared" si="0"/>
        <v>7638</v>
      </c>
      <c r="K16" s="46">
        <f t="shared" si="0"/>
        <v>7638</v>
      </c>
      <c r="L16" s="46">
        <f t="shared" si="0"/>
        <v>7638</v>
      </c>
      <c r="M16" s="46">
        <f t="shared" si="0"/>
        <v>7638</v>
      </c>
      <c r="N16" s="46">
        <f t="shared" si="0"/>
        <v>7638</v>
      </c>
      <c r="O16" s="46">
        <f t="shared" si="0"/>
        <v>7638</v>
      </c>
      <c r="P16" s="46">
        <f t="shared" si="0"/>
        <v>7638</v>
      </c>
      <c r="Q16" s="46">
        <f t="shared" si="0"/>
        <v>7638</v>
      </c>
      <c r="R16" s="46">
        <f t="shared" si="0"/>
        <v>7638</v>
      </c>
      <c r="S16" s="46">
        <f t="shared" si="0"/>
        <v>7638</v>
      </c>
      <c r="T16" s="46">
        <f t="shared" si="0"/>
        <v>7638</v>
      </c>
      <c r="U16" s="46">
        <f t="shared" si="0"/>
        <v>7638</v>
      </c>
      <c r="V16" s="46">
        <f t="shared" si="0"/>
        <v>7638</v>
      </c>
      <c r="W16" s="46">
        <f t="shared" si="0"/>
        <v>7638</v>
      </c>
      <c r="X16" s="46">
        <f t="shared" si="0"/>
        <v>7638</v>
      </c>
      <c r="Y16" s="46">
        <f t="shared" si="0"/>
        <v>7638</v>
      </c>
      <c r="Z16" s="46">
        <f t="shared" si="0"/>
        <v>7638</v>
      </c>
      <c r="AA16" s="46">
        <f t="shared" si="0"/>
        <v>7638</v>
      </c>
      <c r="AB16" s="46">
        <f t="shared" si="0"/>
        <v>7638</v>
      </c>
      <c r="AC16" s="46">
        <f t="shared" si="0"/>
        <v>7638</v>
      </c>
      <c r="AD16" s="46">
        <f t="shared" si="0"/>
        <v>7638</v>
      </c>
      <c r="AE16" s="46">
        <f t="shared" si="0"/>
        <v>7638</v>
      </c>
      <c r="AF16" s="46">
        <f t="shared" si="0"/>
        <v>7649</v>
      </c>
      <c r="AG16" s="46">
        <f t="shared" si="0"/>
        <v>7663</v>
      </c>
      <c r="AH16" s="46">
        <f t="shared" si="0"/>
        <v>7673</v>
      </c>
      <c r="AI16" s="46">
        <f t="shared" si="0"/>
        <v>7673</v>
      </c>
      <c r="AJ16" s="46">
        <f t="shared" si="0"/>
        <v>7673</v>
      </c>
    </row>
    <row r="17" spans="2:36" outlineLevel="1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6"/>
      <c r="AI17" s="58" t="s">
        <v>54</v>
      </c>
    </row>
    <row r="18" spans="2:36" outlineLevel="1">
      <c r="B18" s="43" t="s">
        <v>36</v>
      </c>
      <c r="C18" s="43"/>
      <c r="D18" s="20"/>
      <c r="F18" s="4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6"/>
      <c r="V18" s="14"/>
    </row>
    <row r="19" spans="2:36" outlineLevel="1"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6"/>
    </row>
    <row r="20" spans="2:36" outlineLevel="1">
      <c r="B20" s="44" t="s">
        <v>1</v>
      </c>
      <c r="C20" s="44" t="s">
        <v>18</v>
      </c>
      <c r="D20" s="45" t="s">
        <v>0</v>
      </c>
      <c r="E20" s="45">
        <v>31</v>
      </c>
      <c r="F20" s="45">
        <v>1</v>
      </c>
      <c r="G20" s="45">
        <v>2</v>
      </c>
      <c r="H20" s="45">
        <v>3</v>
      </c>
      <c r="I20" s="45">
        <v>4</v>
      </c>
      <c r="J20" s="45">
        <v>5</v>
      </c>
      <c r="K20" s="45">
        <v>6</v>
      </c>
      <c r="L20" s="45">
        <v>7</v>
      </c>
      <c r="M20" s="45">
        <v>8</v>
      </c>
      <c r="N20" s="45">
        <v>9</v>
      </c>
      <c r="O20" s="45">
        <v>10</v>
      </c>
      <c r="P20" s="45">
        <v>11</v>
      </c>
      <c r="Q20" s="45">
        <v>12</v>
      </c>
      <c r="R20" s="45">
        <v>13</v>
      </c>
      <c r="S20" s="45">
        <v>14</v>
      </c>
      <c r="T20" s="45">
        <v>15</v>
      </c>
      <c r="U20" s="45">
        <v>16</v>
      </c>
      <c r="V20" s="45">
        <v>17</v>
      </c>
      <c r="W20" s="45">
        <v>18</v>
      </c>
      <c r="X20" s="45">
        <v>19</v>
      </c>
      <c r="Y20" s="45">
        <v>20</v>
      </c>
      <c r="Z20" s="45">
        <v>21</v>
      </c>
      <c r="AA20" s="45">
        <v>22</v>
      </c>
      <c r="AB20" s="45">
        <v>23</v>
      </c>
      <c r="AC20" s="45">
        <v>24</v>
      </c>
      <c r="AD20" s="45">
        <v>25</v>
      </c>
      <c r="AE20" s="45">
        <v>26</v>
      </c>
      <c r="AF20" s="45">
        <v>27</v>
      </c>
      <c r="AG20" s="45">
        <v>28</v>
      </c>
      <c r="AH20" s="45">
        <v>29</v>
      </c>
      <c r="AI20" s="45">
        <v>30</v>
      </c>
      <c r="AJ20" s="45">
        <v>31</v>
      </c>
    </row>
    <row r="21" spans="2:36" outlineLevel="1">
      <c r="B21" s="34" t="str">
        <f>'STEAM &amp; GAS BALANCE'!$F$3</f>
        <v>PLANT GAS BOILER 10 T</v>
      </c>
      <c r="C21" s="34"/>
      <c r="D21" s="46"/>
      <c r="E21" s="47">
        <f>'APRIL 2020'!AJ25</f>
        <v>725022.6</v>
      </c>
      <c r="F21" s="47">
        <f>'[1]2018-2019-2020'!AIS$9</f>
        <v>0</v>
      </c>
      <c r="G21" s="47">
        <f>'[1]2018-2019-2020'!AGG$9</f>
        <v>0</v>
      </c>
      <c r="H21" s="47">
        <f>'[1]2018-2019-2020'!AGH$9</f>
        <v>0</v>
      </c>
      <c r="I21" s="47">
        <f>'[1]2018-2019-2020'!AGI$9</f>
        <v>0</v>
      </c>
      <c r="J21" s="47">
        <f>'[1]2018-2019-2020'!AGJ$9</f>
        <v>0</v>
      </c>
      <c r="K21" s="47">
        <f>'[1]2018-2019-2020'!AGK$9</f>
        <v>0</v>
      </c>
      <c r="L21" s="47">
        <f>'[1]2018-2019-2020'!AGL$9</f>
        <v>0</v>
      </c>
      <c r="M21" s="47">
        <f>'[1]2018-2019-2020'!AGM$9</f>
        <v>0</v>
      </c>
      <c r="N21" s="47">
        <f>'[1]2018-2019-2020'!AGN$9</f>
        <v>0</v>
      </c>
      <c r="O21" s="47">
        <f>'[1]2018-2019-2020'!AGO$9</f>
        <v>0</v>
      </c>
      <c r="P21" s="47">
        <f>'[1]2018-2019-2020'!AGP$9</f>
        <v>0</v>
      </c>
      <c r="Q21" s="47">
        <f>'[1]2018-2019-2020'!AGQ$9</f>
        <v>0</v>
      </c>
      <c r="R21" s="47">
        <f>'[1]2018-2019-2020'!AGR$9</f>
        <v>720455.4</v>
      </c>
      <c r="S21" s="47">
        <f>'[1]2018-2019-2020'!AGS$9</f>
        <v>0</v>
      </c>
      <c r="T21" s="47">
        <f>'[1]2018-2019-2020'!AGT$9</f>
        <v>0</v>
      </c>
      <c r="U21" s="47">
        <f>'[1]2018-2019-2020'!AGU$9</f>
        <v>0</v>
      </c>
      <c r="V21" s="47">
        <f>'[1]2018-2019-2020'!AGV$9</f>
        <v>0</v>
      </c>
      <c r="W21" s="47">
        <f>'[1]2018-2019-2020'!AGW$9</f>
        <v>0</v>
      </c>
      <c r="X21" s="47">
        <f>'[1]2018-2019-2020'!AGX$9</f>
        <v>0</v>
      </c>
      <c r="Y21" s="47">
        <f>'[1]2018-2019-2020'!AGY$9</f>
        <v>720479.6</v>
      </c>
      <c r="Z21" s="47">
        <f>'[1]2018-2019-2020'!AGZ$9</f>
        <v>0</v>
      </c>
      <c r="AA21" s="47">
        <f>'[1]2018-2019-2020'!AHA$9</f>
        <v>0</v>
      </c>
      <c r="AB21" s="47">
        <f>'[1]2018-2019-2020'!AHB$9</f>
        <v>0</v>
      </c>
      <c r="AC21" s="47">
        <f>'[1]2018-2019-2020'!AHC$9</f>
        <v>0</v>
      </c>
      <c r="AD21" s="47">
        <f>'[1]2018-2019-2020'!AHD$9</f>
        <v>0</v>
      </c>
      <c r="AE21" s="47">
        <f>'[1]2018-2019-2020'!AHE$9</f>
        <v>721291.7</v>
      </c>
      <c r="AF21" s="47">
        <f>'[1]2018-2019-2020'!AHF$9</f>
        <v>722444</v>
      </c>
      <c r="AG21" s="47">
        <f>'[1]2018-2019-2020'!AHG$9</f>
        <v>723546.1</v>
      </c>
      <c r="AH21" s="47">
        <f>'[1]2018-2019-2020'!AHH$9</f>
        <v>0</v>
      </c>
      <c r="AI21" s="47">
        <f>'[1]2018-2019-2020'!AHI$9</f>
        <v>723785.5</v>
      </c>
      <c r="AJ21" s="47">
        <f>'[1]2018-2019-2020'!AHJ$9</f>
        <v>723785.5</v>
      </c>
    </row>
    <row r="22" spans="2:36" outlineLevel="1">
      <c r="B22" s="51" t="s">
        <v>53</v>
      </c>
      <c r="C22" s="34"/>
      <c r="D22" s="46"/>
      <c r="E22" s="47"/>
      <c r="F22" s="47">
        <v>0</v>
      </c>
      <c r="G22" s="47">
        <v>0</v>
      </c>
      <c r="H22" s="47">
        <v>0</v>
      </c>
      <c r="I22" s="47">
        <v>119.005</v>
      </c>
      <c r="J22" s="47">
        <v>135.232</v>
      </c>
      <c r="K22" s="47">
        <v>77.605800000000002</v>
      </c>
      <c r="L22" s="47">
        <v>0</v>
      </c>
      <c r="M22" s="47">
        <v>0.15240000000000001</v>
      </c>
      <c r="N22" s="47">
        <v>0</v>
      </c>
      <c r="O22" s="47">
        <v>0</v>
      </c>
      <c r="P22" s="47">
        <v>105.792</v>
      </c>
      <c r="Q22" s="47">
        <v>133.1112</v>
      </c>
      <c r="R22" s="47">
        <v>135.1857</v>
      </c>
      <c r="S22" s="47">
        <v>120.25060000000001</v>
      </c>
      <c r="T22" s="47">
        <v>41.3369</v>
      </c>
      <c r="U22" s="47">
        <v>22.448699999999999</v>
      </c>
      <c r="V22" s="47">
        <v>6.2770000000000001</v>
      </c>
      <c r="W22" s="47">
        <v>0</v>
      </c>
      <c r="X22" s="54">
        <v>0</v>
      </c>
      <c r="Y22" s="47">
        <v>4.3255999999999997</v>
      </c>
      <c r="Z22" s="47">
        <v>0.45079999999999998</v>
      </c>
      <c r="AA22" s="47">
        <v>-4.2237999999999998</v>
      </c>
      <c r="AB22" s="47">
        <v>0</v>
      </c>
      <c r="AC22" s="47">
        <v>0</v>
      </c>
      <c r="AD22" s="47">
        <v>0</v>
      </c>
      <c r="AE22" s="47">
        <v>4.9729999999999999</v>
      </c>
      <c r="AF22" s="47">
        <v>102.0317</v>
      </c>
      <c r="AG22" s="47">
        <v>110.5916</v>
      </c>
      <c r="AH22" s="47">
        <v>96.86</v>
      </c>
      <c r="AI22" s="47">
        <v>14.5657</v>
      </c>
      <c r="AJ22" s="47">
        <v>0</v>
      </c>
    </row>
    <row r="23" spans="2:36" outlineLevel="1">
      <c r="B23" s="17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6"/>
    </row>
    <row r="24" spans="2:36" outlineLevel="1">
      <c r="B24" s="44" t="s">
        <v>1</v>
      </c>
      <c r="C24" s="44" t="s">
        <v>18</v>
      </c>
      <c r="D24" s="45" t="s">
        <v>0</v>
      </c>
      <c r="E24" s="45">
        <v>31</v>
      </c>
      <c r="F24" s="45">
        <v>1</v>
      </c>
      <c r="G24" s="45">
        <v>2</v>
      </c>
      <c r="H24" s="45">
        <v>3</v>
      </c>
      <c r="I24" s="45">
        <v>4</v>
      </c>
      <c r="J24" s="45">
        <v>5</v>
      </c>
      <c r="K24" s="45">
        <v>6</v>
      </c>
      <c r="L24" s="45">
        <v>7</v>
      </c>
      <c r="M24" s="45">
        <v>8</v>
      </c>
      <c r="N24" s="45">
        <v>9</v>
      </c>
      <c r="O24" s="45">
        <v>10</v>
      </c>
      <c r="P24" s="45">
        <v>11</v>
      </c>
      <c r="Q24" s="45">
        <v>12</v>
      </c>
      <c r="R24" s="45">
        <v>13</v>
      </c>
      <c r="S24" s="45">
        <v>14</v>
      </c>
      <c r="T24" s="45">
        <v>15</v>
      </c>
      <c r="U24" s="45">
        <v>16</v>
      </c>
      <c r="V24" s="45">
        <v>17</v>
      </c>
      <c r="W24" s="45">
        <v>18</v>
      </c>
      <c r="X24" s="45">
        <v>19</v>
      </c>
      <c r="Y24" s="45">
        <v>20</v>
      </c>
      <c r="Z24" s="45">
        <v>21</v>
      </c>
      <c r="AA24" s="45">
        <v>22</v>
      </c>
      <c r="AB24" s="45">
        <v>23</v>
      </c>
      <c r="AC24" s="45">
        <v>24</v>
      </c>
      <c r="AD24" s="45">
        <v>25</v>
      </c>
      <c r="AE24" s="45">
        <v>26</v>
      </c>
      <c r="AF24" s="45">
        <v>27</v>
      </c>
      <c r="AG24" s="45">
        <v>28</v>
      </c>
      <c r="AH24" s="45">
        <v>29</v>
      </c>
      <c r="AI24" s="45">
        <v>30</v>
      </c>
      <c r="AJ24" s="45">
        <v>31</v>
      </c>
    </row>
    <row r="25" spans="2:36" outlineLevel="1">
      <c r="B25" s="34" t="str">
        <f>'STEAM &amp; GAS BALANCE'!$F$3</f>
        <v>PLANT GAS BOILER 10 T</v>
      </c>
      <c r="C25" s="34"/>
      <c r="D25" s="46"/>
      <c r="E25" s="46">
        <f>E21</f>
        <v>725022.6</v>
      </c>
      <c r="F25" s="46">
        <f t="shared" ref="F25:AJ25" si="1">IF(F21=0,E25,F21)</f>
        <v>725022.6</v>
      </c>
      <c r="G25" s="46">
        <f t="shared" si="1"/>
        <v>725022.6</v>
      </c>
      <c r="H25" s="46">
        <f t="shared" si="1"/>
        <v>725022.6</v>
      </c>
      <c r="I25" s="46">
        <f t="shared" si="1"/>
        <v>725022.6</v>
      </c>
      <c r="J25" s="46">
        <f t="shared" si="1"/>
        <v>725022.6</v>
      </c>
      <c r="K25" s="46">
        <f t="shared" si="1"/>
        <v>725022.6</v>
      </c>
      <c r="L25" s="46">
        <f t="shared" si="1"/>
        <v>725022.6</v>
      </c>
      <c r="M25" s="46">
        <f t="shared" si="1"/>
        <v>725022.6</v>
      </c>
      <c r="N25" s="46">
        <f t="shared" si="1"/>
        <v>725022.6</v>
      </c>
      <c r="O25" s="46">
        <f t="shared" si="1"/>
        <v>725022.6</v>
      </c>
      <c r="P25" s="46">
        <f t="shared" si="1"/>
        <v>725022.6</v>
      </c>
      <c r="Q25" s="46">
        <f t="shared" si="1"/>
        <v>725022.6</v>
      </c>
      <c r="R25" s="46">
        <f t="shared" si="1"/>
        <v>720455.4</v>
      </c>
      <c r="S25" s="46">
        <f t="shared" si="1"/>
        <v>720455.4</v>
      </c>
      <c r="T25" s="46">
        <f t="shared" si="1"/>
        <v>720455.4</v>
      </c>
      <c r="U25" s="46">
        <f t="shared" si="1"/>
        <v>720455.4</v>
      </c>
      <c r="V25" s="46">
        <f t="shared" si="1"/>
        <v>720455.4</v>
      </c>
      <c r="W25" s="46">
        <f t="shared" si="1"/>
        <v>720455.4</v>
      </c>
      <c r="X25" s="46">
        <f t="shared" si="1"/>
        <v>720455.4</v>
      </c>
      <c r="Y25" s="46">
        <f t="shared" si="1"/>
        <v>720479.6</v>
      </c>
      <c r="Z25" s="46">
        <f t="shared" si="1"/>
        <v>720479.6</v>
      </c>
      <c r="AA25" s="46">
        <f t="shared" si="1"/>
        <v>720479.6</v>
      </c>
      <c r="AB25" s="46">
        <f t="shared" si="1"/>
        <v>720479.6</v>
      </c>
      <c r="AC25" s="46">
        <f t="shared" si="1"/>
        <v>720479.6</v>
      </c>
      <c r="AD25" s="46">
        <f t="shared" si="1"/>
        <v>720479.6</v>
      </c>
      <c r="AE25" s="46">
        <f t="shared" si="1"/>
        <v>721291.7</v>
      </c>
      <c r="AF25" s="46">
        <f t="shared" si="1"/>
        <v>722444</v>
      </c>
      <c r="AG25" s="46">
        <f t="shared" si="1"/>
        <v>723546.1</v>
      </c>
      <c r="AH25" s="46">
        <f t="shared" si="1"/>
        <v>723546.1</v>
      </c>
      <c r="AI25" s="46">
        <f t="shared" si="1"/>
        <v>723785.5</v>
      </c>
      <c r="AJ25" s="46">
        <f t="shared" si="1"/>
        <v>723785.5</v>
      </c>
    </row>
    <row r="26" spans="2:36" outlineLevel="1">
      <c r="B26" s="1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2:36">
      <c r="B27" s="17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2:36">
      <c r="B28" s="19" t="s">
        <v>39</v>
      </c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2:36" ht="15.75" customHeight="1"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2:36" ht="15.75" customHeight="1">
      <c r="B30" s="21" t="s">
        <v>88</v>
      </c>
      <c r="C30" s="21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2:36" ht="15.75" customHeight="1">
      <c r="B31" s="21"/>
      <c r="C31" s="2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2:36" ht="15.75" customHeight="1">
      <c r="B32" s="22" t="s">
        <v>38</v>
      </c>
      <c r="C32" s="2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2:37" ht="15.75" customHeight="1">
      <c r="B33" s="21"/>
      <c r="C33" s="2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2:37">
      <c r="B34" s="22"/>
      <c r="C34" s="24" t="s">
        <v>18</v>
      </c>
      <c r="D34" s="25" t="s">
        <v>0</v>
      </c>
      <c r="E34" s="45">
        <v>31</v>
      </c>
      <c r="F34" s="45">
        <v>1</v>
      </c>
      <c r="G34" s="45">
        <v>2</v>
      </c>
      <c r="H34" s="45">
        <v>3</v>
      </c>
      <c r="I34" s="45">
        <v>4</v>
      </c>
      <c r="J34" s="45">
        <v>5</v>
      </c>
      <c r="K34" s="45">
        <v>6</v>
      </c>
      <c r="L34" s="45">
        <v>7</v>
      </c>
      <c r="M34" s="45">
        <v>8</v>
      </c>
      <c r="N34" s="45">
        <v>9</v>
      </c>
      <c r="O34" s="45">
        <v>10</v>
      </c>
      <c r="P34" s="45">
        <v>11</v>
      </c>
      <c r="Q34" s="45">
        <v>12</v>
      </c>
      <c r="R34" s="45">
        <v>13</v>
      </c>
      <c r="S34" s="45">
        <v>14</v>
      </c>
      <c r="T34" s="45">
        <v>15</v>
      </c>
      <c r="U34" s="45">
        <v>16</v>
      </c>
      <c r="V34" s="45">
        <v>17</v>
      </c>
      <c r="W34" s="45">
        <v>18</v>
      </c>
      <c r="X34" s="45">
        <v>19</v>
      </c>
      <c r="Y34" s="45">
        <v>20</v>
      </c>
      <c r="Z34" s="45">
        <v>21</v>
      </c>
      <c r="AA34" s="45">
        <v>22</v>
      </c>
      <c r="AB34" s="45">
        <v>23</v>
      </c>
      <c r="AC34" s="45">
        <v>24</v>
      </c>
      <c r="AD34" s="45">
        <v>25</v>
      </c>
      <c r="AE34" s="45">
        <v>26</v>
      </c>
      <c r="AF34" s="45">
        <v>27</v>
      </c>
      <c r="AG34" s="45">
        <v>28</v>
      </c>
      <c r="AH34" s="45">
        <v>29</v>
      </c>
      <c r="AI34" s="45">
        <v>30</v>
      </c>
      <c r="AJ34" s="45">
        <v>31</v>
      </c>
    </row>
    <row r="35" spans="2:37" s="11" customFormat="1">
      <c r="B35" s="26" t="s">
        <v>22</v>
      </c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</row>
    <row r="36" spans="2:37" s="11" customFormat="1" outlineLevel="1">
      <c r="B36" s="29" t="s">
        <v>14</v>
      </c>
      <c r="C36" s="30" t="s">
        <v>19</v>
      </c>
      <c r="D36" s="31">
        <f>2.8+1.013</f>
        <v>3.8129999999999997</v>
      </c>
      <c r="E36" s="28"/>
      <c r="F36" s="28">
        <f>$D36</f>
        <v>3.8129999999999997</v>
      </c>
      <c r="G36" s="28">
        <f t="shared" ref="G36:AC39" si="2">$D36</f>
        <v>3.8129999999999997</v>
      </c>
      <c r="H36" s="28">
        <f t="shared" si="2"/>
        <v>3.8129999999999997</v>
      </c>
      <c r="I36" s="28">
        <f t="shared" si="2"/>
        <v>3.8129999999999997</v>
      </c>
      <c r="J36" s="28">
        <f t="shared" si="2"/>
        <v>3.8129999999999997</v>
      </c>
      <c r="K36" s="28">
        <f t="shared" si="2"/>
        <v>3.8129999999999997</v>
      </c>
      <c r="L36" s="28">
        <f t="shared" si="2"/>
        <v>3.8129999999999997</v>
      </c>
      <c r="M36" s="28">
        <f t="shared" si="2"/>
        <v>3.8129999999999997</v>
      </c>
      <c r="N36" s="28">
        <f t="shared" si="2"/>
        <v>3.8129999999999997</v>
      </c>
      <c r="O36" s="28">
        <f t="shared" si="2"/>
        <v>3.8129999999999997</v>
      </c>
      <c r="P36" s="28">
        <f t="shared" si="2"/>
        <v>3.8129999999999997</v>
      </c>
      <c r="Q36" s="28">
        <f t="shared" si="2"/>
        <v>3.8129999999999997</v>
      </c>
      <c r="R36" s="28">
        <f>$D36</f>
        <v>3.8129999999999997</v>
      </c>
      <c r="S36" s="28">
        <f t="shared" si="2"/>
        <v>3.8129999999999997</v>
      </c>
      <c r="T36" s="28">
        <f t="shared" si="2"/>
        <v>3.8129999999999997</v>
      </c>
      <c r="U36" s="28">
        <f t="shared" si="2"/>
        <v>3.8129999999999997</v>
      </c>
      <c r="V36" s="28">
        <f t="shared" si="2"/>
        <v>3.8129999999999997</v>
      </c>
      <c r="W36" s="28">
        <f t="shared" si="2"/>
        <v>3.8129999999999997</v>
      </c>
      <c r="X36" s="28">
        <f t="shared" si="2"/>
        <v>3.8129999999999997</v>
      </c>
      <c r="Y36" s="28">
        <f t="shared" si="2"/>
        <v>3.8129999999999997</v>
      </c>
      <c r="Z36" s="28">
        <f t="shared" si="2"/>
        <v>3.8129999999999997</v>
      </c>
      <c r="AA36" s="28">
        <f t="shared" si="2"/>
        <v>3.8129999999999997</v>
      </c>
      <c r="AB36" s="28">
        <f t="shared" si="2"/>
        <v>3.8129999999999997</v>
      </c>
      <c r="AC36" s="28">
        <f t="shared" si="2"/>
        <v>3.8129999999999997</v>
      </c>
      <c r="AD36" s="28">
        <f t="shared" ref="AD36:AJ39" si="3">$D36</f>
        <v>3.8129999999999997</v>
      </c>
      <c r="AE36" s="28">
        <f t="shared" si="3"/>
        <v>3.8129999999999997</v>
      </c>
      <c r="AF36" s="28">
        <f t="shared" si="3"/>
        <v>3.8129999999999997</v>
      </c>
      <c r="AG36" s="28">
        <f t="shared" si="3"/>
        <v>3.8129999999999997</v>
      </c>
      <c r="AH36" s="28">
        <f t="shared" si="3"/>
        <v>3.8129999999999997</v>
      </c>
      <c r="AI36" s="28">
        <f t="shared" si="3"/>
        <v>3.8129999999999997</v>
      </c>
      <c r="AJ36" s="28">
        <f t="shared" si="3"/>
        <v>3.8129999999999997</v>
      </c>
      <c r="AK36" s="28"/>
    </row>
    <row r="37" spans="2:37" s="11" customFormat="1" outlineLevel="1">
      <c r="B37" s="29" t="s">
        <v>15</v>
      </c>
      <c r="C37" s="30" t="s">
        <v>19</v>
      </c>
      <c r="D37" s="31">
        <v>1.0129999999999999</v>
      </c>
      <c r="E37" s="28"/>
      <c r="F37" s="28">
        <f t="shared" ref="F37:U39" si="4">$D37</f>
        <v>1.0129999999999999</v>
      </c>
      <c r="G37" s="28">
        <f t="shared" si="4"/>
        <v>1.0129999999999999</v>
      </c>
      <c r="H37" s="28">
        <f t="shared" si="4"/>
        <v>1.0129999999999999</v>
      </c>
      <c r="I37" s="28">
        <f t="shared" si="4"/>
        <v>1.0129999999999999</v>
      </c>
      <c r="J37" s="28">
        <f t="shared" si="4"/>
        <v>1.0129999999999999</v>
      </c>
      <c r="K37" s="28">
        <f t="shared" si="4"/>
        <v>1.0129999999999999</v>
      </c>
      <c r="L37" s="28">
        <f t="shared" si="4"/>
        <v>1.0129999999999999</v>
      </c>
      <c r="M37" s="28">
        <f t="shared" si="4"/>
        <v>1.0129999999999999</v>
      </c>
      <c r="N37" s="28">
        <f t="shared" si="4"/>
        <v>1.0129999999999999</v>
      </c>
      <c r="O37" s="28">
        <f t="shared" si="4"/>
        <v>1.0129999999999999</v>
      </c>
      <c r="P37" s="28">
        <f t="shared" si="4"/>
        <v>1.0129999999999999</v>
      </c>
      <c r="Q37" s="28">
        <f t="shared" si="4"/>
        <v>1.0129999999999999</v>
      </c>
      <c r="R37" s="28">
        <f t="shared" si="4"/>
        <v>1.0129999999999999</v>
      </c>
      <c r="S37" s="28">
        <f t="shared" si="4"/>
        <v>1.0129999999999999</v>
      </c>
      <c r="T37" s="28">
        <f t="shared" si="4"/>
        <v>1.0129999999999999</v>
      </c>
      <c r="U37" s="28">
        <f t="shared" si="4"/>
        <v>1.0129999999999999</v>
      </c>
      <c r="V37" s="28">
        <f t="shared" si="2"/>
        <v>1.0129999999999999</v>
      </c>
      <c r="W37" s="28">
        <f t="shared" si="2"/>
        <v>1.0129999999999999</v>
      </c>
      <c r="X37" s="28">
        <f t="shared" si="2"/>
        <v>1.0129999999999999</v>
      </c>
      <c r="Y37" s="28">
        <f t="shared" si="2"/>
        <v>1.0129999999999999</v>
      </c>
      <c r="Z37" s="28">
        <f t="shared" si="2"/>
        <v>1.0129999999999999</v>
      </c>
      <c r="AA37" s="28">
        <f t="shared" si="2"/>
        <v>1.0129999999999999</v>
      </c>
      <c r="AB37" s="28">
        <f t="shared" si="2"/>
        <v>1.0129999999999999</v>
      </c>
      <c r="AC37" s="28">
        <f t="shared" si="2"/>
        <v>1.0129999999999999</v>
      </c>
      <c r="AD37" s="28">
        <f t="shared" si="3"/>
        <v>1.0129999999999999</v>
      </c>
      <c r="AE37" s="28">
        <f t="shared" si="3"/>
        <v>1.0129999999999999</v>
      </c>
      <c r="AF37" s="28">
        <f t="shared" si="3"/>
        <v>1.0129999999999999</v>
      </c>
      <c r="AG37" s="28">
        <f t="shared" si="3"/>
        <v>1.0129999999999999</v>
      </c>
      <c r="AH37" s="28">
        <f t="shared" si="3"/>
        <v>1.0129999999999999</v>
      </c>
      <c r="AI37" s="28">
        <f t="shared" si="3"/>
        <v>1.0129999999999999</v>
      </c>
      <c r="AJ37" s="28">
        <f t="shared" si="3"/>
        <v>1.0129999999999999</v>
      </c>
      <c r="AK37" s="28"/>
    </row>
    <row r="38" spans="2:37" s="11" customFormat="1" outlineLevel="1">
      <c r="B38" s="29" t="s">
        <v>16</v>
      </c>
      <c r="C38" s="30" t="s">
        <v>20</v>
      </c>
      <c r="D38" s="31">
        <v>25</v>
      </c>
      <c r="E38" s="28"/>
      <c r="F38" s="28">
        <f t="shared" si="4"/>
        <v>25</v>
      </c>
      <c r="G38" s="28">
        <f t="shared" si="4"/>
        <v>25</v>
      </c>
      <c r="H38" s="28">
        <f t="shared" si="4"/>
        <v>25</v>
      </c>
      <c r="I38" s="28">
        <f t="shared" si="4"/>
        <v>25</v>
      </c>
      <c r="J38" s="28">
        <f t="shared" si="4"/>
        <v>25</v>
      </c>
      <c r="K38" s="28">
        <f t="shared" si="4"/>
        <v>25</v>
      </c>
      <c r="L38" s="28">
        <f t="shared" si="4"/>
        <v>25</v>
      </c>
      <c r="M38" s="28">
        <f t="shared" si="4"/>
        <v>25</v>
      </c>
      <c r="N38" s="28">
        <f t="shared" si="4"/>
        <v>25</v>
      </c>
      <c r="O38" s="28">
        <f t="shared" si="4"/>
        <v>25</v>
      </c>
      <c r="P38" s="28">
        <f t="shared" si="4"/>
        <v>25</v>
      </c>
      <c r="Q38" s="28">
        <f t="shared" si="4"/>
        <v>25</v>
      </c>
      <c r="R38" s="28">
        <f t="shared" si="2"/>
        <v>25</v>
      </c>
      <c r="S38" s="28">
        <f t="shared" si="2"/>
        <v>25</v>
      </c>
      <c r="T38" s="28">
        <f t="shared" si="2"/>
        <v>25</v>
      </c>
      <c r="U38" s="28">
        <f t="shared" si="2"/>
        <v>25</v>
      </c>
      <c r="V38" s="28">
        <f t="shared" si="2"/>
        <v>25</v>
      </c>
      <c r="W38" s="28">
        <f t="shared" si="2"/>
        <v>25</v>
      </c>
      <c r="X38" s="28">
        <f t="shared" si="2"/>
        <v>25</v>
      </c>
      <c r="Y38" s="28">
        <f t="shared" si="2"/>
        <v>25</v>
      </c>
      <c r="Z38" s="28">
        <f t="shared" si="2"/>
        <v>25</v>
      </c>
      <c r="AA38" s="28">
        <f t="shared" si="2"/>
        <v>25</v>
      </c>
      <c r="AB38" s="28">
        <f t="shared" si="2"/>
        <v>25</v>
      </c>
      <c r="AC38" s="28">
        <f t="shared" si="2"/>
        <v>25</v>
      </c>
      <c r="AD38" s="28">
        <f t="shared" si="3"/>
        <v>25</v>
      </c>
      <c r="AE38" s="28">
        <f t="shared" si="3"/>
        <v>25</v>
      </c>
      <c r="AF38" s="28">
        <f t="shared" si="3"/>
        <v>25</v>
      </c>
      <c r="AG38" s="28">
        <f t="shared" si="3"/>
        <v>25</v>
      </c>
      <c r="AH38" s="28">
        <f t="shared" si="3"/>
        <v>25</v>
      </c>
      <c r="AI38" s="28">
        <f t="shared" si="3"/>
        <v>25</v>
      </c>
      <c r="AJ38" s="28">
        <f t="shared" si="3"/>
        <v>25</v>
      </c>
      <c r="AK38" s="28"/>
    </row>
    <row r="39" spans="2:37" s="11" customFormat="1" outlineLevel="1">
      <c r="B39" s="29" t="s">
        <v>17</v>
      </c>
      <c r="C39" s="30" t="s">
        <v>20</v>
      </c>
      <c r="D39" s="31">
        <v>15</v>
      </c>
      <c r="E39" s="28"/>
      <c r="F39" s="28">
        <f t="shared" si="4"/>
        <v>15</v>
      </c>
      <c r="G39" s="28">
        <f t="shared" si="4"/>
        <v>15</v>
      </c>
      <c r="H39" s="28">
        <f t="shared" si="4"/>
        <v>15</v>
      </c>
      <c r="I39" s="28">
        <f t="shared" si="4"/>
        <v>15</v>
      </c>
      <c r="J39" s="28">
        <f t="shared" si="4"/>
        <v>15</v>
      </c>
      <c r="K39" s="28">
        <f t="shared" si="4"/>
        <v>15</v>
      </c>
      <c r="L39" s="28">
        <f t="shared" si="4"/>
        <v>15</v>
      </c>
      <c r="M39" s="28">
        <f t="shared" si="4"/>
        <v>15</v>
      </c>
      <c r="N39" s="28">
        <f t="shared" si="4"/>
        <v>15</v>
      </c>
      <c r="O39" s="28">
        <f t="shared" si="4"/>
        <v>15</v>
      </c>
      <c r="P39" s="28">
        <f t="shared" si="4"/>
        <v>15</v>
      </c>
      <c r="Q39" s="28">
        <f t="shared" si="4"/>
        <v>15</v>
      </c>
      <c r="R39" s="28">
        <f t="shared" si="2"/>
        <v>15</v>
      </c>
      <c r="S39" s="28">
        <f t="shared" si="2"/>
        <v>15</v>
      </c>
      <c r="T39" s="28">
        <f t="shared" si="2"/>
        <v>15</v>
      </c>
      <c r="U39" s="28">
        <f t="shared" si="2"/>
        <v>15</v>
      </c>
      <c r="V39" s="28">
        <f t="shared" si="2"/>
        <v>15</v>
      </c>
      <c r="W39" s="28">
        <f t="shared" si="2"/>
        <v>15</v>
      </c>
      <c r="X39" s="28">
        <f t="shared" si="2"/>
        <v>15</v>
      </c>
      <c r="Y39" s="28">
        <f t="shared" si="2"/>
        <v>15</v>
      </c>
      <c r="Z39" s="28">
        <f t="shared" si="2"/>
        <v>15</v>
      </c>
      <c r="AA39" s="28">
        <f t="shared" si="2"/>
        <v>15</v>
      </c>
      <c r="AB39" s="28">
        <f t="shared" si="2"/>
        <v>15</v>
      </c>
      <c r="AC39" s="28">
        <f t="shared" si="2"/>
        <v>15</v>
      </c>
      <c r="AD39" s="28">
        <f t="shared" si="3"/>
        <v>15</v>
      </c>
      <c r="AE39" s="28">
        <f t="shared" si="3"/>
        <v>15</v>
      </c>
      <c r="AF39" s="28">
        <f t="shared" si="3"/>
        <v>15</v>
      </c>
      <c r="AG39" s="28">
        <f t="shared" si="3"/>
        <v>15</v>
      </c>
      <c r="AH39" s="28">
        <f t="shared" si="3"/>
        <v>15</v>
      </c>
      <c r="AI39" s="28">
        <f t="shared" si="3"/>
        <v>15</v>
      </c>
      <c r="AJ39" s="28">
        <f t="shared" si="3"/>
        <v>15</v>
      </c>
      <c r="AK39" s="28"/>
    </row>
    <row r="40" spans="2:37" s="11" customFormat="1">
      <c r="B40" s="26" t="s">
        <v>34</v>
      </c>
      <c r="C40" s="30"/>
      <c r="D40" s="32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</row>
    <row r="41" spans="2:37" outlineLevel="1">
      <c r="B41" s="33" t="str">
        <f>'STEAM &amp; GAS BALANCE'!$F$3</f>
        <v>PLANT GAS BOILER 10 T</v>
      </c>
      <c r="C41" s="34" t="s">
        <v>21</v>
      </c>
      <c r="D41" s="35"/>
      <c r="E41" s="35"/>
      <c r="F41" s="35">
        <f>(F$36*(F25-E25)*(F$39+273))/(F$37*(F$38+273))</f>
        <v>0</v>
      </c>
      <c r="G41" s="35">
        <f>(G$36*(G25-F25)*(G$39+273))/(G$37*(G$38+273))</f>
        <v>0</v>
      </c>
      <c r="H41" s="35">
        <f t="shared" ref="H41:AJ41" si="5">(H$36*(H25-G25)*(H$39+273))/(H$37*(H$38+273))</f>
        <v>0</v>
      </c>
      <c r="I41" s="35">
        <f t="shared" si="5"/>
        <v>0</v>
      </c>
      <c r="J41" s="35">
        <f t="shared" si="5"/>
        <v>0</v>
      </c>
      <c r="K41" s="35">
        <f t="shared" si="5"/>
        <v>0</v>
      </c>
      <c r="L41" s="35">
        <f t="shared" si="5"/>
        <v>0</v>
      </c>
      <c r="M41" s="35">
        <f t="shared" si="5"/>
        <v>0</v>
      </c>
      <c r="N41" s="35">
        <f t="shared" si="5"/>
        <v>0</v>
      </c>
      <c r="O41" s="35">
        <f t="shared" si="5"/>
        <v>0</v>
      </c>
      <c r="P41" s="35">
        <f t="shared" si="5"/>
        <v>0</v>
      </c>
      <c r="Q41" s="35">
        <f t="shared" si="5"/>
        <v>0</v>
      </c>
      <c r="R41" s="35">
        <f t="shared" si="5"/>
        <v>-16614.359887900082</v>
      </c>
      <c r="S41" s="35">
        <f t="shared" si="5"/>
        <v>0</v>
      </c>
      <c r="T41" s="35">
        <f t="shared" si="5"/>
        <v>0</v>
      </c>
      <c r="U41" s="35">
        <f t="shared" si="5"/>
        <v>0</v>
      </c>
      <c r="V41" s="35">
        <f t="shared" si="5"/>
        <v>0</v>
      </c>
      <c r="W41" s="35">
        <f t="shared" si="5"/>
        <v>0</v>
      </c>
      <c r="X41" s="35">
        <f t="shared" si="5"/>
        <v>0</v>
      </c>
      <c r="Y41" s="35">
        <f t="shared" si="5"/>
        <v>88.033698827818441</v>
      </c>
      <c r="Z41" s="35">
        <f t="shared" si="5"/>
        <v>0</v>
      </c>
      <c r="AA41" s="35">
        <f t="shared" si="5"/>
        <v>0</v>
      </c>
      <c r="AB41" s="35">
        <f t="shared" si="5"/>
        <v>0</v>
      </c>
      <c r="AC41" s="35">
        <f t="shared" si="5"/>
        <v>0</v>
      </c>
      <c r="AD41" s="35">
        <f t="shared" si="5"/>
        <v>0</v>
      </c>
      <c r="AE41" s="35">
        <f t="shared" si="5"/>
        <v>2954.2217693473913</v>
      </c>
      <c r="AF41" s="35">
        <f t="shared" si="5"/>
        <v>4191.7864115493594</v>
      </c>
      <c r="AG41" s="35">
        <f t="shared" si="5"/>
        <v>4009.1710528232793</v>
      </c>
      <c r="AH41" s="35">
        <f t="shared" si="5"/>
        <v>0</v>
      </c>
      <c r="AI41" s="35">
        <f t="shared" si="5"/>
        <v>870.87882229017919</v>
      </c>
      <c r="AJ41" s="35">
        <f t="shared" si="5"/>
        <v>0</v>
      </c>
      <c r="AK41" s="35">
        <f>SUM(F41:Q41)</f>
        <v>0</v>
      </c>
    </row>
    <row r="42" spans="2:37"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2:37"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2:37"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2:37"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2:37"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2:37"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2:37"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2:28"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2:28"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2:28"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2:28"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2:28"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2:28">
      <c r="B54" s="19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2:28"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2:28"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2:28"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2:28">
      <c r="B58" s="19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2:28">
      <c r="B59" s="19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2:28">
      <c r="B60" s="19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2:28">
      <c r="B61" s="19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2:28">
      <c r="B62" s="19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2:28">
      <c r="B63" s="19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2:28">
      <c r="B64" s="19"/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2:37">
      <c r="B65" s="19"/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2:37">
      <c r="B66" s="19"/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2:37"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2:37">
      <c r="B68" s="22" t="s">
        <v>37</v>
      </c>
      <c r="C68" s="23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2:37">
      <c r="B69" s="19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2:37">
      <c r="B70" s="22"/>
      <c r="C70" s="24" t="s">
        <v>18</v>
      </c>
      <c r="D70" s="25" t="s">
        <v>0</v>
      </c>
      <c r="E70" s="45">
        <v>31</v>
      </c>
      <c r="F70" s="45">
        <v>1</v>
      </c>
      <c r="G70" s="45">
        <v>2</v>
      </c>
      <c r="H70" s="45">
        <v>3</v>
      </c>
      <c r="I70" s="45">
        <v>4</v>
      </c>
      <c r="J70" s="45">
        <v>5</v>
      </c>
      <c r="K70" s="45">
        <v>6</v>
      </c>
      <c r="L70" s="45">
        <v>7</v>
      </c>
      <c r="M70" s="45">
        <v>8</v>
      </c>
      <c r="N70" s="45">
        <v>9</v>
      </c>
      <c r="O70" s="45">
        <v>10</v>
      </c>
      <c r="P70" s="45">
        <v>11</v>
      </c>
      <c r="Q70" s="45">
        <v>12</v>
      </c>
      <c r="R70" s="45">
        <v>13</v>
      </c>
      <c r="S70" s="45">
        <v>14</v>
      </c>
      <c r="T70" s="45">
        <v>15</v>
      </c>
      <c r="U70" s="45">
        <v>16</v>
      </c>
      <c r="V70" s="45">
        <v>17</v>
      </c>
      <c r="W70" s="45">
        <v>18</v>
      </c>
      <c r="X70" s="45">
        <v>19</v>
      </c>
      <c r="Y70" s="45">
        <v>20</v>
      </c>
      <c r="Z70" s="45">
        <v>21</v>
      </c>
      <c r="AA70" s="45">
        <v>22</v>
      </c>
      <c r="AB70" s="45">
        <v>23</v>
      </c>
      <c r="AC70" s="45">
        <v>24</v>
      </c>
      <c r="AD70" s="45">
        <v>25</v>
      </c>
      <c r="AE70" s="45">
        <v>26</v>
      </c>
      <c r="AF70" s="45">
        <v>27</v>
      </c>
      <c r="AG70" s="45">
        <v>28</v>
      </c>
      <c r="AH70" s="45">
        <v>29</v>
      </c>
      <c r="AI70" s="45">
        <v>30</v>
      </c>
      <c r="AJ70" s="45">
        <v>31</v>
      </c>
    </row>
    <row r="71" spans="2:37" s="10" customFormat="1" outlineLevel="1">
      <c r="B71" s="39" t="s">
        <v>32</v>
      </c>
      <c r="C71" s="38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</row>
    <row r="72" spans="2:37" ht="14.25" customHeight="1" outlineLevel="2">
      <c r="B72" s="40" t="s">
        <v>23</v>
      </c>
      <c r="C72" s="41" t="s">
        <v>33</v>
      </c>
      <c r="D72" s="35"/>
      <c r="E72" s="35"/>
      <c r="F72" s="35">
        <f t="shared" ref="F72:AJ72" si="6">F73+F74</f>
        <v>0</v>
      </c>
      <c r="G72" s="35">
        <f t="shared" si="6"/>
        <v>0</v>
      </c>
      <c r="H72" s="35">
        <f t="shared" si="6"/>
        <v>0</v>
      </c>
      <c r="I72" s="35">
        <f t="shared" si="6"/>
        <v>17010</v>
      </c>
      <c r="J72" s="35">
        <f t="shared" si="6"/>
        <v>12423</v>
      </c>
      <c r="K72" s="35">
        <f t="shared" si="6"/>
        <v>839</v>
      </c>
      <c r="L72" s="35">
        <f t="shared" si="6"/>
        <v>0</v>
      </c>
      <c r="M72" s="35">
        <f t="shared" si="6"/>
        <v>0</v>
      </c>
      <c r="N72" s="35">
        <f t="shared" si="6"/>
        <v>0</v>
      </c>
      <c r="O72" s="35">
        <f t="shared" si="6"/>
        <v>0</v>
      </c>
      <c r="P72" s="35">
        <f t="shared" si="6"/>
        <v>15873</v>
      </c>
      <c r="Q72" s="35">
        <f t="shared" si="6"/>
        <v>15108</v>
      </c>
      <c r="R72" s="35">
        <f t="shared" si="6"/>
        <v>15868</v>
      </c>
      <c r="S72" s="35">
        <f t="shared" si="6"/>
        <v>8620</v>
      </c>
      <c r="T72" s="35">
        <f t="shared" si="6"/>
        <v>1036</v>
      </c>
      <c r="U72" s="35">
        <f t="shared" si="6"/>
        <v>862</v>
      </c>
      <c r="V72" s="35">
        <f t="shared" si="6"/>
        <v>0</v>
      </c>
      <c r="W72" s="35">
        <f t="shared" si="6"/>
        <v>0</v>
      </c>
      <c r="X72" s="35">
        <f t="shared" si="6"/>
        <v>0</v>
      </c>
      <c r="Y72" s="35">
        <f t="shared" si="6"/>
        <v>0</v>
      </c>
      <c r="Z72" s="35">
        <f t="shared" si="6"/>
        <v>0</v>
      </c>
      <c r="AA72" s="35">
        <f t="shared" si="6"/>
        <v>0</v>
      </c>
      <c r="AB72" s="35">
        <f t="shared" si="6"/>
        <v>0</v>
      </c>
      <c r="AC72" s="35">
        <f t="shared" si="6"/>
        <v>0</v>
      </c>
      <c r="AD72" s="35">
        <f t="shared" si="6"/>
        <v>0</v>
      </c>
      <c r="AE72" s="35">
        <f t="shared" si="6"/>
        <v>0</v>
      </c>
      <c r="AF72" s="35">
        <f t="shared" si="6"/>
        <v>10562</v>
      </c>
      <c r="AG72" s="35">
        <f t="shared" si="6"/>
        <v>10391</v>
      </c>
      <c r="AH72" s="35">
        <f t="shared" si="6"/>
        <v>5708</v>
      </c>
      <c r="AI72" s="35">
        <f t="shared" si="6"/>
        <v>0</v>
      </c>
      <c r="AJ72" s="35">
        <f t="shared" si="6"/>
        <v>0</v>
      </c>
      <c r="AK72" s="35">
        <f t="shared" ref="AK72:AK80" si="7">SUM(F72:Q72)</f>
        <v>61253</v>
      </c>
    </row>
    <row r="73" spans="2:37" outlineLevel="2">
      <c r="B73" s="36" t="s">
        <v>24</v>
      </c>
      <c r="C73" s="41" t="s">
        <v>33</v>
      </c>
      <c r="D73" s="35"/>
      <c r="E73" s="35"/>
      <c r="F73" s="35">
        <f t="shared" ref="F73:AJ73" si="8">(F12-E12)-(F13-E13)</f>
        <v>0</v>
      </c>
      <c r="G73" s="35">
        <f t="shared" si="8"/>
        <v>0</v>
      </c>
      <c r="H73" s="35">
        <f t="shared" si="8"/>
        <v>0</v>
      </c>
      <c r="I73" s="35">
        <f t="shared" si="8"/>
        <v>9445</v>
      </c>
      <c r="J73" s="35">
        <f t="shared" si="8"/>
        <v>3804</v>
      </c>
      <c r="K73" s="35">
        <f t="shared" si="8"/>
        <v>187</v>
      </c>
      <c r="L73" s="35">
        <f t="shared" si="8"/>
        <v>0</v>
      </c>
      <c r="M73" s="35">
        <f t="shared" si="8"/>
        <v>0</v>
      </c>
      <c r="N73" s="35">
        <f t="shared" si="8"/>
        <v>0</v>
      </c>
      <c r="O73" s="35">
        <f t="shared" si="8"/>
        <v>0</v>
      </c>
      <c r="P73" s="35">
        <f t="shared" si="8"/>
        <v>2987</v>
      </c>
      <c r="Q73" s="35">
        <f t="shared" si="8"/>
        <v>6831</v>
      </c>
      <c r="R73" s="35">
        <f t="shared" si="8"/>
        <v>8441</v>
      </c>
      <c r="S73" s="35">
        <f t="shared" si="8"/>
        <v>-2386</v>
      </c>
      <c r="T73" s="35">
        <f t="shared" si="8"/>
        <v>185</v>
      </c>
      <c r="U73" s="35">
        <f t="shared" si="8"/>
        <v>0</v>
      </c>
      <c r="V73" s="35">
        <f t="shared" si="8"/>
        <v>0</v>
      </c>
      <c r="W73" s="35">
        <f t="shared" si="8"/>
        <v>0</v>
      </c>
      <c r="X73" s="35">
        <f t="shared" si="8"/>
        <v>0</v>
      </c>
      <c r="Y73" s="35">
        <f t="shared" si="8"/>
        <v>0</v>
      </c>
      <c r="Z73" s="35">
        <f t="shared" si="8"/>
        <v>0</v>
      </c>
      <c r="AA73" s="35">
        <f t="shared" si="8"/>
        <v>0</v>
      </c>
      <c r="AB73" s="35">
        <f t="shared" si="8"/>
        <v>0</v>
      </c>
      <c r="AC73" s="35">
        <f t="shared" si="8"/>
        <v>0</v>
      </c>
      <c r="AD73" s="35">
        <f t="shared" si="8"/>
        <v>0</v>
      </c>
      <c r="AE73" s="35">
        <f t="shared" si="8"/>
        <v>0</v>
      </c>
      <c r="AF73" s="35">
        <f t="shared" si="8"/>
        <v>5383</v>
      </c>
      <c r="AG73" s="35">
        <f t="shared" si="8"/>
        <v>7046</v>
      </c>
      <c r="AH73" s="35">
        <f t="shared" si="8"/>
        <v>1272</v>
      </c>
      <c r="AI73" s="35">
        <f t="shared" si="8"/>
        <v>0</v>
      </c>
      <c r="AJ73" s="35">
        <f t="shared" si="8"/>
        <v>0</v>
      </c>
      <c r="AK73" s="35">
        <f t="shared" si="7"/>
        <v>23254</v>
      </c>
    </row>
    <row r="74" spans="2:37" outlineLevel="2">
      <c r="B74" s="36" t="s">
        <v>25</v>
      </c>
      <c r="C74" s="41" t="s">
        <v>33</v>
      </c>
      <c r="D74" s="35"/>
      <c r="E74" s="35"/>
      <c r="F74" s="35">
        <f>SUM(F75:F77)</f>
        <v>0</v>
      </c>
      <c r="G74" s="35">
        <f t="shared" ref="G74:AJ74" si="9">SUM(G75:G77)</f>
        <v>0</v>
      </c>
      <c r="H74" s="35">
        <f t="shared" si="9"/>
        <v>0</v>
      </c>
      <c r="I74" s="35">
        <f t="shared" si="9"/>
        <v>7565</v>
      </c>
      <c r="J74" s="35">
        <f t="shared" si="9"/>
        <v>8619</v>
      </c>
      <c r="K74" s="35">
        <f t="shared" si="9"/>
        <v>652</v>
      </c>
      <c r="L74" s="35">
        <f t="shared" si="9"/>
        <v>0</v>
      </c>
      <c r="M74" s="35">
        <f t="shared" si="9"/>
        <v>0</v>
      </c>
      <c r="N74" s="35">
        <f t="shared" si="9"/>
        <v>0</v>
      </c>
      <c r="O74" s="35">
        <f t="shared" si="9"/>
        <v>0</v>
      </c>
      <c r="P74" s="35">
        <f t="shared" si="9"/>
        <v>12886</v>
      </c>
      <c r="Q74" s="35">
        <f t="shared" si="9"/>
        <v>8277</v>
      </c>
      <c r="R74" s="35">
        <f t="shared" si="9"/>
        <v>7427</v>
      </c>
      <c r="S74" s="35">
        <f t="shared" si="9"/>
        <v>11006</v>
      </c>
      <c r="T74" s="35">
        <f t="shared" si="9"/>
        <v>851</v>
      </c>
      <c r="U74" s="35">
        <f t="shared" si="9"/>
        <v>862</v>
      </c>
      <c r="V74" s="35">
        <f t="shared" si="9"/>
        <v>0</v>
      </c>
      <c r="W74" s="35">
        <f t="shared" si="9"/>
        <v>0</v>
      </c>
      <c r="X74" s="35">
        <f t="shared" si="9"/>
        <v>0</v>
      </c>
      <c r="Y74" s="35">
        <f t="shared" si="9"/>
        <v>0</v>
      </c>
      <c r="Z74" s="35">
        <f t="shared" si="9"/>
        <v>0</v>
      </c>
      <c r="AA74" s="35">
        <f t="shared" si="9"/>
        <v>0</v>
      </c>
      <c r="AB74" s="35">
        <f t="shared" si="9"/>
        <v>0</v>
      </c>
      <c r="AC74" s="35">
        <f t="shared" si="9"/>
        <v>0</v>
      </c>
      <c r="AD74" s="35">
        <f t="shared" si="9"/>
        <v>0</v>
      </c>
      <c r="AE74" s="35">
        <f t="shared" si="9"/>
        <v>0</v>
      </c>
      <c r="AF74" s="35">
        <f t="shared" si="9"/>
        <v>5179</v>
      </c>
      <c r="AG74" s="35">
        <f t="shared" si="9"/>
        <v>3345</v>
      </c>
      <c r="AH74" s="35">
        <f t="shared" si="9"/>
        <v>4436</v>
      </c>
      <c r="AI74" s="35">
        <f t="shared" si="9"/>
        <v>0</v>
      </c>
      <c r="AJ74" s="35">
        <f t="shared" si="9"/>
        <v>0</v>
      </c>
      <c r="AK74" s="35">
        <f t="shared" si="7"/>
        <v>37999</v>
      </c>
    </row>
    <row r="75" spans="2:37" outlineLevel="3">
      <c r="B75" s="52" t="s">
        <v>44</v>
      </c>
      <c r="C75" s="41" t="s">
        <v>33</v>
      </c>
      <c r="D75" s="35"/>
      <c r="E75" s="35"/>
      <c r="F75" s="35">
        <f t="shared" ref="F75:AJ75" si="10">F13-E13</f>
        <v>0</v>
      </c>
      <c r="G75" s="35">
        <f t="shared" si="10"/>
        <v>0</v>
      </c>
      <c r="H75" s="35">
        <f t="shared" si="10"/>
        <v>0</v>
      </c>
      <c r="I75" s="35">
        <f t="shared" si="10"/>
        <v>6740</v>
      </c>
      <c r="J75" s="35">
        <f t="shared" si="10"/>
        <v>7795</v>
      </c>
      <c r="K75" s="35">
        <f t="shared" si="10"/>
        <v>0</v>
      </c>
      <c r="L75" s="35">
        <f t="shared" si="10"/>
        <v>0</v>
      </c>
      <c r="M75" s="35">
        <f t="shared" si="10"/>
        <v>0</v>
      </c>
      <c r="N75" s="35">
        <f t="shared" si="10"/>
        <v>0</v>
      </c>
      <c r="O75" s="35">
        <f t="shared" si="10"/>
        <v>0</v>
      </c>
      <c r="P75" s="35">
        <f t="shared" si="10"/>
        <v>12010</v>
      </c>
      <c r="Q75" s="35">
        <f t="shared" si="10"/>
        <v>7504</v>
      </c>
      <c r="R75" s="35">
        <f t="shared" si="10"/>
        <v>6520</v>
      </c>
      <c r="S75" s="35">
        <f t="shared" si="10"/>
        <v>10137</v>
      </c>
      <c r="T75" s="35">
        <f t="shared" si="10"/>
        <v>0</v>
      </c>
      <c r="U75" s="35">
        <f t="shared" si="10"/>
        <v>0</v>
      </c>
      <c r="V75" s="35">
        <f t="shared" si="10"/>
        <v>0</v>
      </c>
      <c r="W75" s="35">
        <f t="shared" si="10"/>
        <v>0</v>
      </c>
      <c r="X75" s="35">
        <f t="shared" si="10"/>
        <v>0</v>
      </c>
      <c r="Y75" s="35">
        <f t="shared" si="10"/>
        <v>0</v>
      </c>
      <c r="Z75" s="35">
        <f t="shared" si="10"/>
        <v>0</v>
      </c>
      <c r="AA75" s="35">
        <f>AA13-Z13</f>
        <v>0</v>
      </c>
      <c r="AB75" s="35">
        <f t="shared" si="10"/>
        <v>0</v>
      </c>
      <c r="AC75" s="35">
        <f t="shared" si="10"/>
        <v>0</v>
      </c>
      <c r="AD75" s="35">
        <f t="shared" si="10"/>
        <v>0</v>
      </c>
      <c r="AE75" s="35">
        <f t="shared" si="10"/>
        <v>0</v>
      </c>
      <c r="AF75" s="35">
        <f t="shared" si="10"/>
        <v>4372</v>
      </c>
      <c r="AG75" s="35">
        <f t="shared" si="10"/>
        <v>2472</v>
      </c>
      <c r="AH75" s="35">
        <f t="shared" si="10"/>
        <v>3535</v>
      </c>
      <c r="AI75" s="35">
        <f t="shared" si="10"/>
        <v>0</v>
      </c>
      <c r="AJ75" s="35">
        <f t="shared" si="10"/>
        <v>0</v>
      </c>
      <c r="AK75" s="35">
        <f t="shared" si="7"/>
        <v>34049</v>
      </c>
    </row>
    <row r="76" spans="2:37" outlineLevel="3">
      <c r="B76" s="53" t="s">
        <v>46</v>
      </c>
      <c r="C76" s="41" t="s">
        <v>33</v>
      </c>
      <c r="D76" s="35"/>
      <c r="E76" s="35"/>
      <c r="F76" s="35">
        <f>F14-E14</f>
        <v>0</v>
      </c>
      <c r="G76" s="35">
        <f t="shared" ref="G76:AJ76" si="11">G15-F15</f>
        <v>0</v>
      </c>
      <c r="H76" s="35">
        <f t="shared" si="11"/>
        <v>0</v>
      </c>
      <c r="I76" s="35">
        <f t="shared" si="11"/>
        <v>96</v>
      </c>
      <c r="J76" s="35">
        <f t="shared" si="11"/>
        <v>90</v>
      </c>
      <c r="K76" s="35">
        <f t="shared" si="11"/>
        <v>68</v>
      </c>
      <c r="L76" s="35">
        <f t="shared" si="11"/>
        <v>0</v>
      </c>
      <c r="M76" s="35">
        <f t="shared" si="11"/>
        <v>0</v>
      </c>
      <c r="N76" s="35">
        <f t="shared" si="11"/>
        <v>0</v>
      </c>
      <c r="O76" s="35">
        <f t="shared" si="11"/>
        <v>0</v>
      </c>
      <c r="P76" s="35">
        <f t="shared" si="11"/>
        <v>166</v>
      </c>
      <c r="Q76" s="35">
        <f t="shared" si="11"/>
        <v>7</v>
      </c>
      <c r="R76" s="35">
        <f t="shared" si="11"/>
        <v>98</v>
      </c>
      <c r="S76" s="35">
        <f t="shared" si="11"/>
        <v>93</v>
      </c>
      <c r="T76" s="35">
        <f t="shared" si="11"/>
        <v>78</v>
      </c>
      <c r="U76" s="35">
        <f t="shared" si="11"/>
        <v>73</v>
      </c>
      <c r="V76" s="35">
        <f t="shared" si="11"/>
        <v>0</v>
      </c>
      <c r="W76" s="35">
        <f t="shared" si="11"/>
        <v>0</v>
      </c>
      <c r="X76" s="35">
        <f t="shared" si="11"/>
        <v>0</v>
      </c>
      <c r="Y76" s="35">
        <f t="shared" si="11"/>
        <v>0</v>
      </c>
      <c r="Z76" s="35">
        <f t="shared" si="11"/>
        <v>0</v>
      </c>
      <c r="AA76" s="35">
        <f t="shared" si="11"/>
        <v>0</v>
      </c>
      <c r="AB76" s="35">
        <f t="shared" si="11"/>
        <v>0</v>
      </c>
      <c r="AC76" s="35">
        <f t="shared" si="11"/>
        <v>0</v>
      </c>
      <c r="AD76" s="35">
        <f t="shared" si="11"/>
        <v>0</v>
      </c>
      <c r="AE76" s="35">
        <f t="shared" si="11"/>
        <v>0</v>
      </c>
      <c r="AF76" s="35">
        <f t="shared" si="11"/>
        <v>81</v>
      </c>
      <c r="AG76" s="35">
        <f t="shared" si="11"/>
        <v>142</v>
      </c>
      <c r="AH76" s="35">
        <f t="shared" si="11"/>
        <v>128</v>
      </c>
      <c r="AI76" s="35">
        <f t="shared" si="11"/>
        <v>0</v>
      </c>
      <c r="AJ76" s="35">
        <f t="shared" si="11"/>
        <v>0</v>
      </c>
      <c r="AK76" s="35">
        <f t="shared" si="7"/>
        <v>427</v>
      </c>
    </row>
    <row r="77" spans="2:37" outlineLevel="3">
      <c r="B77" s="53" t="s">
        <v>45</v>
      </c>
      <c r="C77" s="41" t="s">
        <v>33</v>
      </c>
      <c r="D77" s="35"/>
      <c r="E77" s="35"/>
      <c r="F77" s="35">
        <f>F15-E15</f>
        <v>0</v>
      </c>
      <c r="G77" s="35">
        <f t="shared" ref="G77:AJ77" si="12">G14-F14</f>
        <v>0</v>
      </c>
      <c r="H77" s="35">
        <f t="shared" si="12"/>
        <v>0</v>
      </c>
      <c r="I77" s="35">
        <f t="shared" si="12"/>
        <v>729</v>
      </c>
      <c r="J77" s="35">
        <f t="shared" si="12"/>
        <v>734</v>
      </c>
      <c r="K77" s="35">
        <f t="shared" si="12"/>
        <v>584</v>
      </c>
      <c r="L77" s="35">
        <f t="shared" si="12"/>
        <v>0</v>
      </c>
      <c r="M77" s="35">
        <f t="shared" si="12"/>
        <v>0</v>
      </c>
      <c r="N77" s="35">
        <f t="shared" si="12"/>
        <v>0</v>
      </c>
      <c r="O77" s="35">
        <f t="shared" si="12"/>
        <v>0</v>
      </c>
      <c r="P77" s="35">
        <f t="shared" si="12"/>
        <v>710</v>
      </c>
      <c r="Q77" s="35">
        <f t="shared" si="12"/>
        <v>766</v>
      </c>
      <c r="R77" s="35">
        <f t="shared" si="12"/>
        <v>809</v>
      </c>
      <c r="S77" s="35">
        <f t="shared" si="12"/>
        <v>776</v>
      </c>
      <c r="T77" s="35">
        <f t="shared" si="12"/>
        <v>773</v>
      </c>
      <c r="U77" s="35">
        <f t="shared" si="12"/>
        <v>789</v>
      </c>
      <c r="V77" s="35">
        <f t="shared" si="12"/>
        <v>0</v>
      </c>
      <c r="W77" s="35">
        <f t="shared" si="12"/>
        <v>0</v>
      </c>
      <c r="X77" s="35">
        <f t="shared" si="12"/>
        <v>0</v>
      </c>
      <c r="Y77" s="35">
        <f t="shared" si="12"/>
        <v>0</v>
      </c>
      <c r="Z77" s="35">
        <f t="shared" si="12"/>
        <v>0</v>
      </c>
      <c r="AA77" s="35">
        <f t="shared" si="12"/>
        <v>0</v>
      </c>
      <c r="AB77" s="35">
        <f t="shared" si="12"/>
        <v>0</v>
      </c>
      <c r="AC77" s="35">
        <f t="shared" si="12"/>
        <v>0</v>
      </c>
      <c r="AD77" s="35">
        <f t="shared" si="12"/>
        <v>0</v>
      </c>
      <c r="AE77" s="35">
        <f t="shared" si="12"/>
        <v>0</v>
      </c>
      <c r="AF77" s="35">
        <f t="shared" si="12"/>
        <v>726</v>
      </c>
      <c r="AG77" s="35">
        <f t="shared" si="12"/>
        <v>731</v>
      </c>
      <c r="AH77" s="35">
        <f t="shared" si="12"/>
        <v>773</v>
      </c>
      <c r="AI77" s="35">
        <f t="shared" si="12"/>
        <v>0</v>
      </c>
      <c r="AJ77" s="35">
        <f t="shared" si="12"/>
        <v>0</v>
      </c>
      <c r="AK77" s="35">
        <f t="shared" si="7"/>
        <v>3523</v>
      </c>
    </row>
    <row r="78" spans="2:37" outlineLevel="2">
      <c r="B78" s="40" t="s">
        <v>26</v>
      </c>
      <c r="C78" s="41" t="s">
        <v>33</v>
      </c>
      <c r="D78" s="35">
        <v>1000</v>
      </c>
      <c r="E78" s="35"/>
      <c r="F78" s="35">
        <f t="shared" ref="F78:AJ78" si="13">(F16-E16)*$D$78</f>
        <v>0</v>
      </c>
      <c r="G78" s="35">
        <f t="shared" si="13"/>
        <v>0</v>
      </c>
      <c r="H78" s="35">
        <f t="shared" si="13"/>
        <v>0</v>
      </c>
      <c r="I78" s="35">
        <f t="shared" si="13"/>
        <v>0</v>
      </c>
      <c r="J78" s="35">
        <f t="shared" si="13"/>
        <v>0</v>
      </c>
      <c r="K78" s="35">
        <f t="shared" si="13"/>
        <v>0</v>
      </c>
      <c r="L78" s="35">
        <f t="shared" si="13"/>
        <v>0</v>
      </c>
      <c r="M78" s="35">
        <f t="shared" si="13"/>
        <v>0</v>
      </c>
      <c r="N78" s="35">
        <f t="shared" si="13"/>
        <v>0</v>
      </c>
      <c r="O78" s="35">
        <f t="shared" si="13"/>
        <v>0</v>
      </c>
      <c r="P78" s="35">
        <f t="shared" si="13"/>
        <v>0</v>
      </c>
      <c r="Q78" s="35">
        <f t="shared" si="13"/>
        <v>0</v>
      </c>
      <c r="R78" s="35">
        <f t="shared" si="13"/>
        <v>0</v>
      </c>
      <c r="S78" s="35">
        <f t="shared" si="13"/>
        <v>0</v>
      </c>
      <c r="T78" s="35">
        <f t="shared" si="13"/>
        <v>0</v>
      </c>
      <c r="U78" s="35">
        <f t="shared" si="13"/>
        <v>0</v>
      </c>
      <c r="V78" s="35">
        <f t="shared" si="13"/>
        <v>0</v>
      </c>
      <c r="W78" s="35">
        <f t="shared" si="13"/>
        <v>0</v>
      </c>
      <c r="X78" s="35">
        <f t="shared" si="13"/>
        <v>0</v>
      </c>
      <c r="Y78" s="35">
        <f t="shared" si="13"/>
        <v>0</v>
      </c>
      <c r="Z78" s="35">
        <f t="shared" si="13"/>
        <v>0</v>
      </c>
      <c r="AA78" s="35">
        <f t="shared" si="13"/>
        <v>0</v>
      </c>
      <c r="AB78" s="35">
        <f t="shared" si="13"/>
        <v>0</v>
      </c>
      <c r="AC78" s="35">
        <f t="shared" si="13"/>
        <v>0</v>
      </c>
      <c r="AD78" s="35">
        <f t="shared" si="13"/>
        <v>0</v>
      </c>
      <c r="AE78" s="35">
        <f t="shared" si="13"/>
        <v>0</v>
      </c>
      <c r="AF78" s="35">
        <f t="shared" si="13"/>
        <v>11000</v>
      </c>
      <c r="AG78" s="35">
        <f t="shared" si="13"/>
        <v>14000</v>
      </c>
      <c r="AH78" s="35">
        <f t="shared" si="13"/>
        <v>10000</v>
      </c>
      <c r="AI78" s="35">
        <f t="shared" si="13"/>
        <v>0</v>
      </c>
      <c r="AJ78" s="35">
        <f t="shared" si="13"/>
        <v>0</v>
      </c>
      <c r="AK78" s="35">
        <f t="shared" si="7"/>
        <v>0</v>
      </c>
    </row>
    <row r="79" spans="2:37" outlineLevel="2">
      <c r="B79" s="40" t="s">
        <v>27</v>
      </c>
      <c r="C79" s="41" t="s">
        <v>33</v>
      </c>
      <c r="D79" s="35"/>
      <c r="E79" s="35"/>
      <c r="F79" s="35">
        <f>(F73+F75)-F78</f>
        <v>0</v>
      </c>
      <c r="G79" s="35">
        <f t="shared" ref="G79:AJ79" si="14">(G73+G75)-G78</f>
        <v>0</v>
      </c>
      <c r="H79" s="35">
        <f t="shared" si="14"/>
        <v>0</v>
      </c>
      <c r="I79" s="35">
        <f t="shared" si="14"/>
        <v>16185</v>
      </c>
      <c r="J79" s="35">
        <f t="shared" si="14"/>
        <v>11599</v>
      </c>
      <c r="K79" s="35">
        <f t="shared" si="14"/>
        <v>187</v>
      </c>
      <c r="L79" s="35">
        <f t="shared" si="14"/>
        <v>0</v>
      </c>
      <c r="M79" s="35">
        <f t="shared" si="14"/>
        <v>0</v>
      </c>
      <c r="N79" s="35">
        <f t="shared" si="14"/>
        <v>0</v>
      </c>
      <c r="O79" s="35">
        <f t="shared" si="14"/>
        <v>0</v>
      </c>
      <c r="P79" s="35">
        <f t="shared" si="14"/>
        <v>14997</v>
      </c>
      <c r="Q79" s="35">
        <f t="shared" si="14"/>
        <v>14335</v>
      </c>
      <c r="R79" s="35">
        <f t="shared" si="14"/>
        <v>14961</v>
      </c>
      <c r="S79" s="35">
        <f t="shared" si="14"/>
        <v>7751</v>
      </c>
      <c r="T79" s="35">
        <f t="shared" si="14"/>
        <v>185</v>
      </c>
      <c r="U79" s="35">
        <f t="shared" si="14"/>
        <v>0</v>
      </c>
      <c r="V79" s="35">
        <f t="shared" si="14"/>
        <v>0</v>
      </c>
      <c r="W79" s="35">
        <f t="shared" si="14"/>
        <v>0</v>
      </c>
      <c r="X79" s="35">
        <f t="shared" si="14"/>
        <v>0</v>
      </c>
      <c r="Y79" s="35">
        <f t="shared" si="14"/>
        <v>0</v>
      </c>
      <c r="Z79" s="35">
        <f t="shared" si="14"/>
        <v>0</v>
      </c>
      <c r="AA79" s="35">
        <f t="shared" si="14"/>
        <v>0</v>
      </c>
      <c r="AB79" s="35">
        <f t="shared" si="14"/>
        <v>0</v>
      </c>
      <c r="AC79" s="35">
        <f t="shared" si="14"/>
        <v>0</v>
      </c>
      <c r="AD79" s="35">
        <f t="shared" si="14"/>
        <v>0</v>
      </c>
      <c r="AE79" s="35">
        <f t="shared" si="14"/>
        <v>0</v>
      </c>
      <c r="AF79" s="35">
        <f t="shared" si="14"/>
        <v>-1245</v>
      </c>
      <c r="AG79" s="35">
        <f t="shared" si="14"/>
        <v>-4482</v>
      </c>
      <c r="AH79" s="35">
        <f t="shared" si="14"/>
        <v>-5193</v>
      </c>
      <c r="AI79" s="35">
        <f t="shared" si="14"/>
        <v>0</v>
      </c>
      <c r="AJ79" s="35">
        <f t="shared" si="14"/>
        <v>0</v>
      </c>
      <c r="AK79" s="35">
        <f t="shared" si="7"/>
        <v>57303</v>
      </c>
    </row>
    <row r="80" spans="2:37" outlineLevel="2">
      <c r="B80" s="40" t="s">
        <v>28</v>
      </c>
      <c r="C80" s="41" t="s">
        <v>33</v>
      </c>
      <c r="D80" s="35"/>
      <c r="E80" s="35"/>
      <c r="F80" s="35">
        <f>F72-(F78+F79)</f>
        <v>0</v>
      </c>
      <c r="G80" s="35">
        <f t="shared" ref="G80:AJ80" si="15">G72-(G78+G79)</f>
        <v>0</v>
      </c>
      <c r="H80" s="35">
        <f t="shared" si="15"/>
        <v>0</v>
      </c>
      <c r="I80" s="35">
        <f t="shared" si="15"/>
        <v>825</v>
      </c>
      <c r="J80" s="35">
        <f t="shared" si="15"/>
        <v>824</v>
      </c>
      <c r="K80" s="35">
        <f t="shared" si="15"/>
        <v>652</v>
      </c>
      <c r="L80" s="35">
        <f t="shared" si="15"/>
        <v>0</v>
      </c>
      <c r="M80" s="35">
        <f t="shared" si="15"/>
        <v>0</v>
      </c>
      <c r="N80" s="35">
        <f t="shared" si="15"/>
        <v>0</v>
      </c>
      <c r="O80" s="35">
        <f t="shared" si="15"/>
        <v>0</v>
      </c>
      <c r="P80" s="35">
        <f t="shared" si="15"/>
        <v>876</v>
      </c>
      <c r="Q80" s="35">
        <f t="shared" si="15"/>
        <v>773</v>
      </c>
      <c r="R80" s="35">
        <f t="shared" si="15"/>
        <v>907</v>
      </c>
      <c r="S80" s="35">
        <f t="shared" si="15"/>
        <v>869</v>
      </c>
      <c r="T80" s="35">
        <f t="shared" si="15"/>
        <v>851</v>
      </c>
      <c r="U80" s="35">
        <f t="shared" si="15"/>
        <v>862</v>
      </c>
      <c r="V80" s="35">
        <f t="shared" si="15"/>
        <v>0</v>
      </c>
      <c r="W80" s="35">
        <f t="shared" si="15"/>
        <v>0</v>
      </c>
      <c r="X80" s="35">
        <f t="shared" si="15"/>
        <v>0</v>
      </c>
      <c r="Y80" s="35">
        <f t="shared" si="15"/>
        <v>0</v>
      </c>
      <c r="Z80" s="35">
        <f t="shared" si="15"/>
        <v>0</v>
      </c>
      <c r="AA80" s="35">
        <f t="shared" si="15"/>
        <v>0</v>
      </c>
      <c r="AB80" s="35">
        <f t="shared" si="15"/>
        <v>0</v>
      </c>
      <c r="AC80" s="35">
        <f t="shared" si="15"/>
        <v>0</v>
      </c>
      <c r="AD80" s="35">
        <f t="shared" si="15"/>
        <v>0</v>
      </c>
      <c r="AE80" s="35">
        <f t="shared" si="15"/>
        <v>0</v>
      </c>
      <c r="AF80" s="35">
        <f t="shared" si="15"/>
        <v>807</v>
      </c>
      <c r="AG80" s="35">
        <f t="shared" si="15"/>
        <v>873</v>
      </c>
      <c r="AH80" s="35">
        <f t="shared" si="15"/>
        <v>901</v>
      </c>
      <c r="AI80" s="35">
        <f t="shared" si="15"/>
        <v>0</v>
      </c>
      <c r="AJ80" s="35">
        <f t="shared" si="15"/>
        <v>0</v>
      </c>
      <c r="AK80" s="35">
        <f t="shared" si="7"/>
        <v>3950</v>
      </c>
    </row>
    <row r="81" spans="2:38" outlineLevel="2">
      <c r="B81" s="36" t="s">
        <v>13</v>
      </c>
      <c r="C81" s="41" t="s">
        <v>33</v>
      </c>
      <c r="D81" s="35"/>
      <c r="E81" s="35"/>
      <c r="F81" s="42">
        <f>IFERROR((F79/(F73+F75)),0)</f>
        <v>0</v>
      </c>
      <c r="G81" s="42">
        <f t="shared" ref="G81:AJ81" si="16">IFERROR((G79/(G73+G75)),0)</f>
        <v>0</v>
      </c>
      <c r="H81" s="42">
        <f t="shared" si="16"/>
        <v>0</v>
      </c>
      <c r="I81" s="42">
        <f t="shared" si="16"/>
        <v>1</v>
      </c>
      <c r="J81" s="42">
        <f t="shared" si="16"/>
        <v>1</v>
      </c>
      <c r="K81" s="42">
        <f t="shared" si="16"/>
        <v>1</v>
      </c>
      <c r="L81" s="42">
        <f t="shared" si="16"/>
        <v>0</v>
      </c>
      <c r="M81" s="42">
        <f t="shared" si="16"/>
        <v>0</v>
      </c>
      <c r="N81" s="42">
        <f t="shared" si="16"/>
        <v>0</v>
      </c>
      <c r="O81" s="42">
        <f t="shared" si="16"/>
        <v>0</v>
      </c>
      <c r="P81" s="42">
        <f t="shared" si="16"/>
        <v>1</v>
      </c>
      <c r="Q81" s="42">
        <f t="shared" si="16"/>
        <v>1</v>
      </c>
      <c r="R81" s="42">
        <f t="shared" si="16"/>
        <v>1</v>
      </c>
      <c r="S81" s="42">
        <f t="shared" si="16"/>
        <v>1</v>
      </c>
      <c r="T81" s="42">
        <f t="shared" si="16"/>
        <v>1</v>
      </c>
      <c r="U81" s="42">
        <f t="shared" si="16"/>
        <v>0</v>
      </c>
      <c r="V81" s="42">
        <f t="shared" si="16"/>
        <v>0</v>
      </c>
      <c r="W81" s="42">
        <f t="shared" si="16"/>
        <v>0</v>
      </c>
      <c r="X81" s="42">
        <f t="shared" si="16"/>
        <v>0</v>
      </c>
      <c r="Y81" s="42">
        <f t="shared" si="16"/>
        <v>0</v>
      </c>
      <c r="Z81" s="42">
        <f t="shared" si="16"/>
        <v>0</v>
      </c>
      <c r="AA81" s="42">
        <f t="shared" si="16"/>
        <v>0</v>
      </c>
      <c r="AB81" s="42">
        <f t="shared" si="16"/>
        <v>0</v>
      </c>
      <c r="AC81" s="42">
        <f t="shared" si="16"/>
        <v>0</v>
      </c>
      <c r="AD81" s="42">
        <f t="shared" si="16"/>
        <v>0</v>
      </c>
      <c r="AE81" s="42">
        <f t="shared" si="16"/>
        <v>0</v>
      </c>
      <c r="AF81" s="42">
        <f t="shared" si="16"/>
        <v>-0.12762685802152743</v>
      </c>
      <c r="AG81" s="42">
        <f t="shared" si="16"/>
        <v>-0.47089724732086574</v>
      </c>
      <c r="AH81" s="42">
        <f t="shared" si="16"/>
        <v>-1.0802995631370917</v>
      </c>
      <c r="AI81" s="42">
        <f t="shared" si="16"/>
        <v>0</v>
      </c>
      <c r="AJ81" s="42">
        <f t="shared" si="16"/>
        <v>0</v>
      </c>
      <c r="AK81" s="42">
        <f>IFERROR((AK79/(AK73+AK75)),0)</f>
        <v>1</v>
      </c>
    </row>
    <row r="82" spans="2:38" ht="13.5" customHeight="1" outlineLevel="2">
      <c r="B82" s="55" t="s">
        <v>29</v>
      </c>
      <c r="C82" s="51" t="s">
        <v>52</v>
      </c>
      <c r="D82" s="35"/>
      <c r="E82" s="35"/>
      <c r="F82" s="35">
        <f>F22</f>
        <v>0</v>
      </c>
      <c r="G82" s="35">
        <f t="shared" ref="G82:AJ82" si="17">G22</f>
        <v>0</v>
      </c>
      <c r="H82" s="35">
        <f t="shared" si="17"/>
        <v>0</v>
      </c>
      <c r="I82" s="35">
        <f t="shared" si="17"/>
        <v>119.005</v>
      </c>
      <c r="J82" s="35">
        <f t="shared" si="17"/>
        <v>135.232</v>
      </c>
      <c r="K82" s="35">
        <f t="shared" si="17"/>
        <v>77.605800000000002</v>
      </c>
      <c r="L82" s="35">
        <f t="shared" si="17"/>
        <v>0</v>
      </c>
      <c r="M82" s="35">
        <f t="shared" si="17"/>
        <v>0.15240000000000001</v>
      </c>
      <c r="N82" s="35">
        <f>N22</f>
        <v>0</v>
      </c>
      <c r="O82" s="35">
        <f t="shared" si="17"/>
        <v>0</v>
      </c>
      <c r="P82" s="35">
        <f t="shared" si="17"/>
        <v>105.792</v>
      </c>
      <c r="Q82" s="35">
        <f t="shared" si="17"/>
        <v>133.1112</v>
      </c>
      <c r="R82" s="35">
        <f t="shared" si="17"/>
        <v>135.1857</v>
      </c>
      <c r="S82" s="35">
        <f t="shared" si="17"/>
        <v>120.25060000000001</v>
      </c>
      <c r="T82" s="35">
        <f t="shared" si="17"/>
        <v>41.3369</v>
      </c>
      <c r="U82" s="35">
        <f t="shared" si="17"/>
        <v>22.448699999999999</v>
      </c>
      <c r="V82" s="35">
        <f t="shared" si="17"/>
        <v>6.2770000000000001</v>
      </c>
      <c r="W82" s="35">
        <f t="shared" si="17"/>
        <v>0</v>
      </c>
      <c r="X82" s="35">
        <f t="shared" si="17"/>
        <v>0</v>
      </c>
      <c r="Y82" s="35">
        <f t="shared" si="17"/>
        <v>4.3255999999999997</v>
      </c>
      <c r="Z82" s="35">
        <f t="shared" si="17"/>
        <v>0.45079999999999998</v>
      </c>
      <c r="AA82" s="35">
        <f t="shared" si="17"/>
        <v>-4.2237999999999998</v>
      </c>
      <c r="AB82" s="35">
        <f t="shared" si="17"/>
        <v>0</v>
      </c>
      <c r="AC82" s="35">
        <f t="shared" si="17"/>
        <v>0</v>
      </c>
      <c r="AD82" s="35">
        <f t="shared" si="17"/>
        <v>0</v>
      </c>
      <c r="AE82" s="35">
        <f t="shared" si="17"/>
        <v>4.9729999999999999</v>
      </c>
      <c r="AF82" s="35">
        <f t="shared" si="17"/>
        <v>102.0317</v>
      </c>
      <c r="AG82" s="35">
        <f t="shared" si="17"/>
        <v>110.5916</v>
      </c>
      <c r="AH82" s="35">
        <f t="shared" si="17"/>
        <v>96.86</v>
      </c>
      <c r="AI82" s="35">
        <f t="shared" si="17"/>
        <v>14.5657</v>
      </c>
      <c r="AJ82" s="35">
        <f t="shared" si="17"/>
        <v>0</v>
      </c>
      <c r="AK82" s="35">
        <f>SUM(F82:AJ82)</f>
        <v>1225.9719</v>
      </c>
    </row>
    <row r="83" spans="2:38" outlineLevel="2">
      <c r="B83" s="56" t="s">
        <v>30</v>
      </c>
      <c r="C83" s="51" t="s">
        <v>52</v>
      </c>
      <c r="D83" s="35"/>
      <c r="E83" s="35"/>
      <c r="F83" s="35">
        <f t="shared" ref="F83:AJ83" si="18">IF(F$75=0,F82-F86-F87,(0.7*((F$72-F$76-F$77)/F$72)*F$82))</f>
        <v>0</v>
      </c>
      <c r="G83" s="35">
        <f t="shared" si="18"/>
        <v>0</v>
      </c>
      <c r="H83" s="35">
        <f t="shared" si="18"/>
        <v>0</v>
      </c>
      <c r="I83" s="35">
        <f t="shared" si="18"/>
        <v>79.263206790123448</v>
      </c>
      <c r="J83" s="35">
        <f t="shared" si="18"/>
        <v>88.383577042582303</v>
      </c>
      <c r="K83" s="35">
        <f t="shared" si="18"/>
        <v>17.297121096543499</v>
      </c>
      <c r="L83" s="35">
        <f t="shared" si="18"/>
        <v>0</v>
      </c>
      <c r="M83" s="35">
        <f t="shared" si="18"/>
        <v>0.15240000000000001</v>
      </c>
      <c r="N83" s="35">
        <f t="shared" si="18"/>
        <v>0</v>
      </c>
      <c r="O83" s="35">
        <f t="shared" si="18"/>
        <v>0</v>
      </c>
      <c r="P83" s="35">
        <f t="shared" si="18"/>
        <v>69.967481685881694</v>
      </c>
      <c r="Q83" s="35">
        <f t="shared" si="18"/>
        <v>88.410400873709278</v>
      </c>
      <c r="R83" s="35">
        <f t="shared" si="18"/>
        <v>89.221028509579028</v>
      </c>
      <c r="S83" s="35">
        <f t="shared" si="18"/>
        <v>75.689522090487245</v>
      </c>
      <c r="T83" s="35">
        <f t="shared" si="18"/>
        <v>7.3815892857142842</v>
      </c>
      <c r="U83" s="35">
        <f t="shared" si="18"/>
        <v>0</v>
      </c>
      <c r="V83" s="35">
        <f t="shared" si="18"/>
        <v>6.2770000000000001</v>
      </c>
      <c r="W83" s="35">
        <f t="shared" si="18"/>
        <v>0</v>
      </c>
      <c r="X83" s="35">
        <f t="shared" si="18"/>
        <v>0</v>
      </c>
      <c r="Y83" s="35">
        <f t="shared" si="18"/>
        <v>4.3255999999999997</v>
      </c>
      <c r="Z83" s="35">
        <f t="shared" si="18"/>
        <v>0.45079999999999998</v>
      </c>
      <c r="AA83" s="35">
        <f t="shared" si="18"/>
        <v>-4.2237999999999998</v>
      </c>
      <c r="AB83" s="35">
        <f t="shared" si="18"/>
        <v>0</v>
      </c>
      <c r="AC83" s="35">
        <f t="shared" si="18"/>
        <v>0</v>
      </c>
      <c r="AD83" s="35">
        <f t="shared" si="18"/>
        <v>0</v>
      </c>
      <c r="AE83" s="35">
        <f t="shared" si="18"/>
        <v>4.9729999999999999</v>
      </c>
      <c r="AF83" s="35">
        <f t="shared" si="18"/>
        <v>65.965107313955684</v>
      </c>
      <c r="AG83" s="35">
        <f t="shared" si="18"/>
        <v>70.910171702434795</v>
      </c>
      <c r="AH83" s="35">
        <f t="shared" si="18"/>
        <v>57.099546951646808</v>
      </c>
      <c r="AI83" s="35">
        <f t="shared" si="18"/>
        <v>14.5657</v>
      </c>
      <c r="AJ83" s="35">
        <f t="shared" si="18"/>
        <v>0</v>
      </c>
      <c r="AK83" s="35">
        <f>SUM(F83:AJ83)</f>
        <v>736.10945334265807</v>
      </c>
      <c r="AL83" s="1">
        <f>AK83/SUM(AK83:AK84)</f>
        <v>0.61029767030086468</v>
      </c>
    </row>
    <row r="84" spans="2:38" outlineLevel="2">
      <c r="B84" s="56" t="s">
        <v>31</v>
      </c>
      <c r="C84" s="51" t="s">
        <v>52</v>
      </c>
      <c r="D84" s="35"/>
      <c r="E84" s="35"/>
      <c r="F84" s="35">
        <f>SUM(F85:F87)</f>
        <v>0</v>
      </c>
      <c r="G84" s="35">
        <f t="shared" ref="G84:AJ84" si="19">SUM(G85:G87)</f>
        <v>0</v>
      </c>
      <c r="H84" s="35">
        <f t="shared" si="19"/>
        <v>0</v>
      </c>
      <c r="I84" s="35">
        <f t="shared" si="19"/>
        <v>19.918120811287473</v>
      </c>
      <c r="J84" s="35">
        <f t="shared" si="19"/>
        <v>46.848422957417689</v>
      </c>
      <c r="K84" s="35">
        <f t="shared" si="19"/>
        <v>60.308678903456496</v>
      </c>
      <c r="L84" s="35">
        <f t="shared" si="19"/>
        <v>0</v>
      </c>
      <c r="M84" s="35">
        <f t="shared" si="19"/>
        <v>0</v>
      </c>
      <c r="N84" s="35">
        <f t="shared" si="19"/>
        <v>0</v>
      </c>
      <c r="O84" s="35">
        <f t="shared" si="19"/>
        <v>0</v>
      </c>
      <c r="P84" s="35">
        <f t="shared" si="19"/>
        <v>35.824518314118315</v>
      </c>
      <c r="Q84" s="35">
        <f t="shared" si="19"/>
        <v>44.700799126290711</v>
      </c>
      <c r="R84" s="35">
        <f t="shared" si="19"/>
        <v>45.964671490420969</v>
      </c>
      <c r="S84" s="35">
        <f t="shared" si="19"/>
        <v>44.561077909512761</v>
      </c>
      <c r="T84" s="35">
        <f t="shared" si="19"/>
        <v>33.955310714285716</v>
      </c>
      <c r="U84" s="35">
        <f t="shared" si="19"/>
        <v>22.448699999999999</v>
      </c>
      <c r="V84" s="35">
        <f t="shared" si="19"/>
        <v>0</v>
      </c>
      <c r="W84" s="35">
        <f t="shared" si="19"/>
        <v>0</v>
      </c>
      <c r="X84" s="35">
        <f t="shared" si="19"/>
        <v>0</v>
      </c>
      <c r="Y84" s="35">
        <f t="shared" si="19"/>
        <v>0</v>
      </c>
      <c r="Z84" s="35">
        <f t="shared" si="19"/>
        <v>0</v>
      </c>
      <c r="AA84" s="35">
        <f t="shared" si="19"/>
        <v>0</v>
      </c>
      <c r="AB84" s="35">
        <f t="shared" si="19"/>
        <v>0</v>
      </c>
      <c r="AC84" s="35">
        <f t="shared" si="19"/>
        <v>0</v>
      </c>
      <c r="AD84" s="35">
        <f t="shared" si="19"/>
        <v>0</v>
      </c>
      <c r="AE84" s="35">
        <f t="shared" si="19"/>
        <v>0</v>
      </c>
      <c r="AF84" s="35">
        <f t="shared" si="19"/>
        <v>36.066592686044309</v>
      </c>
      <c r="AG84" s="35">
        <f t="shared" si="19"/>
        <v>39.681428297565198</v>
      </c>
      <c r="AH84" s="35">
        <f t="shared" si="19"/>
        <v>39.760453048353185</v>
      </c>
      <c r="AI84" s="35">
        <f t="shared" si="19"/>
        <v>0</v>
      </c>
      <c r="AJ84" s="35">
        <f t="shared" si="19"/>
        <v>0</v>
      </c>
      <c r="AK84" s="35">
        <f>SUM(F84:AJ84)</f>
        <v>470.03877425875282</v>
      </c>
    </row>
    <row r="85" spans="2:38" outlineLevel="3">
      <c r="B85" s="57" t="s">
        <v>44</v>
      </c>
      <c r="C85" s="51" t="s">
        <v>52</v>
      </c>
      <c r="D85" s="35"/>
      <c r="E85" s="35"/>
      <c r="F85" s="35">
        <f>IF(F$75=0,0,(0.3*((F$72-F$76-F$77)/F$72)*F$82))</f>
        <v>0</v>
      </c>
      <c r="G85" s="35">
        <f>IF(G$75=0,0,(0.3*((G$72-G$76-G$77)/G$72)*G$82))</f>
        <v>0</v>
      </c>
      <c r="H85" s="35">
        <f>IF(H$75=0,0,(0.3*((H$72-H$76-H$77)/H$72)*H$82))</f>
        <v>0</v>
      </c>
      <c r="I85" s="35">
        <f>IF(I$75=0,0,(0.3*((I$75)/I$72)*I$82))</f>
        <v>14.1462733686067</v>
      </c>
      <c r="J85" s="35">
        <f t="shared" ref="J85:AJ85" si="20">IF(J$75=0,0,(0.3*((J$72-J$76-J$77)/J$72)*J$82))</f>
        <v>37.87867587539241</v>
      </c>
      <c r="K85" s="35">
        <f t="shared" si="20"/>
        <v>0</v>
      </c>
      <c r="L85" s="35">
        <f t="shared" si="20"/>
        <v>0</v>
      </c>
      <c r="M85" s="35">
        <f t="shared" si="20"/>
        <v>0</v>
      </c>
      <c r="N85" s="35">
        <f t="shared" si="20"/>
        <v>0</v>
      </c>
      <c r="O85" s="35">
        <f t="shared" si="20"/>
        <v>0</v>
      </c>
      <c r="P85" s="35">
        <f t="shared" si="20"/>
        <v>29.986063579663579</v>
      </c>
      <c r="Q85" s="35">
        <f t="shared" si="20"/>
        <v>37.890171803018269</v>
      </c>
      <c r="R85" s="35">
        <f t="shared" si="20"/>
        <v>38.237583646962442</v>
      </c>
      <c r="S85" s="35">
        <f t="shared" si="20"/>
        <v>32.438366610208817</v>
      </c>
      <c r="T85" s="35">
        <f t="shared" si="20"/>
        <v>0</v>
      </c>
      <c r="U85" s="35">
        <f t="shared" si="20"/>
        <v>0</v>
      </c>
      <c r="V85" s="35">
        <f t="shared" si="20"/>
        <v>0</v>
      </c>
      <c r="W85" s="35">
        <f>IF(W$75=0,0,(0.3*((W$72-W$76-W$77)/W$72)*W$82))</f>
        <v>0</v>
      </c>
      <c r="X85" s="35">
        <f t="shared" si="20"/>
        <v>0</v>
      </c>
      <c r="Y85" s="35">
        <f t="shared" si="20"/>
        <v>0</v>
      </c>
      <c r="Z85" s="35">
        <f t="shared" si="20"/>
        <v>0</v>
      </c>
      <c r="AA85" s="35">
        <f t="shared" si="20"/>
        <v>0</v>
      </c>
      <c r="AB85" s="35">
        <f t="shared" si="20"/>
        <v>0</v>
      </c>
      <c r="AC85" s="35">
        <f t="shared" si="20"/>
        <v>0</v>
      </c>
      <c r="AD85" s="35">
        <f t="shared" si="20"/>
        <v>0</v>
      </c>
      <c r="AE85" s="35">
        <f t="shared" si="20"/>
        <v>0</v>
      </c>
      <c r="AF85" s="35">
        <f t="shared" si="20"/>
        <v>28.270760277409579</v>
      </c>
      <c r="AG85" s="35">
        <f t="shared" si="20"/>
        <v>30.390073586757769</v>
      </c>
      <c r="AH85" s="35">
        <f t="shared" si="20"/>
        <v>24.471234407848634</v>
      </c>
      <c r="AI85" s="35">
        <f t="shared" si="20"/>
        <v>0</v>
      </c>
      <c r="AJ85" s="35">
        <f t="shared" si="20"/>
        <v>0</v>
      </c>
      <c r="AK85" s="35">
        <f t="shared" ref="AK85:AK87" si="21">SUM(F85:AJ85)</f>
        <v>273.70920315586818</v>
      </c>
    </row>
    <row r="86" spans="2:38" outlineLevel="3">
      <c r="B86" s="57" t="s">
        <v>46</v>
      </c>
      <c r="C86" s="51" t="s">
        <v>52</v>
      </c>
      <c r="D86" s="35"/>
      <c r="E86" s="35"/>
      <c r="F86" s="35">
        <f t="shared" ref="F86:AJ86" si="22">IFERROR((F$76/F$72)*F$82,0)</f>
        <v>0</v>
      </c>
      <c r="G86" s="35">
        <f t="shared" si="22"/>
        <v>0</v>
      </c>
      <c r="H86" s="35">
        <f t="shared" si="22"/>
        <v>0</v>
      </c>
      <c r="I86" s="35">
        <f t="shared" si="22"/>
        <v>0.67163315696649029</v>
      </c>
      <c r="J86" s="35">
        <f t="shared" si="22"/>
        <v>0.9797053851726637</v>
      </c>
      <c r="K86" s="35">
        <f t="shared" si="22"/>
        <v>6.2898622169249112</v>
      </c>
      <c r="L86" s="35">
        <f t="shared" si="22"/>
        <v>0</v>
      </c>
      <c r="M86" s="35">
        <f t="shared" si="22"/>
        <v>0</v>
      </c>
      <c r="N86" s="35">
        <f t="shared" si="22"/>
        <v>0</v>
      </c>
      <c r="O86" s="35">
        <f t="shared" si="22"/>
        <v>0</v>
      </c>
      <c r="P86" s="35">
        <f t="shared" si="22"/>
        <v>1.1063738423738423</v>
      </c>
      <c r="Q86" s="35">
        <f t="shared" si="22"/>
        <v>6.1674503574265294E-2</v>
      </c>
      <c r="R86" s="35">
        <f t="shared" si="22"/>
        <v>0.83490034030753724</v>
      </c>
      <c r="S86" s="35">
        <f t="shared" si="22"/>
        <v>1.2973672621809746</v>
      </c>
      <c r="T86" s="35">
        <f t="shared" si="22"/>
        <v>3.112237644787645</v>
      </c>
      <c r="U86" s="35">
        <f t="shared" si="22"/>
        <v>1.9011080046403712</v>
      </c>
      <c r="V86" s="35">
        <f t="shared" si="22"/>
        <v>0</v>
      </c>
      <c r="W86" s="35">
        <f t="shared" si="22"/>
        <v>0</v>
      </c>
      <c r="X86" s="35">
        <f t="shared" si="22"/>
        <v>0</v>
      </c>
      <c r="Y86" s="35">
        <f t="shared" si="22"/>
        <v>0</v>
      </c>
      <c r="Z86" s="35">
        <f t="shared" si="22"/>
        <v>0</v>
      </c>
      <c r="AA86" s="35">
        <f t="shared" si="22"/>
        <v>0</v>
      </c>
      <c r="AB86" s="35">
        <f t="shared" si="22"/>
        <v>0</v>
      </c>
      <c r="AC86" s="35">
        <f t="shared" si="22"/>
        <v>0</v>
      </c>
      <c r="AD86" s="35">
        <f t="shared" si="22"/>
        <v>0</v>
      </c>
      <c r="AE86" s="35">
        <f t="shared" si="22"/>
        <v>0</v>
      </c>
      <c r="AF86" s="35">
        <f t="shared" si="22"/>
        <v>0.78248131982579061</v>
      </c>
      <c r="AG86" s="35">
        <f t="shared" si="22"/>
        <v>1.5113085554807046</v>
      </c>
      <c r="AH86" s="35">
        <f t="shared" si="22"/>
        <v>2.1720532585844428</v>
      </c>
      <c r="AI86" s="35">
        <f t="shared" si="22"/>
        <v>0</v>
      </c>
      <c r="AJ86" s="35">
        <f t="shared" si="22"/>
        <v>0</v>
      </c>
      <c r="AK86" s="35">
        <f t="shared" si="21"/>
        <v>20.72070549081964</v>
      </c>
    </row>
    <row r="87" spans="2:38" outlineLevel="3">
      <c r="B87" s="57" t="s">
        <v>45</v>
      </c>
      <c r="C87" s="51" t="s">
        <v>52</v>
      </c>
      <c r="D87" s="35"/>
      <c r="E87" s="35"/>
      <c r="F87" s="35">
        <f t="shared" ref="F87:AJ87" si="23">IFERROR((F$77/F$72)*F$82,0)</f>
        <v>0</v>
      </c>
      <c r="G87" s="35">
        <f t="shared" si="23"/>
        <v>0</v>
      </c>
      <c r="H87" s="35">
        <f t="shared" si="23"/>
        <v>0</v>
      </c>
      <c r="I87" s="35">
        <f t="shared" si="23"/>
        <v>5.1002142857142854</v>
      </c>
      <c r="J87" s="35">
        <f t="shared" si="23"/>
        <v>7.9900416968526118</v>
      </c>
      <c r="K87" s="35">
        <f t="shared" si="23"/>
        <v>54.018816686531586</v>
      </c>
      <c r="L87" s="35">
        <f t="shared" si="23"/>
        <v>0</v>
      </c>
      <c r="M87" s="35">
        <f t="shared" si="23"/>
        <v>0</v>
      </c>
      <c r="N87" s="35">
        <f t="shared" si="23"/>
        <v>0</v>
      </c>
      <c r="O87" s="35">
        <f t="shared" si="23"/>
        <v>0</v>
      </c>
      <c r="P87" s="35">
        <f t="shared" si="23"/>
        <v>4.7320808920808917</v>
      </c>
      <c r="Q87" s="35">
        <f t="shared" si="23"/>
        <v>6.7489528196981725</v>
      </c>
      <c r="R87" s="35">
        <f t="shared" si="23"/>
        <v>6.8921875031509954</v>
      </c>
      <c r="S87" s="35">
        <f t="shared" si="23"/>
        <v>10.825344037122971</v>
      </c>
      <c r="T87" s="35">
        <f t="shared" si="23"/>
        <v>30.843073069498068</v>
      </c>
      <c r="U87" s="35">
        <f t="shared" si="23"/>
        <v>20.547591995359628</v>
      </c>
      <c r="V87" s="35">
        <f t="shared" si="23"/>
        <v>0</v>
      </c>
      <c r="W87" s="35">
        <f t="shared" si="23"/>
        <v>0</v>
      </c>
      <c r="X87" s="35">
        <f t="shared" si="23"/>
        <v>0</v>
      </c>
      <c r="Y87" s="35">
        <f t="shared" si="23"/>
        <v>0</v>
      </c>
      <c r="Z87" s="35">
        <f t="shared" si="23"/>
        <v>0</v>
      </c>
      <c r="AA87" s="35">
        <f t="shared" si="23"/>
        <v>0</v>
      </c>
      <c r="AB87" s="35">
        <f t="shared" si="23"/>
        <v>0</v>
      </c>
      <c r="AC87" s="35">
        <f t="shared" si="23"/>
        <v>0</v>
      </c>
      <c r="AD87" s="35">
        <f t="shared" si="23"/>
        <v>0</v>
      </c>
      <c r="AE87" s="35">
        <f t="shared" si="23"/>
        <v>0</v>
      </c>
      <c r="AF87" s="35">
        <f t="shared" si="23"/>
        <v>7.0133510888089381</v>
      </c>
      <c r="AG87" s="35">
        <f t="shared" si="23"/>
        <v>7.7800461553267253</v>
      </c>
      <c r="AH87" s="35">
        <f t="shared" si="23"/>
        <v>13.117165381920113</v>
      </c>
      <c r="AI87" s="35">
        <f t="shared" si="23"/>
        <v>0</v>
      </c>
      <c r="AJ87" s="35">
        <f t="shared" si="23"/>
        <v>0</v>
      </c>
      <c r="AK87" s="35">
        <f t="shared" si="21"/>
        <v>175.60886561206496</v>
      </c>
    </row>
    <row r="88" spans="2:38" outlineLevel="2">
      <c r="B88" s="50" t="s">
        <v>44</v>
      </c>
      <c r="C88" s="16"/>
      <c r="D88" s="20"/>
      <c r="E88" s="20"/>
      <c r="F88" s="20">
        <f>IF(F75=0,0,1)</f>
        <v>0</v>
      </c>
      <c r="G88" s="20">
        <f t="shared" ref="G88:AJ88" si="24">IF(G75=0,0,1)</f>
        <v>0</v>
      </c>
      <c r="H88" s="20">
        <f t="shared" si="24"/>
        <v>0</v>
      </c>
      <c r="I88" s="20">
        <f t="shared" si="24"/>
        <v>1</v>
      </c>
      <c r="J88" s="20">
        <f t="shared" si="24"/>
        <v>1</v>
      </c>
      <c r="K88" s="20">
        <f t="shared" si="24"/>
        <v>0</v>
      </c>
      <c r="L88" s="20">
        <f t="shared" si="24"/>
        <v>0</v>
      </c>
      <c r="M88" s="20">
        <f t="shared" si="24"/>
        <v>0</v>
      </c>
      <c r="N88" s="20">
        <f t="shared" si="24"/>
        <v>0</v>
      </c>
      <c r="O88" s="20">
        <f t="shared" si="24"/>
        <v>0</v>
      </c>
      <c r="P88" s="20">
        <f t="shared" si="24"/>
        <v>1</v>
      </c>
      <c r="Q88" s="20">
        <f t="shared" si="24"/>
        <v>1</v>
      </c>
      <c r="R88" s="20">
        <f t="shared" si="24"/>
        <v>1</v>
      </c>
      <c r="S88" s="20">
        <f t="shared" si="24"/>
        <v>1</v>
      </c>
      <c r="T88" s="20">
        <f t="shared" si="24"/>
        <v>0</v>
      </c>
      <c r="U88" s="20">
        <f t="shared" si="24"/>
        <v>0</v>
      </c>
      <c r="V88" s="20">
        <f t="shared" si="24"/>
        <v>0</v>
      </c>
      <c r="W88" s="20">
        <f t="shared" si="24"/>
        <v>0</v>
      </c>
      <c r="X88" s="20">
        <f t="shared" si="24"/>
        <v>0</v>
      </c>
      <c r="Y88" s="20">
        <f t="shared" si="24"/>
        <v>0</v>
      </c>
      <c r="Z88" s="20">
        <f t="shared" si="24"/>
        <v>0</v>
      </c>
      <c r="AA88" s="20">
        <f t="shared" si="24"/>
        <v>0</v>
      </c>
      <c r="AB88" s="20">
        <f t="shared" si="24"/>
        <v>0</v>
      </c>
      <c r="AC88" s="20">
        <f t="shared" si="24"/>
        <v>0</v>
      </c>
      <c r="AD88" s="20">
        <f t="shared" si="24"/>
        <v>0</v>
      </c>
      <c r="AE88" s="20">
        <f t="shared" si="24"/>
        <v>0</v>
      </c>
      <c r="AF88" s="20">
        <f t="shared" si="24"/>
        <v>1</v>
      </c>
      <c r="AG88" s="20">
        <f t="shared" si="24"/>
        <v>1</v>
      </c>
      <c r="AH88" s="20">
        <f t="shared" si="24"/>
        <v>1</v>
      </c>
      <c r="AI88" s="20">
        <f t="shared" si="24"/>
        <v>0</v>
      </c>
      <c r="AJ88" s="20">
        <f t="shared" si="24"/>
        <v>0</v>
      </c>
      <c r="AK88" s="49">
        <f>SUM(F88:AJ88)</f>
        <v>9</v>
      </c>
    </row>
    <row r="89" spans="2:38" outlineLevel="2">
      <c r="B89" s="50" t="s">
        <v>45</v>
      </c>
      <c r="C89" s="16"/>
      <c r="D89" s="20"/>
      <c r="E89" s="20"/>
      <c r="F89" s="20">
        <f>IF(F77=0,0,1)</f>
        <v>0</v>
      </c>
      <c r="G89" s="20">
        <f t="shared" ref="G89:AJ89" si="25">IF(G77=0,0,1)</f>
        <v>0</v>
      </c>
      <c r="H89" s="20">
        <f t="shared" si="25"/>
        <v>0</v>
      </c>
      <c r="I89" s="20">
        <f t="shared" si="25"/>
        <v>1</v>
      </c>
      <c r="J89" s="20">
        <f t="shared" si="25"/>
        <v>1</v>
      </c>
      <c r="K89" s="20">
        <f t="shared" si="25"/>
        <v>1</v>
      </c>
      <c r="L89" s="20">
        <f t="shared" si="25"/>
        <v>0</v>
      </c>
      <c r="M89" s="20">
        <f t="shared" si="25"/>
        <v>0</v>
      </c>
      <c r="N89" s="20">
        <f t="shared" si="25"/>
        <v>0</v>
      </c>
      <c r="O89" s="20">
        <f t="shared" si="25"/>
        <v>0</v>
      </c>
      <c r="P89" s="20">
        <f t="shared" si="25"/>
        <v>1</v>
      </c>
      <c r="Q89" s="20">
        <f t="shared" si="25"/>
        <v>1</v>
      </c>
      <c r="R89" s="20">
        <f t="shared" si="25"/>
        <v>1</v>
      </c>
      <c r="S89" s="20">
        <f t="shared" si="25"/>
        <v>1</v>
      </c>
      <c r="T89" s="20">
        <f t="shared" si="25"/>
        <v>1</v>
      </c>
      <c r="U89" s="20">
        <f t="shared" si="25"/>
        <v>1</v>
      </c>
      <c r="V89" s="20">
        <f t="shared" si="25"/>
        <v>0</v>
      </c>
      <c r="W89" s="20">
        <f t="shared" si="25"/>
        <v>0</v>
      </c>
      <c r="X89" s="20">
        <f t="shared" si="25"/>
        <v>0</v>
      </c>
      <c r="Y89" s="20">
        <f t="shared" si="25"/>
        <v>0</v>
      </c>
      <c r="Z89" s="20">
        <f t="shared" si="25"/>
        <v>0</v>
      </c>
      <c r="AA89" s="20">
        <f t="shared" si="25"/>
        <v>0</v>
      </c>
      <c r="AB89" s="20">
        <f t="shared" si="25"/>
        <v>0</v>
      </c>
      <c r="AC89" s="20">
        <f t="shared" si="25"/>
        <v>0</v>
      </c>
      <c r="AD89" s="20">
        <f t="shared" si="25"/>
        <v>0</v>
      </c>
      <c r="AE89" s="20">
        <f t="shared" si="25"/>
        <v>0</v>
      </c>
      <c r="AF89" s="20">
        <f t="shared" si="25"/>
        <v>1</v>
      </c>
      <c r="AG89" s="20">
        <f t="shared" si="25"/>
        <v>1</v>
      </c>
      <c r="AH89" s="20">
        <f t="shared" si="25"/>
        <v>1</v>
      </c>
      <c r="AI89" s="20">
        <f t="shared" si="25"/>
        <v>0</v>
      </c>
      <c r="AJ89" s="20">
        <f t="shared" si="25"/>
        <v>0</v>
      </c>
      <c r="AK89" s="49">
        <f>SUM(F89:AJ89)</f>
        <v>12</v>
      </c>
    </row>
    <row r="90" spans="2:38" outlineLevel="2"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2:38" outlineLevel="2">
      <c r="B91" s="16" t="s">
        <v>47</v>
      </c>
      <c r="C91" s="16"/>
      <c r="D91" s="20"/>
      <c r="E91" s="20"/>
      <c r="F91" s="15">
        <f>IFERROR((F73/F72)*F82,0)</f>
        <v>0</v>
      </c>
      <c r="G91" s="15">
        <f t="shared" ref="G91:AJ91" si="26">IFERROR((G73/G72)*G82,0)</f>
        <v>0</v>
      </c>
      <c r="H91" s="15">
        <f t="shared" si="26"/>
        <v>0</v>
      </c>
      <c r="I91" s="15">
        <f t="shared" si="26"/>
        <v>66.078907995296888</v>
      </c>
      <c r="J91" s="15">
        <f t="shared" si="26"/>
        <v>41.40888094663125</v>
      </c>
      <c r="K91" s="15">
        <f t="shared" si="26"/>
        <v>17.297121096543503</v>
      </c>
      <c r="L91" s="15">
        <f t="shared" si="26"/>
        <v>0</v>
      </c>
      <c r="M91" s="15">
        <f t="shared" si="26"/>
        <v>0</v>
      </c>
      <c r="N91" s="15">
        <f t="shared" si="26"/>
        <v>0</v>
      </c>
      <c r="O91" s="15">
        <f t="shared" si="26"/>
        <v>0</v>
      </c>
      <c r="P91" s="15">
        <f t="shared" si="26"/>
        <v>19.908064260064261</v>
      </c>
      <c r="Q91" s="15">
        <f t="shared" si="26"/>
        <v>60.185504845115169</v>
      </c>
      <c r="R91" s="15">
        <f t="shared" si="26"/>
        <v>71.912181352407359</v>
      </c>
      <c r="S91" s="15">
        <f t="shared" si="26"/>
        <v>-33.285142877030168</v>
      </c>
      <c r="T91" s="15">
        <f t="shared" si="26"/>
        <v>7.381589285714286</v>
      </c>
      <c r="U91" s="15">
        <f t="shared" si="26"/>
        <v>0</v>
      </c>
      <c r="V91" s="15">
        <f t="shared" si="26"/>
        <v>0</v>
      </c>
      <c r="W91" s="15">
        <f t="shared" si="26"/>
        <v>0</v>
      </c>
      <c r="X91" s="15">
        <f t="shared" si="26"/>
        <v>0</v>
      </c>
      <c r="Y91" s="15">
        <f t="shared" si="26"/>
        <v>0</v>
      </c>
      <c r="Z91" s="15">
        <f t="shared" si="26"/>
        <v>0</v>
      </c>
      <c r="AA91" s="15">
        <f t="shared" si="26"/>
        <v>0</v>
      </c>
      <c r="AB91" s="15">
        <f t="shared" si="26"/>
        <v>0</v>
      </c>
      <c r="AC91" s="15">
        <f t="shared" si="26"/>
        <v>0</v>
      </c>
      <c r="AD91" s="15">
        <f t="shared" si="26"/>
        <v>0</v>
      </c>
      <c r="AE91" s="15">
        <f t="shared" si="26"/>
        <v>0</v>
      </c>
      <c r="AF91" s="15">
        <f t="shared" si="26"/>
        <v>52.001196847188034</v>
      </c>
      <c r="AG91" s="15">
        <f t="shared" si="26"/>
        <v>74.990704802232699</v>
      </c>
      <c r="AH91" s="15">
        <f t="shared" si="26"/>
        <v>21.584779257182902</v>
      </c>
      <c r="AI91" s="15">
        <f t="shared" si="26"/>
        <v>0</v>
      </c>
      <c r="AJ91" s="15">
        <f t="shared" si="26"/>
        <v>0</v>
      </c>
    </row>
    <row r="92" spans="2:38" outlineLevel="2">
      <c r="B92" s="50" t="s">
        <v>44</v>
      </c>
      <c r="C92" s="16"/>
      <c r="D92" s="20"/>
      <c r="E92" s="20"/>
      <c r="F92" s="15">
        <f>IFERROR((F75/F72)*F82,0)</f>
        <v>0</v>
      </c>
      <c r="G92" s="15">
        <f t="shared" ref="G92:AJ92" si="27">IFERROR((G75/G72)*G82,0)</f>
        <v>0</v>
      </c>
      <c r="H92" s="15">
        <f t="shared" si="27"/>
        <v>0</v>
      </c>
      <c r="I92" s="15">
        <f t="shared" si="27"/>
        <v>47.154244562022335</v>
      </c>
      <c r="J92" s="15">
        <f t="shared" si="27"/>
        <v>84.853371971343478</v>
      </c>
      <c r="K92" s="15">
        <f t="shared" si="27"/>
        <v>0</v>
      </c>
      <c r="L92" s="15">
        <f t="shared" si="27"/>
        <v>0</v>
      </c>
      <c r="M92" s="15">
        <f t="shared" si="27"/>
        <v>0</v>
      </c>
      <c r="N92" s="15">
        <f t="shared" si="27"/>
        <v>0</v>
      </c>
      <c r="O92" s="15">
        <f t="shared" si="27"/>
        <v>0</v>
      </c>
      <c r="P92" s="15">
        <f t="shared" si="27"/>
        <v>80.045481005481008</v>
      </c>
      <c r="Q92" s="15">
        <f t="shared" si="27"/>
        <v>66.115067831612393</v>
      </c>
      <c r="R92" s="15">
        <f t="shared" si="27"/>
        <v>55.546430804134104</v>
      </c>
      <c r="S92" s="15">
        <f t="shared" si="27"/>
        <v>141.41303157772623</v>
      </c>
      <c r="T92" s="15">
        <f t="shared" si="27"/>
        <v>0</v>
      </c>
      <c r="U92" s="15">
        <f t="shared" si="27"/>
        <v>0</v>
      </c>
      <c r="V92" s="15">
        <f t="shared" si="27"/>
        <v>0</v>
      </c>
      <c r="W92" s="15">
        <f t="shared" si="27"/>
        <v>0</v>
      </c>
      <c r="X92" s="15">
        <f t="shared" si="27"/>
        <v>0</v>
      </c>
      <c r="Y92" s="15">
        <f t="shared" si="27"/>
        <v>0</v>
      </c>
      <c r="Z92" s="15">
        <f t="shared" si="27"/>
        <v>0</v>
      </c>
      <c r="AA92" s="15">
        <f t="shared" si="27"/>
        <v>0</v>
      </c>
      <c r="AB92" s="15">
        <f t="shared" si="27"/>
        <v>0</v>
      </c>
      <c r="AC92" s="15">
        <f t="shared" si="27"/>
        <v>0</v>
      </c>
      <c r="AD92" s="15">
        <f t="shared" si="27"/>
        <v>0</v>
      </c>
      <c r="AE92" s="15">
        <f t="shared" si="27"/>
        <v>0</v>
      </c>
      <c r="AF92" s="15">
        <f t="shared" si="27"/>
        <v>42.234670744177237</v>
      </c>
      <c r="AG92" s="15">
        <f t="shared" si="27"/>
        <v>26.309540486959868</v>
      </c>
      <c r="AH92" s="15">
        <f t="shared" si="27"/>
        <v>59.986002102312547</v>
      </c>
      <c r="AI92" s="15">
        <f t="shared" si="27"/>
        <v>0</v>
      </c>
      <c r="AJ92" s="15">
        <f t="shared" si="27"/>
        <v>0</v>
      </c>
    </row>
    <row r="93" spans="2:38" outlineLevel="2"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2:38" outlineLevel="2"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2:38" outlineLevel="2"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2:38" outlineLevel="2"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16"/>
      <c r="T96" s="16"/>
      <c r="U96" s="16"/>
      <c r="V96" s="16"/>
      <c r="W96" s="16"/>
      <c r="X96" s="85" t="s">
        <v>90</v>
      </c>
      <c r="Y96" s="16">
        <v>1800.49</v>
      </c>
      <c r="Z96" s="16">
        <v>14.3</v>
      </c>
      <c r="AA96" s="16">
        <f>Y96/Z96</f>
        <v>125.9083916083916</v>
      </c>
      <c r="AB96" s="16"/>
    </row>
    <row r="97" spans="1:36" outlineLevel="2"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16"/>
      <c r="T97" s="16"/>
      <c r="U97" s="16"/>
      <c r="V97" s="16"/>
      <c r="W97" s="16"/>
      <c r="X97" s="16" t="s">
        <v>89</v>
      </c>
      <c r="Y97" s="16">
        <v>645</v>
      </c>
      <c r="Z97" s="16">
        <v>4.8</v>
      </c>
      <c r="AA97" s="16">
        <f>Y97/Z97</f>
        <v>134.375</v>
      </c>
      <c r="AB97" s="16"/>
    </row>
    <row r="98" spans="1:36" outlineLevel="2"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36" s="59" customFormat="1" outlineLevel="1">
      <c r="A99" s="60"/>
      <c r="B99" s="61" t="s">
        <v>62</v>
      </c>
      <c r="C99" s="61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2"/>
      <c r="T99" s="62"/>
      <c r="U99" s="62"/>
      <c r="V99" s="62"/>
      <c r="W99" s="62"/>
    </row>
    <row r="100" spans="1:36" s="59" customFormat="1" ht="15.75" thickBot="1">
      <c r="B100" s="63"/>
      <c r="C100" s="63"/>
      <c r="D100" s="63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</row>
    <row r="101" spans="1:36" s="59" customFormat="1">
      <c r="B101" s="65" t="s">
        <v>63</v>
      </c>
      <c r="C101" s="63"/>
      <c r="E101" s="63"/>
      <c r="F101" s="66">
        <v>1</v>
      </c>
      <c r="G101" s="66">
        <v>1</v>
      </c>
      <c r="H101" s="66">
        <v>1</v>
      </c>
      <c r="I101" s="66">
        <v>0</v>
      </c>
      <c r="J101" s="66">
        <v>0</v>
      </c>
      <c r="K101" s="66">
        <v>1</v>
      </c>
      <c r="L101" s="66">
        <v>1</v>
      </c>
      <c r="M101" s="66">
        <v>1</v>
      </c>
      <c r="N101" s="66">
        <v>1</v>
      </c>
      <c r="O101" s="66">
        <v>0</v>
      </c>
      <c r="P101" s="66">
        <v>0</v>
      </c>
      <c r="Q101" s="66">
        <v>1</v>
      </c>
      <c r="R101" s="66">
        <v>1</v>
      </c>
      <c r="S101" s="66">
        <v>1</v>
      </c>
      <c r="T101" s="66">
        <v>1</v>
      </c>
      <c r="U101" s="66">
        <v>1</v>
      </c>
      <c r="V101" s="66">
        <v>1</v>
      </c>
      <c r="W101" s="66">
        <v>0</v>
      </c>
      <c r="X101" s="66">
        <v>0</v>
      </c>
      <c r="Y101" s="66">
        <v>1</v>
      </c>
      <c r="Z101" s="66">
        <v>1</v>
      </c>
      <c r="AA101" s="66">
        <v>1</v>
      </c>
      <c r="AB101" s="66">
        <v>0.41666666666666669</v>
      </c>
      <c r="AC101" s="66">
        <v>0</v>
      </c>
      <c r="AD101" s="66">
        <v>0</v>
      </c>
      <c r="AE101" s="66">
        <v>0</v>
      </c>
      <c r="AF101" s="66">
        <v>1</v>
      </c>
      <c r="AG101" s="66">
        <v>1</v>
      </c>
      <c r="AH101" s="66">
        <v>1</v>
      </c>
      <c r="AI101" s="66">
        <v>0.25</v>
      </c>
      <c r="AJ101" s="66">
        <v>0</v>
      </c>
    </row>
    <row r="102" spans="1:36" s="59" customFormat="1">
      <c r="B102" s="67" t="s">
        <v>49</v>
      </c>
      <c r="C102" s="63"/>
      <c r="E102" s="63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 s="59" customFormat="1">
      <c r="B103" s="69" t="s">
        <v>50</v>
      </c>
      <c r="C103" s="63"/>
      <c r="E103" s="63"/>
      <c r="F103" s="70">
        <v>1</v>
      </c>
      <c r="G103" s="70">
        <v>1</v>
      </c>
      <c r="H103" s="70">
        <v>0.66666666699999999</v>
      </c>
      <c r="I103" s="70"/>
      <c r="J103" s="70"/>
      <c r="K103" s="70">
        <v>1</v>
      </c>
      <c r="L103" s="70">
        <v>1</v>
      </c>
      <c r="M103" s="70">
        <v>1</v>
      </c>
      <c r="N103" s="70">
        <v>1</v>
      </c>
      <c r="O103" s="70"/>
      <c r="P103" s="70"/>
      <c r="Q103" s="70"/>
      <c r="R103" s="70">
        <v>1</v>
      </c>
      <c r="S103" s="70">
        <v>1</v>
      </c>
      <c r="T103" s="70">
        <v>1</v>
      </c>
      <c r="U103" s="70">
        <v>1</v>
      </c>
      <c r="V103" s="70">
        <v>1</v>
      </c>
      <c r="W103" s="70"/>
      <c r="X103" s="70"/>
      <c r="Y103" s="70">
        <v>1</v>
      </c>
      <c r="Z103" s="70">
        <v>1</v>
      </c>
      <c r="AA103" s="70">
        <v>1</v>
      </c>
      <c r="AB103" s="70">
        <v>1</v>
      </c>
      <c r="AC103" s="70"/>
      <c r="AD103" s="70"/>
      <c r="AE103" s="70"/>
      <c r="AF103" s="70">
        <v>1</v>
      </c>
      <c r="AG103" s="70">
        <v>1</v>
      </c>
      <c r="AH103" s="70">
        <v>1</v>
      </c>
      <c r="AI103" s="70"/>
      <c r="AJ103" s="70"/>
    </row>
    <row r="104" spans="1:36" s="59" customFormat="1" ht="15.75" thickBot="1">
      <c r="B104" s="71" t="s">
        <v>51</v>
      </c>
      <c r="C104" s="63"/>
      <c r="E104" s="63"/>
      <c r="F104" s="72">
        <v>1</v>
      </c>
      <c r="G104" s="72">
        <v>1</v>
      </c>
      <c r="H104" s="72">
        <v>0.33333333300000001</v>
      </c>
      <c r="I104" s="72"/>
      <c r="J104" s="72"/>
      <c r="K104" s="72"/>
      <c r="L104" s="72">
        <v>0.33333333300000001</v>
      </c>
      <c r="M104" s="72">
        <v>1</v>
      </c>
      <c r="N104" s="72">
        <v>0.33333333300000001</v>
      </c>
      <c r="O104" s="72"/>
      <c r="P104" s="72"/>
      <c r="Q104" s="72"/>
      <c r="R104" s="72">
        <v>1</v>
      </c>
      <c r="S104" s="72">
        <v>1</v>
      </c>
      <c r="T104" s="72">
        <v>1</v>
      </c>
      <c r="U104" s="72">
        <v>0.33333333300000001</v>
      </c>
      <c r="V104" s="72"/>
      <c r="W104" s="72"/>
      <c r="X104" s="72"/>
      <c r="Y104" s="72">
        <v>1</v>
      </c>
      <c r="Z104" s="72">
        <v>1</v>
      </c>
      <c r="AA104" s="72">
        <v>1</v>
      </c>
      <c r="AB104" s="72"/>
      <c r="AC104" s="72"/>
      <c r="AD104" s="72"/>
      <c r="AE104" s="72"/>
      <c r="AF104" s="72">
        <v>1</v>
      </c>
      <c r="AG104" s="72">
        <v>1</v>
      </c>
      <c r="AH104" s="72">
        <v>1</v>
      </c>
      <c r="AI104" s="72"/>
      <c r="AJ104" s="72"/>
    </row>
    <row r="105" spans="1:36" s="59" customFormat="1" ht="15.75" thickBot="1">
      <c r="B105" s="73" t="s">
        <v>64</v>
      </c>
      <c r="C105" s="63"/>
      <c r="E105" s="63"/>
      <c r="F105" s="74"/>
      <c r="G105" s="75"/>
      <c r="H105" s="75"/>
      <c r="I105" s="75"/>
      <c r="J105" s="81"/>
      <c r="K105" s="81"/>
      <c r="L105" s="74"/>
      <c r="M105" s="74"/>
      <c r="N105" s="75"/>
      <c r="O105" s="81"/>
      <c r="P105" s="81"/>
      <c r="Q105" s="81"/>
      <c r="R105" s="81"/>
      <c r="S105" s="74"/>
      <c r="T105" s="74"/>
      <c r="U105" s="75"/>
      <c r="V105" s="75"/>
      <c r="W105" s="81"/>
      <c r="X105" s="81"/>
      <c r="Y105" s="81"/>
      <c r="Z105" s="74"/>
      <c r="AA105" s="74"/>
      <c r="AB105" s="74"/>
      <c r="AC105" s="74"/>
      <c r="AD105" s="74"/>
      <c r="AE105" s="81"/>
      <c r="AF105" s="81"/>
      <c r="AG105" s="81"/>
      <c r="AH105" s="74"/>
      <c r="AI105" s="81"/>
      <c r="AJ105" s="81"/>
    </row>
    <row r="106" spans="1:36" s="59" customFormat="1" ht="15.75" thickBot="1">
      <c r="B106" s="78"/>
      <c r="C106" s="63"/>
      <c r="D106" s="63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</row>
    <row r="107" spans="1:36" s="59" customFormat="1" ht="15.75" thickBot="1">
      <c r="B107" s="78"/>
      <c r="C107" s="78"/>
      <c r="D107" s="78"/>
      <c r="E107" s="74" t="s">
        <v>65</v>
      </c>
      <c r="F107" s="79">
        <f>IF(F$105=$D$107,F83,0)</f>
        <v>0</v>
      </c>
      <c r="G107" s="79">
        <f t="shared" ref="G107:AI107" si="28">IF(H105="OFF",G76,0)</f>
        <v>0</v>
      </c>
      <c r="H107" s="79">
        <f t="shared" si="28"/>
        <v>0</v>
      </c>
      <c r="I107" s="79">
        <f t="shared" si="28"/>
        <v>0</v>
      </c>
      <c r="J107" s="79">
        <f t="shared" si="28"/>
        <v>0</v>
      </c>
      <c r="K107" s="79">
        <f t="shared" si="28"/>
        <v>0</v>
      </c>
      <c r="L107" s="79">
        <f t="shared" si="28"/>
        <v>0</v>
      </c>
      <c r="M107" s="79">
        <f t="shared" si="28"/>
        <v>0</v>
      </c>
      <c r="N107" s="79">
        <f t="shared" si="28"/>
        <v>0</v>
      </c>
      <c r="O107" s="79">
        <f t="shared" si="28"/>
        <v>0</v>
      </c>
      <c r="P107" s="79">
        <f t="shared" si="28"/>
        <v>0</v>
      </c>
      <c r="Q107" s="79">
        <f t="shared" si="28"/>
        <v>0</v>
      </c>
      <c r="R107" s="79">
        <f t="shared" si="28"/>
        <v>0</v>
      </c>
      <c r="S107" s="79">
        <f t="shared" si="28"/>
        <v>0</v>
      </c>
      <c r="T107" s="79">
        <f t="shared" si="28"/>
        <v>0</v>
      </c>
      <c r="U107" s="79">
        <f t="shared" si="28"/>
        <v>0</v>
      </c>
      <c r="V107" s="79">
        <f t="shared" si="28"/>
        <v>0</v>
      </c>
      <c r="W107" s="79">
        <f t="shared" si="28"/>
        <v>0</v>
      </c>
      <c r="X107" s="79">
        <f t="shared" si="28"/>
        <v>0</v>
      </c>
      <c r="Y107" s="79">
        <f t="shared" si="28"/>
        <v>0</v>
      </c>
      <c r="Z107" s="79">
        <f t="shared" si="28"/>
        <v>0</v>
      </c>
      <c r="AA107" s="79">
        <f t="shared" si="28"/>
        <v>0</v>
      </c>
      <c r="AB107" s="79">
        <f t="shared" si="28"/>
        <v>0</v>
      </c>
      <c r="AC107" s="79">
        <f t="shared" si="28"/>
        <v>0</v>
      </c>
      <c r="AD107" s="79">
        <f t="shared" si="28"/>
        <v>0</v>
      </c>
      <c r="AE107" s="79">
        <f t="shared" si="28"/>
        <v>0</v>
      </c>
      <c r="AF107" s="79">
        <f t="shared" si="28"/>
        <v>0</v>
      </c>
      <c r="AG107" s="79">
        <f t="shared" si="28"/>
        <v>0</v>
      </c>
      <c r="AH107" s="79">
        <f t="shared" si="28"/>
        <v>0</v>
      </c>
      <c r="AI107" s="79">
        <f t="shared" si="28"/>
        <v>0</v>
      </c>
      <c r="AJ107" s="79">
        <f>SUM(E107:AI107)</f>
        <v>0</v>
      </c>
    </row>
    <row r="108" spans="1:36" s="59" customFormat="1" ht="15.75" thickBot="1">
      <c r="B108" s="78"/>
      <c r="C108" s="78"/>
      <c r="D108" s="78"/>
      <c r="E108" s="76" t="s">
        <v>47</v>
      </c>
      <c r="F108" s="79">
        <f>IF(F$105=$D$108,F84,0)</f>
        <v>0</v>
      </c>
      <c r="G108" s="79">
        <f t="shared" ref="G108:AI108" si="29">IF(H105="NFI",G76,0)</f>
        <v>0</v>
      </c>
      <c r="H108" s="79">
        <f t="shared" si="29"/>
        <v>0</v>
      </c>
      <c r="I108" s="79">
        <f t="shared" si="29"/>
        <v>0</v>
      </c>
      <c r="J108" s="79">
        <f t="shared" si="29"/>
        <v>0</v>
      </c>
      <c r="K108" s="79">
        <f t="shared" si="29"/>
        <v>0</v>
      </c>
      <c r="L108" s="79">
        <f t="shared" si="29"/>
        <v>0</v>
      </c>
      <c r="M108" s="79">
        <f t="shared" si="29"/>
        <v>0</v>
      </c>
      <c r="N108" s="79">
        <f t="shared" si="29"/>
        <v>0</v>
      </c>
      <c r="O108" s="79">
        <f t="shared" si="29"/>
        <v>0</v>
      </c>
      <c r="P108" s="79">
        <f t="shared" si="29"/>
        <v>0</v>
      </c>
      <c r="Q108" s="79">
        <f t="shared" si="29"/>
        <v>0</v>
      </c>
      <c r="R108" s="79">
        <f t="shared" si="29"/>
        <v>0</v>
      </c>
      <c r="S108" s="79">
        <f t="shared" si="29"/>
        <v>0</v>
      </c>
      <c r="T108" s="79">
        <f t="shared" si="29"/>
        <v>0</v>
      </c>
      <c r="U108" s="79">
        <f t="shared" si="29"/>
        <v>0</v>
      </c>
      <c r="V108" s="79">
        <f t="shared" si="29"/>
        <v>0</v>
      </c>
      <c r="W108" s="79">
        <f t="shared" si="29"/>
        <v>0</v>
      </c>
      <c r="X108" s="79">
        <f t="shared" si="29"/>
        <v>0</v>
      </c>
      <c r="Y108" s="79">
        <f t="shared" si="29"/>
        <v>0</v>
      </c>
      <c r="Z108" s="79">
        <f t="shared" si="29"/>
        <v>0</v>
      </c>
      <c r="AA108" s="79">
        <f t="shared" si="29"/>
        <v>0</v>
      </c>
      <c r="AB108" s="79">
        <f t="shared" si="29"/>
        <v>0</v>
      </c>
      <c r="AC108" s="79">
        <f t="shared" si="29"/>
        <v>0</v>
      </c>
      <c r="AD108" s="79">
        <f t="shared" si="29"/>
        <v>0</v>
      </c>
      <c r="AE108" s="79">
        <f t="shared" si="29"/>
        <v>0</v>
      </c>
      <c r="AF108" s="79">
        <f t="shared" si="29"/>
        <v>0</v>
      </c>
      <c r="AG108" s="79">
        <f t="shared" si="29"/>
        <v>0</v>
      </c>
      <c r="AH108" s="79">
        <f t="shared" si="29"/>
        <v>0</v>
      </c>
      <c r="AI108" s="79">
        <f t="shared" si="29"/>
        <v>0</v>
      </c>
      <c r="AJ108" s="79">
        <f>SUM(E108:AI108)</f>
        <v>0</v>
      </c>
    </row>
    <row r="109" spans="1:36" s="59" customFormat="1" ht="15.75" thickBot="1">
      <c r="B109" s="78"/>
      <c r="C109" s="78"/>
      <c r="D109" s="78"/>
      <c r="E109" s="77" t="s">
        <v>48</v>
      </c>
      <c r="F109" s="79">
        <f>IF(F$105=$D$109,F85,0)</f>
        <v>0</v>
      </c>
      <c r="G109" s="79">
        <f t="shared" ref="G109:AI109" si="30">IF(H105="HNI",G76,0)</f>
        <v>0</v>
      </c>
      <c r="H109" s="79">
        <f t="shared" si="30"/>
        <v>0</v>
      </c>
      <c r="I109" s="79">
        <f t="shared" si="30"/>
        <v>0</v>
      </c>
      <c r="J109" s="79">
        <f t="shared" si="30"/>
        <v>0</v>
      </c>
      <c r="K109" s="79">
        <f t="shared" si="30"/>
        <v>0</v>
      </c>
      <c r="L109" s="79">
        <f t="shared" si="30"/>
        <v>0</v>
      </c>
      <c r="M109" s="79">
        <f t="shared" si="30"/>
        <v>0</v>
      </c>
      <c r="N109" s="79">
        <f t="shared" si="30"/>
        <v>0</v>
      </c>
      <c r="O109" s="79">
        <f t="shared" si="30"/>
        <v>0</v>
      </c>
      <c r="P109" s="79">
        <f t="shared" si="30"/>
        <v>0</v>
      </c>
      <c r="Q109" s="79">
        <f t="shared" si="30"/>
        <v>0</v>
      </c>
      <c r="R109" s="79">
        <f t="shared" si="30"/>
        <v>0</v>
      </c>
      <c r="S109" s="79">
        <f t="shared" si="30"/>
        <v>0</v>
      </c>
      <c r="T109" s="79">
        <f t="shared" si="30"/>
        <v>0</v>
      </c>
      <c r="U109" s="79">
        <f t="shared" si="30"/>
        <v>0</v>
      </c>
      <c r="V109" s="79">
        <f t="shared" si="30"/>
        <v>0</v>
      </c>
      <c r="W109" s="79">
        <f t="shared" si="30"/>
        <v>0</v>
      </c>
      <c r="X109" s="79">
        <f t="shared" si="30"/>
        <v>0</v>
      </c>
      <c r="Y109" s="79">
        <f t="shared" si="30"/>
        <v>0</v>
      </c>
      <c r="Z109" s="79">
        <f t="shared" si="30"/>
        <v>0</v>
      </c>
      <c r="AA109" s="79">
        <f t="shared" si="30"/>
        <v>0</v>
      </c>
      <c r="AB109" s="79">
        <f t="shared" si="30"/>
        <v>0</v>
      </c>
      <c r="AC109" s="79">
        <f t="shared" si="30"/>
        <v>0</v>
      </c>
      <c r="AD109" s="79">
        <f t="shared" si="30"/>
        <v>0</v>
      </c>
      <c r="AE109" s="79">
        <f t="shared" si="30"/>
        <v>0</v>
      </c>
      <c r="AF109" s="79">
        <f t="shared" si="30"/>
        <v>0</v>
      </c>
      <c r="AG109" s="79">
        <f t="shared" si="30"/>
        <v>0</v>
      </c>
      <c r="AH109" s="79">
        <f t="shared" si="30"/>
        <v>0</v>
      </c>
      <c r="AI109" s="79">
        <f t="shared" si="30"/>
        <v>0</v>
      </c>
      <c r="AJ109" s="79">
        <f>SUM(E109:AI109)</f>
        <v>0</v>
      </c>
    </row>
    <row r="110" spans="1:36" s="59" customFormat="1" ht="15.75" thickBot="1">
      <c r="A110" s="80"/>
      <c r="B110" s="78"/>
      <c r="C110" s="78"/>
      <c r="D110" s="78"/>
      <c r="E110" s="81" t="s">
        <v>66</v>
      </c>
      <c r="F110" s="79">
        <f>IF(F$105=$D$110,F86,0)</f>
        <v>0</v>
      </c>
      <c r="G110" s="79">
        <f t="shared" ref="G110:AI110" si="31">IF(H105="NFI &amp; HNI",G76,0)</f>
        <v>0</v>
      </c>
      <c r="H110" s="79">
        <f t="shared" si="31"/>
        <v>0</v>
      </c>
      <c r="I110" s="79">
        <f t="shared" si="31"/>
        <v>0</v>
      </c>
      <c r="J110" s="79">
        <f t="shared" si="31"/>
        <v>0</v>
      </c>
      <c r="K110" s="79">
        <f t="shared" si="31"/>
        <v>0</v>
      </c>
      <c r="L110" s="79">
        <f t="shared" si="31"/>
        <v>0</v>
      </c>
      <c r="M110" s="79">
        <f t="shared" si="31"/>
        <v>0</v>
      </c>
      <c r="N110" s="79">
        <f t="shared" si="31"/>
        <v>0</v>
      </c>
      <c r="O110" s="79">
        <f t="shared" si="31"/>
        <v>0</v>
      </c>
      <c r="P110" s="79">
        <f t="shared" si="31"/>
        <v>0</v>
      </c>
      <c r="Q110" s="79">
        <f t="shared" si="31"/>
        <v>0</v>
      </c>
      <c r="R110" s="79">
        <f t="shared" si="31"/>
        <v>0</v>
      </c>
      <c r="S110" s="79">
        <f t="shared" si="31"/>
        <v>0</v>
      </c>
      <c r="T110" s="79">
        <f t="shared" si="31"/>
        <v>0</v>
      </c>
      <c r="U110" s="79">
        <f t="shared" si="31"/>
        <v>0</v>
      </c>
      <c r="V110" s="79">
        <f t="shared" si="31"/>
        <v>0</v>
      </c>
      <c r="W110" s="79">
        <f t="shared" si="31"/>
        <v>0</v>
      </c>
      <c r="X110" s="79">
        <f t="shared" si="31"/>
        <v>0</v>
      </c>
      <c r="Y110" s="79">
        <f t="shared" si="31"/>
        <v>0</v>
      </c>
      <c r="Z110" s="79">
        <f t="shared" si="31"/>
        <v>0</v>
      </c>
      <c r="AA110" s="79">
        <f t="shared" si="31"/>
        <v>0</v>
      </c>
      <c r="AB110" s="79">
        <f t="shared" si="31"/>
        <v>0</v>
      </c>
      <c r="AC110" s="79">
        <f t="shared" si="31"/>
        <v>0</v>
      </c>
      <c r="AD110" s="79">
        <f t="shared" si="31"/>
        <v>0</v>
      </c>
      <c r="AE110" s="79">
        <f t="shared" si="31"/>
        <v>0</v>
      </c>
      <c r="AF110" s="79">
        <f t="shared" si="31"/>
        <v>0</v>
      </c>
      <c r="AG110" s="79">
        <f t="shared" si="31"/>
        <v>0</v>
      </c>
      <c r="AH110" s="79">
        <f t="shared" si="31"/>
        <v>0</v>
      </c>
      <c r="AI110" s="79">
        <f t="shared" si="31"/>
        <v>0</v>
      </c>
      <c r="AJ110" s="79">
        <f>SUM(E110:AI110)</f>
        <v>0</v>
      </c>
    </row>
    <row r="111" spans="1:36" s="59" customFormat="1">
      <c r="B111" s="78"/>
      <c r="C111" s="78"/>
      <c r="D111" s="78"/>
      <c r="E111" s="82" t="s">
        <v>67</v>
      </c>
      <c r="F111" s="79">
        <f>IF(AND(F105="OFF",AND(F101=0,OR(F4="Mon",F4="Tue",F4="Wed",F4="Thu",F4="Fri"))),F83,0)</f>
        <v>0</v>
      </c>
      <c r="G111" s="79">
        <f>IF(AND(H105="OFF",AND(H101=0,OR(E4="Mon",E4="Tue",E4="Wed",E4="Thu",E4="Fri"))),G76,0)</f>
        <v>0</v>
      </c>
      <c r="H111" s="79">
        <f>IF(AND(I105="OFF",AND(I101=0,OR(E4="Mon",E4="Tue",E4="Wed",E4="Thu",E4="Fri"))),H76,0)</f>
        <v>0</v>
      </c>
      <c r="I111" s="79">
        <f>IF(AND(J105="OFF",AND(J101=0,OR(E4="Mon",E4="Tue",E4="Wed",E4="Thu",E4="Fri"))),I76,0)</f>
        <v>0</v>
      </c>
      <c r="J111" s="79">
        <f>IF(AND(K105="OFF",AND(K101=0,OR(E4="Mon",E4="Tue",E4="Wed",E4="Thu",E4="Fri"))),J76,0)</f>
        <v>0</v>
      </c>
      <c r="K111" s="79">
        <f>IF(AND(L105="OFF",AND(L101=0,OR(E4="Mon",E4="Tue",E4="Wed",E4="Thu",E4="Fri"))),K76,0)</f>
        <v>0</v>
      </c>
      <c r="L111" s="79">
        <f>IF(AND(M105="OFF",AND(M101=0,OR(E4="Mon",E4="Tue",E4="Wed",E4="Thu",E4="Fri"))),L76,0)</f>
        <v>0</v>
      </c>
      <c r="M111" s="79">
        <f>IF(AND(N105="OFF",AND(N101=0,OR(E4="Mon",E4="Tue",E4="Wed",E4="Thu",E4="Fri"))),M76,0)</f>
        <v>0</v>
      </c>
      <c r="N111" s="79">
        <f>IF(AND(O105="OFF",AND(O101=0,OR(E4="Mon",E4="Tue",E4="Wed",E4="Thu",E4="Fri"))),N76,0)</f>
        <v>0</v>
      </c>
      <c r="O111" s="79">
        <f>IF(AND(P105="OFF",AND(P101=0,OR(E4="Mon",E4="Tue",E4="Wed",E4="Thu",E4="Fri"))),O76,0)</f>
        <v>0</v>
      </c>
      <c r="P111" s="79">
        <f>IF(AND(Q105="OFF",AND(Q101=0,OR(E4="Mon",E4="Tue",E4="Wed",E4="Thu",E4="Fri"))),P76,0)</f>
        <v>0</v>
      </c>
      <c r="Q111" s="79">
        <f>IF(AND(R105="OFF",AND(R101=0,OR(E4="Mon",E4="Tue",E4="Wed",E4="Thu",E4="Fri"))),Q76,0)</f>
        <v>0</v>
      </c>
      <c r="R111" s="79">
        <f>IF(AND(S105="OFF",AND(S101=0,OR(E4="Mon",E4="Tue",E4="Wed",E4="Thu",E4="Fri"))),R76,0)</f>
        <v>0</v>
      </c>
      <c r="S111" s="79">
        <f>IF(AND(T105="OFF",AND(T101=0,OR(E4="Mon",E4="Tue",E4="Wed",E4="Thu",E4="Fri"))),S76,0)</f>
        <v>0</v>
      </c>
      <c r="T111" s="79">
        <f>IF(AND(U105="OFF",AND(U101=0,OR(E4="Mon",E4="Tue",E4="Wed",E4="Thu",E4="Fri"))),T76,0)</f>
        <v>0</v>
      </c>
      <c r="U111" s="79">
        <f>IF(AND(V105="OFF",AND(V101=0,OR(E4="Mon",E4="Tue",E4="Wed",E4="Thu",E4="Fri"))),U76,0)</f>
        <v>0</v>
      </c>
      <c r="V111" s="79">
        <f>IF(AND(W105="OFF",AND(W101=0,OR(E4="Mon",E4="Tue",E4="Wed",E4="Thu",E4="Fri"))),V76,0)</f>
        <v>0</v>
      </c>
      <c r="W111" s="79">
        <f>IF(AND(X105="OFF",AND(X101=0,OR(E4="Mon",E4="Tue",E4="Wed",E4="Thu",E4="Fri"))),W76,0)</f>
        <v>0</v>
      </c>
      <c r="X111" s="79">
        <f>IF(AND(Y105="OFF",AND(Y101=0,OR(E4="Mon",E4="Tue",E4="Wed",E4="Thu",E4="Fri"))),X76,0)</f>
        <v>0</v>
      </c>
      <c r="Y111" s="79">
        <f>IF(AND(Z105="OFF",AND(Z101=0,OR(E4="Mon",E4="Tue",E4="Wed",E4="Thu",E4="Fri"))),Y76,0)</f>
        <v>0</v>
      </c>
      <c r="Z111" s="79">
        <f>IF(AND(AA105="OFF",AND(AA101=0,OR(E4="Mon",E4="Tue",E4="Wed",E4="Thu",E4="Fri"))),Z76,0)</f>
        <v>0</v>
      </c>
      <c r="AA111" s="79">
        <f>IF(AND(AB105="OFF",AND(AB101=0,OR(E4="Mon",E4="Tue",E4="Wed",E4="Thu",E4="Fri"))),AA76,0)</f>
        <v>0</v>
      </c>
      <c r="AB111" s="79">
        <f>IF(AND(AC105="OFF",AND(AC101=0,OR(E4="Mon",E4="Tue",E4="Wed",E4="Thu",E4="Fri"))),AB76,0)</f>
        <v>0</v>
      </c>
      <c r="AC111" s="79">
        <f>IF(AND(AD105="OFF",AND(AD101=0,OR(E4="Mon",E4="Tue",E4="Wed",E4="Thu",E4="Fri"))),AC76,0)</f>
        <v>0</v>
      </c>
      <c r="AD111" s="79">
        <f>IF(AND(AE105="OFF",AND(AE101=0,OR(E4="Mon",E4="Tue",E4="Wed",E4="Thu",E4="Fri"))),AD76,0)</f>
        <v>0</v>
      </c>
      <c r="AE111" s="79">
        <f>IF(AND(AF105="OFF",AND(AF101=0,OR(E4="Mon",E4="Tue",E4="Wed",E4="Thu",E4="Fri"))),AE76,0)</f>
        <v>0</v>
      </c>
      <c r="AF111" s="79">
        <f>IF(AND(AG105="OFF",AND(AG101=0,OR(E4="Mon",E4="Tue",E4="Wed",E4="Thu",E4="Fri"))),AF76,0)</f>
        <v>0</v>
      </c>
      <c r="AG111" s="79">
        <f>IF(AND(AH105="OFF",AND(AH101=0,OR(E4="Mon",E4="Tue",E4="Wed",E4="Thu",E4="Fri"))),AG76,0)</f>
        <v>0</v>
      </c>
      <c r="AH111" s="79">
        <f>IF(AND(AI105="OFF",AND(AI101=0,OR(E4="Mon",E4="Tue",E4="Wed",E4="Thu",E4="Fri"))),AH76,0)</f>
        <v>0</v>
      </c>
      <c r="AI111" s="79">
        <f>IF(AND(AJ105="OFF",AND(AJ101=0,OR(E4="Mon",E4="Tue",E4="Wed",E4="Thu",E4="Fri"))),AI76,0)</f>
        <v>0</v>
      </c>
      <c r="AJ111" s="79">
        <f>SUM(E111:AI111)</f>
        <v>0</v>
      </c>
    </row>
    <row r="112" spans="1:36" s="59" customFormat="1">
      <c r="B112" s="78"/>
      <c r="C112" s="78"/>
      <c r="D112" s="78"/>
      <c r="E112" s="1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</row>
    <row r="113" spans="2:36" s="92" customFormat="1" ht="34.5" customHeight="1">
      <c r="B113" s="93"/>
      <c r="C113" s="93"/>
      <c r="D113" s="93"/>
      <c r="E113" s="91" t="s">
        <v>96</v>
      </c>
      <c r="F113" s="91"/>
      <c r="G113" s="91"/>
      <c r="H113" s="91"/>
      <c r="I113" s="91"/>
      <c r="J113" s="94"/>
      <c r="K113" s="94">
        <v>1</v>
      </c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</row>
    <row r="114" spans="2:36" s="92" customFormat="1" ht="34.5" customHeight="1">
      <c r="B114" s="93"/>
      <c r="C114" s="93"/>
      <c r="D114" s="93"/>
      <c r="E114" s="91" t="s">
        <v>97</v>
      </c>
      <c r="F114" s="91">
        <v>1</v>
      </c>
      <c r="G114" s="91">
        <v>1</v>
      </c>
      <c r="H114" s="91">
        <v>1</v>
      </c>
      <c r="I114" s="91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</row>
    <row r="115" spans="2:36" s="92" customFormat="1" ht="34.5" customHeight="1">
      <c r="B115" s="93"/>
      <c r="C115" s="93"/>
      <c r="D115" s="93"/>
      <c r="E115" s="91" t="s">
        <v>98</v>
      </c>
      <c r="F115" s="91"/>
      <c r="G115" s="91"/>
      <c r="H115" s="91"/>
      <c r="I115" s="91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</row>
    <row r="116" spans="2:36" s="92" customFormat="1" ht="34.5" customHeight="1">
      <c r="B116" s="93"/>
      <c r="C116" s="93"/>
      <c r="D116" s="93"/>
      <c r="E116" s="91" t="s">
        <v>99</v>
      </c>
      <c r="F116" s="91"/>
      <c r="G116" s="91"/>
      <c r="H116" s="91"/>
      <c r="I116" s="91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</row>
    <row r="117" spans="2:36" s="92" customFormat="1" ht="34.5" customHeight="1">
      <c r="B117" s="93"/>
      <c r="C117" s="93"/>
      <c r="D117" s="93"/>
      <c r="E117" s="91" t="s">
        <v>100</v>
      </c>
      <c r="F117" s="91"/>
      <c r="G117" s="91"/>
      <c r="H117" s="91"/>
      <c r="I117" s="91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</row>
    <row r="118" spans="2:36" outlineLevel="2"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2:36" s="92" customFormat="1" ht="34.5" customHeight="1">
      <c r="B119" s="93"/>
      <c r="C119" s="93"/>
      <c r="D119" s="93"/>
      <c r="E119" s="91" t="s">
        <v>96</v>
      </c>
      <c r="F119" s="91"/>
      <c r="G119" s="91"/>
      <c r="H119" s="91"/>
      <c r="I119" s="91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</row>
    <row r="120" spans="2:36" s="92" customFormat="1" ht="34.5" customHeight="1">
      <c r="B120" s="93"/>
      <c r="C120" s="93"/>
      <c r="D120" s="93"/>
      <c r="E120" s="91" t="s">
        <v>97</v>
      </c>
      <c r="F120" s="91"/>
      <c r="G120" s="91"/>
      <c r="H120" s="91"/>
      <c r="I120" s="91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</row>
    <row r="121" spans="2:36" s="92" customFormat="1" ht="34.5" customHeight="1">
      <c r="B121" s="93"/>
      <c r="C121" s="93"/>
      <c r="D121" s="93"/>
      <c r="E121" s="91" t="s">
        <v>98</v>
      </c>
      <c r="F121" s="91"/>
      <c r="G121" s="91"/>
      <c r="H121" s="91"/>
      <c r="I121" s="91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</row>
    <row r="122" spans="2:36" s="92" customFormat="1" ht="34.5" customHeight="1">
      <c r="B122" s="93"/>
      <c r="C122" s="93"/>
      <c r="D122" s="93"/>
      <c r="E122" s="91" t="s">
        <v>99</v>
      </c>
      <c r="F122" s="91"/>
      <c r="G122" s="91"/>
      <c r="H122" s="91"/>
      <c r="I122" s="91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</row>
    <row r="123" spans="2:36" s="92" customFormat="1" ht="34.5" customHeight="1">
      <c r="B123" s="93"/>
      <c r="C123" s="93"/>
      <c r="D123" s="93"/>
      <c r="E123" s="91" t="s">
        <v>100</v>
      </c>
      <c r="F123" s="91"/>
      <c r="G123" s="91"/>
      <c r="H123" s="91"/>
      <c r="I123" s="91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</row>
    <row r="124" spans="2:36" s="92" customFormat="1" ht="34.5" customHeight="1">
      <c r="B124" s="93"/>
      <c r="C124" s="93"/>
      <c r="D124" s="93"/>
      <c r="E124" s="91"/>
      <c r="F124" s="91"/>
      <c r="G124" s="91"/>
      <c r="H124" s="91"/>
      <c r="I124" s="91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</row>
    <row r="125" spans="2:36" s="92" customFormat="1" ht="34.5" customHeight="1">
      <c r="B125" s="93"/>
      <c r="C125" s="93"/>
      <c r="D125" s="93"/>
      <c r="E125" s="91"/>
      <c r="F125" s="91"/>
      <c r="G125" s="91"/>
      <c r="H125" s="91"/>
      <c r="I125" s="91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</row>
    <row r="126" spans="2:36" s="92" customFormat="1" ht="34.5" customHeight="1">
      <c r="B126" s="93"/>
      <c r="C126" s="93"/>
      <c r="D126" s="93"/>
      <c r="E126" s="91"/>
      <c r="F126" s="91"/>
      <c r="G126" s="91"/>
      <c r="H126" s="91"/>
      <c r="I126" s="91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</row>
    <row r="127" spans="2:36">
      <c r="B127" s="101" t="s">
        <v>84</v>
      </c>
      <c r="C127" s="99"/>
      <c r="D127" s="103"/>
      <c r="E127" s="99">
        <v>31</v>
      </c>
      <c r="F127" s="99">
        <v>1</v>
      </c>
      <c r="G127" s="99">
        <v>2</v>
      </c>
      <c r="H127" s="99">
        <v>3</v>
      </c>
      <c r="I127" s="99">
        <v>4</v>
      </c>
      <c r="J127" s="99">
        <v>5</v>
      </c>
      <c r="K127" s="99">
        <v>6</v>
      </c>
      <c r="L127" s="99">
        <v>7</v>
      </c>
      <c r="M127" s="99">
        <v>8</v>
      </c>
      <c r="N127" s="99">
        <v>9</v>
      </c>
      <c r="O127" s="99">
        <v>10</v>
      </c>
      <c r="P127" s="99">
        <v>11</v>
      </c>
      <c r="Q127" s="99">
        <v>12</v>
      </c>
      <c r="R127" s="99">
        <v>13</v>
      </c>
      <c r="S127" s="99">
        <v>14</v>
      </c>
      <c r="T127" s="99">
        <v>15</v>
      </c>
      <c r="U127" s="99">
        <v>16</v>
      </c>
      <c r="V127" s="99">
        <v>17</v>
      </c>
      <c r="W127" s="99">
        <v>18</v>
      </c>
      <c r="X127" s="99">
        <v>19</v>
      </c>
      <c r="Y127" s="99">
        <v>20</v>
      </c>
      <c r="Z127" s="99">
        <v>21</v>
      </c>
      <c r="AA127" s="99">
        <v>22</v>
      </c>
      <c r="AB127" s="99">
        <v>23</v>
      </c>
      <c r="AC127" s="99">
        <v>24</v>
      </c>
      <c r="AD127" s="99">
        <v>25</v>
      </c>
      <c r="AE127" s="99">
        <v>26</v>
      </c>
      <c r="AF127" s="99">
        <v>27</v>
      </c>
      <c r="AG127" s="99">
        <v>28</v>
      </c>
      <c r="AH127" s="99">
        <v>29</v>
      </c>
      <c r="AI127" s="99">
        <v>30</v>
      </c>
      <c r="AJ127" s="99">
        <v>31</v>
      </c>
    </row>
    <row r="128" spans="2:36">
      <c r="B128" s="102"/>
      <c r="C128" s="98"/>
      <c r="D128" s="103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</row>
    <row r="129" spans="2:36">
      <c r="B129" s="83" t="s">
        <v>69</v>
      </c>
      <c r="C129" s="83"/>
      <c r="D129" s="84" t="s">
        <v>70</v>
      </c>
      <c r="E129" s="46">
        <f>'APRIL 2020'!AJ151</f>
        <v>16200.26</v>
      </c>
      <c r="F129" s="46">
        <f>'[1]2018-2019-2020'!AIS$15</f>
        <v>0</v>
      </c>
      <c r="G129" s="46">
        <f>'[1]2018-2019-2020'!AIT$15</f>
        <v>0</v>
      </c>
      <c r="H129" s="46">
        <f>'[1]2018-2019-2020'!AIU$15</f>
        <v>0</v>
      </c>
      <c r="I129" s="46">
        <f>'[1]2018-2019-2020'!AIV$15</f>
        <v>0</v>
      </c>
      <c r="J129" s="46">
        <f>'[1]2018-2019-2020'!AIW$15</f>
        <v>16215.26</v>
      </c>
      <c r="K129" s="46">
        <f>'[1]2018-2019-2020'!AIX$15</f>
        <v>16221.48</v>
      </c>
      <c r="L129" s="46">
        <f>'[1]2018-2019-2020'!AIY$15</f>
        <v>0</v>
      </c>
      <c r="M129" s="46">
        <f>'[1]2018-2019-2020'!AIZ$15</f>
        <v>0</v>
      </c>
      <c r="N129" s="46">
        <f>'[1]2018-2019-2020'!AJA$15</f>
        <v>0</v>
      </c>
      <c r="O129" s="46">
        <f>'[1]2018-2019-2020'!AJB$15</f>
        <v>0</v>
      </c>
      <c r="P129" s="46">
        <f>'[1]2018-2019-2020'!AJC$15</f>
        <v>0</v>
      </c>
      <c r="Q129" s="46">
        <f>'[1]2018-2019-2020'!AJD$15</f>
        <v>0</v>
      </c>
      <c r="R129" s="46">
        <f>'[1]2018-2019-2020'!AJE$15</f>
        <v>0</v>
      </c>
      <c r="S129" s="46">
        <f>'[1]2018-2019-2020'!AJF$15</f>
        <v>16223.07</v>
      </c>
      <c r="T129" s="46">
        <f>'[1]2018-2019-2020'!AJG$15</f>
        <v>0</v>
      </c>
      <c r="U129" s="46">
        <f>'[1]2018-2019-2020'!AJH$15</f>
        <v>0</v>
      </c>
      <c r="V129" s="46">
        <f>'[1]2018-2019-2020'!AJI$15</f>
        <v>0</v>
      </c>
      <c r="W129" s="46">
        <f>'[1]2018-2019-2020'!AJJ$15</f>
        <v>0</v>
      </c>
      <c r="X129" s="46">
        <f>'[1]2018-2019-2020'!AJK$15</f>
        <v>0</v>
      </c>
      <c r="Y129" s="46">
        <f>'[1]2018-2019-2020'!AJL$15</f>
        <v>0</v>
      </c>
      <c r="Z129" s="46">
        <f>'[1]2018-2019-2020'!AJM$15</f>
        <v>0</v>
      </c>
      <c r="AA129" s="46">
        <f>'[1]2018-2019-2020'!AJN$15</f>
        <v>0</v>
      </c>
      <c r="AB129" s="46">
        <f>'[1]2018-2019-2020'!AJO$15</f>
        <v>0</v>
      </c>
      <c r="AC129" s="46">
        <f>'[1]2018-2019-2020'!AJP$15</f>
        <v>0</v>
      </c>
      <c r="AD129" s="46">
        <f>'[1]2018-2019-2020'!AJQ$15</f>
        <v>0</v>
      </c>
      <c r="AE129" s="46">
        <f>'[1]2018-2019-2020'!AJR$15</f>
        <v>0</v>
      </c>
      <c r="AF129" s="46">
        <f>'[1]2018-2019-2020'!AJS$15</f>
        <v>16236.74</v>
      </c>
      <c r="AG129" s="46">
        <f>'[1]2018-2019-2020'!AJT$15</f>
        <v>0</v>
      </c>
      <c r="AH129" s="46">
        <f>'[1]2018-2019-2020'!AJU$15</f>
        <v>0</v>
      </c>
      <c r="AI129" s="46">
        <f>'[1]2018-2019-2020'!AJV$15</f>
        <v>0</v>
      </c>
      <c r="AJ129" s="46">
        <f>'[1]2018-2019-2020'!AJW$15</f>
        <v>0</v>
      </c>
    </row>
    <row r="130" spans="2:36">
      <c r="B130" s="83" t="s">
        <v>71</v>
      </c>
      <c r="C130" s="83"/>
      <c r="D130" s="84" t="s">
        <v>70</v>
      </c>
      <c r="E130" s="46">
        <f>'APRIL 2020'!AJ152</f>
        <v>25493.91</v>
      </c>
      <c r="F130" s="46">
        <f>'[1]2018-2019-2020'!AIS$20</f>
        <v>0</v>
      </c>
      <c r="G130" s="46">
        <f>'[1]2018-2019-2020'!AIT$20</f>
        <v>0</v>
      </c>
      <c r="H130" s="46">
        <f>'[1]2018-2019-2020'!AIU$20</f>
        <v>0</v>
      </c>
      <c r="I130" s="46">
        <f>'[1]2018-2019-2020'!AIV$20</f>
        <v>25517.55</v>
      </c>
      <c r="J130" s="46">
        <f>'[1]2018-2019-2020'!AIW$20</f>
        <v>25528.12</v>
      </c>
      <c r="K130" s="46">
        <f>'[1]2018-2019-2020'!AIX$20</f>
        <v>25538.39</v>
      </c>
      <c r="L130" s="46">
        <f>'[1]2018-2019-2020'!AIY$20</f>
        <v>0</v>
      </c>
      <c r="M130" s="46">
        <f>'[1]2018-2019-2020'!AIZ$20</f>
        <v>0</v>
      </c>
      <c r="N130" s="46">
        <f>'[1]2018-2019-2020'!AJA$20</f>
        <v>0</v>
      </c>
      <c r="O130" s="46">
        <f>'[1]2018-2019-2020'!AJB$20</f>
        <v>0</v>
      </c>
      <c r="P130" s="46">
        <f>'[1]2018-2019-2020'!AJC$20</f>
        <v>25561.85</v>
      </c>
      <c r="Q130" s="46">
        <f>'[1]2018-2019-2020'!AJD$20</f>
        <v>25585.91</v>
      </c>
      <c r="R130" s="46">
        <f>'[1]2018-2019-2020'!AJE$20</f>
        <v>25610.03</v>
      </c>
      <c r="S130" s="46">
        <f>'[1]2018-2019-2020'!AJF$20</f>
        <v>25633.9</v>
      </c>
      <c r="T130" s="46">
        <f>'[1]2018-2019-2020'!AJG$20</f>
        <v>25642.58</v>
      </c>
      <c r="U130" s="46">
        <f>'[1]2018-2019-2020'!AJH$20</f>
        <v>25655.14</v>
      </c>
      <c r="V130" s="46">
        <f>'[1]2018-2019-2020'!AJI$20</f>
        <v>0</v>
      </c>
      <c r="W130" s="46">
        <f>'[1]2018-2019-2020'!AJJ$20</f>
        <v>0</v>
      </c>
      <c r="X130" s="46">
        <f>'[1]2018-2019-2020'!AJK$20</f>
        <v>0</v>
      </c>
      <c r="Y130" s="46">
        <f>'[1]2018-2019-2020'!AJL$20</f>
        <v>0</v>
      </c>
      <c r="Z130" s="46">
        <f>'[1]2018-2019-2020'!AJM$20</f>
        <v>0</v>
      </c>
      <c r="AA130" s="46">
        <f>'[1]2018-2019-2020'!AJN$20</f>
        <v>0</v>
      </c>
      <c r="AB130" s="46">
        <f>'[1]2018-2019-2020'!AJO$20</f>
        <v>0</v>
      </c>
      <c r="AC130" s="46">
        <f>'[1]2018-2019-2020'!AJP$20</f>
        <v>0</v>
      </c>
      <c r="AD130" s="46">
        <f>'[1]2018-2019-2020'!AJQ$20</f>
        <v>0</v>
      </c>
      <c r="AE130" s="46">
        <f>'[1]2018-2019-2020'!AJR$20</f>
        <v>0</v>
      </c>
      <c r="AF130" s="46">
        <f>'[1]2018-2019-2020'!AJS$20</f>
        <v>25668.76</v>
      </c>
      <c r="AG130" s="46">
        <f>'[1]2018-2019-2020'!AJT$20</f>
        <v>25692.17</v>
      </c>
      <c r="AH130" s="46">
        <f>'[1]2018-2019-2020'!AJU$20</f>
        <v>25716.3</v>
      </c>
      <c r="AI130" s="46">
        <f>'[1]2018-2019-2020'!AJV$20</f>
        <v>0</v>
      </c>
      <c r="AJ130" s="46">
        <f>'[1]2018-2019-2020'!AJW$20</f>
        <v>0</v>
      </c>
    </row>
    <row r="131" spans="2:36">
      <c r="B131" s="83" t="s">
        <v>72</v>
      </c>
      <c r="C131" s="83"/>
      <c r="D131" s="84" t="s">
        <v>70</v>
      </c>
      <c r="E131" s="46">
        <f>'APRIL 2020'!AJ153</f>
        <v>23500</v>
      </c>
      <c r="F131" s="46">
        <f>'[1]2018-2019-2020'!AIS$24</f>
        <v>0</v>
      </c>
      <c r="G131" s="46">
        <f>'[1]2018-2019-2020'!AIT$24</f>
        <v>0</v>
      </c>
      <c r="H131" s="46">
        <f>'[1]2018-2019-2020'!AIU$24</f>
        <v>0</v>
      </c>
      <c r="I131" s="46">
        <f>'[1]2018-2019-2020'!AIV$24</f>
        <v>23524</v>
      </c>
      <c r="J131" s="46">
        <f>'[1]2018-2019-2020'!AIW$24</f>
        <v>23547</v>
      </c>
      <c r="K131" s="46">
        <f>'[1]2018-2019-2020'!AIX$24</f>
        <v>23564</v>
      </c>
      <c r="L131" s="46">
        <f>'[1]2018-2019-2020'!AIY$24</f>
        <v>0</v>
      </c>
      <c r="M131" s="46">
        <f>'[1]2018-2019-2020'!AIZ$24</f>
        <v>0</v>
      </c>
      <c r="N131" s="46">
        <f>'[1]2018-2019-2020'!AJA$24</f>
        <v>0</v>
      </c>
      <c r="O131" s="46">
        <f>'[1]2018-2019-2020'!AJB$24</f>
        <v>0</v>
      </c>
      <c r="P131" s="46">
        <f>'[1]2018-2019-2020'!AJC$24</f>
        <v>23587</v>
      </c>
      <c r="Q131" s="46">
        <f>'[1]2018-2019-2020'!AJD$24</f>
        <v>23611</v>
      </c>
      <c r="R131" s="46">
        <f>'[1]2018-2019-2020'!AJE$24</f>
        <v>23634</v>
      </c>
      <c r="S131" s="46">
        <f>'[1]2018-2019-2020'!AJF$24</f>
        <v>23658</v>
      </c>
      <c r="T131" s="46">
        <f>'[1]2018-2019-2020'!AJG$24</f>
        <v>23681</v>
      </c>
      <c r="U131" s="46">
        <f>'[1]2018-2019-2020'!AJH$24</f>
        <v>23705</v>
      </c>
      <c r="V131" s="46">
        <f>'[1]2018-2019-2020'!AJI$24</f>
        <v>0</v>
      </c>
      <c r="W131" s="46">
        <f>'[1]2018-2019-2020'!AJJ$24</f>
        <v>0</v>
      </c>
      <c r="X131" s="46">
        <f>'[1]2018-2019-2020'!AJK$24</f>
        <v>0</v>
      </c>
      <c r="Y131" s="46">
        <f>'[1]2018-2019-2020'!AJL$24</f>
        <v>0</v>
      </c>
      <c r="Z131" s="46">
        <f>'[1]2018-2019-2020'!AJM$24</f>
        <v>0</v>
      </c>
      <c r="AA131" s="46">
        <f>'[1]2018-2019-2020'!AJN$24</f>
        <v>0</v>
      </c>
      <c r="AB131" s="46">
        <f>'[1]2018-2019-2020'!AJO$24</f>
        <v>0</v>
      </c>
      <c r="AC131" s="46">
        <f>'[1]2018-2019-2020'!AJP$24</f>
        <v>0</v>
      </c>
      <c r="AD131" s="46">
        <f>'[1]2018-2019-2020'!AJQ$24</f>
        <v>0</v>
      </c>
      <c r="AE131" s="46">
        <f>'[1]2018-2019-2020'!AJR$24</f>
        <v>0</v>
      </c>
      <c r="AF131" s="46">
        <f>'[1]2018-2019-2020'!AJS$24</f>
        <v>23729</v>
      </c>
      <c r="AG131" s="46">
        <f>'[1]2018-2019-2020'!AJT$24</f>
        <v>23752</v>
      </c>
      <c r="AH131" s="46">
        <f>'[1]2018-2019-2020'!AJU$24</f>
        <v>23777</v>
      </c>
      <c r="AI131" s="46">
        <f>'[1]2018-2019-2020'!AJV$24</f>
        <v>0</v>
      </c>
      <c r="AJ131" s="46">
        <f>'[1]2018-2019-2020'!AJW$24</f>
        <v>0</v>
      </c>
    </row>
    <row r="132" spans="2:36">
      <c r="B132" s="83" t="s">
        <v>73</v>
      </c>
      <c r="C132" s="83"/>
      <c r="D132" s="84" t="s">
        <v>70</v>
      </c>
      <c r="E132" s="46">
        <f>'APRIL 2020'!AJ154</f>
        <v>28347</v>
      </c>
      <c r="F132" s="46">
        <f>'[1]2018-2019-2020'!AIS$25</f>
        <v>0</v>
      </c>
      <c r="G132" s="46">
        <f>'[1]2018-2019-2020'!AIT$25</f>
        <v>0</v>
      </c>
      <c r="H132" s="46">
        <f>'[1]2018-2019-2020'!AIU$25</f>
        <v>0</v>
      </c>
      <c r="I132" s="46">
        <f>'[1]2018-2019-2020'!AIV$25</f>
        <v>28356</v>
      </c>
      <c r="J132" s="46">
        <f>'[1]2018-2019-2020'!AIW$25</f>
        <v>28370</v>
      </c>
      <c r="K132" s="46">
        <f>'[1]2018-2019-2020'!AIX$25</f>
        <v>28370</v>
      </c>
      <c r="L132" s="46">
        <f>'[1]2018-2019-2020'!AIY$25</f>
        <v>0</v>
      </c>
      <c r="M132" s="46">
        <f>'[1]2018-2019-2020'!AIZ$25</f>
        <v>0</v>
      </c>
      <c r="N132" s="46">
        <f>'[1]2018-2019-2020'!AJA$25</f>
        <v>0</v>
      </c>
      <c r="O132" s="46">
        <f>'[1]2018-2019-2020'!AJB$25</f>
        <v>0</v>
      </c>
      <c r="P132" s="46">
        <f>'[1]2018-2019-2020'!AJC$25</f>
        <v>28371</v>
      </c>
      <c r="Q132" s="46">
        <f>'[1]2018-2019-2020'!AJD$25</f>
        <v>28382</v>
      </c>
      <c r="R132" s="46">
        <f>'[1]2018-2019-2020'!AJE$25</f>
        <v>28397</v>
      </c>
      <c r="S132" s="46">
        <f>'[1]2018-2019-2020'!AJF$25</f>
        <v>28406</v>
      </c>
      <c r="T132" s="46">
        <f>'[1]2018-2019-2020'!AJG$25</f>
        <v>28406</v>
      </c>
      <c r="U132" s="46">
        <f>'[1]2018-2019-2020'!AJH$25</f>
        <v>28406</v>
      </c>
      <c r="V132" s="46">
        <f>'[1]2018-2019-2020'!AJI$25</f>
        <v>0</v>
      </c>
      <c r="W132" s="46">
        <f>'[1]2018-2019-2020'!AJJ$25</f>
        <v>0</v>
      </c>
      <c r="X132" s="46">
        <f>'[1]2018-2019-2020'!AJK$25</f>
        <v>0</v>
      </c>
      <c r="Y132" s="46">
        <f>'[1]2018-2019-2020'!AJL$25</f>
        <v>0</v>
      </c>
      <c r="Z132" s="46">
        <f>'[1]2018-2019-2020'!AJM$25</f>
        <v>0</v>
      </c>
      <c r="AA132" s="46">
        <f>'[1]2018-2019-2020'!AJN$25</f>
        <v>0</v>
      </c>
      <c r="AB132" s="46">
        <f>'[1]2018-2019-2020'!AJO$25</f>
        <v>0</v>
      </c>
      <c r="AC132" s="46">
        <f>'[1]2018-2019-2020'!AJP$25</f>
        <v>0</v>
      </c>
      <c r="AD132" s="46">
        <f>'[1]2018-2019-2020'!AJQ$25</f>
        <v>0</v>
      </c>
      <c r="AE132" s="46">
        <f>'[1]2018-2019-2020'!AJR$25</f>
        <v>0</v>
      </c>
      <c r="AF132" s="46">
        <f>'[1]2018-2019-2020'!AJS$25</f>
        <v>28443</v>
      </c>
      <c r="AG132" s="46">
        <f>'[1]2018-2019-2020'!AJT$25</f>
        <v>28454</v>
      </c>
      <c r="AH132" s="46">
        <f>'[1]2018-2019-2020'!AJU$25</f>
        <v>28461</v>
      </c>
      <c r="AI132" s="46">
        <f>'[1]2018-2019-2020'!AJV$25</f>
        <v>0</v>
      </c>
      <c r="AJ132" s="46">
        <f>'[1]2018-2019-2020'!AJW$25</f>
        <v>0</v>
      </c>
    </row>
    <row r="133" spans="2:36">
      <c r="B133" s="83" t="s">
        <v>74</v>
      </c>
      <c r="C133" s="83"/>
      <c r="D133" s="84" t="s">
        <v>70</v>
      </c>
      <c r="E133" s="46">
        <f>'APRIL 2020'!AJ155</f>
        <v>27946</v>
      </c>
      <c r="F133" s="46">
        <f>'[1]2018-2019-2020'!AIS$26</f>
        <v>0</v>
      </c>
      <c r="G133" s="46">
        <f>'[1]2018-2019-2020'!AIT$26</f>
        <v>0</v>
      </c>
      <c r="H133" s="46">
        <f>'[1]2018-2019-2020'!AIU$26</f>
        <v>0</v>
      </c>
      <c r="I133" s="46">
        <f>'[1]2018-2019-2020'!AIV$26</f>
        <v>27954</v>
      </c>
      <c r="J133" s="46">
        <f>'[1]2018-2019-2020'!AIW$26</f>
        <v>27965</v>
      </c>
      <c r="K133" s="46">
        <f>'[1]2018-2019-2020'!AIX$26</f>
        <v>27965</v>
      </c>
      <c r="L133" s="46">
        <f>'[1]2018-2019-2020'!AIY$26</f>
        <v>0</v>
      </c>
      <c r="M133" s="46">
        <f>'[1]2018-2019-2020'!AIZ$26</f>
        <v>0</v>
      </c>
      <c r="N133" s="46">
        <f>'[1]2018-2019-2020'!AJA$26</f>
        <v>0</v>
      </c>
      <c r="O133" s="46">
        <f>'[1]2018-2019-2020'!AJB$26</f>
        <v>0</v>
      </c>
      <c r="P133" s="46">
        <f>'[1]2018-2019-2020'!AJC$26</f>
        <v>27965</v>
      </c>
      <c r="Q133" s="46">
        <f>'[1]2018-2019-2020'!AJD$26</f>
        <v>27976</v>
      </c>
      <c r="R133" s="46">
        <f>'[1]2018-2019-2020'!AJE$26</f>
        <v>27991</v>
      </c>
      <c r="S133" s="46">
        <f>'[1]2018-2019-2020'!AJF$26</f>
        <v>27999</v>
      </c>
      <c r="T133" s="46">
        <f>'[1]2018-2019-2020'!AJG$26</f>
        <v>27999</v>
      </c>
      <c r="U133" s="46">
        <f>'[1]2018-2019-2020'!AJH$26</f>
        <v>27999</v>
      </c>
      <c r="V133" s="46">
        <f>'[1]2018-2019-2020'!AJI$26</f>
        <v>0</v>
      </c>
      <c r="W133" s="46">
        <f>'[1]2018-2019-2020'!AJJ$26</f>
        <v>0</v>
      </c>
      <c r="X133" s="46">
        <f>'[1]2018-2019-2020'!AJK$26</f>
        <v>0</v>
      </c>
      <c r="Y133" s="46">
        <f>'[1]2018-2019-2020'!AJL$26</f>
        <v>0</v>
      </c>
      <c r="Z133" s="46">
        <f>'[1]2018-2019-2020'!AJM$26</f>
        <v>0</v>
      </c>
      <c r="AA133" s="46">
        <f>'[1]2018-2019-2020'!AJN$26</f>
        <v>0</v>
      </c>
      <c r="AB133" s="46">
        <f>'[1]2018-2019-2020'!AJO$26</f>
        <v>0</v>
      </c>
      <c r="AC133" s="46">
        <f>'[1]2018-2019-2020'!AJP$26</f>
        <v>0</v>
      </c>
      <c r="AD133" s="46">
        <f>'[1]2018-2019-2020'!AJQ$26</f>
        <v>0</v>
      </c>
      <c r="AE133" s="46">
        <f>'[1]2018-2019-2020'!AJR$26</f>
        <v>0</v>
      </c>
      <c r="AF133" s="46">
        <f>'[1]2018-2019-2020'!AJS$26</f>
        <v>280112</v>
      </c>
      <c r="AG133" s="46">
        <f>'[1]2018-2019-2020'!AJT$26</f>
        <v>28021</v>
      </c>
      <c r="AH133" s="46">
        <f>'[1]2018-2019-2020'!AJU$26</f>
        <v>28028</v>
      </c>
      <c r="AI133" s="46">
        <f>'[1]2018-2019-2020'!AJV$26</f>
        <v>0</v>
      </c>
      <c r="AJ133" s="46">
        <f>'[1]2018-2019-2020'!AJW$26</f>
        <v>0</v>
      </c>
    </row>
    <row r="134" spans="2:36">
      <c r="B134" s="83" t="s">
        <v>75</v>
      </c>
      <c r="C134" s="83"/>
      <c r="D134" s="84" t="s">
        <v>70</v>
      </c>
      <c r="E134" s="46">
        <f>'APRIL 2020'!AJ156</f>
        <v>5935</v>
      </c>
      <c r="F134" s="46">
        <f>'[1]2018-2019-2020'!AIS$27</f>
        <v>0</v>
      </c>
      <c r="G134" s="46">
        <f>'[1]2018-2019-2020'!AIT$27</f>
        <v>0</v>
      </c>
      <c r="H134" s="46">
        <f>'[1]2018-2019-2020'!AIU$27</f>
        <v>0</v>
      </c>
      <c r="I134" s="46">
        <f>'[1]2018-2019-2020'!AIV$27</f>
        <v>6591</v>
      </c>
      <c r="J134" s="46">
        <f>'[1]2018-2019-2020'!AIW$27</f>
        <v>6605</v>
      </c>
      <c r="K134" s="46">
        <f>'[1]2018-2019-2020'!AIX$27</f>
        <v>6606</v>
      </c>
      <c r="L134" s="46">
        <f>'[1]2018-2019-2020'!AIY$27</f>
        <v>0</v>
      </c>
      <c r="M134" s="46">
        <f>'[1]2018-2019-2020'!AIZ$27</f>
        <v>0</v>
      </c>
      <c r="N134" s="46">
        <f>'[1]2018-2019-2020'!AJA$27</f>
        <v>0</v>
      </c>
      <c r="O134" s="46">
        <f>'[1]2018-2019-2020'!AJB$27</f>
        <v>0</v>
      </c>
      <c r="P134" s="46">
        <f>'[1]2018-2019-2020'!AJC$27</f>
        <v>6629</v>
      </c>
      <c r="Q134" s="46">
        <f>'[1]2018-2019-2020'!AJD$27</f>
        <v>6647</v>
      </c>
      <c r="R134" s="46">
        <f>'[1]2018-2019-2020'!AJE$27</f>
        <v>6664</v>
      </c>
      <c r="S134" s="46">
        <f>'[1]2018-2019-2020'!AJF$27</f>
        <v>6676</v>
      </c>
      <c r="T134" s="46">
        <f>'[1]2018-2019-2020'!AJG$27</f>
        <v>6684</v>
      </c>
      <c r="U134" s="46">
        <f>'[1]2018-2019-2020'!AJH$27</f>
        <v>6691</v>
      </c>
      <c r="V134" s="46">
        <f>'[1]2018-2019-2020'!AJI$27</f>
        <v>0</v>
      </c>
      <c r="W134" s="46">
        <f>'[1]2018-2019-2020'!AJJ$27</f>
        <v>0</v>
      </c>
      <c r="X134" s="46">
        <f>'[1]2018-2019-2020'!AJK$27</f>
        <v>0</v>
      </c>
      <c r="Y134" s="46">
        <f>'[1]2018-2019-2020'!AJL$27</f>
        <v>0</v>
      </c>
      <c r="Z134" s="46">
        <f>'[1]2018-2019-2020'!AJM$27</f>
        <v>0</v>
      </c>
      <c r="AA134" s="46">
        <f>'[1]2018-2019-2020'!AJN$27</f>
        <v>0</v>
      </c>
      <c r="AB134" s="46">
        <f>'[1]2018-2019-2020'!AJO$27</f>
        <v>0</v>
      </c>
      <c r="AC134" s="46">
        <f>'[1]2018-2019-2020'!AJP$27</f>
        <v>0</v>
      </c>
      <c r="AD134" s="46">
        <f>'[1]2018-2019-2020'!AJQ$27</f>
        <v>0</v>
      </c>
      <c r="AE134" s="46">
        <f>'[1]2018-2019-2020'!AJR$27</f>
        <v>0</v>
      </c>
      <c r="AF134" s="46">
        <f>'[1]2018-2019-2020'!AJS$27</f>
        <v>0</v>
      </c>
      <c r="AG134" s="46">
        <f>'[1]2018-2019-2020'!AJT$27</f>
        <v>0</v>
      </c>
      <c r="AH134" s="46">
        <f>'[1]2018-2019-2020'!AJU$27</f>
        <v>0</v>
      </c>
      <c r="AI134" s="46">
        <f>'[1]2018-2019-2020'!AJV$27</f>
        <v>0</v>
      </c>
      <c r="AJ134" s="46">
        <f>'[1]2018-2019-2020'!AJW$27</f>
        <v>0</v>
      </c>
    </row>
    <row r="135" spans="2:36">
      <c r="B135" s="83" t="s">
        <v>76</v>
      </c>
      <c r="C135" s="83"/>
      <c r="D135" s="84" t="s">
        <v>70</v>
      </c>
      <c r="E135" s="46">
        <f>'APRIL 2020'!AJ157</f>
        <v>5924</v>
      </c>
      <c r="F135" s="46">
        <f>'[1]2018-2019-2020'!AIS$29</f>
        <v>0</v>
      </c>
      <c r="G135" s="46">
        <f>'[1]2018-2019-2020'!AIT$29</f>
        <v>0</v>
      </c>
      <c r="H135" s="46">
        <f>'[1]2018-2019-2020'!AIU$29</f>
        <v>0</v>
      </c>
      <c r="I135" s="46">
        <f>'[1]2018-2019-2020'!AIV$29</f>
        <v>6589</v>
      </c>
      <c r="J135" s="46">
        <f>'[1]2018-2019-2020'!AIW$29</f>
        <v>6609</v>
      </c>
      <c r="K135" s="46">
        <f>'[1]2018-2019-2020'!AIX$29</f>
        <v>6620</v>
      </c>
      <c r="L135" s="46">
        <f>'[1]2018-2019-2020'!AIY$29</f>
        <v>0</v>
      </c>
      <c r="M135" s="46">
        <f>'[1]2018-2019-2020'!AIZ$29</f>
        <v>0</v>
      </c>
      <c r="N135" s="46">
        <f>'[1]2018-2019-2020'!AJA$29</f>
        <v>0</v>
      </c>
      <c r="O135" s="46">
        <f>'[1]2018-2019-2020'!AJB$29</f>
        <v>0</v>
      </c>
      <c r="P135" s="46">
        <f>'[1]2018-2019-2020'!AJC$29</f>
        <v>6626</v>
      </c>
      <c r="Q135" s="46">
        <f>'[1]2018-2019-2020'!AJD$29</f>
        <v>6646</v>
      </c>
      <c r="R135" s="46">
        <f>'[1]2018-2019-2020'!AJE$29</f>
        <v>6666</v>
      </c>
      <c r="S135" s="46">
        <f>'[1]2018-2019-2020'!AJF$29</f>
        <v>6682</v>
      </c>
      <c r="T135" s="46">
        <f>'[1]2018-2019-2020'!AJG$29</f>
        <v>6687</v>
      </c>
      <c r="U135" s="46">
        <f>'[1]2018-2019-2020'!AJH$29</f>
        <v>6691</v>
      </c>
      <c r="V135" s="46">
        <f>'[1]2018-2019-2020'!AJI$29</f>
        <v>0</v>
      </c>
      <c r="W135" s="46">
        <f>'[1]2018-2019-2020'!AJJ$29</f>
        <v>0</v>
      </c>
      <c r="X135" s="46">
        <f>'[1]2018-2019-2020'!AJK$29</f>
        <v>0</v>
      </c>
      <c r="Y135" s="46">
        <f>'[1]2018-2019-2020'!AJL$29</f>
        <v>0</v>
      </c>
      <c r="Z135" s="46">
        <f>'[1]2018-2019-2020'!AJM$29</f>
        <v>0</v>
      </c>
      <c r="AA135" s="46">
        <f>'[1]2018-2019-2020'!AJN$29</f>
        <v>0</v>
      </c>
      <c r="AB135" s="46">
        <f>'[1]2018-2019-2020'!AJO$29</f>
        <v>0</v>
      </c>
      <c r="AC135" s="46">
        <f>'[1]2018-2019-2020'!AJP$29</f>
        <v>0</v>
      </c>
      <c r="AD135" s="46">
        <f>'[1]2018-2019-2020'!AJQ$29</f>
        <v>0</v>
      </c>
      <c r="AE135" s="46">
        <f>'[1]2018-2019-2020'!AJR$29</f>
        <v>0</v>
      </c>
      <c r="AF135" s="46">
        <f>'[1]2018-2019-2020'!AJS$29</f>
        <v>0</v>
      </c>
      <c r="AG135" s="46">
        <f>'[1]2018-2019-2020'!AJT$29</f>
        <v>0</v>
      </c>
      <c r="AH135" s="46">
        <f>'[1]2018-2019-2020'!AJU$29</f>
        <v>0</v>
      </c>
      <c r="AI135" s="46">
        <f>'[1]2018-2019-2020'!AJV$29</f>
        <v>0</v>
      </c>
      <c r="AJ135" s="46">
        <f>'[1]2018-2019-2020'!AJW$29</f>
        <v>0</v>
      </c>
    </row>
    <row r="136" spans="2:36">
      <c r="B136" s="83" t="s">
        <v>77</v>
      </c>
      <c r="C136" s="83"/>
      <c r="D136" s="84" t="s">
        <v>70</v>
      </c>
      <c r="E136" s="46">
        <f>'APRIL 2020'!AJ158</f>
        <v>6581</v>
      </c>
      <c r="F136" s="46">
        <f>'[1]2018-2019-2020'!AIS$31</f>
        <v>0</v>
      </c>
      <c r="G136" s="46">
        <f>'[1]2018-2019-2020'!AIT$31</f>
        <v>0</v>
      </c>
      <c r="H136" s="46">
        <f>'[1]2018-2019-2020'!AIU$31</f>
        <v>0</v>
      </c>
      <c r="I136" s="46">
        <f>'[1]2018-2019-2020'!AIV$31</f>
        <v>0</v>
      </c>
      <c r="J136" s="46">
        <f>'[1]2018-2019-2020'!AIW$31</f>
        <v>0</v>
      </c>
      <c r="K136" s="46">
        <f>'[1]2018-2019-2020'!AIX$31</f>
        <v>0</v>
      </c>
      <c r="L136" s="46">
        <f>'[1]2018-2019-2020'!AIY$31</f>
        <v>0</v>
      </c>
      <c r="M136" s="46">
        <f>'[1]2018-2019-2020'!AIZ$31</f>
        <v>0</v>
      </c>
      <c r="N136" s="46">
        <f>'[1]2018-2019-2020'!AJA$31</f>
        <v>0</v>
      </c>
      <c r="O136" s="46">
        <f>'[1]2018-2019-2020'!AJB$31</f>
        <v>0</v>
      </c>
      <c r="P136" s="46">
        <f>'[1]2018-2019-2020'!AJC$31</f>
        <v>0</v>
      </c>
      <c r="Q136" s="46">
        <f>'[1]2018-2019-2020'!AJD$31</f>
        <v>0</v>
      </c>
      <c r="R136" s="46">
        <f>'[1]2018-2019-2020'!AJE$31</f>
        <v>0</v>
      </c>
      <c r="S136" s="46">
        <f>'[1]2018-2019-2020'!AJF$31</f>
        <v>0</v>
      </c>
      <c r="T136" s="46">
        <f>'[1]2018-2019-2020'!AJG$31</f>
        <v>0</v>
      </c>
      <c r="U136" s="46">
        <f>'[1]2018-2019-2020'!AJH$31</f>
        <v>0</v>
      </c>
      <c r="V136" s="46">
        <f>'[1]2018-2019-2020'!AJI$31</f>
        <v>0</v>
      </c>
      <c r="W136" s="46">
        <f>'[1]2018-2019-2020'!AJJ$31</f>
        <v>0</v>
      </c>
      <c r="X136" s="46">
        <f>'[1]2018-2019-2020'!AJK$31</f>
        <v>0</v>
      </c>
      <c r="Y136" s="46">
        <f>'[1]2018-2019-2020'!AJL$31</f>
        <v>0</v>
      </c>
      <c r="Z136" s="46">
        <f>'[1]2018-2019-2020'!AJM$31</f>
        <v>0</v>
      </c>
      <c r="AA136" s="46">
        <f>'[1]2018-2019-2020'!AJN$31</f>
        <v>0</v>
      </c>
      <c r="AB136" s="46">
        <f>'[1]2018-2019-2020'!AJO$31</f>
        <v>0</v>
      </c>
      <c r="AC136" s="46">
        <f>'[1]2018-2019-2020'!AJP$31</f>
        <v>0</v>
      </c>
      <c r="AD136" s="46">
        <f>'[1]2018-2019-2020'!AJQ$31</f>
        <v>0</v>
      </c>
      <c r="AE136" s="46">
        <f>'[1]2018-2019-2020'!AJR$31</f>
        <v>0</v>
      </c>
      <c r="AF136" s="46">
        <f>'[1]2018-2019-2020'!AJS$31</f>
        <v>7493</v>
      </c>
      <c r="AG136" s="46">
        <f>'[1]2018-2019-2020'!AJT$31</f>
        <v>7510</v>
      </c>
      <c r="AH136" s="46">
        <f>'[1]2018-2019-2020'!AJU$31</f>
        <v>7525</v>
      </c>
      <c r="AI136" s="46">
        <f>'[1]2018-2019-2020'!AJV$31</f>
        <v>0</v>
      </c>
      <c r="AJ136" s="46">
        <f>'[1]2018-2019-2020'!AJW$31</f>
        <v>0</v>
      </c>
    </row>
    <row r="137" spans="2:36">
      <c r="B137" s="83" t="s">
        <v>78</v>
      </c>
      <c r="C137" s="83"/>
      <c r="D137" s="84" t="s">
        <v>70</v>
      </c>
      <c r="E137" s="46">
        <f>'APRIL 2020'!AJ159</f>
        <v>6566</v>
      </c>
      <c r="F137" s="46">
        <f>'[1]2018-2019-2020'!AIS$32</f>
        <v>0</v>
      </c>
      <c r="G137" s="46">
        <f>'[1]2018-2019-2020'!AIT$32</f>
        <v>0</v>
      </c>
      <c r="H137" s="46">
        <f>'[1]2018-2019-2020'!AIU$32</f>
        <v>0</v>
      </c>
      <c r="I137" s="46">
        <f>'[1]2018-2019-2020'!AIV$32</f>
        <v>0</v>
      </c>
      <c r="J137" s="46">
        <f>'[1]2018-2019-2020'!AIW$32</f>
        <v>0</v>
      </c>
      <c r="K137" s="46">
        <f>'[1]2018-2019-2020'!AIX$32</f>
        <v>0</v>
      </c>
      <c r="L137" s="46">
        <f>'[1]2018-2019-2020'!AIY$32</f>
        <v>0</v>
      </c>
      <c r="M137" s="46">
        <f>'[1]2018-2019-2020'!AIZ$32</f>
        <v>0</v>
      </c>
      <c r="N137" s="46">
        <f>'[1]2018-2019-2020'!AJA$32</f>
        <v>0</v>
      </c>
      <c r="O137" s="46">
        <f>'[1]2018-2019-2020'!AJB$32</f>
        <v>0</v>
      </c>
      <c r="P137" s="46">
        <f>'[1]2018-2019-2020'!AJC$32</f>
        <v>0</v>
      </c>
      <c r="Q137" s="46">
        <f>'[1]2018-2019-2020'!AJD$32</f>
        <v>0</v>
      </c>
      <c r="R137" s="46">
        <f>'[1]2018-2019-2020'!AJE$32</f>
        <v>0</v>
      </c>
      <c r="S137" s="46">
        <f>'[1]2018-2019-2020'!AJF$32</f>
        <v>0</v>
      </c>
      <c r="T137" s="46">
        <f>'[1]2018-2019-2020'!AJG$32</f>
        <v>0</v>
      </c>
      <c r="U137" s="46">
        <f>'[1]2018-2019-2020'!AJH$32</f>
        <v>0</v>
      </c>
      <c r="V137" s="46">
        <f>'[1]2018-2019-2020'!AJI$32</f>
        <v>0</v>
      </c>
      <c r="W137" s="46">
        <f>'[1]2018-2019-2020'!AJJ$32</f>
        <v>0</v>
      </c>
      <c r="X137" s="46">
        <f>'[1]2018-2019-2020'!AJK$32</f>
        <v>0</v>
      </c>
      <c r="Y137" s="46">
        <f>'[1]2018-2019-2020'!AJL$32</f>
        <v>0</v>
      </c>
      <c r="Z137" s="46">
        <f>'[1]2018-2019-2020'!AJM$32</f>
        <v>0</v>
      </c>
      <c r="AA137" s="46">
        <f>'[1]2018-2019-2020'!AJN$32</f>
        <v>0</v>
      </c>
      <c r="AB137" s="46">
        <f>'[1]2018-2019-2020'!AJO$32</f>
        <v>0</v>
      </c>
      <c r="AC137" s="46">
        <f>'[1]2018-2019-2020'!AJP$32</f>
        <v>0</v>
      </c>
      <c r="AD137" s="46">
        <f>'[1]2018-2019-2020'!AJQ$32</f>
        <v>0</v>
      </c>
      <c r="AE137" s="46">
        <f>'[1]2018-2019-2020'!AJR$32</f>
        <v>0</v>
      </c>
      <c r="AF137" s="46">
        <f>'[1]2018-2019-2020'!AJS$32</f>
        <v>7491</v>
      </c>
      <c r="AG137" s="46">
        <f>'[1]2018-2019-2020'!AJT$32</f>
        <v>7509</v>
      </c>
      <c r="AH137" s="46">
        <f>'[1]2018-2019-2020'!AJU$32</f>
        <v>7517</v>
      </c>
      <c r="AI137" s="46">
        <f>'[1]2018-2019-2020'!AJV$32</f>
        <v>0</v>
      </c>
      <c r="AJ137" s="46">
        <f>'[1]2018-2019-2020'!AJW$32</f>
        <v>0</v>
      </c>
    </row>
    <row r="138" spans="2:36">
      <c r="B138" s="83" t="s">
        <v>79</v>
      </c>
      <c r="C138" s="83"/>
      <c r="D138" s="84" t="s">
        <v>70</v>
      </c>
      <c r="E138" s="46">
        <f>'APRIL 2020'!AJ160</f>
        <v>18593.14</v>
      </c>
      <c r="F138" s="46">
        <f>'[1]2018-2019-2020'!AIS$33</f>
        <v>0</v>
      </c>
      <c r="G138" s="46">
        <f>'[1]2018-2019-2020'!AIT$33</f>
        <v>0</v>
      </c>
      <c r="H138" s="46">
        <f>'[1]2018-2019-2020'!AIU$33</f>
        <v>0</v>
      </c>
      <c r="I138" s="46">
        <f>'[1]2018-2019-2020'!AIV$33</f>
        <v>18616.12</v>
      </c>
      <c r="J138" s="46">
        <f>'[1]2018-2019-2020'!AIW$33</f>
        <v>18639.560000000001</v>
      </c>
      <c r="K138" s="46">
        <f>'[1]2018-2019-2020'!AIX$33</f>
        <v>18655.330000000002</v>
      </c>
      <c r="L138" s="46">
        <f>'[1]2018-2019-2020'!AIY$33</f>
        <v>0</v>
      </c>
      <c r="M138" s="46">
        <f>'[1]2018-2019-2020'!AIZ$33</f>
        <v>0</v>
      </c>
      <c r="N138" s="46">
        <f>'[1]2018-2019-2020'!AJA$33</f>
        <v>0</v>
      </c>
      <c r="O138" s="46">
        <f>'[1]2018-2019-2020'!AJB$33</f>
        <v>0</v>
      </c>
      <c r="P138" s="46">
        <f>'[1]2018-2019-2020'!AJC$33</f>
        <v>18678.21</v>
      </c>
      <c r="Q138" s="46">
        <f>'[1]2018-2019-2020'!AJD$33</f>
        <v>18702.240000000002</v>
      </c>
      <c r="R138" s="46">
        <f>'[1]2018-2019-2020'!AJE$33</f>
        <v>18726.400000000001</v>
      </c>
      <c r="S138" s="46">
        <f>'[1]2018-2019-2020'!AJF$33</f>
        <v>18750.240000000002</v>
      </c>
      <c r="T138" s="46">
        <f>'[1]2018-2019-2020'!AJG$33</f>
        <v>18774.14</v>
      </c>
      <c r="U138" s="46">
        <f>'[1]2018-2019-2020'!AJH$33</f>
        <v>18796.27</v>
      </c>
      <c r="V138" s="46">
        <f>'[1]2018-2019-2020'!AJI$33</f>
        <v>0</v>
      </c>
      <c r="W138" s="46">
        <f>'[1]2018-2019-2020'!AJJ$33</f>
        <v>0</v>
      </c>
      <c r="X138" s="46">
        <f>'[1]2018-2019-2020'!AJK$33</f>
        <v>0</v>
      </c>
      <c r="Y138" s="46">
        <f>'[1]2018-2019-2020'!AJL$33</f>
        <v>0</v>
      </c>
      <c r="Z138" s="46">
        <f>'[1]2018-2019-2020'!AJM$33</f>
        <v>0</v>
      </c>
      <c r="AA138" s="46">
        <f>'[1]2018-2019-2020'!AJN$33</f>
        <v>0</v>
      </c>
      <c r="AB138" s="46">
        <f>'[1]2018-2019-2020'!AJO$33</f>
        <v>0</v>
      </c>
      <c r="AC138" s="46">
        <f>'[1]2018-2019-2020'!AJP$33</f>
        <v>0</v>
      </c>
      <c r="AD138" s="46">
        <f>'[1]2018-2019-2020'!AJQ$33</f>
        <v>0</v>
      </c>
      <c r="AE138" s="46">
        <f>'[1]2018-2019-2020'!AJR$33</f>
        <v>0</v>
      </c>
      <c r="AF138" s="46">
        <f>'[1]2018-2019-2020'!AJS$33</f>
        <v>18819.34</v>
      </c>
      <c r="AG138" s="46">
        <f>'[1]2018-2019-2020'!AJT$33</f>
        <v>18842.57</v>
      </c>
      <c r="AH138" s="46">
        <f>'[1]2018-2019-2020'!AJU$33</f>
        <v>18866.13</v>
      </c>
      <c r="AI138" s="46">
        <f>'[1]2018-2019-2020'!AJV$33</f>
        <v>0</v>
      </c>
      <c r="AJ138" s="46">
        <f>'[1]2018-2019-2020'!AJW$33</f>
        <v>0</v>
      </c>
    </row>
    <row r="139" spans="2:36">
      <c r="B139" s="83" t="s">
        <v>80</v>
      </c>
      <c r="C139" s="83"/>
      <c r="D139" s="84" t="s">
        <v>70</v>
      </c>
      <c r="E139" s="46">
        <f>'APRIL 2020'!AJ161</f>
        <v>0</v>
      </c>
      <c r="F139" s="46">
        <f>'[1]2018-2019-2020'!AIS$35</f>
        <v>0</v>
      </c>
      <c r="G139" s="46">
        <f>'[1]2018-2019-2020'!AIT$35</f>
        <v>0</v>
      </c>
      <c r="H139" s="46">
        <f>'[1]2018-2019-2020'!AIU$35</f>
        <v>0</v>
      </c>
      <c r="I139" s="46">
        <f>'[1]2018-2019-2020'!AIV$35</f>
        <v>0</v>
      </c>
      <c r="J139" s="46">
        <f>'[1]2018-2019-2020'!AIW$35</f>
        <v>0</v>
      </c>
      <c r="K139" s="46">
        <f>'[1]2018-2019-2020'!AIX$35</f>
        <v>0</v>
      </c>
      <c r="L139" s="46">
        <f>'[1]2018-2019-2020'!AIY$35</f>
        <v>0</v>
      </c>
      <c r="M139" s="46">
        <f>'[1]2018-2019-2020'!AIZ$35</f>
        <v>0</v>
      </c>
      <c r="N139" s="46">
        <f>'[1]2018-2019-2020'!AJA$35</f>
        <v>0</v>
      </c>
      <c r="O139" s="46">
        <f>'[1]2018-2019-2020'!AJB$35</f>
        <v>0</v>
      </c>
      <c r="P139" s="46">
        <f>'[1]2018-2019-2020'!AJC$35</f>
        <v>0</v>
      </c>
      <c r="Q139" s="46">
        <f>'[1]2018-2019-2020'!AJD$35</f>
        <v>0</v>
      </c>
      <c r="R139" s="46">
        <f>'[1]2018-2019-2020'!AJE$35</f>
        <v>0</v>
      </c>
      <c r="S139" s="46">
        <f>'[1]2018-2019-2020'!AJF$35</f>
        <v>0</v>
      </c>
      <c r="T139" s="46">
        <f>'[1]2018-2019-2020'!AJG$35</f>
        <v>0</v>
      </c>
      <c r="U139" s="46">
        <f>'[1]2018-2019-2020'!AJH$35</f>
        <v>0</v>
      </c>
      <c r="V139" s="46">
        <f>'[1]2018-2019-2020'!AJI$35</f>
        <v>0</v>
      </c>
      <c r="W139" s="46">
        <f>'[1]2018-2019-2020'!AJJ$35</f>
        <v>0</v>
      </c>
      <c r="X139" s="46">
        <f>'[1]2018-2019-2020'!AJK$35</f>
        <v>0</v>
      </c>
      <c r="Y139" s="46">
        <f>'[1]2018-2019-2020'!AJL$35</f>
        <v>0</v>
      </c>
      <c r="Z139" s="46">
        <f>'[1]2018-2019-2020'!AJM$35</f>
        <v>0</v>
      </c>
      <c r="AA139" s="46">
        <f>'[1]2018-2019-2020'!AJN$35</f>
        <v>0</v>
      </c>
      <c r="AB139" s="46">
        <f>'[1]2018-2019-2020'!AJO$35</f>
        <v>0</v>
      </c>
      <c r="AC139" s="46">
        <f>'[1]2018-2019-2020'!AJP$35</f>
        <v>0</v>
      </c>
      <c r="AD139" s="46">
        <f>'[1]2018-2019-2020'!AJQ$35</f>
        <v>0</v>
      </c>
      <c r="AE139" s="46">
        <f>'[1]2018-2019-2020'!AJR$35</f>
        <v>0</v>
      </c>
      <c r="AF139" s="46">
        <f>'[1]2018-2019-2020'!AJS$35</f>
        <v>0</v>
      </c>
      <c r="AG139" s="46">
        <f>'[1]2018-2019-2020'!AJT$35</f>
        <v>0</v>
      </c>
      <c r="AH139" s="46">
        <f>'[1]2018-2019-2020'!AJU$35</f>
        <v>0</v>
      </c>
      <c r="AI139" s="46">
        <f>'[1]2018-2019-2020'!AJV$35</f>
        <v>0</v>
      </c>
      <c r="AJ139" s="46">
        <f>'[1]2018-2019-2020'!AJW$35</f>
        <v>0</v>
      </c>
    </row>
    <row r="140" spans="2:36">
      <c r="B140" s="83" t="s">
        <v>81</v>
      </c>
      <c r="C140" s="83"/>
      <c r="D140" s="84" t="s">
        <v>70</v>
      </c>
      <c r="E140" s="46">
        <f>'APRIL 2020'!AJ162</f>
        <v>0</v>
      </c>
      <c r="F140" s="46">
        <f>'[1]2018-2019-2020'!AIS$37</f>
        <v>0</v>
      </c>
      <c r="G140" s="46">
        <f>'[1]2018-2019-2020'!AIT$37</f>
        <v>0</v>
      </c>
      <c r="H140" s="46">
        <f>'[1]2018-2019-2020'!AIU$37</f>
        <v>0</v>
      </c>
      <c r="I140" s="46">
        <f>'[1]2018-2019-2020'!AIV$37</f>
        <v>0</v>
      </c>
      <c r="J140" s="46">
        <f>'[1]2018-2019-2020'!AIW$37</f>
        <v>0</v>
      </c>
      <c r="K140" s="46">
        <f>'[1]2018-2019-2020'!AIX$37</f>
        <v>0</v>
      </c>
      <c r="L140" s="46">
        <f>'[1]2018-2019-2020'!AIY$37</f>
        <v>0</v>
      </c>
      <c r="M140" s="46">
        <f>'[1]2018-2019-2020'!AIZ$37</f>
        <v>0</v>
      </c>
      <c r="N140" s="46">
        <f>'[1]2018-2019-2020'!AJA$37</f>
        <v>0</v>
      </c>
      <c r="O140" s="46">
        <f>'[1]2018-2019-2020'!AJB$37</f>
        <v>0</v>
      </c>
      <c r="P140" s="46">
        <f>'[1]2018-2019-2020'!AJC$37</f>
        <v>0</v>
      </c>
      <c r="Q140" s="46">
        <f>'[1]2018-2019-2020'!AJD$37</f>
        <v>0</v>
      </c>
      <c r="R140" s="46">
        <f>'[1]2018-2019-2020'!AJE$37</f>
        <v>0</v>
      </c>
      <c r="S140" s="46">
        <f>'[1]2018-2019-2020'!AJF$37</f>
        <v>0</v>
      </c>
      <c r="T140" s="46">
        <f>'[1]2018-2019-2020'!AJG$37</f>
        <v>0</v>
      </c>
      <c r="U140" s="46">
        <f>'[1]2018-2019-2020'!AJH$37</f>
        <v>0</v>
      </c>
      <c r="V140" s="46">
        <f>'[1]2018-2019-2020'!AJI$37</f>
        <v>0</v>
      </c>
      <c r="W140" s="46">
        <f>'[1]2018-2019-2020'!AJJ$37</f>
        <v>0</v>
      </c>
      <c r="X140" s="46">
        <f>'[1]2018-2019-2020'!AJK$37</f>
        <v>0</v>
      </c>
      <c r="Y140" s="46">
        <f>'[1]2018-2019-2020'!AJL$37</f>
        <v>0</v>
      </c>
      <c r="Z140" s="46">
        <f>'[1]2018-2019-2020'!AJM$37</f>
        <v>0</v>
      </c>
      <c r="AA140" s="46">
        <f>'[1]2018-2019-2020'!AJN$37</f>
        <v>0</v>
      </c>
      <c r="AB140" s="46">
        <f>'[1]2018-2019-2020'!AJO$37</f>
        <v>0</v>
      </c>
      <c r="AC140" s="46">
        <f>'[1]2018-2019-2020'!AJP$37</f>
        <v>0</v>
      </c>
      <c r="AD140" s="46">
        <f>'[1]2018-2019-2020'!AJQ$37</f>
        <v>0</v>
      </c>
      <c r="AE140" s="46">
        <f>'[1]2018-2019-2020'!AJR$37</f>
        <v>0</v>
      </c>
      <c r="AF140" s="46">
        <f>'[1]2018-2019-2020'!AJS$37</f>
        <v>0</v>
      </c>
      <c r="AG140" s="46">
        <f>'[1]2018-2019-2020'!AJT$37</f>
        <v>0</v>
      </c>
      <c r="AH140" s="46">
        <f>'[1]2018-2019-2020'!AJU$37</f>
        <v>0</v>
      </c>
      <c r="AI140" s="46">
        <f>'[1]2018-2019-2020'!AJV$37</f>
        <v>0</v>
      </c>
      <c r="AJ140" s="46">
        <f>'[1]2018-2019-2020'!AJW$37</f>
        <v>0</v>
      </c>
    </row>
    <row r="141" spans="2:36">
      <c r="B141" s="83" t="s">
        <v>82</v>
      </c>
      <c r="C141" s="83"/>
      <c r="D141" s="84" t="s">
        <v>70</v>
      </c>
      <c r="E141" s="46">
        <f>'APRIL 2020'!AJ163</f>
        <v>19323.47</v>
      </c>
      <c r="F141" s="46">
        <f>'[1]2018-2019-2020'!AIS$38</f>
        <v>0</v>
      </c>
      <c r="G141" s="46">
        <f>'[1]2018-2019-2020'!AIT$38</f>
        <v>0</v>
      </c>
      <c r="H141" s="46">
        <f>'[1]2018-2019-2020'!AIU$38</f>
        <v>0</v>
      </c>
      <c r="I141" s="46">
        <f>'[1]2018-2019-2020'!AIV$38</f>
        <v>19347.07</v>
      </c>
      <c r="J141" s="46">
        <f>'[1]2018-2019-2020'!AIW$38</f>
        <v>19370.509999999998</v>
      </c>
      <c r="K141" s="46">
        <f>'[1]2018-2019-2020'!AIX$38</f>
        <v>19388.04</v>
      </c>
      <c r="L141" s="46">
        <f>'[1]2018-2019-2020'!AIY$38</f>
        <v>0</v>
      </c>
      <c r="M141" s="46">
        <f>'[1]2018-2019-2020'!AIZ$38</f>
        <v>0</v>
      </c>
      <c r="N141" s="46">
        <f>'[1]2018-2019-2020'!AJA$38</f>
        <v>0</v>
      </c>
      <c r="O141" s="46">
        <f>'[1]2018-2019-2020'!AJB$38</f>
        <v>0</v>
      </c>
      <c r="P141" s="46">
        <f>'[1]2018-2019-2020'!AJC$38</f>
        <v>19411.080000000002</v>
      </c>
      <c r="Q141" s="46">
        <f>'[1]2018-2019-2020'!AJD$38</f>
        <v>19435.11</v>
      </c>
      <c r="R141" s="46">
        <f>'[1]2018-2019-2020'!AJE$38</f>
        <v>19459.27</v>
      </c>
      <c r="S141" s="46">
        <f>'[1]2018-2019-2020'!AJF$38</f>
        <v>19483.11</v>
      </c>
      <c r="T141" s="46">
        <f>'[1]2018-2019-2020'!AJG$38</f>
        <v>19507.02</v>
      </c>
      <c r="U141" s="46">
        <f>'[1]2018-2019-2020'!AJH$38</f>
        <v>19523.27</v>
      </c>
      <c r="V141" s="46">
        <f>'[1]2018-2019-2020'!AJI$38</f>
        <v>0</v>
      </c>
      <c r="W141" s="46">
        <f>'[1]2018-2019-2020'!AJJ$38</f>
        <v>0</v>
      </c>
      <c r="X141" s="46">
        <f>'[1]2018-2019-2020'!AJK$38</f>
        <v>0</v>
      </c>
      <c r="Y141" s="46">
        <f>'[1]2018-2019-2020'!AJL$38</f>
        <v>0</v>
      </c>
      <c r="Z141" s="46">
        <f>'[1]2018-2019-2020'!AJM$38</f>
        <v>0</v>
      </c>
      <c r="AA141" s="46">
        <f>'[1]2018-2019-2020'!AJN$38</f>
        <v>0</v>
      </c>
      <c r="AB141" s="46">
        <f>'[1]2018-2019-2020'!AJO$38</f>
        <v>0</v>
      </c>
      <c r="AC141" s="46">
        <f>'[1]2018-2019-2020'!AJP$38</f>
        <v>0</v>
      </c>
      <c r="AD141" s="46">
        <f>'[1]2018-2019-2020'!AJQ$38</f>
        <v>0</v>
      </c>
      <c r="AE141" s="46">
        <f>'[1]2018-2019-2020'!AJR$38</f>
        <v>0</v>
      </c>
      <c r="AF141" s="46">
        <f>'[1]2018-2019-2020'!AJS$38</f>
        <v>19546.53</v>
      </c>
      <c r="AG141" s="46">
        <f>'[1]2018-2019-2020'!AJT$38</f>
        <v>19570.150000000001</v>
      </c>
      <c r="AH141" s="46">
        <f>'[1]2018-2019-2020'!AJU$38</f>
        <v>19594.52</v>
      </c>
      <c r="AI141" s="46">
        <f>'[1]2018-2019-2020'!AJV$38</f>
        <v>0</v>
      </c>
      <c r="AJ141" s="46">
        <f>'[1]2018-2019-2020'!AJW$38</f>
        <v>0</v>
      </c>
    </row>
    <row r="142" spans="2:36">
      <c r="B142" s="83" t="s">
        <v>83</v>
      </c>
      <c r="C142" s="83"/>
      <c r="D142" s="84" t="s">
        <v>70</v>
      </c>
      <c r="E142" s="46">
        <f>'APRIL 2020'!AJ164</f>
        <v>0</v>
      </c>
      <c r="F142" s="46">
        <f>'[1]2018-2019-2020'!AIS$40</f>
        <v>0</v>
      </c>
      <c r="G142" s="46">
        <f>'[1]2018-2019-2020'!AIT$40</f>
        <v>0</v>
      </c>
      <c r="H142" s="46">
        <f>'[1]2018-2019-2020'!AIU$40</f>
        <v>0</v>
      </c>
      <c r="I142" s="46">
        <f>'[1]2018-2019-2020'!AIV$40</f>
        <v>0</v>
      </c>
      <c r="J142" s="46">
        <f>'[1]2018-2019-2020'!AIW$40</f>
        <v>0</v>
      </c>
      <c r="K142" s="46">
        <f>'[1]2018-2019-2020'!AIX$40</f>
        <v>0</v>
      </c>
      <c r="L142" s="46">
        <f>'[1]2018-2019-2020'!AIY$40</f>
        <v>0</v>
      </c>
      <c r="M142" s="46">
        <f>'[1]2018-2019-2020'!AIZ$40</f>
        <v>0</v>
      </c>
      <c r="N142" s="46">
        <f>'[1]2018-2019-2020'!AJA$40</f>
        <v>0</v>
      </c>
      <c r="O142" s="46">
        <f>'[1]2018-2019-2020'!AJB$40</f>
        <v>0</v>
      </c>
      <c r="P142" s="46">
        <f>'[1]2018-2019-2020'!AJC$40</f>
        <v>0</v>
      </c>
      <c r="Q142" s="46">
        <f>'[1]2018-2019-2020'!AJD$40</f>
        <v>0</v>
      </c>
      <c r="R142" s="46">
        <f>'[1]2018-2019-2020'!AJE$40</f>
        <v>0</v>
      </c>
      <c r="S142" s="46">
        <f>'[1]2018-2019-2020'!AJF$40</f>
        <v>0</v>
      </c>
      <c r="T142" s="46">
        <f>'[1]2018-2019-2020'!AJG$40</f>
        <v>0</v>
      </c>
      <c r="U142" s="46">
        <f>'[1]2018-2019-2020'!AJH$40</f>
        <v>0</v>
      </c>
      <c r="V142" s="46">
        <f>'[1]2018-2019-2020'!AJI$40</f>
        <v>0</v>
      </c>
      <c r="W142" s="46">
        <f>'[1]2018-2019-2020'!AJJ$40</f>
        <v>0</v>
      </c>
      <c r="X142" s="46">
        <f>'[1]2018-2019-2020'!AJK$40</f>
        <v>0</v>
      </c>
      <c r="Y142" s="46">
        <f>'[1]2018-2019-2020'!AJL$40</f>
        <v>0</v>
      </c>
      <c r="Z142" s="46">
        <f>'[1]2018-2019-2020'!AJM$40</f>
        <v>0</v>
      </c>
      <c r="AA142" s="46">
        <f>'[1]2018-2019-2020'!AJN$40</f>
        <v>0</v>
      </c>
      <c r="AB142" s="46">
        <f>'[1]2018-2019-2020'!AJO$40</f>
        <v>0</v>
      </c>
      <c r="AC142" s="46">
        <f>'[1]2018-2019-2020'!AJP$40</f>
        <v>0</v>
      </c>
      <c r="AD142" s="46">
        <f>'[1]2018-2019-2020'!AJQ$40</f>
        <v>0</v>
      </c>
      <c r="AE142" s="46">
        <f>'[1]2018-2019-2020'!AJR$40</f>
        <v>0</v>
      </c>
      <c r="AF142" s="46">
        <f>'[1]2018-2019-2020'!AJS$40</f>
        <v>0</v>
      </c>
      <c r="AG142" s="46">
        <f>'[1]2018-2019-2020'!AJT$40</f>
        <v>0</v>
      </c>
      <c r="AH142" s="46">
        <f>'[1]2018-2019-2020'!AJU$40</f>
        <v>0</v>
      </c>
      <c r="AI142" s="46">
        <f>'[1]2018-2019-2020'!AJV$40</f>
        <v>0</v>
      </c>
      <c r="AJ142" s="46">
        <f>'[1]2018-2019-2020'!AJW$40</f>
        <v>0</v>
      </c>
    </row>
    <row r="143" spans="2:36">
      <c r="B143" s="83" t="s">
        <v>104</v>
      </c>
      <c r="C143" s="83"/>
      <c r="D143" s="84"/>
      <c r="E143" s="46">
        <f>'APRIL 2020'!AJ165</f>
        <v>0</v>
      </c>
      <c r="F143" s="46">
        <f>'[1]2018-2019-2020'!AIS$41</f>
        <v>0</v>
      </c>
      <c r="G143" s="46">
        <f>'[1]2018-2019-2020'!AIT$41</f>
        <v>0</v>
      </c>
      <c r="H143" s="46">
        <f>'[1]2018-2019-2020'!AIU$41</f>
        <v>0</v>
      </c>
      <c r="I143" s="46">
        <f>'[1]2018-2019-2020'!AIV$41</f>
        <v>0</v>
      </c>
      <c r="J143" s="46">
        <f>'[1]2018-2019-2020'!AIW$41</f>
        <v>0</v>
      </c>
      <c r="K143" s="46">
        <f>'[1]2018-2019-2020'!AIX$41</f>
        <v>0</v>
      </c>
      <c r="L143" s="46">
        <f>'[1]2018-2019-2020'!AIY$41</f>
        <v>0</v>
      </c>
      <c r="M143" s="46">
        <f>'[1]2018-2019-2020'!AIZ$41</f>
        <v>0</v>
      </c>
      <c r="N143" s="46">
        <f>'[1]2018-2019-2020'!AJA$41</f>
        <v>0</v>
      </c>
      <c r="O143" s="46">
        <f>'[1]2018-2019-2020'!AJB$41</f>
        <v>0</v>
      </c>
      <c r="P143" s="46">
        <f>'[1]2018-2019-2020'!AJC$41</f>
        <v>0</v>
      </c>
      <c r="Q143" s="46">
        <f>'[1]2018-2019-2020'!AJD$41</f>
        <v>0</v>
      </c>
      <c r="R143" s="46">
        <f>'[1]2018-2019-2020'!AJE$41</f>
        <v>0</v>
      </c>
      <c r="S143" s="46">
        <f>'[1]2018-2019-2020'!AJF$41</f>
        <v>0</v>
      </c>
      <c r="T143" s="46">
        <f>'[1]2018-2019-2020'!AJG$41</f>
        <v>0</v>
      </c>
      <c r="U143" s="46">
        <f>'[1]2018-2019-2020'!AJH$41</f>
        <v>0</v>
      </c>
      <c r="V143" s="46">
        <f>'[1]2018-2019-2020'!AJI$41</f>
        <v>0</v>
      </c>
      <c r="W143" s="46">
        <f>'[1]2018-2019-2020'!AJJ$41</f>
        <v>0</v>
      </c>
      <c r="X143" s="46">
        <f>'[1]2018-2019-2020'!AJK$41</f>
        <v>0</v>
      </c>
      <c r="Y143" s="46">
        <f>'[1]2018-2019-2020'!AJL$41</f>
        <v>0</v>
      </c>
      <c r="Z143" s="46">
        <f>'[1]2018-2019-2020'!AJM$41</f>
        <v>0</v>
      </c>
      <c r="AA143" s="46">
        <f>'[1]2018-2019-2020'!AJN$41</f>
        <v>0</v>
      </c>
      <c r="AB143" s="46">
        <f>'[1]2018-2019-2020'!AJO$41</f>
        <v>0</v>
      </c>
      <c r="AC143" s="46">
        <f>'[1]2018-2019-2020'!AJP$41</f>
        <v>0</v>
      </c>
      <c r="AD143" s="46">
        <f>'[1]2018-2019-2020'!AJQ$41</f>
        <v>0</v>
      </c>
      <c r="AE143" s="46">
        <f>'[1]2018-2019-2020'!AJR$41</f>
        <v>0</v>
      </c>
      <c r="AF143" s="46">
        <f>'[1]2018-2019-2020'!AJS$41</f>
        <v>0</v>
      </c>
      <c r="AG143" s="46">
        <f>'[1]2018-2019-2020'!AJT$41</f>
        <v>0</v>
      </c>
      <c r="AH143" s="46">
        <f>'[1]2018-2019-2020'!AJU$41</f>
        <v>0</v>
      </c>
      <c r="AI143" s="46">
        <f>'[1]2018-2019-2020'!AJV$41</f>
        <v>0</v>
      </c>
      <c r="AJ143" s="46">
        <f>'[1]2018-2019-2020'!AJW$41</f>
        <v>0</v>
      </c>
    </row>
    <row r="144" spans="2:36">
      <c r="B144" s="83" t="s">
        <v>105</v>
      </c>
      <c r="C144" s="83"/>
      <c r="D144" s="84"/>
      <c r="E144" s="46">
        <f>'APRIL 2020'!AJ166</f>
        <v>128.44999999999999</v>
      </c>
      <c r="F144" s="46">
        <f>'[1]2018-2019-2020'!AIS$43</f>
        <v>0</v>
      </c>
      <c r="G144" s="46">
        <f>'[1]2018-2019-2020'!AIT$43</f>
        <v>0</v>
      </c>
      <c r="H144" s="46">
        <f>'[1]2018-2019-2020'!AIU$43</f>
        <v>0</v>
      </c>
      <c r="I144" s="46">
        <f>'[1]2018-2019-2020'!AIV$43</f>
        <v>0</v>
      </c>
      <c r="J144" s="46">
        <f>'[1]2018-2019-2020'!AIW$43</f>
        <v>128.52000000000001</v>
      </c>
      <c r="K144" s="46">
        <f>'[1]2018-2019-2020'!AIX$43</f>
        <v>128.66999999999999</v>
      </c>
      <c r="L144" s="46">
        <f>'[1]2018-2019-2020'!AIY$43</f>
        <v>0</v>
      </c>
      <c r="M144" s="46">
        <f>'[1]2018-2019-2020'!AIZ$43</f>
        <v>0</v>
      </c>
      <c r="N144" s="46">
        <f>'[1]2018-2019-2020'!AJA$43</f>
        <v>0</v>
      </c>
      <c r="O144" s="46">
        <f>'[1]2018-2019-2020'!AJB$43</f>
        <v>0</v>
      </c>
      <c r="P144" s="46">
        <f>'[1]2018-2019-2020'!AJC$43</f>
        <v>0</v>
      </c>
      <c r="Q144" s="46">
        <f>'[1]2018-2019-2020'!AJD$43</f>
        <v>0</v>
      </c>
      <c r="R144" s="46">
        <f>'[1]2018-2019-2020'!AJE$43</f>
        <v>0</v>
      </c>
      <c r="S144" s="46">
        <f>'[1]2018-2019-2020'!AJF$43</f>
        <v>0</v>
      </c>
      <c r="T144" s="46">
        <f>'[1]2018-2019-2020'!AJG$43</f>
        <v>129.1</v>
      </c>
      <c r="U144" s="46">
        <f>'[1]2018-2019-2020'!AJH$43</f>
        <v>129.1</v>
      </c>
      <c r="V144" s="46">
        <f>'[1]2018-2019-2020'!AJI$43</f>
        <v>0</v>
      </c>
      <c r="W144" s="46">
        <f>'[1]2018-2019-2020'!AJJ$43</f>
        <v>0</v>
      </c>
      <c r="X144" s="46">
        <f>'[1]2018-2019-2020'!AJK$43</f>
        <v>0</v>
      </c>
      <c r="Y144" s="46">
        <f>'[1]2018-2019-2020'!AJL$43</f>
        <v>0</v>
      </c>
      <c r="Z144" s="46">
        <f>'[1]2018-2019-2020'!AJM$43</f>
        <v>0</v>
      </c>
      <c r="AA144" s="46">
        <f>'[1]2018-2019-2020'!AJN$43</f>
        <v>0</v>
      </c>
      <c r="AB144" s="46">
        <f>'[1]2018-2019-2020'!AJO$43</f>
        <v>0</v>
      </c>
      <c r="AC144" s="46">
        <f>'[1]2018-2019-2020'!AJP$43</f>
        <v>0</v>
      </c>
      <c r="AD144" s="46">
        <f>'[1]2018-2019-2020'!AJQ$43</f>
        <v>0</v>
      </c>
      <c r="AE144" s="46">
        <f>'[1]2018-2019-2020'!AJR$43</f>
        <v>0</v>
      </c>
      <c r="AF144" s="46">
        <f>'[1]2018-2019-2020'!AJS$43</f>
        <v>129.1</v>
      </c>
      <c r="AG144" s="46">
        <f>'[1]2018-2019-2020'!AJT$43</f>
        <v>0</v>
      </c>
      <c r="AH144" s="46">
        <f>'[1]2018-2019-2020'!AJU$43</f>
        <v>0</v>
      </c>
      <c r="AI144" s="46">
        <f>'[1]2018-2019-2020'!AJV$43</f>
        <v>0</v>
      </c>
      <c r="AJ144" s="46">
        <f>'[1]2018-2019-2020'!AJW$43</f>
        <v>0</v>
      </c>
    </row>
    <row r="145" spans="2:36">
      <c r="B145" s="83" t="s">
        <v>106</v>
      </c>
      <c r="C145" s="83"/>
      <c r="D145" s="84"/>
      <c r="E145" s="46">
        <f>'APRIL 2020'!AJ167</f>
        <v>140.1</v>
      </c>
      <c r="F145" s="46">
        <f>'[1]2018-2019-2020'!AIS$45</f>
        <v>0</v>
      </c>
      <c r="G145" s="46">
        <f>'[1]2018-2019-2020'!AIT$45</f>
        <v>0</v>
      </c>
      <c r="H145" s="46">
        <f>'[1]2018-2019-2020'!AIU$45</f>
        <v>0</v>
      </c>
      <c r="I145" s="46">
        <f>'[1]2018-2019-2020'!AIV$45</f>
        <v>0</v>
      </c>
      <c r="J145" s="46">
        <f>'[1]2018-2019-2020'!AIW$45</f>
        <v>140.1</v>
      </c>
      <c r="K145" s="46">
        <f>'[1]2018-2019-2020'!AIX$45</f>
        <v>140.30000000000001</v>
      </c>
      <c r="L145" s="46">
        <f>'[1]2018-2019-2020'!AIY$45</f>
        <v>0</v>
      </c>
      <c r="M145" s="46">
        <f>'[1]2018-2019-2020'!AIZ$45</f>
        <v>0</v>
      </c>
      <c r="N145" s="46">
        <f>'[1]2018-2019-2020'!AJA$45</f>
        <v>0</v>
      </c>
      <c r="O145" s="46">
        <f>'[1]2018-2019-2020'!AJB$45</f>
        <v>0</v>
      </c>
      <c r="P145" s="46">
        <f>'[1]2018-2019-2020'!AJC$45</f>
        <v>0</v>
      </c>
      <c r="Q145" s="46">
        <f>'[1]2018-2019-2020'!AJD$45</f>
        <v>0</v>
      </c>
      <c r="R145" s="46">
        <f>'[1]2018-2019-2020'!AJE$45</f>
        <v>0</v>
      </c>
      <c r="S145" s="46">
        <f>'[1]2018-2019-2020'!AJF$45</f>
        <v>0</v>
      </c>
      <c r="T145" s="46">
        <f>'[1]2018-2019-2020'!AJG$45</f>
        <v>140.80000000000001</v>
      </c>
      <c r="U145" s="46">
        <f>'[1]2018-2019-2020'!AJH$45</f>
        <v>140.80000000000001</v>
      </c>
      <c r="V145" s="46">
        <f>'[1]2018-2019-2020'!AJI$45</f>
        <v>0</v>
      </c>
      <c r="W145" s="46">
        <f>'[1]2018-2019-2020'!AJJ$45</f>
        <v>0</v>
      </c>
      <c r="X145" s="46">
        <f>'[1]2018-2019-2020'!AJK$45</f>
        <v>0</v>
      </c>
      <c r="Y145" s="46">
        <f>'[1]2018-2019-2020'!AJL$45</f>
        <v>0</v>
      </c>
      <c r="Z145" s="46">
        <f>'[1]2018-2019-2020'!AJM$45</f>
        <v>0</v>
      </c>
      <c r="AA145" s="46">
        <f>'[1]2018-2019-2020'!AJN$45</f>
        <v>0</v>
      </c>
      <c r="AB145" s="46">
        <f>'[1]2018-2019-2020'!AJO$45</f>
        <v>0</v>
      </c>
      <c r="AC145" s="46">
        <f>'[1]2018-2019-2020'!AJP$45</f>
        <v>0</v>
      </c>
      <c r="AD145" s="46">
        <f>'[1]2018-2019-2020'!AJQ$45</f>
        <v>0</v>
      </c>
      <c r="AE145" s="46">
        <f>'[1]2018-2019-2020'!AJR$45</f>
        <v>0</v>
      </c>
      <c r="AF145" s="46">
        <f>'[1]2018-2019-2020'!AJS$45</f>
        <v>140.80000000000001</v>
      </c>
      <c r="AG145" s="46">
        <f>'[1]2018-2019-2020'!AJT$45</f>
        <v>0</v>
      </c>
      <c r="AH145" s="46">
        <f>'[1]2018-2019-2020'!AJU$45</f>
        <v>0</v>
      </c>
      <c r="AI145" s="46">
        <f>'[1]2018-2019-2020'!AJV$45</f>
        <v>0</v>
      </c>
      <c r="AJ145" s="46">
        <f>'[1]2018-2019-2020'!AJW$45</f>
        <v>0</v>
      </c>
    </row>
    <row r="146" spans="2:36"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2:36"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36" ht="15" customHeight="1">
      <c r="B148" s="101" t="s">
        <v>84</v>
      </c>
      <c r="C148" s="99"/>
      <c r="D148" s="103"/>
      <c r="E148" s="99">
        <v>31</v>
      </c>
      <c r="F148" s="99">
        <v>1</v>
      </c>
      <c r="G148" s="99">
        <v>2</v>
      </c>
      <c r="H148" s="99">
        <v>3</v>
      </c>
      <c r="I148" s="99">
        <v>4</v>
      </c>
      <c r="J148" s="99">
        <v>5</v>
      </c>
      <c r="K148" s="99">
        <v>6</v>
      </c>
      <c r="L148" s="99">
        <v>7</v>
      </c>
      <c r="M148" s="99">
        <v>8</v>
      </c>
      <c r="N148" s="99">
        <v>9</v>
      </c>
      <c r="O148" s="99">
        <v>10</v>
      </c>
      <c r="P148" s="99">
        <v>11</v>
      </c>
      <c r="Q148" s="99">
        <v>12</v>
      </c>
      <c r="R148" s="99">
        <v>13</v>
      </c>
      <c r="S148" s="99">
        <v>14</v>
      </c>
      <c r="T148" s="99">
        <v>15</v>
      </c>
      <c r="U148" s="99">
        <v>16</v>
      </c>
      <c r="V148" s="99">
        <v>17</v>
      </c>
      <c r="W148" s="99">
        <v>18</v>
      </c>
      <c r="X148" s="99">
        <v>19</v>
      </c>
      <c r="Y148" s="99">
        <v>20</v>
      </c>
      <c r="Z148" s="99">
        <v>21</v>
      </c>
      <c r="AA148" s="99">
        <v>22</v>
      </c>
      <c r="AB148" s="99">
        <v>23</v>
      </c>
      <c r="AC148" s="99">
        <v>24</v>
      </c>
      <c r="AD148" s="99">
        <v>25</v>
      </c>
      <c r="AE148" s="99">
        <v>26</v>
      </c>
      <c r="AF148" s="99">
        <v>27</v>
      </c>
      <c r="AG148" s="99">
        <v>28</v>
      </c>
      <c r="AH148" s="99">
        <v>29</v>
      </c>
      <c r="AI148" s="99">
        <v>30</v>
      </c>
      <c r="AJ148" s="99">
        <v>31</v>
      </c>
    </row>
    <row r="149" spans="2:36">
      <c r="B149" s="102"/>
      <c r="C149" s="98"/>
      <c r="D149" s="103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</row>
    <row r="150" spans="2:36">
      <c r="B150" s="83" t="s">
        <v>69</v>
      </c>
      <c r="C150" s="83"/>
      <c r="D150" s="84" t="s">
        <v>70</v>
      </c>
      <c r="E150" s="46">
        <f>E129</f>
        <v>16200.26</v>
      </c>
      <c r="F150" s="46">
        <f>IF(F129=0,E150,F129)</f>
        <v>16200.26</v>
      </c>
      <c r="G150" s="46">
        <f>IF(G129=0,F150,G129)</f>
        <v>16200.26</v>
      </c>
      <c r="H150" s="46">
        <f>IF(H129=0,G150,H129)</f>
        <v>16200.26</v>
      </c>
      <c r="I150" s="46">
        <f>IF(I129=0,H150,I129)</f>
        <v>16200.26</v>
      </c>
      <c r="J150" s="46">
        <f>IF(J129=0,I150,J129)</f>
        <v>16215.26</v>
      </c>
      <c r="K150" s="46">
        <f>IF(K129=0,J150,K129)</f>
        <v>16221.48</v>
      </c>
      <c r="L150" s="46">
        <f>IF(L129=0,K150,L129)</f>
        <v>16221.48</v>
      </c>
      <c r="M150" s="46">
        <f>IF(M129=0,L150,M129)</f>
        <v>16221.48</v>
      </c>
      <c r="N150" s="46">
        <f>IF(N129=0,M150,N129)</f>
        <v>16221.48</v>
      </c>
      <c r="O150" s="46">
        <f>IF(O129=0,N150,O129)</f>
        <v>16221.48</v>
      </c>
      <c r="P150" s="46">
        <f>IF(P129=0,O150,P129)</f>
        <v>16221.48</v>
      </c>
      <c r="Q150" s="46">
        <f>IF(Q129=0,P150,Q129)</f>
        <v>16221.48</v>
      </c>
      <c r="R150" s="46">
        <f>IF(R129=0,Q150,R129)</f>
        <v>16221.48</v>
      </c>
      <c r="S150" s="46">
        <f>IF(S129=0,R150,S129)</f>
        <v>16223.07</v>
      </c>
      <c r="T150" s="46">
        <f>IF(T129=0,S150,T129)</f>
        <v>16223.07</v>
      </c>
      <c r="U150" s="46">
        <f>IF(U129=0,T150,U129)</f>
        <v>16223.07</v>
      </c>
      <c r="V150" s="46">
        <f>IF(V129=0,U150,V129)</f>
        <v>16223.07</v>
      </c>
      <c r="W150" s="46">
        <f>IF(W129=0,V150,W129)</f>
        <v>16223.07</v>
      </c>
      <c r="X150" s="46">
        <f>IF(X129=0,W150,X129)</f>
        <v>16223.07</v>
      </c>
      <c r="Y150" s="46">
        <f>IF(Y129=0,X150,Y129)</f>
        <v>16223.07</v>
      </c>
      <c r="Z150" s="46">
        <f>IF(Z129=0,Y150,Z129)</f>
        <v>16223.07</v>
      </c>
      <c r="AA150" s="46">
        <f>IF(AA129=0,Z150,AA129)</f>
        <v>16223.07</v>
      </c>
      <c r="AB150" s="46">
        <f>IF(AB129=0,AA150,AB129)</f>
        <v>16223.07</v>
      </c>
      <c r="AC150" s="46">
        <f>IF(AC129=0,AB150,AC129)</f>
        <v>16223.07</v>
      </c>
      <c r="AD150" s="46">
        <f>IF(AD129=0,AC150,AD129)</f>
        <v>16223.07</v>
      </c>
      <c r="AE150" s="46">
        <f>IF(AE129=0,AD150,AE129)</f>
        <v>16223.07</v>
      </c>
      <c r="AF150" s="46">
        <f>IF(AF129=0,AE150,AF129)</f>
        <v>16236.74</v>
      </c>
      <c r="AG150" s="46">
        <f>IF(AG129=0,AF150,AG129)</f>
        <v>16236.74</v>
      </c>
      <c r="AH150" s="46">
        <f>IF(AH129=0,AG150,AH129)</f>
        <v>16236.74</v>
      </c>
      <c r="AI150" s="46">
        <f>IF(AI129=0,AH150,AI129)</f>
        <v>16236.74</v>
      </c>
      <c r="AJ150" s="46">
        <f>IF(AJ129=0,AI150,AJ129)</f>
        <v>16236.74</v>
      </c>
    </row>
    <row r="151" spans="2:36">
      <c r="B151" s="83" t="s">
        <v>71</v>
      </c>
      <c r="C151" s="83"/>
      <c r="D151" s="84" t="s">
        <v>70</v>
      </c>
      <c r="E151" s="46">
        <f t="shared" ref="E151:E166" si="32">E130</f>
        <v>25493.91</v>
      </c>
      <c r="F151" s="46">
        <f>IF(F130=0,E151,F130)</f>
        <v>25493.91</v>
      </c>
      <c r="G151" s="46">
        <f>IF(G130=0,F151,G130)</f>
        <v>25493.91</v>
      </c>
      <c r="H151" s="46">
        <f>IF(H130=0,G151,H130)</f>
        <v>25493.91</v>
      </c>
      <c r="I151" s="46">
        <f>IF(I130=0,H151,I130)</f>
        <v>25517.55</v>
      </c>
      <c r="J151" s="46">
        <f>IF(J130=0,I151,J130)</f>
        <v>25528.12</v>
      </c>
      <c r="K151" s="46">
        <f>IF(K130=0,J151,K130)</f>
        <v>25538.39</v>
      </c>
      <c r="L151" s="46">
        <f>IF(L130=0,K151,L130)</f>
        <v>25538.39</v>
      </c>
      <c r="M151" s="46">
        <f>IF(M130=0,L151,M130)</f>
        <v>25538.39</v>
      </c>
      <c r="N151" s="46">
        <f>IF(N130=0,M151,N130)</f>
        <v>25538.39</v>
      </c>
      <c r="O151" s="46">
        <f>IF(O130=0,N151,O130)</f>
        <v>25538.39</v>
      </c>
      <c r="P151" s="46">
        <f>IF(P130=0,O151,P130)</f>
        <v>25561.85</v>
      </c>
      <c r="Q151" s="46">
        <f>IF(Q130=0,P151,Q130)</f>
        <v>25585.91</v>
      </c>
      <c r="R151" s="46">
        <f>IF(R130=0,Q151,R130)</f>
        <v>25610.03</v>
      </c>
      <c r="S151" s="46">
        <f>IF(S130=0,R151,S130)</f>
        <v>25633.9</v>
      </c>
      <c r="T151" s="46">
        <f>IF(T130=0,S151,T130)</f>
        <v>25642.58</v>
      </c>
      <c r="U151" s="46">
        <f>IF(U130=0,T151,U130)</f>
        <v>25655.14</v>
      </c>
      <c r="V151" s="46">
        <f>IF(V130=0,U151,V130)</f>
        <v>25655.14</v>
      </c>
      <c r="W151" s="46">
        <f>IF(W130=0,V151,W130)</f>
        <v>25655.14</v>
      </c>
      <c r="X151" s="46">
        <f>IF(X130=0,W151,X130)</f>
        <v>25655.14</v>
      </c>
      <c r="Y151" s="46">
        <f>IF(Y130=0,X151,Y130)</f>
        <v>25655.14</v>
      </c>
      <c r="Z151" s="46">
        <f>IF(Z130=0,Y151,Z130)</f>
        <v>25655.14</v>
      </c>
      <c r="AA151" s="46">
        <f>IF(AA130=0,Z151,AA130)</f>
        <v>25655.14</v>
      </c>
      <c r="AB151" s="46">
        <f>IF(AB130=0,AA151,AB130)</f>
        <v>25655.14</v>
      </c>
      <c r="AC151" s="46">
        <f>IF(AC130=0,AB151,AC130)</f>
        <v>25655.14</v>
      </c>
      <c r="AD151" s="46">
        <f>IF(AD130=0,AC151,AD130)</f>
        <v>25655.14</v>
      </c>
      <c r="AE151" s="46">
        <f>IF(AE130=0,AD151,AE130)</f>
        <v>25655.14</v>
      </c>
      <c r="AF151" s="46">
        <f>IF(AF130=0,AE151,AF130)</f>
        <v>25668.76</v>
      </c>
      <c r="AG151" s="46">
        <f>IF(AG130=0,AF151,AG130)</f>
        <v>25692.17</v>
      </c>
      <c r="AH151" s="46">
        <f>IF(AH130=0,AG151,AH130)</f>
        <v>25716.3</v>
      </c>
      <c r="AI151" s="46">
        <f>IF(AI130=0,AH151,AI130)</f>
        <v>25716.3</v>
      </c>
      <c r="AJ151" s="46">
        <f>IF(AJ130=0,AI151,AJ130)</f>
        <v>25716.3</v>
      </c>
    </row>
    <row r="152" spans="2:36">
      <c r="B152" s="83" t="s">
        <v>72</v>
      </c>
      <c r="C152" s="83"/>
      <c r="D152" s="84" t="s">
        <v>70</v>
      </c>
      <c r="E152" s="46">
        <f t="shared" si="32"/>
        <v>23500</v>
      </c>
      <c r="F152" s="46">
        <f>IF(F131=0,E152,F131)</f>
        <v>23500</v>
      </c>
      <c r="G152" s="46">
        <f>IF(G131=0,F152,G131)</f>
        <v>23500</v>
      </c>
      <c r="H152" s="46">
        <f>IF(H131=0,G152,H131)</f>
        <v>23500</v>
      </c>
      <c r="I152" s="46">
        <f>IF(I131=0,H152,I131)</f>
        <v>23524</v>
      </c>
      <c r="J152" s="46">
        <f>IF(J131=0,I152,J131)</f>
        <v>23547</v>
      </c>
      <c r="K152" s="46">
        <f>IF(K131=0,J152,K131)</f>
        <v>23564</v>
      </c>
      <c r="L152" s="46">
        <f>IF(L131=0,K152,L131)</f>
        <v>23564</v>
      </c>
      <c r="M152" s="46">
        <f>IF(M131=0,L152,M131)</f>
        <v>23564</v>
      </c>
      <c r="N152" s="46">
        <f>IF(N131=0,M152,N131)</f>
        <v>23564</v>
      </c>
      <c r="O152" s="46">
        <f>IF(O131=0,N152,O131)</f>
        <v>23564</v>
      </c>
      <c r="P152" s="46">
        <f>IF(P131=0,O152,P131)</f>
        <v>23587</v>
      </c>
      <c r="Q152" s="46">
        <f>IF(Q131=0,P152,Q131)</f>
        <v>23611</v>
      </c>
      <c r="R152" s="46">
        <f>IF(R131=0,Q152,R131)</f>
        <v>23634</v>
      </c>
      <c r="S152" s="46">
        <f>IF(S131=0,R152,S131)</f>
        <v>23658</v>
      </c>
      <c r="T152" s="46">
        <f>IF(T131=0,S152,T131)</f>
        <v>23681</v>
      </c>
      <c r="U152" s="46">
        <f>IF(U131=0,T152,U131)</f>
        <v>23705</v>
      </c>
      <c r="V152" s="46">
        <f>IF(V131=0,U152,V131)</f>
        <v>23705</v>
      </c>
      <c r="W152" s="46">
        <f>IF(W131=0,V152,W131)</f>
        <v>23705</v>
      </c>
      <c r="X152" s="46">
        <f>IF(X131=0,W152,X131)</f>
        <v>23705</v>
      </c>
      <c r="Y152" s="46">
        <f>IF(Y131=0,X152,Y131)</f>
        <v>23705</v>
      </c>
      <c r="Z152" s="46">
        <f>IF(Z131=0,Y152,Z131)</f>
        <v>23705</v>
      </c>
      <c r="AA152" s="46">
        <f>IF(AA131=0,Z152,AA131)</f>
        <v>23705</v>
      </c>
      <c r="AB152" s="46">
        <f>IF(AB131=0,AA152,AB131)</f>
        <v>23705</v>
      </c>
      <c r="AC152" s="46">
        <f>IF(AC131=0,AB152,AC131)</f>
        <v>23705</v>
      </c>
      <c r="AD152" s="46">
        <f>IF(AD131=0,AC152,AD131)</f>
        <v>23705</v>
      </c>
      <c r="AE152" s="46">
        <f>IF(AE131=0,AD152,AE131)</f>
        <v>23705</v>
      </c>
      <c r="AF152" s="46">
        <f>IF(AF131=0,AE152,AF131)</f>
        <v>23729</v>
      </c>
      <c r="AG152" s="46">
        <f>IF(AG131=0,AF152,AG131)</f>
        <v>23752</v>
      </c>
      <c r="AH152" s="46">
        <f>IF(AH131=0,AG152,AH131)</f>
        <v>23777</v>
      </c>
      <c r="AI152" s="46">
        <f>IF(AI131=0,AH152,AI131)</f>
        <v>23777</v>
      </c>
      <c r="AJ152" s="46">
        <f>IF(AJ131=0,AI152,AJ131)</f>
        <v>23777</v>
      </c>
    </row>
    <row r="153" spans="2:36">
      <c r="B153" s="83" t="s">
        <v>73</v>
      </c>
      <c r="C153" s="83"/>
      <c r="D153" s="84" t="s">
        <v>70</v>
      </c>
      <c r="E153" s="46">
        <f t="shared" si="32"/>
        <v>28347</v>
      </c>
      <c r="F153" s="46">
        <f>IF(F132=0,E153,F132)</f>
        <v>28347</v>
      </c>
      <c r="G153" s="46">
        <f>IF(G132=0,F153,G132)</f>
        <v>28347</v>
      </c>
      <c r="H153" s="46">
        <f>IF(H132=0,G153,H132)</f>
        <v>28347</v>
      </c>
      <c r="I153" s="46">
        <f>IF(I132=0,H153,I132)</f>
        <v>28356</v>
      </c>
      <c r="J153" s="46">
        <f>IF(J132=0,I153,J132)</f>
        <v>28370</v>
      </c>
      <c r="K153" s="46">
        <f>IF(K132=0,J153,K132)</f>
        <v>28370</v>
      </c>
      <c r="L153" s="46">
        <f>IF(L132=0,K153,L132)</f>
        <v>28370</v>
      </c>
      <c r="M153" s="46">
        <f>IF(M132=0,L153,M132)</f>
        <v>28370</v>
      </c>
      <c r="N153" s="46">
        <f>IF(N132=0,M153,N132)</f>
        <v>28370</v>
      </c>
      <c r="O153" s="46">
        <f>IF(O132=0,N153,O132)</f>
        <v>28370</v>
      </c>
      <c r="P153" s="46">
        <f>IF(P132=0,O153,P132)</f>
        <v>28371</v>
      </c>
      <c r="Q153" s="46">
        <f>IF(Q132=0,P153,Q132)</f>
        <v>28382</v>
      </c>
      <c r="R153" s="46">
        <f>IF(R132=0,Q153,R132)</f>
        <v>28397</v>
      </c>
      <c r="S153" s="46">
        <f>IF(S132=0,R153,S132)</f>
        <v>28406</v>
      </c>
      <c r="T153" s="46">
        <f>IF(T132=0,S153,T132)</f>
        <v>28406</v>
      </c>
      <c r="U153" s="46">
        <f>IF(U132=0,T153,U132)</f>
        <v>28406</v>
      </c>
      <c r="V153" s="46">
        <f>IF(V132=0,U153,V132)</f>
        <v>28406</v>
      </c>
      <c r="W153" s="46">
        <f>IF(W132=0,V153,W132)</f>
        <v>28406</v>
      </c>
      <c r="X153" s="46">
        <f>IF(X132=0,W153,X132)</f>
        <v>28406</v>
      </c>
      <c r="Y153" s="46">
        <f>IF(Y132=0,X153,Y132)</f>
        <v>28406</v>
      </c>
      <c r="Z153" s="46">
        <f>IF(Z132=0,Y153,Z132)</f>
        <v>28406</v>
      </c>
      <c r="AA153" s="46">
        <f>IF(AA132=0,Z153,AA132)</f>
        <v>28406</v>
      </c>
      <c r="AB153" s="46">
        <f>IF(AB132=0,AA153,AB132)</f>
        <v>28406</v>
      </c>
      <c r="AC153" s="46">
        <f>IF(AC132=0,AB153,AC132)</f>
        <v>28406</v>
      </c>
      <c r="AD153" s="46">
        <f>IF(AD132=0,AC153,AD132)</f>
        <v>28406</v>
      </c>
      <c r="AE153" s="46">
        <f>IF(AE132=0,AD153,AE132)</f>
        <v>28406</v>
      </c>
      <c r="AF153" s="46">
        <f>IF(AF132=0,AE153,AF132)</f>
        <v>28443</v>
      </c>
      <c r="AG153" s="46">
        <f>IF(AG132=0,AF153,AG132)</f>
        <v>28454</v>
      </c>
      <c r="AH153" s="46">
        <f>IF(AH132=0,AG153,AH132)</f>
        <v>28461</v>
      </c>
      <c r="AI153" s="46">
        <f>IF(AI132=0,AH153,AI132)</f>
        <v>28461</v>
      </c>
      <c r="AJ153" s="46">
        <f>IF(AJ132=0,AI153,AJ132)</f>
        <v>28461</v>
      </c>
    </row>
    <row r="154" spans="2:36">
      <c r="B154" s="83" t="s">
        <v>74</v>
      </c>
      <c r="C154" s="83"/>
      <c r="D154" s="84" t="s">
        <v>70</v>
      </c>
      <c r="E154" s="46">
        <f t="shared" si="32"/>
        <v>27946</v>
      </c>
      <c r="F154" s="46">
        <f>IF(F133=0,E154,F133)</f>
        <v>27946</v>
      </c>
      <c r="G154" s="46">
        <f>IF(G133=0,F154,G133)</f>
        <v>27946</v>
      </c>
      <c r="H154" s="46">
        <f>IF(H133=0,G154,H133)</f>
        <v>27946</v>
      </c>
      <c r="I154" s="46">
        <f>IF(I133=0,H154,I133)</f>
        <v>27954</v>
      </c>
      <c r="J154" s="46">
        <f>IF(J133=0,I154,J133)</f>
        <v>27965</v>
      </c>
      <c r="K154" s="46">
        <f>IF(K133=0,J154,K133)</f>
        <v>27965</v>
      </c>
      <c r="L154" s="46">
        <f>IF(L133=0,K154,L133)</f>
        <v>27965</v>
      </c>
      <c r="M154" s="46">
        <f>IF(M133=0,L154,M133)</f>
        <v>27965</v>
      </c>
      <c r="N154" s="46">
        <f>IF(N133=0,M154,N133)</f>
        <v>27965</v>
      </c>
      <c r="O154" s="46">
        <f>IF(O133=0,N154,O133)</f>
        <v>27965</v>
      </c>
      <c r="P154" s="46">
        <f>IF(P133=0,O154,P133)</f>
        <v>27965</v>
      </c>
      <c r="Q154" s="46">
        <f>IF(Q133=0,P154,Q133)</f>
        <v>27976</v>
      </c>
      <c r="R154" s="46">
        <f>IF(R133=0,Q154,R133)</f>
        <v>27991</v>
      </c>
      <c r="S154" s="46">
        <f>IF(S133=0,R154,S133)</f>
        <v>27999</v>
      </c>
      <c r="T154" s="46">
        <f>IF(T133=0,S154,T133)</f>
        <v>27999</v>
      </c>
      <c r="U154" s="46">
        <f>IF(U133=0,T154,U133)</f>
        <v>27999</v>
      </c>
      <c r="V154" s="46">
        <f>IF(V133=0,U154,V133)</f>
        <v>27999</v>
      </c>
      <c r="W154" s="46">
        <f>IF(W133=0,V154,W133)</f>
        <v>27999</v>
      </c>
      <c r="X154" s="46">
        <f>IF(X133=0,W154,X133)</f>
        <v>27999</v>
      </c>
      <c r="Y154" s="46">
        <f>IF(Y133=0,X154,Y133)</f>
        <v>27999</v>
      </c>
      <c r="Z154" s="46">
        <f>IF(Z133=0,Y154,Z133)</f>
        <v>27999</v>
      </c>
      <c r="AA154" s="46">
        <f>IF(AA133=0,Z154,AA133)</f>
        <v>27999</v>
      </c>
      <c r="AB154" s="46">
        <f>IF(AB133=0,AA154,AB133)</f>
        <v>27999</v>
      </c>
      <c r="AC154" s="46">
        <f>IF(AC133=0,AB154,AC133)</f>
        <v>27999</v>
      </c>
      <c r="AD154" s="46">
        <f>IF(AD133=0,AC154,AD133)</f>
        <v>27999</v>
      </c>
      <c r="AE154" s="46">
        <f>IF(AE133=0,AD154,AE133)</f>
        <v>27999</v>
      </c>
      <c r="AF154" s="46">
        <f>IF(AF133=0,AE154,AF133)</f>
        <v>280112</v>
      </c>
      <c r="AG154" s="46">
        <f>IF(AG133=0,AF154,AG133)</f>
        <v>28021</v>
      </c>
      <c r="AH154" s="46">
        <f>IF(AH133=0,AG154,AH133)</f>
        <v>28028</v>
      </c>
      <c r="AI154" s="46">
        <f>IF(AI133=0,AH154,AI133)</f>
        <v>28028</v>
      </c>
      <c r="AJ154" s="46">
        <f>IF(AJ133=0,AI154,AJ133)</f>
        <v>28028</v>
      </c>
    </row>
    <row r="155" spans="2:36">
      <c r="B155" s="83" t="s">
        <v>75</v>
      </c>
      <c r="C155" s="83"/>
      <c r="D155" s="84" t="s">
        <v>70</v>
      </c>
      <c r="E155" s="46">
        <f t="shared" si="32"/>
        <v>5935</v>
      </c>
      <c r="F155" s="46">
        <f>IF(F134=0,E155,F134)</f>
        <v>5935</v>
      </c>
      <c r="G155" s="46">
        <f>IF(G134=0,F155,G134)</f>
        <v>5935</v>
      </c>
      <c r="H155" s="46">
        <f>IF(H134=0,G155,H134)</f>
        <v>5935</v>
      </c>
      <c r="I155" s="46">
        <f>IF(I134=0,H155,I134)</f>
        <v>6591</v>
      </c>
      <c r="J155" s="46">
        <f>IF(J134=0,I155,J134)</f>
        <v>6605</v>
      </c>
      <c r="K155" s="46">
        <f>IF(K134=0,J155,K134)</f>
        <v>6606</v>
      </c>
      <c r="L155" s="46">
        <f>IF(L134=0,K155,L134)</f>
        <v>6606</v>
      </c>
      <c r="M155" s="46">
        <f>IF(M134=0,L155,M134)</f>
        <v>6606</v>
      </c>
      <c r="N155" s="46">
        <f>IF(N134=0,M155,N134)</f>
        <v>6606</v>
      </c>
      <c r="O155" s="46">
        <f>IF(O134=0,N155,O134)</f>
        <v>6606</v>
      </c>
      <c r="P155" s="46">
        <f>IF(P134=0,O155,P134)</f>
        <v>6629</v>
      </c>
      <c r="Q155" s="46">
        <f>IF(Q134=0,P155,Q134)</f>
        <v>6647</v>
      </c>
      <c r="R155" s="46">
        <f>IF(R134=0,Q155,R134)</f>
        <v>6664</v>
      </c>
      <c r="S155" s="46">
        <f>IF(S134=0,R155,S134)</f>
        <v>6676</v>
      </c>
      <c r="T155" s="46">
        <f>IF(T134=0,S155,T134)</f>
        <v>6684</v>
      </c>
      <c r="U155" s="46">
        <f>IF(U134=0,T155,U134)</f>
        <v>6691</v>
      </c>
      <c r="V155" s="46">
        <f>IF(V134=0,U155,V134)</f>
        <v>6691</v>
      </c>
      <c r="W155" s="46">
        <f>IF(W134=0,V155,W134)</f>
        <v>6691</v>
      </c>
      <c r="X155" s="46">
        <f>IF(X134=0,W155,X134)</f>
        <v>6691</v>
      </c>
      <c r="Y155" s="46">
        <f>IF(Y134=0,X155,Y134)</f>
        <v>6691</v>
      </c>
      <c r="Z155" s="46">
        <f>IF(Z134=0,Y155,Z134)</f>
        <v>6691</v>
      </c>
      <c r="AA155" s="46">
        <f>IF(AA134=0,Z155,AA134)</f>
        <v>6691</v>
      </c>
      <c r="AB155" s="46">
        <f>IF(AB134=0,AA155,AB134)</f>
        <v>6691</v>
      </c>
      <c r="AC155" s="46">
        <f>IF(AC134=0,AB155,AC134)</f>
        <v>6691</v>
      </c>
      <c r="AD155" s="46">
        <f>IF(AD134=0,AC155,AD134)</f>
        <v>6691</v>
      </c>
      <c r="AE155" s="46">
        <f>IF(AE134=0,AD155,AE134)</f>
        <v>6691</v>
      </c>
      <c r="AF155" s="46">
        <f>IF(AF134=0,AE155,AF134)</f>
        <v>6691</v>
      </c>
      <c r="AG155" s="46">
        <f>IF(AG134=0,AF155,AG134)</f>
        <v>6691</v>
      </c>
      <c r="AH155" s="46">
        <f>IF(AH134=0,AG155,AH134)</f>
        <v>6691</v>
      </c>
      <c r="AI155" s="46">
        <f>IF(AI134=0,AH155,AI134)</f>
        <v>6691</v>
      </c>
      <c r="AJ155" s="46">
        <f>IF(AJ134=0,AI155,AJ134)</f>
        <v>6691</v>
      </c>
    </row>
    <row r="156" spans="2:36">
      <c r="B156" s="83" t="s">
        <v>76</v>
      </c>
      <c r="C156" s="83"/>
      <c r="D156" s="84" t="s">
        <v>70</v>
      </c>
      <c r="E156" s="46">
        <f t="shared" si="32"/>
        <v>5924</v>
      </c>
      <c r="F156" s="46">
        <f>IF(F135=0,E156,F135)</f>
        <v>5924</v>
      </c>
      <c r="G156" s="46">
        <f>IF(G135=0,F156,G135)</f>
        <v>5924</v>
      </c>
      <c r="H156" s="46">
        <f>IF(H135=0,G156,H135)</f>
        <v>5924</v>
      </c>
      <c r="I156" s="46">
        <f>IF(I135=0,H156,I135)</f>
        <v>6589</v>
      </c>
      <c r="J156" s="46">
        <f>IF(J135=0,I156,J135)</f>
        <v>6609</v>
      </c>
      <c r="K156" s="46">
        <f>IF(K135=0,J156,K135)</f>
        <v>6620</v>
      </c>
      <c r="L156" s="46">
        <f>IF(L135=0,K156,L135)</f>
        <v>6620</v>
      </c>
      <c r="M156" s="46">
        <f>IF(M135=0,L156,M135)</f>
        <v>6620</v>
      </c>
      <c r="N156" s="46">
        <f>IF(N135=0,M156,N135)</f>
        <v>6620</v>
      </c>
      <c r="O156" s="46">
        <f>IF(O135=0,N156,O135)</f>
        <v>6620</v>
      </c>
      <c r="P156" s="46">
        <f>IF(P135=0,O156,P135)</f>
        <v>6626</v>
      </c>
      <c r="Q156" s="46">
        <f>IF(Q135=0,P156,Q135)</f>
        <v>6646</v>
      </c>
      <c r="R156" s="46">
        <f>IF(R135=0,Q156,R135)</f>
        <v>6666</v>
      </c>
      <c r="S156" s="46">
        <f>IF(S135=0,R156,S135)</f>
        <v>6682</v>
      </c>
      <c r="T156" s="46">
        <f>IF(T135=0,S156,T135)</f>
        <v>6687</v>
      </c>
      <c r="U156" s="46">
        <f>IF(U135=0,T156,U135)</f>
        <v>6691</v>
      </c>
      <c r="V156" s="46">
        <f>IF(V135=0,U156,V135)</f>
        <v>6691</v>
      </c>
      <c r="W156" s="46">
        <f>IF(W135=0,V156,W135)</f>
        <v>6691</v>
      </c>
      <c r="X156" s="46">
        <f>IF(X135=0,W156,X135)</f>
        <v>6691</v>
      </c>
      <c r="Y156" s="46">
        <f>IF(Y135=0,X156,Y135)</f>
        <v>6691</v>
      </c>
      <c r="Z156" s="46">
        <f>IF(Z135=0,Y156,Z135)</f>
        <v>6691</v>
      </c>
      <c r="AA156" s="46">
        <f>IF(AA135=0,Z156,AA135)</f>
        <v>6691</v>
      </c>
      <c r="AB156" s="46">
        <f>IF(AB135=0,AA156,AB135)</f>
        <v>6691</v>
      </c>
      <c r="AC156" s="46">
        <f>IF(AC135=0,AB156,AC135)</f>
        <v>6691</v>
      </c>
      <c r="AD156" s="46">
        <f>IF(AD135=0,AC156,AD135)</f>
        <v>6691</v>
      </c>
      <c r="AE156" s="46">
        <f>IF(AE135=0,AD156,AE135)</f>
        <v>6691</v>
      </c>
      <c r="AF156" s="46">
        <f>IF(AF135=0,AE156,AF135)</f>
        <v>6691</v>
      </c>
      <c r="AG156" s="46">
        <f>IF(AG135=0,AF156,AG135)</f>
        <v>6691</v>
      </c>
      <c r="AH156" s="46">
        <f>IF(AH135=0,AG156,AH135)</f>
        <v>6691</v>
      </c>
      <c r="AI156" s="46">
        <f>IF(AI135=0,AH156,AI135)</f>
        <v>6691</v>
      </c>
      <c r="AJ156" s="46">
        <f>IF(AJ135=0,AI156,AJ135)</f>
        <v>6691</v>
      </c>
    </row>
    <row r="157" spans="2:36">
      <c r="B157" s="83" t="s">
        <v>77</v>
      </c>
      <c r="C157" s="83"/>
      <c r="D157" s="84" t="s">
        <v>70</v>
      </c>
      <c r="E157" s="46">
        <f t="shared" si="32"/>
        <v>6581</v>
      </c>
      <c r="F157" s="46">
        <f>IF(F136=0,E157,F136)</f>
        <v>6581</v>
      </c>
      <c r="G157" s="46">
        <f>IF(G136=0,F157,G136)</f>
        <v>6581</v>
      </c>
      <c r="H157" s="46">
        <f>IF(H136=0,G157,H136)</f>
        <v>6581</v>
      </c>
      <c r="I157" s="46">
        <f>IF(I136=0,H157,I136)</f>
        <v>6581</v>
      </c>
      <c r="J157" s="46">
        <f>IF(J136=0,I157,J136)</f>
        <v>6581</v>
      </c>
      <c r="K157" s="46">
        <f>IF(K136=0,J157,K136)</f>
        <v>6581</v>
      </c>
      <c r="L157" s="46">
        <f>IF(L136=0,K157,L136)</f>
        <v>6581</v>
      </c>
      <c r="M157" s="46">
        <f>IF(M136=0,L157,M136)</f>
        <v>6581</v>
      </c>
      <c r="N157" s="46">
        <f>IF(N136=0,M157,N136)</f>
        <v>6581</v>
      </c>
      <c r="O157" s="46">
        <f>IF(O136=0,N157,O136)</f>
        <v>6581</v>
      </c>
      <c r="P157" s="46">
        <f>IF(P136=0,O157,P136)</f>
        <v>6581</v>
      </c>
      <c r="Q157" s="46">
        <f>IF(Q136=0,P157,Q136)</f>
        <v>6581</v>
      </c>
      <c r="R157" s="46">
        <f>IF(R136=0,Q157,R136)</f>
        <v>6581</v>
      </c>
      <c r="S157" s="46">
        <f>IF(S136=0,R157,S136)</f>
        <v>6581</v>
      </c>
      <c r="T157" s="46">
        <f>IF(T136=0,S157,T136)</f>
        <v>6581</v>
      </c>
      <c r="U157" s="46">
        <f>IF(U136=0,T157,U136)</f>
        <v>6581</v>
      </c>
      <c r="V157" s="46">
        <f>IF(V136=0,U157,V136)</f>
        <v>6581</v>
      </c>
      <c r="W157" s="46">
        <f>IF(W136=0,V157,W136)</f>
        <v>6581</v>
      </c>
      <c r="X157" s="46">
        <f>IF(X136=0,W157,X136)</f>
        <v>6581</v>
      </c>
      <c r="Y157" s="46">
        <f>IF(Y136=0,X157,Y136)</f>
        <v>6581</v>
      </c>
      <c r="Z157" s="46">
        <f>IF(Z136=0,Y157,Z136)</f>
        <v>6581</v>
      </c>
      <c r="AA157" s="46">
        <f>IF(AA136=0,Z157,AA136)</f>
        <v>6581</v>
      </c>
      <c r="AB157" s="46">
        <f>IF(AB136=0,AA157,AB136)</f>
        <v>6581</v>
      </c>
      <c r="AC157" s="46">
        <f>IF(AC136=0,AB157,AC136)</f>
        <v>6581</v>
      </c>
      <c r="AD157" s="46">
        <f>IF(AD136=0,AC157,AD136)</f>
        <v>6581</v>
      </c>
      <c r="AE157" s="46">
        <f>IF(AE136=0,AD157,AE136)</f>
        <v>6581</v>
      </c>
      <c r="AF157" s="46">
        <f>IF(AF136=0,AE157,AF136)</f>
        <v>7493</v>
      </c>
      <c r="AG157" s="46">
        <f>IF(AG136=0,AF157,AG136)</f>
        <v>7510</v>
      </c>
      <c r="AH157" s="46">
        <f>IF(AH136=0,AG157,AH136)</f>
        <v>7525</v>
      </c>
      <c r="AI157" s="46">
        <f>IF(AI136=0,AH157,AI136)</f>
        <v>7525</v>
      </c>
      <c r="AJ157" s="46">
        <f>IF(AJ136=0,AI157,AJ136)</f>
        <v>7525</v>
      </c>
    </row>
    <row r="158" spans="2:36">
      <c r="B158" s="83" t="s">
        <v>78</v>
      </c>
      <c r="C158" s="83"/>
      <c r="D158" s="84" t="s">
        <v>70</v>
      </c>
      <c r="E158" s="46">
        <f t="shared" si="32"/>
        <v>6566</v>
      </c>
      <c r="F158" s="46">
        <f>IF(F137=0,E158,F137)</f>
        <v>6566</v>
      </c>
      <c r="G158" s="46">
        <f>IF(G137=0,F158,G137)</f>
        <v>6566</v>
      </c>
      <c r="H158" s="46">
        <f>IF(H137=0,G158,H137)</f>
        <v>6566</v>
      </c>
      <c r="I158" s="46">
        <f>IF(I137=0,H158,I137)</f>
        <v>6566</v>
      </c>
      <c r="J158" s="46">
        <f>IF(J137=0,I158,J137)</f>
        <v>6566</v>
      </c>
      <c r="K158" s="46">
        <f>IF(K137=0,J158,K137)</f>
        <v>6566</v>
      </c>
      <c r="L158" s="46">
        <f>IF(L137=0,K158,L137)</f>
        <v>6566</v>
      </c>
      <c r="M158" s="46">
        <f>IF(M137=0,L158,M137)</f>
        <v>6566</v>
      </c>
      <c r="N158" s="46">
        <f>IF(N137=0,M158,N137)</f>
        <v>6566</v>
      </c>
      <c r="O158" s="46">
        <f>IF(O137=0,N158,O137)</f>
        <v>6566</v>
      </c>
      <c r="P158" s="46">
        <f>IF(P137=0,O158,P137)</f>
        <v>6566</v>
      </c>
      <c r="Q158" s="46">
        <f>IF(Q137=0,P158,Q137)</f>
        <v>6566</v>
      </c>
      <c r="R158" s="46">
        <f>IF(R137=0,Q158,R137)</f>
        <v>6566</v>
      </c>
      <c r="S158" s="46">
        <f>IF(S137=0,R158,S137)</f>
        <v>6566</v>
      </c>
      <c r="T158" s="46">
        <f>IF(T137=0,S158,T137)</f>
        <v>6566</v>
      </c>
      <c r="U158" s="46">
        <f>IF(U137=0,T158,U137)</f>
        <v>6566</v>
      </c>
      <c r="V158" s="46">
        <f>IF(V137=0,U158,V137)</f>
        <v>6566</v>
      </c>
      <c r="W158" s="46">
        <f>IF(W137=0,V158,W137)</f>
        <v>6566</v>
      </c>
      <c r="X158" s="46">
        <f>IF(X137=0,W158,X137)</f>
        <v>6566</v>
      </c>
      <c r="Y158" s="46">
        <f>IF(Y137=0,X158,Y137)</f>
        <v>6566</v>
      </c>
      <c r="Z158" s="46">
        <f>IF(Z137=0,Y158,Z137)</f>
        <v>6566</v>
      </c>
      <c r="AA158" s="46">
        <f>IF(AA137=0,Z158,AA137)</f>
        <v>6566</v>
      </c>
      <c r="AB158" s="46">
        <f>IF(AB137=0,AA158,AB137)</f>
        <v>6566</v>
      </c>
      <c r="AC158" s="46">
        <f>IF(AC137=0,AB158,AC137)</f>
        <v>6566</v>
      </c>
      <c r="AD158" s="46">
        <f>IF(AD137=0,AC158,AD137)</f>
        <v>6566</v>
      </c>
      <c r="AE158" s="46">
        <f>IF(AE137=0,AD158,AE137)</f>
        <v>6566</v>
      </c>
      <c r="AF158" s="46">
        <f>IF(AF137=0,AE158,AF137)</f>
        <v>7491</v>
      </c>
      <c r="AG158" s="46">
        <f>IF(AG137=0,AF158,AG137)</f>
        <v>7509</v>
      </c>
      <c r="AH158" s="46">
        <f>IF(AH137=0,AG158,AH137)</f>
        <v>7517</v>
      </c>
      <c r="AI158" s="46">
        <f>IF(AI137=0,AH158,AI137)</f>
        <v>7517</v>
      </c>
      <c r="AJ158" s="46">
        <f>IF(AJ137=0,AI158,AJ137)</f>
        <v>7517</v>
      </c>
    </row>
    <row r="159" spans="2:36">
      <c r="B159" s="83" t="s">
        <v>79</v>
      </c>
      <c r="C159" s="83"/>
      <c r="D159" s="84" t="s">
        <v>70</v>
      </c>
      <c r="E159" s="46">
        <f t="shared" si="32"/>
        <v>18593.14</v>
      </c>
      <c r="F159" s="46">
        <f>IF(F138=0,E159,F138)</f>
        <v>18593.14</v>
      </c>
      <c r="G159" s="46">
        <f>IF(G138=0,F159,G138)</f>
        <v>18593.14</v>
      </c>
      <c r="H159" s="46">
        <f>IF(H138=0,G159,H138)</f>
        <v>18593.14</v>
      </c>
      <c r="I159" s="46">
        <f>IF(I138=0,H159,I138)</f>
        <v>18616.12</v>
      </c>
      <c r="J159" s="46">
        <f>IF(J138=0,I159,J138)</f>
        <v>18639.560000000001</v>
      </c>
      <c r="K159" s="46">
        <f>IF(K138=0,J159,K138)</f>
        <v>18655.330000000002</v>
      </c>
      <c r="L159" s="46">
        <f>IF(L138=0,K159,L138)</f>
        <v>18655.330000000002</v>
      </c>
      <c r="M159" s="46">
        <f>IF(M138=0,L159,M138)</f>
        <v>18655.330000000002</v>
      </c>
      <c r="N159" s="46">
        <f>IF(N138=0,M159,N138)</f>
        <v>18655.330000000002</v>
      </c>
      <c r="O159" s="46">
        <f>IF(O138=0,N159,O138)</f>
        <v>18655.330000000002</v>
      </c>
      <c r="P159" s="46">
        <f>IF(P138=0,O159,P138)</f>
        <v>18678.21</v>
      </c>
      <c r="Q159" s="46">
        <f>IF(Q138=0,P159,Q138)</f>
        <v>18702.240000000002</v>
      </c>
      <c r="R159" s="46">
        <f>IF(R138=0,Q159,R138)</f>
        <v>18726.400000000001</v>
      </c>
      <c r="S159" s="46">
        <f>IF(S138=0,R159,S138)</f>
        <v>18750.240000000002</v>
      </c>
      <c r="T159" s="46">
        <f>IF(T138=0,S159,T138)</f>
        <v>18774.14</v>
      </c>
      <c r="U159" s="46">
        <f>IF(U138=0,T159,U138)</f>
        <v>18796.27</v>
      </c>
      <c r="V159" s="46">
        <f>IF(V138=0,U159,V138)</f>
        <v>18796.27</v>
      </c>
      <c r="W159" s="46">
        <f>IF(W138=0,V159,W138)</f>
        <v>18796.27</v>
      </c>
      <c r="X159" s="46">
        <f>IF(X138=0,W159,X138)</f>
        <v>18796.27</v>
      </c>
      <c r="Y159" s="46">
        <f>IF(Y138=0,X159,Y138)</f>
        <v>18796.27</v>
      </c>
      <c r="Z159" s="46">
        <f>IF(Z138=0,Y159,Z138)</f>
        <v>18796.27</v>
      </c>
      <c r="AA159" s="46">
        <f>IF(AA138=0,Z159,AA138)</f>
        <v>18796.27</v>
      </c>
      <c r="AB159" s="46">
        <f>IF(AB138=0,AA159,AB138)</f>
        <v>18796.27</v>
      </c>
      <c r="AC159" s="46">
        <f>IF(AC138=0,AB159,AC138)</f>
        <v>18796.27</v>
      </c>
      <c r="AD159" s="46">
        <f>IF(AD138=0,AC159,AD138)</f>
        <v>18796.27</v>
      </c>
      <c r="AE159" s="46">
        <f>IF(AE138=0,AD159,AE138)</f>
        <v>18796.27</v>
      </c>
      <c r="AF159" s="46">
        <f>IF(AF138=0,AE159,AF138)</f>
        <v>18819.34</v>
      </c>
      <c r="AG159" s="46">
        <f>IF(AG138=0,AF159,AG138)</f>
        <v>18842.57</v>
      </c>
      <c r="AH159" s="46">
        <f>IF(AH138=0,AG159,AH138)</f>
        <v>18866.13</v>
      </c>
      <c r="AI159" s="46">
        <f>IF(AI138=0,AH159,AI138)</f>
        <v>18866.13</v>
      </c>
      <c r="AJ159" s="46">
        <f>IF(AJ138=0,AI159,AJ138)</f>
        <v>18866.13</v>
      </c>
    </row>
    <row r="160" spans="2:36">
      <c r="B160" s="83" t="s">
        <v>80</v>
      </c>
      <c r="C160" s="83"/>
      <c r="D160" s="84" t="s">
        <v>70</v>
      </c>
      <c r="E160" s="46">
        <f t="shared" si="32"/>
        <v>0</v>
      </c>
      <c r="F160" s="46">
        <f>IF(F139=0,E160,F139)</f>
        <v>0</v>
      </c>
      <c r="G160" s="46">
        <f>IF(G139=0,F160,G139)</f>
        <v>0</v>
      </c>
      <c r="H160" s="46">
        <f>IF(H139=0,G160,H139)</f>
        <v>0</v>
      </c>
      <c r="I160" s="46">
        <f>IF(I139=0,H160,I139)</f>
        <v>0</v>
      </c>
      <c r="J160" s="46">
        <f>IF(J139=0,I160,J139)</f>
        <v>0</v>
      </c>
      <c r="K160" s="46">
        <f>IF(K139=0,J160,K139)</f>
        <v>0</v>
      </c>
      <c r="L160" s="46">
        <f>IF(L139=0,K160,L139)</f>
        <v>0</v>
      </c>
      <c r="M160" s="46">
        <f>IF(M139=0,L160,M139)</f>
        <v>0</v>
      </c>
      <c r="N160" s="46">
        <f>IF(N139=0,M160,N139)</f>
        <v>0</v>
      </c>
      <c r="O160" s="46">
        <f>IF(O139=0,N160,O139)</f>
        <v>0</v>
      </c>
      <c r="P160" s="46">
        <f>IF(P139=0,O160,P139)</f>
        <v>0</v>
      </c>
      <c r="Q160" s="46">
        <f>IF(Q139=0,P160,Q139)</f>
        <v>0</v>
      </c>
      <c r="R160" s="46">
        <f>IF(R139=0,Q160,R139)</f>
        <v>0</v>
      </c>
      <c r="S160" s="46">
        <f>IF(S139=0,R160,S139)</f>
        <v>0</v>
      </c>
      <c r="T160" s="46">
        <f>IF(T139=0,S160,T139)</f>
        <v>0</v>
      </c>
      <c r="U160" s="46">
        <f>IF(U139=0,T160,U139)</f>
        <v>0</v>
      </c>
      <c r="V160" s="46">
        <f>IF(V139=0,U160,V139)</f>
        <v>0</v>
      </c>
      <c r="W160" s="46">
        <f>IF(W139=0,V160,W139)</f>
        <v>0</v>
      </c>
      <c r="X160" s="46">
        <f>IF(X139=0,W160,X139)</f>
        <v>0</v>
      </c>
      <c r="Y160" s="46">
        <f>IF(Y139=0,X160,Y139)</f>
        <v>0</v>
      </c>
      <c r="Z160" s="46">
        <f>IF(Z139=0,Y160,Z139)</f>
        <v>0</v>
      </c>
      <c r="AA160" s="46">
        <f>IF(AA139=0,Z160,AA139)</f>
        <v>0</v>
      </c>
      <c r="AB160" s="46">
        <f>IF(AB139=0,AA160,AB139)</f>
        <v>0</v>
      </c>
      <c r="AC160" s="46">
        <f>IF(AC139=0,AB160,AC139)</f>
        <v>0</v>
      </c>
      <c r="AD160" s="46">
        <f>IF(AD139=0,AC160,AD139)</f>
        <v>0</v>
      </c>
      <c r="AE160" s="46">
        <f>IF(AE139=0,AD160,AE139)</f>
        <v>0</v>
      </c>
      <c r="AF160" s="46">
        <f>IF(AF139=0,AE160,AF139)</f>
        <v>0</v>
      </c>
      <c r="AG160" s="46">
        <f>IF(AG139=0,AF160,AG139)</f>
        <v>0</v>
      </c>
      <c r="AH160" s="46">
        <f>IF(AH139=0,AG160,AH139)</f>
        <v>0</v>
      </c>
      <c r="AI160" s="46">
        <f>IF(AI139=0,AH160,AI139)</f>
        <v>0</v>
      </c>
      <c r="AJ160" s="46">
        <f>IF(AJ139=0,AI160,AJ139)</f>
        <v>0</v>
      </c>
    </row>
    <row r="161" spans="2:39">
      <c r="B161" s="83" t="s">
        <v>81</v>
      </c>
      <c r="C161" s="83"/>
      <c r="D161" s="84" t="s">
        <v>70</v>
      </c>
      <c r="E161" s="46">
        <f t="shared" si="32"/>
        <v>0</v>
      </c>
      <c r="F161" s="46">
        <f>IF(F140=0,E161,F140)</f>
        <v>0</v>
      </c>
      <c r="G161" s="46">
        <f>IF(G140=0,F161,G140)</f>
        <v>0</v>
      </c>
      <c r="H161" s="46">
        <f>IF(H140=0,G161,H140)</f>
        <v>0</v>
      </c>
      <c r="I161" s="46">
        <f>IF(I140=0,H161,I140)</f>
        <v>0</v>
      </c>
      <c r="J161" s="46">
        <f>IF(J140=0,I161,J140)</f>
        <v>0</v>
      </c>
      <c r="K161" s="46">
        <f>IF(K140=0,J161,K140)</f>
        <v>0</v>
      </c>
      <c r="L161" s="46">
        <f>IF(L140=0,K161,L140)</f>
        <v>0</v>
      </c>
      <c r="M161" s="46">
        <f>IF(M140=0,L161,M140)</f>
        <v>0</v>
      </c>
      <c r="N161" s="46">
        <f>IF(N140=0,M161,N140)</f>
        <v>0</v>
      </c>
      <c r="O161" s="46">
        <f>IF(O140=0,N161,O140)</f>
        <v>0</v>
      </c>
      <c r="P161" s="46">
        <f>IF(P140=0,O161,P140)</f>
        <v>0</v>
      </c>
      <c r="Q161" s="46">
        <f>IF(Q140=0,P161,Q140)</f>
        <v>0</v>
      </c>
      <c r="R161" s="46">
        <f>IF(R140=0,Q161,R140)</f>
        <v>0</v>
      </c>
      <c r="S161" s="46">
        <f>IF(S140=0,R161,S140)</f>
        <v>0</v>
      </c>
      <c r="T161" s="46">
        <f>IF(T140=0,S161,T140)</f>
        <v>0</v>
      </c>
      <c r="U161" s="46">
        <f>IF(U140=0,T161,U140)</f>
        <v>0</v>
      </c>
      <c r="V161" s="46">
        <f>IF(V140=0,U161,V140)</f>
        <v>0</v>
      </c>
      <c r="W161" s="46">
        <f>IF(W140=0,V161,W140)</f>
        <v>0</v>
      </c>
      <c r="X161" s="46">
        <f>IF(X140=0,W161,X140)</f>
        <v>0</v>
      </c>
      <c r="Y161" s="46">
        <f>IF(Y140=0,X161,Y140)</f>
        <v>0</v>
      </c>
      <c r="Z161" s="46">
        <f>IF(Z140=0,Y161,Z140)</f>
        <v>0</v>
      </c>
      <c r="AA161" s="46">
        <f>IF(AA140=0,Z161,AA140)</f>
        <v>0</v>
      </c>
      <c r="AB161" s="46">
        <f>IF(AB140=0,AA161,AB140)</f>
        <v>0</v>
      </c>
      <c r="AC161" s="46">
        <f>IF(AC140=0,AB161,AC140)</f>
        <v>0</v>
      </c>
      <c r="AD161" s="46">
        <f>IF(AD140=0,AC161,AD140)</f>
        <v>0</v>
      </c>
      <c r="AE161" s="46">
        <f>IF(AE140=0,AD161,AE140)</f>
        <v>0</v>
      </c>
      <c r="AF161" s="46">
        <f>IF(AF140=0,AE161,AF140)</f>
        <v>0</v>
      </c>
      <c r="AG161" s="46">
        <f>IF(AG140=0,AF161,AG140)</f>
        <v>0</v>
      </c>
      <c r="AH161" s="46">
        <f>IF(AH140=0,AG161,AH140)</f>
        <v>0</v>
      </c>
      <c r="AI161" s="46">
        <f>IF(AI140=0,AH161,AI140)</f>
        <v>0</v>
      </c>
      <c r="AJ161" s="46">
        <f>IF(AJ140=0,AI161,AJ140)</f>
        <v>0</v>
      </c>
    </row>
    <row r="162" spans="2:39">
      <c r="B162" s="83" t="s">
        <v>82</v>
      </c>
      <c r="C162" s="83"/>
      <c r="D162" s="84" t="s">
        <v>70</v>
      </c>
      <c r="E162" s="46">
        <f t="shared" si="32"/>
        <v>19323.47</v>
      </c>
      <c r="F162" s="46">
        <f>IF(F141=0,E162,F141)</f>
        <v>19323.47</v>
      </c>
      <c r="G162" s="46">
        <f>IF(G141=0,F162,G141)</f>
        <v>19323.47</v>
      </c>
      <c r="H162" s="46">
        <f>IF(H141=0,G162,H141)</f>
        <v>19323.47</v>
      </c>
      <c r="I162" s="46">
        <f>IF(I141=0,H162,I141)</f>
        <v>19347.07</v>
      </c>
      <c r="J162" s="46">
        <f>IF(J141=0,I162,J141)</f>
        <v>19370.509999999998</v>
      </c>
      <c r="K162" s="46">
        <f>IF(K141=0,J162,K141)</f>
        <v>19388.04</v>
      </c>
      <c r="L162" s="46">
        <f>IF(L141=0,K162,L141)</f>
        <v>19388.04</v>
      </c>
      <c r="M162" s="46">
        <f>IF(M141=0,L162,M141)</f>
        <v>19388.04</v>
      </c>
      <c r="N162" s="46">
        <f>IF(N141=0,M162,N141)</f>
        <v>19388.04</v>
      </c>
      <c r="O162" s="46">
        <f>IF(O141=0,N162,O141)</f>
        <v>19388.04</v>
      </c>
      <c r="P162" s="46">
        <f>IF(P141=0,O162,P141)</f>
        <v>19411.080000000002</v>
      </c>
      <c r="Q162" s="46">
        <f>IF(Q141=0,P162,Q141)</f>
        <v>19435.11</v>
      </c>
      <c r="R162" s="46">
        <f>IF(R141=0,Q162,R141)</f>
        <v>19459.27</v>
      </c>
      <c r="S162" s="46">
        <f>IF(S141=0,R162,S141)</f>
        <v>19483.11</v>
      </c>
      <c r="T162" s="46">
        <f>IF(T141=0,S162,T141)</f>
        <v>19507.02</v>
      </c>
      <c r="U162" s="46">
        <f>IF(U141=0,T162,U141)</f>
        <v>19523.27</v>
      </c>
      <c r="V162" s="46">
        <f>IF(V141=0,U162,V141)</f>
        <v>19523.27</v>
      </c>
      <c r="W162" s="46">
        <f>IF(W141=0,V162,W141)</f>
        <v>19523.27</v>
      </c>
      <c r="X162" s="46">
        <f>IF(X141=0,W162,X141)</f>
        <v>19523.27</v>
      </c>
      <c r="Y162" s="46">
        <f>IF(Y141=0,X162,Y141)</f>
        <v>19523.27</v>
      </c>
      <c r="Z162" s="46">
        <f>IF(Z141=0,Y162,Z141)</f>
        <v>19523.27</v>
      </c>
      <c r="AA162" s="46">
        <f>IF(AA141=0,Z162,AA141)</f>
        <v>19523.27</v>
      </c>
      <c r="AB162" s="46">
        <f>IF(AB141=0,AA162,AB141)</f>
        <v>19523.27</v>
      </c>
      <c r="AC162" s="46">
        <f>IF(AC141=0,AB162,AC141)</f>
        <v>19523.27</v>
      </c>
      <c r="AD162" s="46">
        <f>IF(AD141=0,AC162,AD141)</f>
        <v>19523.27</v>
      </c>
      <c r="AE162" s="46">
        <f>IF(AE141=0,AD162,AE141)</f>
        <v>19523.27</v>
      </c>
      <c r="AF162" s="46">
        <f>IF(AF141=0,AE162,AF141)</f>
        <v>19546.53</v>
      </c>
      <c r="AG162" s="46">
        <f>IF(AG141=0,AF162,AG141)</f>
        <v>19570.150000000001</v>
      </c>
      <c r="AH162" s="46">
        <f>IF(AH141=0,AG162,AH141)</f>
        <v>19594.52</v>
      </c>
      <c r="AI162" s="46">
        <f>IF(AI141=0,AH162,AI141)</f>
        <v>19594.52</v>
      </c>
      <c r="AJ162" s="46">
        <f>IF(AJ141=0,AI162,AJ141)</f>
        <v>19594.52</v>
      </c>
    </row>
    <row r="163" spans="2:39">
      <c r="B163" s="83" t="s">
        <v>83</v>
      </c>
      <c r="C163" s="83"/>
      <c r="D163" s="84" t="s">
        <v>70</v>
      </c>
      <c r="E163" s="46">
        <f t="shared" si="32"/>
        <v>0</v>
      </c>
      <c r="F163" s="46">
        <f>IF(F142=0,E163,F142)</f>
        <v>0</v>
      </c>
      <c r="G163" s="46">
        <f>IF(G142=0,F163,G142)</f>
        <v>0</v>
      </c>
      <c r="H163" s="46">
        <f>IF(H142=0,G163,H142)</f>
        <v>0</v>
      </c>
      <c r="I163" s="46">
        <f>IF(I142=0,H163,I142)</f>
        <v>0</v>
      </c>
      <c r="J163" s="46">
        <f>IF(J142=0,I163,J142)</f>
        <v>0</v>
      </c>
      <c r="K163" s="46">
        <f>IF(K142=0,J163,K142)</f>
        <v>0</v>
      </c>
      <c r="L163" s="46">
        <f>IF(L142=0,K163,L142)</f>
        <v>0</v>
      </c>
      <c r="M163" s="46">
        <f>IF(M142=0,L163,M142)</f>
        <v>0</v>
      </c>
      <c r="N163" s="46">
        <f>IF(N142=0,M163,N142)</f>
        <v>0</v>
      </c>
      <c r="O163" s="46">
        <f>IF(O142=0,N163,O142)</f>
        <v>0</v>
      </c>
      <c r="P163" s="46">
        <f>IF(P142=0,O163,P142)</f>
        <v>0</v>
      </c>
      <c r="Q163" s="46">
        <f>IF(Q142=0,P163,Q142)</f>
        <v>0</v>
      </c>
      <c r="R163" s="46">
        <f>IF(R142=0,Q163,R142)</f>
        <v>0</v>
      </c>
      <c r="S163" s="46">
        <f>IF(S142=0,R163,S142)</f>
        <v>0</v>
      </c>
      <c r="T163" s="46">
        <f>IF(T142=0,S163,T142)</f>
        <v>0</v>
      </c>
      <c r="U163" s="46">
        <f>IF(U142=0,T163,U142)</f>
        <v>0</v>
      </c>
      <c r="V163" s="46">
        <f>IF(V142=0,U163,V142)</f>
        <v>0</v>
      </c>
      <c r="W163" s="46">
        <f>IF(W142=0,V163,W142)</f>
        <v>0</v>
      </c>
      <c r="X163" s="46">
        <f>IF(X142=0,W163,X142)</f>
        <v>0</v>
      </c>
      <c r="Y163" s="46">
        <f>IF(Y142=0,X163,Y142)</f>
        <v>0</v>
      </c>
      <c r="Z163" s="46">
        <f>IF(Z142=0,Y163,Z142)</f>
        <v>0</v>
      </c>
      <c r="AA163" s="46">
        <f>IF(AA142=0,Z163,AA142)</f>
        <v>0</v>
      </c>
      <c r="AB163" s="46">
        <f>IF(AB142=0,AA163,AB142)</f>
        <v>0</v>
      </c>
      <c r="AC163" s="46">
        <f>IF(AC142=0,AB163,AC142)</f>
        <v>0</v>
      </c>
      <c r="AD163" s="46">
        <f>IF(AD142=0,AC163,AD142)</f>
        <v>0</v>
      </c>
      <c r="AE163" s="46">
        <f>IF(AE142=0,AD163,AE142)</f>
        <v>0</v>
      </c>
      <c r="AF163" s="46">
        <f>IF(AF142=0,AE163,AF142)</f>
        <v>0</v>
      </c>
      <c r="AG163" s="46">
        <f>IF(AG142=0,AF163,AG142)</f>
        <v>0</v>
      </c>
      <c r="AH163" s="46">
        <f>IF(AH142=0,AG163,AH142)</f>
        <v>0</v>
      </c>
      <c r="AI163" s="46">
        <f>IF(AI142=0,AH163,AI142)</f>
        <v>0</v>
      </c>
      <c r="AJ163" s="46">
        <f>IF(AJ142=0,AI163,AJ142)</f>
        <v>0</v>
      </c>
    </row>
    <row r="164" spans="2:39">
      <c r="B164" s="83" t="s">
        <v>104</v>
      </c>
      <c r="C164" s="83"/>
      <c r="D164" s="84" t="s">
        <v>70</v>
      </c>
      <c r="E164" s="46">
        <f t="shared" si="32"/>
        <v>0</v>
      </c>
      <c r="F164" s="46">
        <f>IF(F143=0,E164,F143)</f>
        <v>0</v>
      </c>
      <c r="G164" s="46">
        <f>IF(G143=0,F164,G143)</f>
        <v>0</v>
      </c>
      <c r="H164" s="46">
        <f>IF(H143=0,G164,H143)</f>
        <v>0</v>
      </c>
      <c r="I164" s="46">
        <f>IF(I143=0,H164,I143)</f>
        <v>0</v>
      </c>
      <c r="J164" s="46">
        <f>IF(J143=0,I164,J143)</f>
        <v>0</v>
      </c>
      <c r="K164" s="46">
        <f>IF(K143=0,J164,K143)</f>
        <v>0</v>
      </c>
      <c r="L164" s="46">
        <f>IF(L143=0,K164,L143)</f>
        <v>0</v>
      </c>
      <c r="M164" s="46">
        <f>IF(M143=0,L164,M143)</f>
        <v>0</v>
      </c>
      <c r="N164" s="46">
        <f>IF(N143=0,M164,N143)</f>
        <v>0</v>
      </c>
      <c r="O164" s="46">
        <f>IF(O143=0,N164,O143)</f>
        <v>0</v>
      </c>
      <c r="P164" s="46">
        <f>IF(P143=0,O164,P143)</f>
        <v>0</v>
      </c>
      <c r="Q164" s="46">
        <f>IF(Q143=0,P164,Q143)</f>
        <v>0</v>
      </c>
      <c r="R164" s="46">
        <f>IF(R143=0,Q164,R143)</f>
        <v>0</v>
      </c>
      <c r="S164" s="46">
        <f>IF(S143=0,R164,S143)</f>
        <v>0</v>
      </c>
      <c r="T164" s="46">
        <f>IF(T143=0,S164,T143)</f>
        <v>0</v>
      </c>
      <c r="U164" s="46">
        <f>IF(U143=0,T164,U143)</f>
        <v>0</v>
      </c>
      <c r="V164" s="46">
        <f>IF(V143=0,U164,V143)</f>
        <v>0</v>
      </c>
      <c r="W164" s="46">
        <f>IF(W143=0,V164,W143)</f>
        <v>0</v>
      </c>
      <c r="X164" s="46">
        <f>IF(X143=0,W164,X143)</f>
        <v>0</v>
      </c>
      <c r="Y164" s="46">
        <f>IF(Y143=0,X164,Y143)</f>
        <v>0</v>
      </c>
      <c r="Z164" s="46">
        <f>IF(Z143=0,Y164,Z143)</f>
        <v>0</v>
      </c>
      <c r="AA164" s="46">
        <f>IF(AA143=0,Z164,AA143)</f>
        <v>0</v>
      </c>
      <c r="AB164" s="46">
        <f>IF(AB143=0,AA164,AB143)</f>
        <v>0</v>
      </c>
      <c r="AC164" s="46">
        <f>IF(AC143=0,AB164,AC143)</f>
        <v>0</v>
      </c>
      <c r="AD164" s="46">
        <f>IF(AD143=0,AC164,AD143)</f>
        <v>0</v>
      </c>
      <c r="AE164" s="46">
        <f>IF(AE143=0,AD164,AE143)</f>
        <v>0</v>
      </c>
      <c r="AF164" s="46">
        <f>IF(AF143=0,AE164,AF143)</f>
        <v>0</v>
      </c>
      <c r="AG164" s="46">
        <f>IF(AG143=0,AF164,AG143)</f>
        <v>0</v>
      </c>
      <c r="AH164" s="46">
        <f>IF(AH143=0,AG164,AH143)</f>
        <v>0</v>
      </c>
      <c r="AI164" s="46">
        <f>IF(AI143=0,AH164,AI143)</f>
        <v>0</v>
      </c>
      <c r="AJ164" s="46">
        <f>IF(AJ143=0,AI164,AJ143)</f>
        <v>0</v>
      </c>
    </row>
    <row r="165" spans="2:39">
      <c r="B165" s="83" t="s">
        <v>105</v>
      </c>
      <c r="C165" s="83"/>
      <c r="D165" s="84" t="s">
        <v>70</v>
      </c>
      <c r="E165" s="46">
        <f t="shared" si="32"/>
        <v>128.44999999999999</v>
      </c>
      <c r="F165" s="46">
        <f>IF(F144=0,E165,F144)</f>
        <v>128.44999999999999</v>
      </c>
      <c r="G165" s="46">
        <f>IF(G144=0,F165,G144)</f>
        <v>128.44999999999999</v>
      </c>
      <c r="H165" s="46">
        <f>IF(H144=0,G165,H144)</f>
        <v>128.44999999999999</v>
      </c>
      <c r="I165" s="46">
        <f>IF(I144=0,H165,I144)</f>
        <v>128.44999999999999</v>
      </c>
      <c r="J165" s="46">
        <f>IF(J144=0,I165,J144)</f>
        <v>128.52000000000001</v>
      </c>
      <c r="K165" s="46">
        <f>IF(K144=0,J165,K144)</f>
        <v>128.66999999999999</v>
      </c>
      <c r="L165" s="46">
        <f>IF(L144=0,K165,L144)</f>
        <v>128.66999999999999</v>
      </c>
      <c r="M165" s="46">
        <f>IF(M144=0,L165,M144)</f>
        <v>128.66999999999999</v>
      </c>
      <c r="N165" s="46">
        <f>IF(N144=0,M165,N144)</f>
        <v>128.66999999999999</v>
      </c>
      <c r="O165" s="46">
        <f>IF(O144=0,N165,O144)</f>
        <v>128.66999999999999</v>
      </c>
      <c r="P165" s="46">
        <f>IF(P144=0,O165,P144)</f>
        <v>128.66999999999999</v>
      </c>
      <c r="Q165" s="46">
        <f>IF(Q144=0,P165,Q144)</f>
        <v>128.66999999999999</v>
      </c>
      <c r="R165" s="46">
        <f>IF(R144=0,Q165,R144)</f>
        <v>128.66999999999999</v>
      </c>
      <c r="S165" s="46">
        <f>IF(S144=0,R165,S144)</f>
        <v>128.66999999999999</v>
      </c>
      <c r="T165" s="46">
        <f>IF(T144=0,S165,T144)</f>
        <v>129.1</v>
      </c>
      <c r="U165" s="46">
        <f>IF(U144=0,T165,U144)</f>
        <v>129.1</v>
      </c>
      <c r="V165" s="46">
        <f>IF(V144=0,U165,V144)</f>
        <v>129.1</v>
      </c>
      <c r="W165" s="46">
        <f>IF(W144=0,V165,W144)</f>
        <v>129.1</v>
      </c>
      <c r="X165" s="46">
        <f>IF(X144=0,W165,X144)</f>
        <v>129.1</v>
      </c>
      <c r="Y165" s="46">
        <f>IF(Y144=0,X165,Y144)</f>
        <v>129.1</v>
      </c>
      <c r="Z165" s="46">
        <f>IF(Z144=0,Y165,Z144)</f>
        <v>129.1</v>
      </c>
      <c r="AA165" s="46">
        <f>IF(AA144=0,Z165,AA144)</f>
        <v>129.1</v>
      </c>
      <c r="AB165" s="46">
        <f>IF(AB144=0,AA165,AB144)</f>
        <v>129.1</v>
      </c>
      <c r="AC165" s="46">
        <f>IF(AC144=0,AB165,AC144)</f>
        <v>129.1</v>
      </c>
      <c r="AD165" s="46">
        <f>IF(AD144=0,AC165,AD144)</f>
        <v>129.1</v>
      </c>
      <c r="AE165" s="46">
        <f>IF(AE144=0,AD165,AE144)</f>
        <v>129.1</v>
      </c>
      <c r="AF165" s="46">
        <f>IF(AF144=0,AE165,AF144)</f>
        <v>129.1</v>
      </c>
      <c r="AG165" s="46">
        <f>IF(AG144=0,AF165,AG144)</f>
        <v>129.1</v>
      </c>
      <c r="AH165" s="46">
        <f>IF(AH144=0,AG165,AH144)</f>
        <v>129.1</v>
      </c>
      <c r="AI165" s="46">
        <f>IF(AI144=0,AH165,AI144)</f>
        <v>129.1</v>
      </c>
      <c r="AJ165" s="46">
        <f>IF(AJ144=0,AI165,AJ144)</f>
        <v>129.1</v>
      </c>
    </row>
    <row r="166" spans="2:39">
      <c r="B166" s="83" t="s">
        <v>106</v>
      </c>
      <c r="C166" s="83"/>
      <c r="D166" s="84" t="s">
        <v>70</v>
      </c>
      <c r="E166" s="46">
        <f t="shared" si="32"/>
        <v>140.1</v>
      </c>
      <c r="F166" s="46">
        <f>IF(F145=0,E166,F145)</f>
        <v>140.1</v>
      </c>
      <c r="G166" s="46">
        <f>IF(G145=0,F166,G145)</f>
        <v>140.1</v>
      </c>
      <c r="H166" s="46">
        <f>IF(H145=0,G166,H145)</f>
        <v>140.1</v>
      </c>
      <c r="I166" s="46">
        <f>IF(I145=0,H166,I145)</f>
        <v>140.1</v>
      </c>
      <c r="J166" s="46">
        <f>IF(J145=0,I166,J145)</f>
        <v>140.1</v>
      </c>
      <c r="K166" s="46">
        <f>IF(K145=0,J166,K145)</f>
        <v>140.30000000000001</v>
      </c>
      <c r="L166" s="46">
        <f>IF(L145=0,K166,L145)</f>
        <v>140.30000000000001</v>
      </c>
      <c r="M166" s="46">
        <f>IF(M145=0,L166,M145)</f>
        <v>140.30000000000001</v>
      </c>
      <c r="N166" s="46">
        <f>IF(N145=0,M166,N145)</f>
        <v>140.30000000000001</v>
      </c>
      <c r="O166" s="46">
        <f>IF(O145=0,N166,O145)</f>
        <v>140.30000000000001</v>
      </c>
      <c r="P166" s="46">
        <f>IF(P145=0,O166,P145)</f>
        <v>140.30000000000001</v>
      </c>
      <c r="Q166" s="46">
        <f>IF(Q145=0,P166,Q145)</f>
        <v>140.30000000000001</v>
      </c>
      <c r="R166" s="46">
        <f>IF(R145=0,Q166,R145)</f>
        <v>140.30000000000001</v>
      </c>
      <c r="S166" s="46">
        <f>IF(S145=0,R166,S145)</f>
        <v>140.30000000000001</v>
      </c>
      <c r="T166" s="46">
        <f>IF(T145=0,S166,T145)</f>
        <v>140.80000000000001</v>
      </c>
      <c r="U166" s="46">
        <f>IF(U145=0,T166,U145)</f>
        <v>140.80000000000001</v>
      </c>
      <c r="V166" s="46">
        <f>IF(V145=0,U166,V145)</f>
        <v>140.80000000000001</v>
      </c>
      <c r="W166" s="46">
        <f>IF(W145=0,V166,W145)</f>
        <v>140.80000000000001</v>
      </c>
      <c r="X166" s="46">
        <f>IF(X145=0,W166,X145)</f>
        <v>140.80000000000001</v>
      </c>
      <c r="Y166" s="46">
        <f>IF(Y145=0,X166,Y145)</f>
        <v>140.80000000000001</v>
      </c>
      <c r="Z166" s="46">
        <f>IF(Z145=0,Y166,Z145)</f>
        <v>140.80000000000001</v>
      </c>
      <c r="AA166" s="46">
        <f>IF(AA145=0,Z166,AA145)</f>
        <v>140.80000000000001</v>
      </c>
      <c r="AB166" s="46">
        <f>IF(AB145=0,AA166,AB145)</f>
        <v>140.80000000000001</v>
      </c>
      <c r="AC166" s="46">
        <f>IF(AC145=0,AB166,AC145)</f>
        <v>140.80000000000001</v>
      </c>
      <c r="AD166" s="46">
        <f>IF(AD145=0,AC166,AD145)</f>
        <v>140.80000000000001</v>
      </c>
      <c r="AE166" s="46">
        <f>IF(AE145=0,AD166,AE145)</f>
        <v>140.80000000000001</v>
      </c>
      <c r="AF166" s="46">
        <f>IF(AF145=0,AE166,AF145)</f>
        <v>140.80000000000001</v>
      </c>
      <c r="AG166" s="46">
        <f>IF(AG145=0,AF166,AG145)</f>
        <v>140.80000000000001</v>
      </c>
      <c r="AH166" s="46">
        <f>IF(AH145=0,AG166,AH145)</f>
        <v>140.80000000000001</v>
      </c>
      <c r="AI166" s="46">
        <f>IF(AI145=0,AH166,AI145)</f>
        <v>140.80000000000001</v>
      </c>
      <c r="AJ166" s="46">
        <f>IF(AJ145=0,AI166,AJ145)</f>
        <v>140.80000000000001</v>
      </c>
    </row>
    <row r="167" spans="2:39"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2:39"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2:39">
      <c r="B169" s="101" t="s">
        <v>85</v>
      </c>
      <c r="C169" s="99"/>
      <c r="D169" s="103"/>
      <c r="E169" s="99">
        <v>31</v>
      </c>
      <c r="F169" s="99">
        <v>1</v>
      </c>
      <c r="G169" s="99">
        <v>2</v>
      </c>
      <c r="H169" s="99">
        <v>3</v>
      </c>
      <c r="I169" s="99">
        <v>4</v>
      </c>
      <c r="J169" s="99">
        <v>5</v>
      </c>
      <c r="K169" s="99">
        <v>6</v>
      </c>
      <c r="L169" s="99">
        <v>7</v>
      </c>
      <c r="M169" s="99">
        <v>8</v>
      </c>
      <c r="N169" s="99">
        <v>9</v>
      </c>
      <c r="O169" s="99">
        <v>10</v>
      </c>
      <c r="P169" s="99">
        <v>11</v>
      </c>
      <c r="Q169" s="99">
        <v>12</v>
      </c>
      <c r="R169" s="99">
        <v>13</v>
      </c>
      <c r="S169" s="99">
        <v>14</v>
      </c>
      <c r="T169" s="99">
        <v>15</v>
      </c>
      <c r="U169" s="99">
        <v>16</v>
      </c>
      <c r="V169" s="99">
        <v>17</v>
      </c>
      <c r="W169" s="99">
        <v>18</v>
      </c>
      <c r="X169" s="99">
        <v>19</v>
      </c>
      <c r="Y169" s="99">
        <v>20</v>
      </c>
      <c r="Z169" s="99">
        <v>21</v>
      </c>
      <c r="AA169" s="99">
        <v>22</v>
      </c>
      <c r="AB169" s="99">
        <v>23</v>
      </c>
      <c r="AC169" s="99">
        <v>24</v>
      </c>
      <c r="AD169" s="99">
        <v>25</v>
      </c>
      <c r="AE169" s="99">
        <v>26</v>
      </c>
      <c r="AF169" s="99">
        <v>27</v>
      </c>
      <c r="AG169" s="99">
        <v>28</v>
      </c>
      <c r="AH169" s="99">
        <v>29</v>
      </c>
      <c r="AI169" s="99">
        <v>30</v>
      </c>
      <c r="AJ169" s="99">
        <v>31</v>
      </c>
      <c r="AK169" s="100" t="s">
        <v>87</v>
      </c>
      <c r="AL169" s="97" t="s">
        <v>86</v>
      </c>
      <c r="AM169" s="104" t="s">
        <v>91</v>
      </c>
    </row>
    <row r="170" spans="2:39">
      <c r="B170" s="102"/>
      <c r="C170" s="98"/>
      <c r="D170" s="103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</row>
    <row r="171" spans="2:39">
      <c r="B171" s="83" t="s">
        <v>69</v>
      </c>
      <c r="C171" s="83"/>
      <c r="D171" s="84" t="s">
        <v>70</v>
      </c>
      <c r="E171" s="46"/>
      <c r="F171" s="46">
        <f t="shared" ref="F171:AJ179" si="33">F150-E150</f>
        <v>0</v>
      </c>
      <c r="G171" s="46">
        <f t="shared" si="33"/>
        <v>0</v>
      </c>
      <c r="H171" s="46">
        <f t="shared" si="33"/>
        <v>0</v>
      </c>
      <c r="I171" s="46">
        <f t="shared" si="33"/>
        <v>0</v>
      </c>
      <c r="J171" s="46">
        <f t="shared" si="33"/>
        <v>15</v>
      </c>
      <c r="K171" s="46">
        <f t="shared" si="33"/>
        <v>6.2199999999993452</v>
      </c>
      <c r="L171" s="46">
        <f t="shared" si="33"/>
        <v>0</v>
      </c>
      <c r="M171" s="46">
        <f t="shared" si="33"/>
        <v>0</v>
      </c>
      <c r="N171" s="46">
        <f t="shared" si="33"/>
        <v>0</v>
      </c>
      <c r="O171" s="46">
        <f t="shared" si="33"/>
        <v>0</v>
      </c>
      <c r="P171" s="46">
        <f t="shared" si="33"/>
        <v>0</v>
      </c>
      <c r="Q171" s="46">
        <f t="shared" si="33"/>
        <v>0</v>
      </c>
      <c r="R171" s="46">
        <f t="shared" si="33"/>
        <v>0</v>
      </c>
      <c r="S171" s="46">
        <f t="shared" si="33"/>
        <v>1.5900000000001455</v>
      </c>
      <c r="T171" s="46">
        <f t="shared" si="33"/>
        <v>0</v>
      </c>
      <c r="U171" s="46">
        <f t="shared" si="33"/>
        <v>0</v>
      </c>
      <c r="V171" s="46">
        <f t="shared" si="33"/>
        <v>0</v>
      </c>
      <c r="W171" s="46">
        <f t="shared" si="33"/>
        <v>0</v>
      </c>
      <c r="X171" s="46">
        <f t="shared" si="33"/>
        <v>0</v>
      </c>
      <c r="Y171" s="46">
        <f t="shared" si="33"/>
        <v>0</v>
      </c>
      <c r="Z171" s="46">
        <f t="shared" si="33"/>
        <v>0</v>
      </c>
      <c r="AA171" s="46">
        <f t="shared" si="33"/>
        <v>0</v>
      </c>
      <c r="AB171" s="46">
        <f t="shared" si="33"/>
        <v>0</v>
      </c>
      <c r="AC171" s="46">
        <f t="shared" si="33"/>
        <v>0</v>
      </c>
      <c r="AD171" s="46">
        <f t="shared" si="33"/>
        <v>0</v>
      </c>
      <c r="AE171" s="46">
        <f t="shared" si="33"/>
        <v>0</v>
      </c>
      <c r="AF171" s="46">
        <f t="shared" si="33"/>
        <v>13.670000000000073</v>
      </c>
      <c r="AG171" s="46">
        <f t="shared" si="33"/>
        <v>0</v>
      </c>
      <c r="AH171" s="46">
        <f t="shared" si="33"/>
        <v>0</v>
      </c>
      <c r="AI171" s="46">
        <f t="shared" si="33"/>
        <v>0</v>
      </c>
      <c r="AJ171" s="46">
        <f t="shared" si="33"/>
        <v>0</v>
      </c>
      <c r="AK171" s="46">
        <f>SUM(F171:T171)</f>
        <v>22.809999999999491</v>
      </c>
      <c r="AL171" s="46">
        <f>SUM(U171:AJ171)</f>
        <v>13.670000000000073</v>
      </c>
      <c r="AM171" s="46">
        <f>SUM(AK171:AL171)</f>
        <v>36.479999999999563</v>
      </c>
    </row>
    <row r="172" spans="2:39">
      <c r="B172" s="83" t="s">
        <v>71</v>
      </c>
      <c r="C172" s="83"/>
      <c r="D172" s="84" t="s">
        <v>70</v>
      </c>
      <c r="E172" s="46"/>
      <c r="F172" s="46">
        <f t="shared" si="33"/>
        <v>0</v>
      </c>
      <c r="G172" s="46">
        <f t="shared" si="33"/>
        <v>0</v>
      </c>
      <c r="H172" s="46">
        <f t="shared" si="33"/>
        <v>0</v>
      </c>
      <c r="I172" s="46">
        <f t="shared" si="33"/>
        <v>23.639999999999418</v>
      </c>
      <c r="J172" s="46">
        <f t="shared" si="33"/>
        <v>10.569999999999709</v>
      </c>
      <c r="K172" s="46">
        <f t="shared" si="33"/>
        <v>10.270000000000437</v>
      </c>
      <c r="L172" s="46">
        <f t="shared" si="33"/>
        <v>0</v>
      </c>
      <c r="M172" s="46">
        <f t="shared" si="33"/>
        <v>0</v>
      </c>
      <c r="N172" s="46">
        <f t="shared" si="33"/>
        <v>0</v>
      </c>
      <c r="O172" s="46">
        <f t="shared" si="33"/>
        <v>0</v>
      </c>
      <c r="P172" s="46">
        <f t="shared" si="33"/>
        <v>23.459999999999127</v>
      </c>
      <c r="Q172" s="46">
        <f t="shared" si="33"/>
        <v>24.06000000000131</v>
      </c>
      <c r="R172" s="46">
        <f t="shared" si="33"/>
        <v>24.119999999998981</v>
      </c>
      <c r="S172" s="46">
        <f t="shared" si="33"/>
        <v>23.870000000002619</v>
      </c>
      <c r="T172" s="46">
        <f t="shared" si="33"/>
        <v>8.680000000000291</v>
      </c>
      <c r="U172" s="46">
        <f t="shared" si="33"/>
        <v>12.559999999997672</v>
      </c>
      <c r="V172" s="46">
        <f t="shared" si="33"/>
        <v>0</v>
      </c>
      <c r="W172" s="46">
        <f t="shared" si="33"/>
        <v>0</v>
      </c>
      <c r="X172" s="46">
        <f t="shared" si="33"/>
        <v>0</v>
      </c>
      <c r="Y172" s="46">
        <f t="shared" si="33"/>
        <v>0</v>
      </c>
      <c r="Z172" s="46">
        <f t="shared" si="33"/>
        <v>0</v>
      </c>
      <c r="AA172" s="46">
        <f t="shared" si="33"/>
        <v>0</v>
      </c>
      <c r="AB172" s="46">
        <f t="shared" si="33"/>
        <v>0</v>
      </c>
      <c r="AC172" s="46">
        <f t="shared" si="33"/>
        <v>0</v>
      </c>
      <c r="AD172" s="46">
        <f t="shared" si="33"/>
        <v>0</v>
      </c>
      <c r="AE172" s="46">
        <f t="shared" si="33"/>
        <v>0</v>
      </c>
      <c r="AF172" s="46">
        <f t="shared" si="33"/>
        <v>13.619999999998981</v>
      </c>
      <c r="AG172" s="46">
        <f t="shared" si="33"/>
        <v>23.409999999999854</v>
      </c>
      <c r="AH172" s="46">
        <f t="shared" si="33"/>
        <v>24.130000000001019</v>
      </c>
      <c r="AI172" s="46">
        <f t="shared" si="33"/>
        <v>0</v>
      </c>
      <c r="AJ172" s="46">
        <f t="shared" si="33"/>
        <v>0</v>
      </c>
      <c r="AK172" s="46">
        <f t="shared" ref="AK172:AK184" si="34">SUM(F172:T172)</f>
        <v>148.67000000000189</v>
      </c>
      <c r="AL172" s="46">
        <f t="shared" ref="AL172:AL184" si="35">SUM(U172:AJ172)</f>
        <v>73.719999999997526</v>
      </c>
      <c r="AM172" s="46">
        <f t="shared" ref="AM172:AM187" si="36">SUM(AK172:AL172)</f>
        <v>222.38999999999942</v>
      </c>
    </row>
    <row r="173" spans="2:39">
      <c r="B173" s="83" t="s">
        <v>72</v>
      </c>
      <c r="C173" s="83"/>
      <c r="D173" s="84" t="s">
        <v>70</v>
      </c>
      <c r="E173" s="46"/>
      <c r="F173" s="46">
        <f t="shared" si="33"/>
        <v>0</v>
      </c>
      <c r="G173" s="46">
        <f t="shared" si="33"/>
        <v>0</v>
      </c>
      <c r="H173" s="46">
        <f t="shared" si="33"/>
        <v>0</v>
      </c>
      <c r="I173" s="46">
        <f t="shared" si="33"/>
        <v>24</v>
      </c>
      <c r="J173" s="46">
        <f t="shared" si="33"/>
        <v>23</v>
      </c>
      <c r="K173" s="46">
        <f t="shared" si="33"/>
        <v>17</v>
      </c>
      <c r="L173" s="46">
        <f t="shared" si="33"/>
        <v>0</v>
      </c>
      <c r="M173" s="46">
        <f t="shared" si="33"/>
        <v>0</v>
      </c>
      <c r="N173" s="46">
        <f t="shared" si="33"/>
        <v>0</v>
      </c>
      <c r="O173" s="46">
        <f t="shared" si="33"/>
        <v>0</v>
      </c>
      <c r="P173" s="46">
        <f t="shared" si="33"/>
        <v>23</v>
      </c>
      <c r="Q173" s="46">
        <f t="shared" si="33"/>
        <v>24</v>
      </c>
      <c r="R173" s="46">
        <f t="shared" si="33"/>
        <v>23</v>
      </c>
      <c r="S173" s="46">
        <f t="shared" si="33"/>
        <v>24</v>
      </c>
      <c r="T173" s="46">
        <f t="shared" si="33"/>
        <v>23</v>
      </c>
      <c r="U173" s="46">
        <f t="shared" si="33"/>
        <v>24</v>
      </c>
      <c r="V173" s="46">
        <f t="shared" si="33"/>
        <v>0</v>
      </c>
      <c r="W173" s="46">
        <f t="shared" si="33"/>
        <v>0</v>
      </c>
      <c r="X173" s="46">
        <f t="shared" si="33"/>
        <v>0</v>
      </c>
      <c r="Y173" s="46">
        <f t="shared" si="33"/>
        <v>0</v>
      </c>
      <c r="Z173" s="46">
        <f t="shared" si="33"/>
        <v>0</v>
      </c>
      <c r="AA173" s="46">
        <f t="shared" si="33"/>
        <v>0</v>
      </c>
      <c r="AB173" s="46">
        <f t="shared" si="33"/>
        <v>0</v>
      </c>
      <c r="AC173" s="46">
        <f t="shared" si="33"/>
        <v>0</v>
      </c>
      <c r="AD173" s="46">
        <f t="shared" si="33"/>
        <v>0</v>
      </c>
      <c r="AE173" s="46">
        <f t="shared" si="33"/>
        <v>0</v>
      </c>
      <c r="AF173" s="46">
        <f t="shared" si="33"/>
        <v>24</v>
      </c>
      <c r="AG173" s="46">
        <f t="shared" si="33"/>
        <v>23</v>
      </c>
      <c r="AH173" s="46">
        <f t="shared" si="33"/>
        <v>25</v>
      </c>
      <c r="AI173" s="46">
        <f t="shared" si="33"/>
        <v>0</v>
      </c>
      <c r="AJ173" s="46">
        <f t="shared" si="33"/>
        <v>0</v>
      </c>
      <c r="AK173" s="46">
        <f t="shared" si="34"/>
        <v>181</v>
      </c>
      <c r="AL173" s="46">
        <f t="shared" si="35"/>
        <v>96</v>
      </c>
      <c r="AM173" s="46">
        <f t="shared" si="36"/>
        <v>277</v>
      </c>
    </row>
    <row r="174" spans="2:39">
      <c r="B174" s="83" t="s">
        <v>73</v>
      </c>
      <c r="C174" s="83"/>
      <c r="D174" s="84" t="s">
        <v>70</v>
      </c>
      <c r="E174" s="46"/>
      <c r="F174" s="46">
        <f t="shared" si="33"/>
        <v>0</v>
      </c>
      <c r="G174" s="46">
        <f t="shared" si="33"/>
        <v>0</v>
      </c>
      <c r="H174" s="46">
        <f t="shared" si="33"/>
        <v>0</v>
      </c>
      <c r="I174" s="46">
        <f t="shared" si="33"/>
        <v>9</v>
      </c>
      <c r="J174" s="46">
        <f t="shared" si="33"/>
        <v>14</v>
      </c>
      <c r="K174" s="46">
        <f t="shared" si="33"/>
        <v>0</v>
      </c>
      <c r="L174" s="46">
        <f t="shared" si="33"/>
        <v>0</v>
      </c>
      <c r="M174" s="46">
        <f t="shared" si="33"/>
        <v>0</v>
      </c>
      <c r="N174" s="46">
        <f t="shared" si="33"/>
        <v>0</v>
      </c>
      <c r="O174" s="46">
        <f t="shared" si="33"/>
        <v>0</v>
      </c>
      <c r="P174" s="46">
        <f t="shared" si="33"/>
        <v>1</v>
      </c>
      <c r="Q174" s="46">
        <f t="shared" si="33"/>
        <v>11</v>
      </c>
      <c r="R174" s="46">
        <f t="shared" si="33"/>
        <v>15</v>
      </c>
      <c r="S174" s="46">
        <f t="shared" si="33"/>
        <v>9</v>
      </c>
      <c r="T174" s="46">
        <f t="shared" si="33"/>
        <v>0</v>
      </c>
      <c r="U174" s="46">
        <f t="shared" si="33"/>
        <v>0</v>
      </c>
      <c r="V174" s="46">
        <f t="shared" si="33"/>
        <v>0</v>
      </c>
      <c r="W174" s="46">
        <f t="shared" si="33"/>
        <v>0</v>
      </c>
      <c r="X174" s="46">
        <f t="shared" si="33"/>
        <v>0</v>
      </c>
      <c r="Y174" s="46">
        <f t="shared" si="33"/>
        <v>0</v>
      </c>
      <c r="Z174" s="46">
        <f t="shared" si="33"/>
        <v>0</v>
      </c>
      <c r="AA174" s="46">
        <f t="shared" si="33"/>
        <v>0</v>
      </c>
      <c r="AB174" s="46">
        <f t="shared" si="33"/>
        <v>0</v>
      </c>
      <c r="AC174" s="46">
        <f t="shared" si="33"/>
        <v>0</v>
      </c>
      <c r="AD174" s="46">
        <f t="shared" si="33"/>
        <v>0</v>
      </c>
      <c r="AE174" s="46">
        <f t="shared" si="33"/>
        <v>0</v>
      </c>
      <c r="AF174" s="46">
        <f t="shared" si="33"/>
        <v>37</v>
      </c>
      <c r="AG174" s="46">
        <f t="shared" si="33"/>
        <v>11</v>
      </c>
      <c r="AH174" s="46">
        <f t="shared" si="33"/>
        <v>7</v>
      </c>
      <c r="AI174" s="46">
        <f t="shared" si="33"/>
        <v>0</v>
      </c>
      <c r="AJ174" s="46">
        <f t="shared" si="33"/>
        <v>0</v>
      </c>
      <c r="AK174" s="46">
        <f t="shared" si="34"/>
        <v>59</v>
      </c>
      <c r="AL174" s="46">
        <f t="shared" si="35"/>
        <v>55</v>
      </c>
      <c r="AM174" s="46">
        <f t="shared" si="36"/>
        <v>114</v>
      </c>
    </row>
    <row r="175" spans="2:39">
      <c r="B175" s="83" t="s">
        <v>74</v>
      </c>
      <c r="C175" s="83"/>
      <c r="D175" s="84" t="s">
        <v>70</v>
      </c>
      <c r="E175" s="46"/>
      <c r="F175" s="46">
        <f t="shared" si="33"/>
        <v>0</v>
      </c>
      <c r="G175" s="46">
        <f t="shared" si="33"/>
        <v>0</v>
      </c>
      <c r="H175" s="46">
        <f t="shared" si="33"/>
        <v>0</v>
      </c>
      <c r="I175" s="46">
        <f t="shared" si="33"/>
        <v>8</v>
      </c>
      <c r="J175" s="46">
        <f t="shared" si="33"/>
        <v>11</v>
      </c>
      <c r="K175" s="46">
        <f t="shared" si="33"/>
        <v>0</v>
      </c>
      <c r="L175" s="46">
        <f t="shared" si="33"/>
        <v>0</v>
      </c>
      <c r="M175" s="46">
        <f t="shared" si="33"/>
        <v>0</v>
      </c>
      <c r="N175" s="46">
        <f t="shared" si="33"/>
        <v>0</v>
      </c>
      <c r="O175" s="46">
        <f t="shared" si="33"/>
        <v>0</v>
      </c>
      <c r="P175" s="46">
        <f t="shared" si="33"/>
        <v>0</v>
      </c>
      <c r="Q175" s="46">
        <f t="shared" si="33"/>
        <v>11</v>
      </c>
      <c r="R175" s="46">
        <f t="shared" si="33"/>
        <v>15</v>
      </c>
      <c r="S175" s="46">
        <f t="shared" si="33"/>
        <v>8</v>
      </c>
      <c r="T175" s="46">
        <f t="shared" si="33"/>
        <v>0</v>
      </c>
      <c r="U175" s="46">
        <f t="shared" si="33"/>
        <v>0</v>
      </c>
      <c r="V175" s="46">
        <f t="shared" si="33"/>
        <v>0</v>
      </c>
      <c r="W175" s="46">
        <f t="shared" si="33"/>
        <v>0</v>
      </c>
      <c r="X175" s="46">
        <f t="shared" si="33"/>
        <v>0</v>
      </c>
      <c r="Y175" s="46">
        <f t="shared" si="33"/>
        <v>0</v>
      </c>
      <c r="Z175" s="46">
        <f t="shared" si="33"/>
        <v>0</v>
      </c>
      <c r="AA175" s="46">
        <f t="shared" si="33"/>
        <v>0</v>
      </c>
      <c r="AB175" s="46">
        <f t="shared" si="33"/>
        <v>0</v>
      </c>
      <c r="AC175" s="46">
        <f t="shared" si="33"/>
        <v>0</v>
      </c>
      <c r="AD175" s="46">
        <f t="shared" si="33"/>
        <v>0</v>
      </c>
      <c r="AE175" s="46">
        <f t="shared" si="33"/>
        <v>0</v>
      </c>
      <c r="AF175" s="46">
        <f t="shared" si="33"/>
        <v>252113</v>
      </c>
      <c r="AG175" s="46">
        <f t="shared" si="33"/>
        <v>-252091</v>
      </c>
      <c r="AH175" s="46">
        <f t="shared" si="33"/>
        <v>7</v>
      </c>
      <c r="AI175" s="46">
        <f t="shared" si="33"/>
        <v>0</v>
      </c>
      <c r="AJ175" s="46">
        <f t="shared" si="33"/>
        <v>0</v>
      </c>
      <c r="AK175" s="46">
        <f t="shared" si="34"/>
        <v>53</v>
      </c>
      <c r="AL175" s="46">
        <f t="shared" si="35"/>
        <v>29</v>
      </c>
      <c r="AM175" s="46">
        <f t="shared" si="36"/>
        <v>82</v>
      </c>
    </row>
    <row r="176" spans="2:39">
      <c r="B176" s="83" t="s">
        <v>75</v>
      </c>
      <c r="C176" s="83"/>
      <c r="D176" s="84" t="s">
        <v>70</v>
      </c>
      <c r="E176" s="46"/>
      <c r="F176" s="46">
        <f t="shared" si="33"/>
        <v>0</v>
      </c>
      <c r="G176" s="46">
        <f t="shared" si="33"/>
        <v>0</v>
      </c>
      <c r="H176" s="46">
        <f t="shared" si="33"/>
        <v>0</v>
      </c>
      <c r="I176" s="46">
        <f t="shared" si="33"/>
        <v>656</v>
      </c>
      <c r="J176" s="46">
        <f t="shared" si="33"/>
        <v>14</v>
      </c>
      <c r="K176" s="46">
        <f t="shared" si="33"/>
        <v>1</v>
      </c>
      <c r="L176" s="46">
        <f t="shared" si="33"/>
        <v>0</v>
      </c>
      <c r="M176" s="46">
        <f t="shared" si="33"/>
        <v>0</v>
      </c>
      <c r="N176" s="46">
        <f t="shared" si="33"/>
        <v>0</v>
      </c>
      <c r="O176" s="46">
        <f t="shared" si="33"/>
        <v>0</v>
      </c>
      <c r="P176" s="46">
        <f t="shared" si="33"/>
        <v>23</v>
      </c>
      <c r="Q176" s="46">
        <f t="shared" si="33"/>
        <v>18</v>
      </c>
      <c r="R176" s="46">
        <f t="shared" si="33"/>
        <v>17</v>
      </c>
      <c r="S176" s="46">
        <f t="shared" si="33"/>
        <v>12</v>
      </c>
      <c r="T176" s="46">
        <f t="shared" si="33"/>
        <v>8</v>
      </c>
      <c r="U176" s="46">
        <f t="shared" si="33"/>
        <v>7</v>
      </c>
      <c r="V176" s="46">
        <f t="shared" si="33"/>
        <v>0</v>
      </c>
      <c r="W176" s="46">
        <f t="shared" si="33"/>
        <v>0</v>
      </c>
      <c r="X176" s="46">
        <f t="shared" si="33"/>
        <v>0</v>
      </c>
      <c r="Y176" s="46">
        <f t="shared" si="33"/>
        <v>0</v>
      </c>
      <c r="Z176" s="46">
        <f t="shared" si="33"/>
        <v>0</v>
      </c>
      <c r="AA176" s="46">
        <f t="shared" si="33"/>
        <v>0</v>
      </c>
      <c r="AB176" s="46">
        <f t="shared" si="33"/>
        <v>0</v>
      </c>
      <c r="AC176" s="46">
        <f t="shared" si="33"/>
        <v>0</v>
      </c>
      <c r="AD176" s="46">
        <f t="shared" si="33"/>
        <v>0</v>
      </c>
      <c r="AE176" s="46">
        <f t="shared" si="33"/>
        <v>0</v>
      </c>
      <c r="AF176" s="46">
        <f t="shared" si="33"/>
        <v>0</v>
      </c>
      <c r="AG176" s="46">
        <f t="shared" si="33"/>
        <v>0</v>
      </c>
      <c r="AH176" s="46">
        <f t="shared" si="33"/>
        <v>0</v>
      </c>
      <c r="AI176" s="46">
        <f t="shared" si="33"/>
        <v>0</v>
      </c>
      <c r="AJ176" s="46">
        <f t="shared" si="33"/>
        <v>0</v>
      </c>
      <c r="AK176" s="46">
        <f t="shared" si="34"/>
        <v>749</v>
      </c>
      <c r="AL176" s="46">
        <f t="shared" si="35"/>
        <v>7</v>
      </c>
      <c r="AM176" s="46">
        <f t="shared" si="36"/>
        <v>756</v>
      </c>
    </row>
    <row r="177" spans="2:39">
      <c r="B177" s="83" t="s">
        <v>76</v>
      </c>
      <c r="C177" s="83"/>
      <c r="D177" s="84" t="s">
        <v>70</v>
      </c>
      <c r="E177" s="46"/>
      <c r="F177" s="46">
        <f t="shared" si="33"/>
        <v>0</v>
      </c>
      <c r="G177" s="46">
        <f t="shared" si="33"/>
        <v>0</v>
      </c>
      <c r="H177" s="46">
        <f t="shared" si="33"/>
        <v>0</v>
      </c>
      <c r="I177" s="46">
        <f t="shared" si="33"/>
        <v>665</v>
      </c>
      <c r="J177" s="46">
        <f t="shared" si="33"/>
        <v>20</v>
      </c>
      <c r="K177" s="46">
        <f t="shared" si="33"/>
        <v>11</v>
      </c>
      <c r="L177" s="46">
        <f t="shared" si="33"/>
        <v>0</v>
      </c>
      <c r="M177" s="46">
        <f t="shared" si="33"/>
        <v>0</v>
      </c>
      <c r="N177" s="46">
        <f t="shared" si="33"/>
        <v>0</v>
      </c>
      <c r="O177" s="46">
        <f t="shared" si="33"/>
        <v>0</v>
      </c>
      <c r="P177" s="46">
        <f t="shared" si="33"/>
        <v>6</v>
      </c>
      <c r="Q177" s="46">
        <f t="shared" si="33"/>
        <v>20</v>
      </c>
      <c r="R177" s="46">
        <f t="shared" si="33"/>
        <v>20</v>
      </c>
      <c r="S177" s="46">
        <f t="shared" si="33"/>
        <v>16</v>
      </c>
      <c r="T177" s="46">
        <f t="shared" si="33"/>
        <v>5</v>
      </c>
      <c r="U177" s="46">
        <f t="shared" si="33"/>
        <v>4</v>
      </c>
      <c r="V177" s="46">
        <f t="shared" si="33"/>
        <v>0</v>
      </c>
      <c r="W177" s="46">
        <f t="shared" si="33"/>
        <v>0</v>
      </c>
      <c r="X177" s="46">
        <f t="shared" si="33"/>
        <v>0</v>
      </c>
      <c r="Y177" s="46">
        <f t="shared" si="33"/>
        <v>0</v>
      </c>
      <c r="Z177" s="46">
        <f t="shared" si="33"/>
        <v>0</v>
      </c>
      <c r="AA177" s="46">
        <f t="shared" si="33"/>
        <v>0</v>
      </c>
      <c r="AB177" s="46">
        <f t="shared" si="33"/>
        <v>0</v>
      </c>
      <c r="AC177" s="46">
        <f t="shared" si="33"/>
        <v>0</v>
      </c>
      <c r="AD177" s="46">
        <f t="shared" si="33"/>
        <v>0</v>
      </c>
      <c r="AE177" s="46">
        <f t="shared" si="33"/>
        <v>0</v>
      </c>
      <c r="AF177" s="46">
        <f t="shared" si="33"/>
        <v>0</v>
      </c>
      <c r="AG177" s="46">
        <f t="shared" si="33"/>
        <v>0</v>
      </c>
      <c r="AH177" s="46">
        <f t="shared" si="33"/>
        <v>0</v>
      </c>
      <c r="AI177" s="46">
        <f t="shared" si="33"/>
        <v>0</v>
      </c>
      <c r="AJ177" s="46">
        <f t="shared" si="33"/>
        <v>0</v>
      </c>
      <c r="AK177" s="46">
        <f t="shared" si="34"/>
        <v>763</v>
      </c>
      <c r="AL177" s="46">
        <f t="shared" si="35"/>
        <v>4</v>
      </c>
      <c r="AM177" s="46">
        <f t="shared" si="36"/>
        <v>767</v>
      </c>
    </row>
    <row r="178" spans="2:39">
      <c r="B178" s="83" t="s">
        <v>77</v>
      </c>
      <c r="C178" s="83"/>
      <c r="D178" s="84" t="s">
        <v>70</v>
      </c>
      <c r="E178" s="46"/>
      <c r="F178" s="46">
        <f t="shared" si="33"/>
        <v>0</v>
      </c>
      <c r="G178" s="46">
        <f t="shared" si="33"/>
        <v>0</v>
      </c>
      <c r="H178" s="46">
        <f t="shared" si="33"/>
        <v>0</v>
      </c>
      <c r="I178" s="46">
        <f t="shared" si="33"/>
        <v>0</v>
      </c>
      <c r="J178" s="46">
        <f t="shared" si="33"/>
        <v>0</v>
      </c>
      <c r="K178" s="46">
        <f t="shared" si="33"/>
        <v>0</v>
      </c>
      <c r="L178" s="46">
        <f t="shared" si="33"/>
        <v>0</v>
      </c>
      <c r="M178" s="46">
        <f t="shared" si="33"/>
        <v>0</v>
      </c>
      <c r="N178" s="46">
        <f t="shared" si="33"/>
        <v>0</v>
      </c>
      <c r="O178" s="46">
        <f t="shared" si="33"/>
        <v>0</v>
      </c>
      <c r="P178" s="46">
        <f t="shared" si="33"/>
        <v>0</v>
      </c>
      <c r="Q178" s="46">
        <f t="shared" si="33"/>
        <v>0</v>
      </c>
      <c r="R178" s="46">
        <f t="shared" si="33"/>
        <v>0</v>
      </c>
      <c r="S178" s="46">
        <f t="shared" si="33"/>
        <v>0</v>
      </c>
      <c r="T178" s="46">
        <f t="shared" si="33"/>
        <v>0</v>
      </c>
      <c r="U178" s="46">
        <f t="shared" si="33"/>
        <v>0</v>
      </c>
      <c r="V178" s="46">
        <f t="shared" si="33"/>
        <v>0</v>
      </c>
      <c r="W178" s="46">
        <f t="shared" si="33"/>
        <v>0</v>
      </c>
      <c r="X178" s="46">
        <f t="shared" si="33"/>
        <v>0</v>
      </c>
      <c r="Y178" s="46">
        <f t="shared" si="33"/>
        <v>0</v>
      </c>
      <c r="Z178" s="46">
        <f t="shared" si="33"/>
        <v>0</v>
      </c>
      <c r="AA178" s="46">
        <f t="shared" si="33"/>
        <v>0</v>
      </c>
      <c r="AB178" s="46">
        <f t="shared" si="33"/>
        <v>0</v>
      </c>
      <c r="AC178" s="46">
        <f t="shared" si="33"/>
        <v>0</v>
      </c>
      <c r="AD178" s="46">
        <f t="shared" si="33"/>
        <v>0</v>
      </c>
      <c r="AE178" s="46">
        <f t="shared" si="33"/>
        <v>0</v>
      </c>
      <c r="AF178" s="46">
        <f t="shared" si="33"/>
        <v>912</v>
      </c>
      <c r="AG178" s="46">
        <f t="shared" si="33"/>
        <v>17</v>
      </c>
      <c r="AH178" s="46">
        <f t="shared" si="33"/>
        <v>15</v>
      </c>
      <c r="AI178" s="46">
        <f t="shared" si="33"/>
        <v>0</v>
      </c>
      <c r="AJ178" s="46">
        <f t="shared" si="33"/>
        <v>0</v>
      </c>
      <c r="AK178" s="46">
        <f t="shared" si="34"/>
        <v>0</v>
      </c>
      <c r="AL178" s="46">
        <f t="shared" si="35"/>
        <v>944</v>
      </c>
      <c r="AM178" s="46">
        <f t="shared" si="36"/>
        <v>944</v>
      </c>
    </row>
    <row r="179" spans="2:39">
      <c r="B179" s="83" t="s">
        <v>78</v>
      </c>
      <c r="C179" s="83"/>
      <c r="D179" s="84" t="s">
        <v>70</v>
      </c>
      <c r="E179" s="46"/>
      <c r="F179" s="46">
        <f t="shared" si="33"/>
        <v>0</v>
      </c>
      <c r="G179" s="46">
        <f t="shared" si="33"/>
        <v>0</v>
      </c>
      <c r="H179" s="46">
        <f t="shared" si="33"/>
        <v>0</v>
      </c>
      <c r="I179" s="46">
        <f t="shared" si="33"/>
        <v>0</v>
      </c>
      <c r="J179" s="46">
        <f t="shared" si="33"/>
        <v>0</v>
      </c>
      <c r="K179" s="46">
        <f t="shared" si="33"/>
        <v>0</v>
      </c>
      <c r="L179" s="46">
        <f t="shared" si="33"/>
        <v>0</v>
      </c>
      <c r="M179" s="46">
        <f t="shared" ref="M179:AJ184" si="37">M158-L158</f>
        <v>0</v>
      </c>
      <c r="N179" s="46">
        <f t="shared" si="37"/>
        <v>0</v>
      </c>
      <c r="O179" s="46">
        <f t="shared" si="37"/>
        <v>0</v>
      </c>
      <c r="P179" s="46">
        <f t="shared" si="37"/>
        <v>0</v>
      </c>
      <c r="Q179" s="46">
        <f t="shared" si="37"/>
        <v>0</v>
      </c>
      <c r="R179" s="46">
        <f t="shared" si="37"/>
        <v>0</v>
      </c>
      <c r="S179" s="46">
        <f t="shared" si="37"/>
        <v>0</v>
      </c>
      <c r="T179" s="46">
        <f t="shared" si="37"/>
        <v>0</v>
      </c>
      <c r="U179" s="46">
        <f t="shared" si="37"/>
        <v>0</v>
      </c>
      <c r="V179" s="46">
        <f t="shared" si="37"/>
        <v>0</v>
      </c>
      <c r="W179" s="46">
        <f t="shared" si="37"/>
        <v>0</v>
      </c>
      <c r="X179" s="46">
        <f t="shared" si="37"/>
        <v>0</v>
      </c>
      <c r="Y179" s="46">
        <f t="shared" si="37"/>
        <v>0</v>
      </c>
      <c r="Z179" s="46">
        <f t="shared" si="37"/>
        <v>0</v>
      </c>
      <c r="AA179" s="46">
        <f t="shared" si="37"/>
        <v>0</v>
      </c>
      <c r="AB179" s="46">
        <f t="shared" si="37"/>
        <v>0</v>
      </c>
      <c r="AC179" s="46">
        <f t="shared" si="37"/>
        <v>0</v>
      </c>
      <c r="AD179" s="46">
        <f t="shared" si="37"/>
        <v>0</v>
      </c>
      <c r="AE179" s="46">
        <f t="shared" si="37"/>
        <v>0</v>
      </c>
      <c r="AF179" s="46">
        <f t="shared" si="37"/>
        <v>925</v>
      </c>
      <c r="AG179" s="46">
        <f t="shared" si="37"/>
        <v>18</v>
      </c>
      <c r="AH179" s="46">
        <f t="shared" si="37"/>
        <v>8</v>
      </c>
      <c r="AI179" s="46">
        <f t="shared" si="37"/>
        <v>0</v>
      </c>
      <c r="AJ179" s="46">
        <f t="shared" si="37"/>
        <v>0</v>
      </c>
      <c r="AK179" s="46">
        <f t="shared" si="34"/>
        <v>0</v>
      </c>
      <c r="AL179" s="46">
        <f t="shared" si="35"/>
        <v>951</v>
      </c>
      <c r="AM179" s="46">
        <f t="shared" si="36"/>
        <v>951</v>
      </c>
    </row>
    <row r="180" spans="2:39">
      <c r="B180" s="83" t="s">
        <v>79</v>
      </c>
      <c r="C180" s="83"/>
      <c r="D180" s="84" t="s">
        <v>70</v>
      </c>
      <c r="E180" s="46"/>
      <c r="F180" s="46">
        <f t="shared" ref="F180:U184" si="38">F159-E159</f>
        <v>0</v>
      </c>
      <c r="G180" s="46">
        <f t="shared" si="38"/>
        <v>0</v>
      </c>
      <c r="H180" s="46">
        <f t="shared" si="38"/>
        <v>0</v>
      </c>
      <c r="I180" s="46">
        <f t="shared" si="38"/>
        <v>22.979999999999563</v>
      </c>
      <c r="J180" s="46">
        <f t="shared" si="38"/>
        <v>23.440000000002328</v>
      </c>
      <c r="K180" s="46">
        <f t="shared" si="38"/>
        <v>15.770000000000437</v>
      </c>
      <c r="L180" s="46">
        <f t="shared" si="38"/>
        <v>0</v>
      </c>
      <c r="M180" s="46">
        <f t="shared" si="38"/>
        <v>0</v>
      </c>
      <c r="N180" s="46">
        <f t="shared" si="38"/>
        <v>0</v>
      </c>
      <c r="O180" s="46">
        <f t="shared" si="38"/>
        <v>0</v>
      </c>
      <c r="P180" s="46">
        <f t="shared" si="38"/>
        <v>22.879999999997381</v>
      </c>
      <c r="Q180" s="46">
        <f t="shared" si="38"/>
        <v>24.030000000002474</v>
      </c>
      <c r="R180" s="46">
        <f t="shared" si="38"/>
        <v>24.159999999999854</v>
      </c>
      <c r="S180" s="46">
        <f t="shared" si="38"/>
        <v>23.840000000000146</v>
      </c>
      <c r="T180" s="46">
        <f t="shared" si="38"/>
        <v>23.899999999997817</v>
      </c>
      <c r="U180" s="46">
        <f t="shared" si="38"/>
        <v>22.130000000001019</v>
      </c>
      <c r="V180" s="46">
        <f t="shared" si="37"/>
        <v>0</v>
      </c>
      <c r="W180" s="46">
        <f t="shared" si="37"/>
        <v>0</v>
      </c>
      <c r="X180" s="46">
        <f t="shared" si="37"/>
        <v>0</v>
      </c>
      <c r="Y180" s="46">
        <f t="shared" si="37"/>
        <v>0</v>
      </c>
      <c r="Z180" s="46">
        <f t="shared" si="37"/>
        <v>0</v>
      </c>
      <c r="AA180" s="46">
        <f t="shared" si="37"/>
        <v>0</v>
      </c>
      <c r="AB180" s="46">
        <f t="shared" si="37"/>
        <v>0</v>
      </c>
      <c r="AC180" s="46">
        <f t="shared" si="37"/>
        <v>0</v>
      </c>
      <c r="AD180" s="46">
        <f t="shared" si="37"/>
        <v>0</v>
      </c>
      <c r="AE180" s="46">
        <f t="shared" si="37"/>
        <v>0</v>
      </c>
      <c r="AF180" s="46">
        <f t="shared" si="37"/>
        <v>23.069999999999709</v>
      </c>
      <c r="AG180" s="46">
        <f t="shared" si="37"/>
        <v>23.229999999999563</v>
      </c>
      <c r="AH180" s="46">
        <f t="shared" si="37"/>
        <v>23.56000000000131</v>
      </c>
      <c r="AI180" s="46">
        <f t="shared" si="37"/>
        <v>0</v>
      </c>
      <c r="AJ180" s="46">
        <f t="shared" si="37"/>
        <v>0</v>
      </c>
      <c r="AK180" s="46">
        <f t="shared" si="34"/>
        <v>181</v>
      </c>
      <c r="AL180" s="46">
        <f t="shared" si="35"/>
        <v>91.990000000001601</v>
      </c>
      <c r="AM180" s="46">
        <f t="shared" si="36"/>
        <v>272.9900000000016</v>
      </c>
    </row>
    <row r="181" spans="2:39">
      <c r="B181" s="83" t="s">
        <v>80</v>
      </c>
      <c r="C181" s="83"/>
      <c r="D181" s="84" t="s">
        <v>70</v>
      </c>
      <c r="E181" s="46"/>
      <c r="F181" s="46">
        <f t="shared" si="38"/>
        <v>0</v>
      </c>
      <c r="G181" s="46">
        <f t="shared" si="38"/>
        <v>0</v>
      </c>
      <c r="H181" s="46">
        <f t="shared" si="38"/>
        <v>0</v>
      </c>
      <c r="I181" s="46">
        <f t="shared" si="38"/>
        <v>0</v>
      </c>
      <c r="J181" s="46">
        <f t="shared" si="38"/>
        <v>0</v>
      </c>
      <c r="K181" s="46">
        <f t="shared" si="38"/>
        <v>0</v>
      </c>
      <c r="L181" s="46">
        <f t="shared" si="38"/>
        <v>0</v>
      </c>
      <c r="M181" s="46">
        <f t="shared" si="38"/>
        <v>0</v>
      </c>
      <c r="N181" s="46">
        <f t="shared" si="38"/>
        <v>0</v>
      </c>
      <c r="O181" s="46">
        <f t="shared" si="38"/>
        <v>0</v>
      </c>
      <c r="P181" s="46">
        <f t="shared" si="38"/>
        <v>0</v>
      </c>
      <c r="Q181" s="46">
        <f t="shared" si="38"/>
        <v>0</v>
      </c>
      <c r="R181" s="46">
        <f t="shared" si="38"/>
        <v>0</v>
      </c>
      <c r="S181" s="46">
        <f t="shared" si="38"/>
        <v>0</v>
      </c>
      <c r="T181" s="46">
        <f t="shared" si="38"/>
        <v>0</v>
      </c>
      <c r="U181" s="46">
        <f t="shared" si="38"/>
        <v>0</v>
      </c>
      <c r="V181" s="46">
        <f t="shared" si="37"/>
        <v>0</v>
      </c>
      <c r="W181" s="46">
        <f t="shared" si="37"/>
        <v>0</v>
      </c>
      <c r="X181" s="46">
        <f t="shared" si="37"/>
        <v>0</v>
      </c>
      <c r="Y181" s="46">
        <f t="shared" si="37"/>
        <v>0</v>
      </c>
      <c r="Z181" s="46">
        <f t="shared" si="37"/>
        <v>0</v>
      </c>
      <c r="AA181" s="46">
        <f t="shared" si="37"/>
        <v>0</v>
      </c>
      <c r="AB181" s="46">
        <f t="shared" si="37"/>
        <v>0</v>
      </c>
      <c r="AC181" s="46">
        <f t="shared" si="37"/>
        <v>0</v>
      </c>
      <c r="AD181" s="46">
        <f t="shared" si="37"/>
        <v>0</v>
      </c>
      <c r="AE181" s="46">
        <f t="shared" si="37"/>
        <v>0</v>
      </c>
      <c r="AF181" s="46">
        <f t="shared" si="37"/>
        <v>0</v>
      </c>
      <c r="AG181" s="46">
        <f t="shared" si="37"/>
        <v>0</v>
      </c>
      <c r="AH181" s="46">
        <f t="shared" si="37"/>
        <v>0</v>
      </c>
      <c r="AI181" s="46">
        <f t="shared" si="37"/>
        <v>0</v>
      </c>
      <c r="AJ181" s="46">
        <f t="shared" si="37"/>
        <v>0</v>
      </c>
      <c r="AK181" s="46">
        <f t="shared" si="34"/>
        <v>0</v>
      </c>
      <c r="AL181" s="46">
        <f t="shared" si="35"/>
        <v>0</v>
      </c>
      <c r="AM181" s="46">
        <f t="shared" si="36"/>
        <v>0</v>
      </c>
    </row>
    <row r="182" spans="2:39">
      <c r="B182" s="83" t="s">
        <v>81</v>
      </c>
      <c r="C182" s="83"/>
      <c r="D182" s="84" t="s">
        <v>70</v>
      </c>
      <c r="E182" s="46"/>
      <c r="F182" s="46">
        <f t="shared" si="38"/>
        <v>0</v>
      </c>
      <c r="G182" s="46">
        <f t="shared" si="38"/>
        <v>0</v>
      </c>
      <c r="H182" s="46">
        <f t="shared" si="38"/>
        <v>0</v>
      </c>
      <c r="I182" s="46">
        <f t="shared" si="38"/>
        <v>0</v>
      </c>
      <c r="J182" s="46">
        <f t="shared" si="38"/>
        <v>0</v>
      </c>
      <c r="K182" s="46">
        <f t="shared" si="38"/>
        <v>0</v>
      </c>
      <c r="L182" s="46">
        <f t="shared" si="38"/>
        <v>0</v>
      </c>
      <c r="M182" s="46">
        <f t="shared" si="38"/>
        <v>0</v>
      </c>
      <c r="N182" s="46">
        <f t="shared" si="38"/>
        <v>0</v>
      </c>
      <c r="O182" s="46">
        <f t="shared" si="38"/>
        <v>0</v>
      </c>
      <c r="P182" s="46">
        <f t="shared" si="38"/>
        <v>0</v>
      </c>
      <c r="Q182" s="46">
        <f t="shared" si="38"/>
        <v>0</v>
      </c>
      <c r="R182" s="46">
        <f t="shared" si="38"/>
        <v>0</v>
      </c>
      <c r="S182" s="46">
        <f t="shared" si="38"/>
        <v>0</v>
      </c>
      <c r="T182" s="46">
        <f t="shared" si="38"/>
        <v>0</v>
      </c>
      <c r="U182" s="46">
        <f t="shared" si="38"/>
        <v>0</v>
      </c>
      <c r="V182" s="46">
        <f t="shared" si="37"/>
        <v>0</v>
      </c>
      <c r="W182" s="46">
        <f t="shared" si="37"/>
        <v>0</v>
      </c>
      <c r="X182" s="46">
        <f t="shared" si="37"/>
        <v>0</v>
      </c>
      <c r="Y182" s="46">
        <f t="shared" si="37"/>
        <v>0</v>
      </c>
      <c r="Z182" s="46">
        <f t="shared" si="37"/>
        <v>0</v>
      </c>
      <c r="AA182" s="46">
        <f t="shared" si="37"/>
        <v>0</v>
      </c>
      <c r="AB182" s="46">
        <f t="shared" si="37"/>
        <v>0</v>
      </c>
      <c r="AC182" s="46">
        <f t="shared" si="37"/>
        <v>0</v>
      </c>
      <c r="AD182" s="46">
        <f t="shared" si="37"/>
        <v>0</v>
      </c>
      <c r="AE182" s="46">
        <f t="shared" si="37"/>
        <v>0</v>
      </c>
      <c r="AF182" s="46">
        <f t="shared" si="37"/>
        <v>0</v>
      </c>
      <c r="AG182" s="46">
        <f t="shared" si="37"/>
        <v>0</v>
      </c>
      <c r="AH182" s="46">
        <f t="shared" si="37"/>
        <v>0</v>
      </c>
      <c r="AI182" s="46">
        <f t="shared" si="37"/>
        <v>0</v>
      </c>
      <c r="AJ182" s="46">
        <f t="shared" si="37"/>
        <v>0</v>
      </c>
      <c r="AK182" s="46">
        <f t="shared" si="34"/>
        <v>0</v>
      </c>
      <c r="AL182" s="46">
        <f t="shared" si="35"/>
        <v>0</v>
      </c>
      <c r="AM182" s="46">
        <f t="shared" si="36"/>
        <v>0</v>
      </c>
    </row>
    <row r="183" spans="2:39">
      <c r="B183" s="83" t="s">
        <v>82</v>
      </c>
      <c r="C183" s="83"/>
      <c r="D183" s="84" t="s">
        <v>70</v>
      </c>
      <c r="E183" s="46"/>
      <c r="F183" s="46">
        <f t="shared" si="38"/>
        <v>0</v>
      </c>
      <c r="G183" s="46">
        <f t="shared" si="38"/>
        <v>0</v>
      </c>
      <c r="H183" s="46">
        <f t="shared" si="38"/>
        <v>0</v>
      </c>
      <c r="I183" s="46">
        <f t="shared" si="38"/>
        <v>23.599999999998545</v>
      </c>
      <c r="J183" s="46">
        <f t="shared" si="38"/>
        <v>23.43999999999869</v>
      </c>
      <c r="K183" s="46">
        <f t="shared" si="38"/>
        <v>17.530000000002474</v>
      </c>
      <c r="L183" s="46">
        <f t="shared" si="38"/>
        <v>0</v>
      </c>
      <c r="M183" s="46">
        <f t="shared" si="38"/>
        <v>0</v>
      </c>
      <c r="N183" s="46">
        <f t="shared" si="38"/>
        <v>0</v>
      </c>
      <c r="O183" s="46">
        <f t="shared" si="38"/>
        <v>0</v>
      </c>
      <c r="P183" s="46">
        <f t="shared" si="38"/>
        <v>23.040000000000873</v>
      </c>
      <c r="Q183" s="46">
        <f t="shared" si="38"/>
        <v>24.029999999998836</v>
      </c>
      <c r="R183" s="46">
        <f t="shared" si="38"/>
        <v>24.159999999999854</v>
      </c>
      <c r="S183" s="46">
        <f t="shared" si="38"/>
        <v>23.840000000000146</v>
      </c>
      <c r="T183" s="46">
        <f t="shared" si="38"/>
        <v>23.909999999999854</v>
      </c>
      <c r="U183" s="46">
        <f t="shared" si="38"/>
        <v>16.25</v>
      </c>
      <c r="V183" s="46">
        <f t="shared" si="37"/>
        <v>0</v>
      </c>
      <c r="W183" s="46">
        <f t="shared" si="37"/>
        <v>0</v>
      </c>
      <c r="X183" s="46">
        <f t="shared" si="37"/>
        <v>0</v>
      </c>
      <c r="Y183" s="46">
        <f t="shared" si="37"/>
        <v>0</v>
      </c>
      <c r="Z183" s="46">
        <f t="shared" si="37"/>
        <v>0</v>
      </c>
      <c r="AA183" s="46">
        <f t="shared" si="37"/>
        <v>0</v>
      </c>
      <c r="AB183" s="46">
        <f t="shared" si="37"/>
        <v>0</v>
      </c>
      <c r="AC183" s="46">
        <f t="shared" si="37"/>
        <v>0</v>
      </c>
      <c r="AD183" s="46">
        <f t="shared" si="37"/>
        <v>0</v>
      </c>
      <c r="AE183" s="46">
        <f t="shared" si="37"/>
        <v>0</v>
      </c>
      <c r="AF183" s="46">
        <f t="shared" si="37"/>
        <v>23.259999999998399</v>
      </c>
      <c r="AG183" s="46">
        <f t="shared" si="37"/>
        <v>23.620000000002619</v>
      </c>
      <c r="AH183" s="46">
        <f t="shared" si="37"/>
        <v>24.369999999998981</v>
      </c>
      <c r="AI183" s="46">
        <f t="shared" si="37"/>
        <v>0</v>
      </c>
      <c r="AJ183" s="46">
        <f t="shared" si="37"/>
        <v>0</v>
      </c>
      <c r="AK183" s="46">
        <f t="shared" si="34"/>
        <v>183.54999999999927</v>
      </c>
      <c r="AL183" s="46">
        <f t="shared" si="35"/>
        <v>87.5</v>
      </c>
      <c r="AM183" s="46">
        <f t="shared" si="36"/>
        <v>271.04999999999927</v>
      </c>
    </row>
    <row r="184" spans="2:39">
      <c r="B184" s="83" t="s">
        <v>83</v>
      </c>
      <c r="C184" s="83"/>
      <c r="D184" s="84" t="s">
        <v>70</v>
      </c>
      <c r="E184" s="46"/>
      <c r="F184" s="46">
        <f t="shared" si="38"/>
        <v>0</v>
      </c>
      <c r="G184" s="46">
        <f t="shared" si="38"/>
        <v>0</v>
      </c>
      <c r="H184" s="46">
        <f t="shared" si="38"/>
        <v>0</v>
      </c>
      <c r="I184" s="46">
        <f t="shared" si="38"/>
        <v>0</v>
      </c>
      <c r="J184" s="46">
        <f t="shared" si="38"/>
        <v>0</v>
      </c>
      <c r="K184" s="46">
        <f t="shared" si="38"/>
        <v>0</v>
      </c>
      <c r="L184" s="46">
        <f t="shared" si="38"/>
        <v>0</v>
      </c>
      <c r="M184" s="46">
        <f t="shared" si="38"/>
        <v>0</v>
      </c>
      <c r="N184" s="46">
        <f t="shared" si="38"/>
        <v>0</v>
      </c>
      <c r="O184" s="46">
        <f t="shared" si="38"/>
        <v>0</v>
      </c>
      <c r="P184" s="46">
        <f t="shared" si="38"/>
        <v>0</v>
      </c>
      <c r="Q184" s="46">
        <f t="shared" si="38"/>
        <v>0</v>
      </c>
      <c r="R184" s="46">
        <f t="shared" si="38"/>
        <v>0</v>
      </c>
      <c r="S184" s="46">
        <f t="shared" si="38"/>
        <v>0</v>
      </c>
      <c r="T184" s="46">
        <f t="shared" si="38"/>
        <v>0</v>
      </c>
      <c r="U184" s="46">
        <f t="shared" si="38"/>
        <v>0</v>
      </c>
      <c r="V184" s="46">
        <f t="shared" si="37"/>
        <v>0</v>
      </c>
      <c r="W184" s="46">
        <f t="shared" si="37"/>
        <v>0</v>
      </c>
      <c r="X184" s="46">
        <f t="shared" si="37"/>
        <v>0</v>
      </c>
      <c r="Y184" s="46">
        <f t="shared" si="37"/>
        <v>0</v>
      </c>
      <c r="Z184" s="46">
        <f t="shared" si="37"/>
        <v>0</v>
      </c>
      <c r="AA184" s="46">
        <f t="shared" si="37"/>
        <v>0</v>
      </c>
      <c r="AB184" s="46">
        <f t="shared" si="37"/>
        <v>0</v>
      </c>
      <c r="AC184" s="46">
        <f t="shared" si="37"/>
        <v>0</v>
      </c>
      <c r="AD184" s="46">
        <f t="shared" si="37"/>
        <v>0</v>
      </c>
      <c r="AE184" s="46">
        <f t="shared" si="37"/>
        <v>0</v>
      </c>
      <c r="AF184" s="46">
        <f t="shared" si="37"/>
        <v>0</v>
      </c>
      <c r="AG184" s="46">
        <f t="shared" si="37"/>
        <v>0</v>
      </c>
      <c r="AH184" s="46">
        <f t="shared" si="37"/>
        <v>0</v>
      </c>
      <c r="AI184" s="46">
        <f t="shared" si="37"/>
        <v>0</v>
      </c>
      <c r="AJ184" s="46">
        <f t="shared" si="37"/>
        <v>0</v>
      </c>
      <c r="AK184" s="46">
        <f t="shared" si="34"/>
        <v>0</v>
      </c>
      <c r="AL184" s="46">
        <f t="shared" si="35"/>
        <v>0</v>
      </c>
      <c r="AM184" s="46">
        <f t="shared" si="36"/>
        <v>0</v>
      </c>
    </row>
    <row r="185" spans="2:39">
      <c r="B185" s="83" t="s">
        <v>104</v>
      </c>
      <c r="C185" s="83"/>
      <c r="D185" s="84"/>
      <c r="E185" s="46"/>
      <c r="F185" s="46">
        <f t="shared" ref="F185:F187" si="39">F164-E164</f>
        <v>0</v>
      </c>
      <c r="G185" s="46">
        <f t="shared" ref="G185:G187" si="40">G164-F164</f>
        <v>0</v>
      </c>
      <c r="H185" s="46">
        <f t="shared" ref="H185:H187" si="41">H164-G164</f>
        <v>0</v>
      </c>
      <c r="I185" s="46">
        <f t="shared" ref="I185:I187" si="42">I164-H164</f>
        <v>0</v>
      </c>
      <c r="J185" s="46">
        <f t="shared" ref="J185:J187" si="43">J164-I164</f>
        <v>0</v>
      </c>
      <c r="K185" s="46">
        <f t="shared" ref="K185:K187" si="44">K164-J164</f>
        <v>0</v>
      </c>
      <c r="L185" s="46">
        <f t="shared" ref="L185:L187" si="45">L164-K164</f>
        <v>0</v>
      </c>
      <c r="M185" s="46">
        <f t="shared" ref="M185:M187" si="46">M164-L164</f>
        <v>0</v>
      </c>
      <c r="N185" s="46">
        <f t="shared" ref="N185:N187" si="47">N164-M164</f>
        <v>0</v>
      </c>
      <c r="O185" s="46">
        <f t="shared" ref="O185:O187" si="48">O164-N164</f>
        <v>0</v>
      </c>
      <c r="P185" s="46">
        <f t="shared" ref="P185:P187" si="49">P164-O164</f>
        <v>0</v>
      </c>
      <c r="Q185" s="46">
        <f t="shared" ref="Q185:Q187" si="50">Q164-P164</f>
        <v>0</v>
      </c>
      <c r="R185" s="46">
        <f t="shared" ref="R185:R187" si="51">R164-Q164</f>
        <v>0</v>
      </c>
      <c r="S185" s="46">
        <f t="shared" ref="S185:S187" si="52">S164-R164</f>
        <v>0</v>
      </c>
      <c r="T185" s="46">
        <f t="shared" ref="T185:T187" si="53">T164-S164</f>
        <v>0</v>
      </c>
      <c r="U185" s="46">
        <f t="shared" ref="U185:U187" si="54">U164-T164</f>
        <v>0</v>
      </c>
      <c r="V185" s="46">
        <f t="shared" ref="V185:V187" si="55">V164-U164</f>
        <v>0</v>
      </c>
      <c r="W185" s="46">
        <f t="shared" ref="W185:W187" si="56">W164-V164</f>
        <v>0</v>
      </c>
      <c r="X185" s="46">
        <f t="shared" ref="X185:X187" si="57">X164-W164</f>
        <v>0</v>
      </c>
      <c r="Y185" s="46">
        <f t="shared" ref="Y185:Y187" si="58">Y164-X164</f>
        <v>0</v>
      </c>
      <c r="Z185" s="46">
        <f t="shared" ref="Z185:Z187" si="59">Z164-Y164</f>
        <v>0</v>
      </c>
      <c r="AA185" s="46">
        <f t="shared" ref="AA185:AA187" si="60">AA164-Z164</f>
        <v>0</v>
      </c>
      <c r="AB185" s="46">
        <f t="shared" ref="AB185:AB187" si="61">AB164-AA164</f>
        <v>0</v>
      </c>
      <c r="AC185" s="46">
        <f t="shared" ref="AC185:AC187" si="62">AC164-AB164</f>
        <v>0</v>
      </c>
      <c r="AD185" s="46">
        <f t="shared" ref="AD185:AD187" si="63">AD164-AC164</f>
        <v>0</v>
      </c>
      <c r="AE185" s="46">
        <f t="shared" ref="AE185:AE187" si="64">AE164-AD164</f>
        <v>0</v>
      </c>
      <c r="AF185" s="46">
        <f t="shared" ref="AF185:AF187" si="65">AF164-AE164</f>
        <v>0</v>
      </c>
      <c r="AG185" s="46">
        <f t="shared" ref="AG185:AG187" si="66">AG164-AF164</f>
        <v>0</v>
      </c>
      <c r="AH185" s="46">
        <f t="shared" ref="AH185:AH187" si="67">AH164-AG164</f>
        <v>0</v>
      </c>
      <c r="AI185" s="46">
        <f t="shared" ref="AI185:AI187" si="68">AI164-AH164</f>
        <v>0</v>
      </c>
      <c r="AJ185" s="46">
        <f t="shared" ref="AJ185:AJ187" si="69">AJ164-AI164</f>
        <v>0</v>
      </c>
      <c r="AK185" s="46">
        <f t="shared" ref="AK185:AK187" si="70">SUM(F185:T185)</f>
        <v>0</v>
      </c>
      <c r="AL185" s="46">
        <f t="shared" ref="AL185:AL187" si="71">SUM(U185:AJ185)</f>
        <v>0</v>
      </c>
      <c r="AM185" s="46">
        <f t="shared" si="36"/>
        <v>0</v>
      </c>
    </row>
    <row r="186" spans="2:39">
      <c r="B186" s="83" t="s">
        <v>105</v>
      </c>
      <c r="C186" s="83"/>
      <c r="D186" s="84"/>
      <c r="E186" s="46"/>
      <c r="F186" s="46">
        <f t="shared" si="39"/>
        <v>0</v>
      </c>
      <c r="G186" s="46">
        <f t="shared" si="40"/>
        <v>0</v>
      </c>
      <c r="H186" s="46">
        <f t="shared" si="41"/>
        <v>0</v>
      </c>
      <c r="I186" s="46">
        <f t="shared" si="42"/>
        <v>0</v>
      </c>
      <c r="J186" s="46">
        <f t="shared" si="43"/>
        <v>7.00000000000216E-2</v>
      </c>
      <c r="K186" s="46">
        <f t="shared" si="44"/>
        <v>0.14999999999997726</v>
      </c>
      <c r="L186" s="46">
        <f t="shared" si="45"/>
        <v>0</v>
      </c>
      <c r="M186" s="46">
        <f t="shared" si="46"/>
        <v>0</v>
      </c>
      <c r="N186" s="46">
        <f t="shared" si="47"/>
        <v>0</v>
      </c>
      <c r="O186" s="46">
        <f t="shared" si="48"/>
        <v>0</v>
      </c>
      <c r="P186" s="46">
        <f t="shared" si="49"/>
        <v>0</v>
      </c>
      <c r="Q186" s="46">
        <f t="shared" si="50"/>
        <v>0</v>
      </c>
      <c r="R186" s="46">
        <f t="shared" si="51"/>
        <v>0</v>
      </c>
      <c r="S186" s="46">
        <f t="shared" si="52"/>
        <v>0</v>
      </c>
      <c r="T186" s="46">
        <f t="shared" si="53"/>
        <v>0.43000000000000682</v>
      </c>
      <c r="U186" s="46">
        <f t="shared" si="54"/>
        <v>0</v>
      </c>
      <c r="V186" s="46">
        <f t="shared" si="55"/>
        <v>0</v>
      </c>
      <c r="W186" s="46">
        <f t="shared" si="56"/>
        <v>0</v>
      </c>
      <c r="X186" s="46">
        <f t="shared" si="57"/>
        <v>0</v>
      </c>
      <c r="Y186" s="46">
        <f t="shared" si="58"/>
        <v>0</v>
      </c>
      <c r="Z186" s="46">
        <f t="shared" si="59"/>
        <v>0</v>
      </c>
      <c r="AA186" s="46">
        <f t="shared" si="60"/>
        <v>0</v>
      </c>
      <c r="AB186" s="46">
        <f t="shared" si="61"/>
        <v>0</v>
      </c>
      <c r="AC186" s="46">
        <f t="shared" si="62"/>
        <v>0</v>
      </c>
      <c r="AD186" s="46">
        <f t="shared" si="63"/>
        <v>0</v>
      </c>
      <c r="AE186" s="46">
        <f t="shared" si="64"/>
        <v>0</v>
      </c>
      <c r="AF186" s="46">
        <f t="shared" si="65"/>
        <v>0</v>
      </c>
      <c r="AG186" s="46">
        <f t="shared" si="66"/>
        <v>0</v>
      </c>
      <c r="AH186" s="46">
        <f t="shared" si="67"/>
        <v>0</v>
      </c>
      <c r="AI186" s="46">
        <f t="shared" si="68"/>
        <v>0</v>
      </c>
      <c r="AJ186" s="46">
        <f t="shared" si="69"/>
        <v>0</v>
      </c>
      <c r="AK186" s="46">
        <f t="shared" si="70"/>
        <v>0.65000000000000568</v>
      </c>
      <c r="AL186" s="46">
        <f t="shared" si="71"/>
        <v>0</v>
      </c>
      <c r="AM186" s="46">
        <f t="shared" si="36"/>
        <v>0.65000000000000568</v>
      </c>
    </row>
    <row r="187" spans="2:39">
      <c r="B187" s="83" t="s">
        <v>106</v>
      </c>
      <c r="C187" s="83"/>
      <c r="D187" s="84"/>
      <c r="E187" s="46"/>
      <c r="F187" s="46">
        <f t="shared" si="39"/>
        <v>0</v>
      </c>
      <c r="G187" s="46">
        <f t="shared" si="40"/>
        <v>0</v>
      </c>
      <c r="H187" s="46">
        <f t="shared" si="41"/>
        <v>0</v>
      </c>
      <c r="I187" s="46">
        <f t="shared" si="42"/>
        <v>0</v>
      </c>
      <c r="J187" s="46">
        <f t="shared" si="43"/>
        <v>0</v>
      </c>
      <c r="K187" s="46">
        <f t="shared" si="44"/>
        <v>0.20000000000001705</v>
      </c>
      <c r="L187" s="46">
        <f t="shared" si="45"/>
        <v>0</v>
      </c>
      <c r="M187" s="46">
        <f t="shared" si="46"/>
        <v>0</v>
      </c>
      <c r="N187" s="46">
        <f t="shared" si="47"/>
        <v>0</v>
      </c>
      <c r="O187" s="46">
        <f t="shared" si="48"/>
        <v>0</v>
      </c>
      <c r="P187" s="46">
        <f t="shared" si="49"/>
        <v>0</v>
      </c>
      <c r="Q187" s="46">
        <f t="shared" si="50"/>
        <v>0</v>
      </c>
      <c r="R187" s="46">
        <f t="shared" si="51"/>
        <v>0</v>
      </c>
      <c r="S187" s="46">
        <f t="shared" si="52"/>
        <v>0</v>
      </c>
      <c r="T187" s="46">
        <f t="shared" si="53"/>
        <v>0.5</v>
      </c>
      <c r="U187" s="46">
        <f t="shared" si="54"/>
        <v>0</v>
      </c>
      <c r="V187" s="46">
        <f t="shared" si="55"/>
        <v>0</v>
      </c>
      <c r="W187" s="46">
        <f t="shared" si="56"/>
        <v>0</v>
      </c>
      <c r="X187" s="46">
        <f t="shared" si="57"/>
        <v>0</v>
      </c>
      <c r="Y187" s="46">
        <f t="shared" si="58"/>
        <v>0</v>
      </c>
      <c r="Z187" s="46">
        <f t="shared" si="59"/>
        <v>0</v>
      </c>
      <c r="AA187" s="46">
        <f t="shared" si="60"/>
        <v>0</v>
      </c>
      <c r="AB187" s="46">
        <f t="shared" si="61"/>
        <v>0</v>
      </c>
      <c r="AC187" s="46">
        <f t="shared" si="62"/>
        <v>0</v>
      </c>
      <c r="AD187" s="46">
        <f t="shared" si="63"/>
        <v>0</v>
      </c>
      <c r="AE187" s="46">
        <f t="shared" si="64"/>
        <v>0</v>
      </c>
      <c r="AF187" s="46">
        <f t="shared" si="65"/>
        <v>0</v>
      </c>
      <c r="AG187" s="46">
        <f t="shared" si="66"/>
        <v>0</v>
      </c>
      <c r="AH187" s="46">
        <f t="shared" si="67"/>
        <v>0</v>
      </c>
      <c r="AI187" s="46">
        <f t="shared" si="68"/>
        <v>0</v>
      </c>
      <c r="AJ187" s="46">
        <f t="shared" si="69"/>
        <v>0</v>
      </c>
      <c r="AK187" s="46">
        <f t="shared" si="70"/>
        <v>0.70000000000001705</v>
      </c>
      <c r="AL187" s="46">
        <f t="shared" si="71"/>
        <v>0</v>
      </c>
      <c r="AM187" s="46">
        <f t="shared" si="36"/>
        <v>0.70000000000001705</v>
      </c>
    </row>
    <row r="188" spans="2:39" outlineLevel="2"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2:39" outlineLevel="2"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2:39" outlineLevel="2"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2:39" outlineLevel="2"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2:39" outlineLevel="2"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2:28" outlineLevel="2"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2:28" outlineLevel="2"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2:28" outlineLevel="2"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2:28" outlineLevel="2"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2:28" outlineLevel="2"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2:28" outlineLevel="2"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2:28" outlineLevel="2"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2:28" outlineLevel="2"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2:28" outlineLevel="2"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2:28" outlineLevel="2"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2:28" outlineLevel="2"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2:28" outlineLevel="2"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2:28" outlineLevel="2"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2:28" outlineLevel="2"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2:28" outlineLevel="2"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2:28" outlineLevel="2"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2:28"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2:28"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2:28"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2:28"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2:28"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2:28"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2:28"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2:28"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2:28"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2:28"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2:28"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2:28"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2:28"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2:28"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2:28"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2:28"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2:28"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2:28"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2:28"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2:28"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2:28"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2:28"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2:28"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2:28"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2:28"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2:28"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2:28"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2:28"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2:28"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2:28"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2:28"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2:28"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2:28"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2:28"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2:28"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2:28"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2:28"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2:28"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2:28"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2:28"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2:28"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2:28"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2:28"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2:28"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2:28"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2:28"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2:28"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2:28"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2:28"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2:28"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2:28"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2:28"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2:28"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2:28"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2:28"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2:28"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2:28"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2:28"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2:28"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2:28"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2:28"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2:28"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2:28"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2:28"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2:28"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2:28"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2:28"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2:28"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2:28"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2:28"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2:28"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2:28"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2:28"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2:28"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2:28"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2:28"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2:28"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2:28"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2:28"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2:28"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2:28"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2:28"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2:28"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2:28"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2:28"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2:28"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2:28"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2:28"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2:28"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2:28"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2:28"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2:28"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2:28"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2:28"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2:28"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2:28"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2:28"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2:28"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2:28"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2:28"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2:28"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2:28"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2:28"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2:28"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2:28"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2:28"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2:28"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2:28"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2:28"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2:28"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2:28"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2:28"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2:28"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2:28"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2:28"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2:28"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2:28"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2:28"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2:28"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2:28"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2:28"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2:28"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2:28"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2:28"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2:28"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2:28"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2:28"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2:28"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2:28"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2:28"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2:28"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2:28"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2:28"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2:28"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2:28"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2:28"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2:28"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2:28"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2:28"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2:28"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2:28"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2:28"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2:28"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2:28"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2:28"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2:28"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2:28"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2:28"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2:28"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2:28"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2:28"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2:28"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2:28"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2:28"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2:28"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2:28"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2:28"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2:28"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2:28"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2:28"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2:28"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2:28"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2:28"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2:28"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2:28"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2:28"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2:28"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2:28"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2:28"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2:28"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2:28"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2:28"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2:28"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2:28"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2:28"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2:28"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2:28"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2:28"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2:28"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2:28"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2:28"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2:28"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2:28"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2:28"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2:28"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2:28"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2:28"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2:28"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2:28"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2:28"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2:28"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2:28"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2:28"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2:28"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2:28"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2:28"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2:28"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2:28"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2:28"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2:28"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2:28"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2:28"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2:28"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2:28"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2:28"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2:28"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2:28"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2:28"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2:28"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2:28"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2:28"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2:28"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2:28"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2:28"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2:28"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2:28"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2:28"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2:28"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2:28"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2:28"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2:28"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2:28"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2:28"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2:28"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2:28"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2:28"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2:28"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2:28"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2:28"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2:28"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2:28"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2:28"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2:28"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2:28"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2:28"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2:28"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2:28"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2:28"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2:28"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2:28"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2:28"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2:28"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2:28"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2:28"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2:28"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2:28"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2:28"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2:28"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2:28"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2:28"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2:28"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2:28"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2:28"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2:28"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2:28"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2:28"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2:28"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2:28"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2:28"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2:28"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2:28"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2:28"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2:28"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2:28"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2:28"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2:28"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2:28"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2:28"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2:28"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2:28"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2:28"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2:28"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2:28"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2:28"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2:28"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2:28"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2:28"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2:28"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2:28"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2:28"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2:28"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2:28"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2:28"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2:28"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2:28"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2:28"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2:28"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2:28"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2:28"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2:28"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2:28"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2:28"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2:28"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2:28"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2:28"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2:28"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2:28"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2:28"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2:28"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2:28"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2:28"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2:28"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2:28"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2:28"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2:28"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2:28"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2:28"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2:28"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2:28"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2:28"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2:28"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2:28"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2:28"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2:28"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2:28"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2:28"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2:28"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2:28"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2:28"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2:28"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2:28"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2:28"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2:28"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2:28"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2:28"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2:28"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2:28"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2:28"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2:28"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2:28"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2:28"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2:28"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2:28"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2:28"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2:28"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2:28"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2:28"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2:28"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2:28"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2:28"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2:28"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2:28"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2:28"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2:28"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2:28"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2:28"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2:28"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2:28"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2:28"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2:28"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2:28"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2:28"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2:28"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2:28"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2:28"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2:28"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2:28"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2:28"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2:28"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2:28"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2:28"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2:28"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2:28"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2:28"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2:28"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2:28"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2:28"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2:28"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2:28"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2:28"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2:28"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2:28"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2:28"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2:28"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2:28"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2:28"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2:28"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2:28"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2:28"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2:28"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2:28"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2:28"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2:28"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2:28"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2:28"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2:28"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2:28"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2:28"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2:28"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2:28"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2:28"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2:28"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2:28"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2:28"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2:28"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2:28"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2:28"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2:28"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2:28"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2:28"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2:28"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2:28"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2:28"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2:28"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2:28"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2:28"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2:28"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2:28"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2:28"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2:28"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2:28"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2:28"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2:28"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2:28"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2:28"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2:28"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2:28"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2:28"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2:28"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2:28"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2:28"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2:28"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2:28"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2:28"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2:28"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2:28"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2:28"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2:28"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2:28"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2:28"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2:28"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2:28"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2:28"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2:28"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2:28"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2:28"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2:28"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2:28"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2:28"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2:28"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2:28"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2:28"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2:28"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2:28"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2:28"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2:28"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2:28"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2:28"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2:28"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2:28"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2:28"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2:28"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2:28"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</sheetData>
  <mergeCells count="108">
    <mergeCell ref="B127:B128"/>
    <mergeCell ref="C127:C128"/>
    <mergeCell ref="D127:D128"/>
    <mergeCell ref="E127:E128"/>
    <mergeCell ref="F127:F128"/>
    <mergeCell ref="G127:G128"/>
    <mergeCell ref="Y127:Y128"/>
    <mergeCell ref="N127:N128"/>
    <mergeCell ref="O127:O128"/>
    <mergeCell ref="P127:P128"/>
    <mergeCell ref="Q127:Q128"/>
    <mergeCell ref="R127:R128"/>
    <mergeCell ref="S127:S128"/>
    <mergeCell ref="H127:H128"/>
    <mergeCell ref="I127:I128"/>
    <mergeCell ref="J127:J128"/>
    <mergeCell ref="K127:K128"/>
    <mergeCell ref="L127:L128"/>
    <mergeCell ref="M127:M128"/>
    <mergeCell ref="J148:J149"/>
    <mergeCell ref="K148:K149"/>
    <mergeCell ref="L148:L149"/>
    <mergeCell ref="AF127:AF128"/>
    <mergeCell ref="AG127:AG128"/>
    <mergeCell ref="AH127:AH128"/>
    <mergeCell ref="AI127:AI128"/>
    <mergeCell ref="AJ127:AJ128"/>
    <mergeCell ref="B148:B149"/>
    <mergeCell ref="C148:C149"/>
    <mergeCell ref="D148:D149"/>
    <mergeCell ref="E148:E149"/>
    <mergeCell ref="F148:F149"/>
    <mergeCell ref="Z127:Z128"/>
    <mergeCell ref="AA127:AA128"/>
    <mergeCell ref="AB127:AB128"/>
    <mergeCell ref="AC127:AC128"/>
    <mergeCell ref="AD127:AD128"/>
    <mergeCell ref="AE127:AE128"/>
    <mergeCell ref="T127:T128"/>
    <mergeCell ref="U127:U128"/>
    <mergeCell ref="V127:V128"/>
    <mergeCell ref="W127:W128"/>
    <mergeCell ref="X127:X128"/>
    <mergeCell ref="AH148:AH149"/>
    <mergeCell ref="AI148:AI149"/>
    <mergeCell ref="AJ148:AJ149"/>
    <mergeCell ref="Y148:Y149"/>
    <mergeCell ref="Z148:Z149"/>
    <mergeCell ref="AA148:AA149"/>
    <mergeCell ref="AB148:AB149"/>
    <mergeCell ref="AC148:AC149"/>
    <mergeCell ref="AD148:AD149"/>
    <mergeCell ref="B169:B170"/>
    <mergeCell ref="C169:C170"/>
    <mergeCell ref="D169:D170"/>
    <mergeCell ref="E169:E170"/>
    <mergeCell ref="F169:F170"/>
    <mergeCell ref="G169:G170"/>
    <mergeCell ref="AE148:AE149"/>
    <mergeCell ref="AF148:AF149"/>
    <mergeCell ref="AG148:AG149"/>
    <mergeCell ref="S148:S149"/>
    <mergeCell ref="T148:T149"/>
    <mergeCell ref="U148:U149"/>
    <mergeCell ref="V148:V149"/>
    <mergeCell ref="W148:W149"/>
    <mergeCell ref="X148:X149"/>
    <mergeCell ref="M148:M149"/>
    <mergeCell ref="N148:N149"/>
    <mergeCell ref="O148:O149"/>
    <mergeCell ref="P148:P149"/>
    <mergeCell ref="Q148:Q149"/>
    <mergeCell ref="R148:R149"/>
    <mergeCell ref="G148:G149"/>
    <mergeCell ref="H148:H149"/>
    <mergeCell ref="I148:I149"/>
    <mergeCell ref="N169:N170"/>
    <mergeCell ref="O169:O170"/>
    <mergeCell ref="P169:P170"/>
    <mergeCell ref="Q169:Q170"/>
    <mergeCell ref="R169:R170"/>
    <mergeCell ref="S169:S170"/>
    <mergeCell ref="H169:H170"/>
    <mergeCell ref="I169:I170"/>
    <mergeCell ref="J169:J170"/>
    <mergeCell ref="K169:K170"/>
    <mergeCell ref="L169:L170"/>
    <mergeCell ref="M169:M170"/>
    <mergeCell ref="Z169:Z170"/>
    <mergeCell ref="AA169:AA170"/>
    <mergeCell ref="AB169:AB170"/>
    <mergeCell ref="AC169:AC170"/>
    <mergeCell ref="AD169:AD170"/>
    <mergeCell ref="AE169:AE170"/>
    <mergeCell ref="T169:T170"/>
    <mergeCell ref="U169:U170"/>
    <mergeCell ref="V169:V170"/>
    <mergeCell ref="W169:W170"/>
    <mergeCell ref="X169:X170"/>
    <mergeCell ref="Y169:Y170"/>
    <mergeCell ref="AL169:AL170"/>
    <mergeCell ref="AM169:AM170"/>
    <mergeCell ref="AF169:AF170"/>
    <mergeCell ref="AG169:AG170"/>
    <mergeCell ref="AH169:AH170"/>
    <mergeCell ref="AI169:AI170"/>
    <mergeCell ref="AJ169:AJ170"/>
    <mergeCell ref="AK169:AK170"/>
  </mergeCells>
  <conditionalFormatting sqref="F84:AJ84">
    <cfRule type="dataBar" priority="18">
      <dataBar>
        <cfvo type="min" val="0"/>
        <cfvo type="max" val="0"/>
        <color rgb="FF638EC6"/>
      </dataBar>
    </cfRule>
  </conditionalFormatting>
  <conditionalFormatting sqref="F101:AJ104">
    <cfRule type="cellIs" dxfId="5" priority="15" operator="equal">
      <formula>3</formula>
    </cfRule>
    <cfRule type="cellIs" dxfId="4" priority="16" operator="equal">
      <formula>2</formula>
    </cfRule>
    <cfRule type="cellIs" dxfId="3" priority="17" operator="equal">
      <formula>1</formula>
    </cfRule>
  </conditionalFormatting>
  <conditionalFormatting sqref="F83:AJ83">
    <cfRule type="dataBar" priority="14">
      <dataBar>
        <cfvo type="min" val="0"/>
        <cfvo type="max" val="0"/>
        <color rgb="FF638EC6"/>
      </dataBar>
    </cfRule>
  </conditionalFormatting>
  <conditionalFormatting sqref="F75:AJ75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61"/>
  <sheetViews>
    <sheetView tabSelected="1" zoomScale="70" zoomScaleNormal="70" workbookViewId="0">
      <pane xSplit="4" ySplit="4" topLeftCell="AF158" activePane="bottomRight" state="frozen"/>
      <selection pane="topRight" activeCell="E1" sqref="E1"/>
      <selection pane="bottomLeft" activeCell="A5" sqref="A5"/>
      <selection pane="bottomRight" activeCell="AO184" sqref="AO184"/>
    </sheetView>
  </sheetViews>
  <sheetFormatPr defaultColWidth="9.140625" defaultRowHeight="15" outlineLevelRow="3"/>
  <cols>
    <col min="1" max="1" width="9.140625" style="1"/>
    <col min="2" max="2" width="61.85546875" style="14" customWidth="1"/>
    <col min="3" max="3" width="15.5703125" style="14" customWidth="1"/>
    <col min="4" max="4" width="20.7109375" style="15" customWidth="1"/>
    <col min="5" max="5" width="22.140625" style="15" customWidth="1"/>
    <col min="6" max="17" width="20.7109375" style="15" customWidth="1"/>
    <col min="18" max="18" width="17.7109375" style="15" customWidth="1"/>
    <col min="19" max="21" width="17.7109375" style="14" customWidth="1"/>
    <col min="22" max="37" width="17.7109375" style="1" customWidth="1"/>
    <col min="38" max="38" width="12.5703125" style="1" bestFit="1" customWidth="1"/>
    <col min="39" max="39" width="9.140625" style="1"/>
    <col min="40" max="40" width="11" style="1" customWidth="1"/>
    <col min="41" max="16384" width="9.140625" style="1"/>
  </cols>
  <sheetData>
    <row r="1" spans="2:36" outlineLevel="1">
      <c r="B1" s="16"/>
      <c r="C1" s="16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2:36" outlineLevel="1">
      <c r="B2" s="43" t="s">
        <v>35</v>
      </c>
      <c r="C2" s="43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36" outlineLevel="1">
      <c r="B3" s="16"/>
      <c r="C3" s="16"/>
      <c r="D3" s="20"/>
      <c r="E3" s="20"/>
      <c r="F3" s="80" t="s">
        <v>58</v>
      </c>
      <c r="G3" s="80" t="s">
        <v>59</v>
      </c>
      <c r="H3" s="80" t="s">
        <v>60</v>
      </c>
      <c r="I3" s="80" t="s">
        <v>61</v>
      </c>
      <c r="J3" s="80" t="s">
        <v>55</v>
      </c>
      <c r="K3" s="80" t="s">
        <v>56</v>
      </c>
      <c r="L3" s="80" t="s">
        <v>57</v>
      </c>
      <c r="M3" s="80" t="s">
        <v>58</v>
      </c>
      <c r="N3" s="80" t="s">
        <v>59</v>
      </c>
      <c r="O3" s="80" t="s">
        <v>60</v>
      </c>
      <c r="P3" s="80" t="s">
        <v>61</v>
      </c>
      <c r="Q3" s="80" t="s">
        <v>55</v>
      </c>
      <c r="R3" s="80" t="s">
        <v>56</v>
      </c>
      <c r="S3" s="80" t="s">
        <v>57</v>
      </c>
      <c r="T3" s="80" t="s">
        <v>58</v>
      </c>
      <c r="U3" s="80" t="s">
        <v>59</v>
      </c>
      <c r="V3" s="80" t="s">
        <v>60</v>
      </c>
      <c r="W3" s="80" t="s">
        <v>61</v>
      </c>
      <c r="X3" s="80" t="s">
        <v>55</v>
      </c>
      <c r="Y3" s="80" t="s">
        <v>56</v>
      </c>
      <c r="Z3" s="80" t="s">
        <v>57</v>
      </c>
      <c r="AA3" s="80" t="s">
        <v>58</v>
      </c>
      <c r="AB3" s="80" t="s">
        <v>59</v>
      </c>
      <c r="AC3" s="80" t="s">
        <v>60</v>
      </c>
      <c r="AD3" s="80" t="s">
        <v>61</v>
      </c>
      <c r="AE3" s="80" t="s">
        <v>55</v>
      </c>
      <c r="AF3" s="80" t="s">
        <v>56</v>
      </c>
      <c r="AG3" s="80" t="s">
        <v>57</v>
      </c>
      <c r="AH3" s="80" t="s">
        <v>58</v>
      </c>
      <c r="AI3" s="80" t="s">
        <v>59</v>
      </c>
      <c r="AJ3" s="80" t="s">
        <v>60</v>
      </c>
    </row>
    <row r="4" spans="2:36" outlineLevel="1">
      <c r="B4" s="44" t="s">
        <v>1</v>
      </c>
      <c r="C4" s="44" t="s">
        <v>18</v>
      </c>
      <c r="D4" s="45" t="s">
        <v>0</v>
      </c>
      <c r="E4" s="45">
        <v>31</v>
      </c>
      <c r="F4" s="45">
        <v>1</v>
      </c>
      <c r="G4" s="45">
        <v>2</v>
      </c>
      <c r="H4" s="45">
        <v>3</v>
      </c>
      <c r="I4" s="45">
        <v>4</v>
      </c>
      <c r="J4" s="45">
        <v>5</v>
      </c>
      <c r="K4" s="45">
        <v>6</v>
      </c>
      <c r="L4" s="45">
        <v>7</v>
      </c>
      <c r="M4" s="45">
        <v>8</v>
      </c>
      <c r="N4" s="45">
        <v>9</v>
      </c>
      <c r="O4" s="45">
        <v>10</v>
      </c>
      <c r="P4" s="45">
        <v>11</v>
      </c>
      <c r="Q4" s="45">
        <v>12</v>
      </c>
      <c r="R4" s="45">
        <v>13</v>
      </c>
      <c r="S4" s="45">
        <v>14</v>
      </c>
      <c r="T4" s="45">
        <v>15</v>
      </c>
      <c r="U4" s="45">
        <v>16</v>
      </c>
      <c r="V4" s="45">
        <v>17</v>
      </c>
      <c r="W4" s="45">
        <v>18</v>
      </c>
      <c r="X4" s="45">
        <v>19</v>
      </c>
      <c r="Y4" s="45">
        <v>20</v>
      </c>
      <c r="Z4" s="45">
        <v>21</v>
      </c>
      <c r="AA4" s="45">
        <v>22</v>
      </c>
      <c r="AB4" s="45">
        <v>23</v>
      </c>
      <c r="AC4" s="45">
        <v>24</v>
      </c>
      <c r="AD4" s="45">
        <v>25</v>
      </c>
      <c r="AE4" s="45">
        <v>26</v>
      </c>
      <c r="AF4" s="45">
        <v>27</v>
      </c>
      <c r="AG4" s="45">
        <v>28</v>
      </c>
      <c r="AH4" s="45">
        <v>29</v>
      </c>
      <c r="AI4" s="45">
        <v>30</v>
      </c>
      <c r="AJ4" s="45">
        <v>31</v>
      </c>
    </row>
    <row r="5" spans="2:36" outlineLevel="1">
      <c r="B5" s="34" t="str">
        <f>'STEAM &amp; GAS BALANCE'!$B$3</f>
        <v xml:space="preserve">PLANT STEAM HEADER </v>
      </c>
      <c r="C5" s="34"/>
      <c r="D5" s="46"/>
      <c r="E5" s="47">
        <f>'MEI 2020'!AJ12</f>
        <v>12298715</v>
      </c>
      <c r="F5" s="47">
        <f>'[1]2018-2019-2020'!AJY4</f>
        <v>12298715</v>
      </c>
      <c r="G5" s="47">
        <f>'[1]2018-2019-2020'!AJZ4</f>
        <v>12310619</v>
      </c>
      <c r="H5" s="47">
        <f>'[1]2018-2019-2020'!AKA4</f>
        <v>12326139</v>
      </c>
      <c r="I5" s="47">
        <f>'[1]2018-2019-2020'!AKB4</f>
        <v>12337046</v>
      </c>
      <c r="J5" s="47">
        <f>'[1]2018-2019-2020'!AKC4</f>
        <v>12345388</v>
      </c>
      <c r="K5" s="47">
        <f>'[1]2018-2019-2020'!AKD4</f>
        <v>0</v>
      </c>
      <c r="L5" s="47">
        <f>'[1]2018-2019-2020'!AKE4</f>
        <v>0</v>
      </c>
      <c r="M5" s="47">
        <f>'[1]2018-2019-2020'!AKF4</f>
        <v>12367481</v>
      </c>
      <c r="N5" s="47">
        <f>'[1]2018-2019-2020'!AKG4</f>
        <v>12378056</v>
      </c>
      <c r="O5" s="47">
        <f>'[1]2018-2019-2020'!AKH4</f>
        <v>12392978</v>
      </c>
      <c r="P5" s="47">
        <f>'[1]2018-2019-2020'!AKI4</f>
        <v>12402410</v>
      </c>
      <c r="Q5" s="47">
        <f>'[1]2018-2019-2020'!AKJ4</f>
        <v>12407419</v>
      </c>
      <c r="R5" s="47">
        <f>'[1]2018-2019-2020'!AKK4</f>
        <v>0</v>
      </c>
      <c r="S5" s="47">
        <f>'[1]2018-2019-2020'!AKL4</f>
        <v>0</v>
      </c>
      <c r="T5" s="47">
        <f>'[1]2018-2019-2020'!AKM4</f>
        <v>12425801</v>
      </c>
      <c r="U5" s="47">
        <f>'[1]2018-2019-2020'!AKN4</f>
        <v>12440919</v>
      </c>
      <c r="V5" s="47">
        <f>'[1]2018-2019-2020'!AKO4</f>
        <v>12452644</v>
      </c>
      <c r="W5" s="47">
        <f>'[1]2018-2019-2020'!AKP4</f>
        <v>12459014</v>
      </c>
      <c r="X5" s="47">
        <f>'[1]2018-2019-2020'!AKQ4</f>
        <v>0</v>
      </c>
      <c r="Y5" s="47">
        <f>'[1]2018-2019-2020'!AKR4</f>
        <v>0</v>
      </c>
      <c r="Z5" s="47">
        <f>'[1]2018-2019-2020'!AKS4</f>
        <v>0</v>
      </c>
      <c r="AA5" s="47">
        <f>'[1]2018-2019-2020'!AKT4</f>
        <v>12482985</v>
      </c>
      <c r="AB5" s="47">
        <f>'[1]2018-2019-2020'!AKU4</f>
        <v>12493970</v>
      </c>
      <c r="AC5" s="47">
        <f>'[1]2018-2019-2020'!AKV4</f>
        <v>12502855</v>
      </c>
      <c r="AD5" s="47">
        <f>'[1]2018-2019-2020'!AKW4</f>
        <v>12508148</v>
      </c>
      <c r="AE5" s="47">
        <f>'[1]2018-2019-2020'!AKX4</f>
        <v>12510035</v>
      </c>
      <c r="AF5" s="47">
        <f>'[1]2018-2019-2020'!AKY4</f>
        <v>0</v>
      </c>
      <c r="AG5" s="47">
        <f>'[1]2018-2019-2020'!AKZ4</f>
        <v>0</v>
      </c>
      <c r="AH5" s="47">
        <f>'[1]2018-2019-2020'!ALA4</f>
        <v>12526430</v>
      </c>
      <c r="AI5" s="47">
        <f>'[1]2018-2019-2020'!ALB4</f>
        <v>12544584</v>
      </c>
      <c r="AJ5" s="47"/>
    </row>
    <row r="6" spans="2:36" outlineLevel="1">
      <c r="B6" s="34" t="str">
        <f>'STEAM &amp; GAS BALANCE'!$C$3</f>
        <v>HNI STEAM PRODUKSI (RUBY)</v>
      </c>
      <c r="C6" s="34"/>
      <c r="D6" s="46"/>
      <c r="E6" s="47">
        <f>'MEI 2020'!AJ13</f>
        <v>2366086</v>
      </c>
      <c r="F6" s="47">
        <f>'[1]2018-2019-2020'!AJY5</f>
        <v>2366086</v>
      </c>
      <c r="G6" s="47">
        <f>'[1]2018-2019-2020'!AJZ5</f>
        <v>2374552</v>
      </c>
      <c r="H6" s="47">
        <f>'[1]2018-2019-2020'!AKA5</f>
        <v>2383587</v>
      </c>
      <c r="I6" s="47">
        <f>'[1]2018-2019-2020'!AKB5</f>
        <v>2394179</v>
      </c>
      <c r="J6" s="47">
        <f>'[1]2018-2019-2020'!AKC5</f>
        <v>2411822</v>
      </c>
      <c r="K6" s="47">
        <f>'[1]2018-2019-2020'!AKD5</f>
        <v>0</v>
      </c>
      <c r="L6" s="47">
        <f>'[1]2018-2019-2020'!AKE5</f>
        <v>0</v>
      </c>
      <c r="M6" s="47">
        <f>'[1]2018-2019-2020'!AKF5</f>
        <v>2444211</v>
      </c>
      <c r="N6" s="47">
        <f>'[1]2018-2019-2020'!AKG5</f>
        <v>2480601</v>
      </c>
      <c r="O6" s="47">
        <f>'[1]2018-2019-2020'!AKH5</f>
        <v>2491587</v>
      </c>
      <c r="P6" s="47">
        <f>'[1]2018-2019-2020'!AKI5</f>
        <v>2504907</v>
      </c>
      <c r="Q6" s="47">
        <f>'[1]2018-2019-2020'!AKJ5</f>
        <v>2504907</v>
      </c>
      <c r="R6" s="47">
        <f>'[1]2018-2019-2020'!AKK5</f>
        <v>0</v>
      </c>
      <c r="S6" s="47">
        <f>'[1]2018-2019-2020'!AKL5</f>
        <v>0</v>
      </c>
      <c r="T6" s="47">
        <f>'[1]2018-2019-2020'!AKM5</f>
        <v>2606764</v>
      </c>
      <c r="U6" s="47">
        <f>'[1]2018-2019-2020'!AKN5</f>
        <v>2622074</v>
      </c>
      <c r="V6" s="47">
        <f>'[1]2018-2019-2020'!AKO5</f>
        <v>2648489</v>
      </c>
      <c r="W6" s="47">
        <f>'[1]2018-2019-2020'!AKP5</f>
        <v>2675973</v>
      </c>
      <c r="X6" s="47">
        <f>'[1]2018-2019-2020'!AKQ5</f>
        <v>0</v>
      </c>
      <c r="Y6" s="47">
        <f>'[1]2018-2019-2020'!AKR5</f>
        <v>0</v>
      </c>
      <c r="Z6" s="47">
        <f>'[1]2018-2019-2020'!AKS5</f>
        <v>0</v>
      </c>
      <c r="AA6" s="47">
        <f>'[1]2018-2019-2020'!AKT5</f>
        <v>2714307</v>
      </c>
      <c r="AB6" s="47">
        <f>'[1]2018-2019-2020'!AKU5</f>
        <v>2726699</v>
      </c>
      <c r="AC6" s="47">
        <f>'[1]2018-2019-2020'!AKV5</f>
        <v>2773849</v>
      </c>
      <c r="AD6" s="47">
        <f>'[1]2018-2019-2020'!AKW5</f>
        <v>2793126</v>
      </c>
      <c r="AE6" s="47">
        <f>'[1]2018-2019-2020'!AKX5</f>
        <v>0</v>
      </c>
      <c r="AF6" s="47">
        <f>'[1]2018-2019-2020'!AKY5</f>
        <v>0</v>
      </c>
      <c r="AG6" s="47">
        <f>'[1]2018-2019-2020'!AKZ5</f>
        <v>0</v>
      </c>
      <c r="AH6" s="47">
        <f>'[1]2018-2019-2020'!ALA5</f>
        <v>2834475</v>
      </c>
      <c r="AI6" s="47">
        <f>'[1]2018-2019-2020'!ALB5</f>
        <v>2884659</v>
      </c>
      <c r="AJ6" s="47"/>
    </row>
    <row r="7" spans="2:36" outlineLevel="1">
      <c r="B7" s="34" t="str">
        <f>'STEAM &amp; GAS BALANCE'!$B$5</f>
        <v>HNI STEAM PRODUKSI (RETORT)</v>
      </c>
      <c r="C7" s="34"/>
      <c r="D7" s="46"/>
      <c r="E7" s="47">
        <f>'MEI 2020'!AJ14</f>
        <v>458796</v>
      </c>
      <c r="F7" s="47">
        <f>'[1]2018-2019-2020'!AJY6</f>
        <v>458796</v>
      </c>
      <c r="G7" s="47">
        <f>'[1]2018-2019-2020'!AJZ6</f>
        <v>459519</v>
      </c>
      <c r="H7" s="47">
        <f>'[1]2018-2019-2020'!AKA6</f>
        <v>460298</v>
      </c>
      <c r="I7" s="47">
        <f>'[1]2018-2019-2020'!AKB6</f>
        <v>461093</v>
      </c>
      <c r="J7" s="47">
        <f>'[1]2018-2019-2020'!AKC6</f>
        <v>461908</v>
      </c>
      <c r="K7" s="47">
        <f>'[1]2018-2019-2020'!AKD6</f>
        <v>0</v>
      </c>
      <c r="L7" s="47">
        <f>'[1]2018-2019-2020'!AKE6</f>
        <v>0</v>
      </c>
      <c r="M7" s="47">
        <f>'[1]2018-2019-2020'!AKF6</f>
        <v>462054</v>
      </c>
      <c r="N7" s="47">
        <f>'[1]2018-2019-2020'!AKG6</f>
        <v>462678</v>
      </c>
      <c r="O7" s="47">
        <f>'[1]2018-2019-2020'!AKH6</f>
        <v>464897</v>
      </c>
      <c r="P7" s="47">
        <f>'[1]2018-2019-2020'!AKI6</f>
        <v>465932</v>
      </c>
      <c r="Q7" s="47">
        <f>'[1]2018-2019-2020'!AKJ6</f>
        <v>465932</v>
      </c>
      <c r="R7" s="47">
        <f>'[1]2018-2019-2020'!AKK6</f>
        <v>0</v>
      </c>
      <c r="S7" s="47">
        <f>'[1]2018-2019-2020'!AKL6</f>
        <v>0</v>
      </c>
      <c r="T7" s="47">
        <f>'[1]2018-2019-2020'!AKM6</f>
        <v>466748</v>
      </c>
      <c r="U7" s="47">
        <f>'[1]2018-2019-2020'!AKN6</f>
        <v>467496</v>
      </c>
      <c r="V7" s="47">
        <f>'[1]2018-2019-2020'!AKO6</f>
        <v>468358</v>
      </c>
      <c r="W7" s="47">
        <f>'[1]2018-2019-2020'!AKP6</f>
        <v>469163</v>
      </c>
      <c r="X7" s="47">
        <f>'[1]2018-2019-2020'!AKQ6</f>
        <v>0</v>
      </c>
      <c r="Y7" s="47">
        <f>'[1]2018-2019-2020'!AKR6</f>
        <v>0</v>
      </c>
      <c r="Z7" s="47">
        <f>'[1]2018-2019-2020'!AKS6</f>
        <v>0</v>
      </c>
      <c r="AA7" s="47">
        <f>'[1]2018-2019-2020'!AKT6</f>
        <v>470362</v>
      </c>
      <c r="AB7" s="47">
        <f>'[1]2018-2019-2020'!AKU6</f>
        <v>471164</v>
      </c>
      <c r="AC7" s="47">
        <f>'[1]2018-2019-2020'!AKV6</f>
        <v>471958</v>
      </c>
      <c r="AD7" s="47">
        <f>'[1]2018-2019-2020'!AKW6</f>
        <v>472844</v>
      </c>
      <c r="AE7" s="47">
        <f>'[1]2018-2019-2020'!AKX6</f>
        <v>473491</v>
      </c>
      <c r="AF7" s="47">
        <f>'[1]2018-2019-2020'!AKY6</f>
        <v>0</v>
      </c>
      <c r="AG7" s="47">
        <f>'[1]2018-2019-2020'!AKZ6</f>
        <v>0</v>
      </c>
      <c r="AH7" s="47">
        <f>'[1]2018-2019-2020'!ALA6</f>
        <v>474207</v>
      </c>
      <c r="AI7" s="47">
        <f>'[1]2018-2019-2020'!ALB6</f>
        <v>475017</v>
      </c>
      <c r="AJ7" s="47"/>
    </row>
    <row r="8" spans="2:36" outlineLevel="1">
      <c r="B8" s="34" t="str">
        <f>'STEAM &amp; GAS BALANCE'!$B$6</f>
        <v>HNI STEAM PRODUKSI (GREEK)</v>
      </c>
      <c r="C8" s="34"/>
      <c r="D8" s="46"/>
      <c r="E8" s="47">
        <f>'MEI 2020'!AJ15</f>
        <v>253013</v>
      </c>
      <c r="F8" s="47">
        <f>'[1]2018-2019-2020'!AJY7</f>
        <v>253013</v>
      </c>
      <c r="G8" s="47">
        <f>'[1]2018-2019-2020'!AJZ7</f>
        <v>253111</v>
      </c>
      <c r="H8" s="47">
        <f>'[1]2018-2019-2020'!AKA7</f>
        <v>253273</v>
      </c>
      <c r="I8" s="47">
        <f>'[1]2018-2019-2020'!AKB7</f>
        <v>253444</v>
      </c>
      <c r="J8" s="47">
        <f>'[1]2018-2019-2020'!AKC7</f>
        <v>253629</v>
      </c>
      <c r="K8" s="47">
        <f>'[1]2018-2019-2020'!AKD7</f>
        <v>0</v>
      </c>
      <c r="L8" s="47">
        <f>'[1]2018-2019-2020'!AKE7</f>
        <v>0</v>
      </c>
      <c r="M8" s="47">
        <f>'[1]2018-2019-2020'!AKF7</f>
        <v>254470</v>
      </c>
      <c r="N8" s="47">
        <f>'[1]2018-2019-2020'!AKG7</f>
        <v>254808</v>
      </c>
      <c r="O8" s="47">
        <f>'[1]2018-2019-2020'!AKH7</f>
        <v>255324</v>
      </c>
      <c r="P8" s="47">
        <f>'[1]2018-2019-2020'!AKI7</f>
        <v>255571</v>
      </c>
      <c r="Q8" s="47">
        <f>'[1]2018-2019-2020'!AKJ7</f>
        <v>255571</v>
      </c>
      <c r="R8" s="47">
        <f>'[1]2018-2019-2020'!AKK7</f>
        <v>0</v>
      </c>
      <c r="S8" s="47">
        <f>'[1]2018-2019-2020'!AKL7</f>
        <v>0</v>
      </c>
      <c r="T8" s="47">
        <f>'[1]2018-2019-2020'!AKM7</f>
        <v>255767</v>
      </c>
      <c r="U8" s="47">
        <f>'[1]2018-2019-2020'!AKN7</f>
        <v>255967</v>
      </c>
      <c r="V8" s="47">
        <f>'[1]2018-2019-2020'!AKO7</f>
        <v>256199</v>
      </c>
      <c r="W8" s="47">
        <f>'[1]2018-2019-2020'!AKP7</f>
        <v>256428</v>
      </c>
      <c r="X8" s="47">
        <f>'[1]2018-2019-2020'!AKQ7</f>
        <v>0</v>
      </c>
      <c r="Y8" s="47">
        <f>'[1]2018-2019-2020'!AKR7</f>
        <v>0</v>
      </c>
      <c r="Z8" s="47">
        <f>'[1]2018-2019-2020'!AKS7</f>
        <v>0</v>
      </c>
      <c r="AA8" s="47">
        <f>'[1]2018-2019-2020'!AKT7</f>
        <v>256662</v>
      </c>
      <c r="AB8" s="47">
        <f>'[1]2018-2019-2020'!AKU7</f>
        <v>256817</v>
      </c>
      <c r="AC8" s="47">
        <f>'[1]2018-2019-2020'!AKV7</f>
        <v>256967</v>
      </c>
      <c r="AD8" s="47">
        <f>'[1]2018-2019-2020'!AKW7</f>
        <v>257107</v>
      </c>
      <c r="AE8" s="47">
        <f>'[1]2018-2019-2020'!AKX7</f>
        <v>257235</v>
      </c>
      <c r="AF8" s="47">
        <f>'[1]2018-2019-2020'!AKY7</f>
        <v>0</v>
      </c>
      <c r="AG8" s="47">
        <f>'[1]2018-2019-2020'!AKZ7</f>
        <v>0</v>
      </c>
      <c r="AH8" s="47">
        <f>'[1]2018-2019-2020'!ALA7</f>
        <v>257329</v>
      </c>
      <c r="AI8" s="47">
        <f>'[1]2018-2019-2020'!ALB7</f>
        <v>257435</v>
      </c>
      <c r="AJ8" s="47"/>
    </row>
    <row r="9" spans="2:36" outlineLevel="1">
      <c r="B9" s="34" t="str">
        <f>'STEAM &amp; GAS BALANCE'!$B$4</f>
        <v>PLANT CONDENSATE HEADER</v>
      </c>
      <c r="C9" s="34"/>
      <c r="D9" s="46"/>
      <c r="E9" s="47">
        <f>'MEI 2020'!AJ16</f>
        <v>7673</v>
      </c>
      <c r="F9" s="47">
        <f>'[1]2018-2019-2020'!AJY8</f>
        <v>7673</v>
      </c>
      <c r="G9" s="47">
        <f>'[1]2018-2019-2020'!AJZ8</f>
        <v>7684</v>
      </c>
      <c r="H9" s="47">
        <f>'[1]2018-2019-2020'!AKA8</f>
        <v>7699</v>
      </c>
      <c r="I9" s="47">
        <f>'[1]2018-2019-2020'!AKB8</f>
        <v>7711</v>
      </c>
      <c r="J9" s="47">
        <f>'[1]2018-2019-2020'!AKC8</f>
        <v>7724</v>
      </c>
      <c r="K9" s="47">
        <f>'[1]2018-2019-2020'!AKD8</f>
        <v>0</v>
      </c>
      <c r="L9" s="47">
        <f>'[1]2018-2019-2020'!AKE8</f>
        <v>0</v>
      </c>
      <c r="M9" s="47">
        <f>'[1]2018-2019-2020'!AKF8</f>
        <v>7741</v>
      </c>
      <c r="N9" s="47">
        <f>'[1]2018-2019-2020'!AKG8</f>
        <v>7755</v>
      </c>
      <c r="O9" s="47">
        <f>'[1]2018-2019-2020'!AKH8</f>
        <v>7767</v>
      </c>
      <c r="P9" s="47">
        <f>'[1]2018-2019-2020'!AKI8</f>
        <v>7779</v>
      </c>
      <c r="Q9" s="47">
        <f>'[1]2018-2019-2020'!AKJ8</f>
        <v>0</v>
      </c>
      <c r="R9" s="47">
        <f>'[1]2018-2019-2020'!AKK8</f>
        <v>0</v>
      </c>
      <c r="S9" s="47">
        <f>'[1]2018-2019-2020'!AKL8</f>
        <v>0</v>
      </c>
      <c r="T9" s="47">
        <f>'[1]2018-2019-2020'!AKM8</f>
        <v>7801</v>
      </c>
      <c r="U9" s="47">
        <f>'[1]2018-2019-2020'!AKN8</f>
        <v>7815</v>
      </c>
      <c r="V9" s="47">
        <f>'[1]2018-2019-2020'!AKO8</f>
        <v>7829</v>
      </c>
      <c r="W9" s="47">
        <f>'[1]2018-2019-2020'!AKP8</f>
        <v>7842</v>
      </c>
      <c r="X9" s="47">
        <f>'[1]2018-2019-2020'!AKQ8</f>
        <v>0</v>
      </c>
      <c r="Y9" s="47">
        <f>'[1]2018-2019-2020'!AKR8</f>
        <v>0</v>
      </c>
      <c r="Z9" s="47">
        <f>'[1]2018-2019-2020'!AKS8</f>
        <v>0</v>
      </c>
      <c r="AA9" s="47">
        <f>'[1]2018-2019-2020'!AKT8</f>
        <v>7856</v>
      </c>
      <c r="AB9" s="47">
        <f>'[1]2018-2019-2020'!AKU8</f>
        <v>7896</v>
      </c>
      <c r="AC9" s="47">
        <f>'[1]2018-2019-2020'!AKV8</f>
        <v>7881</v>
      </c>
      <c r="AD9" s="47">
        <f>'[1]2018-2019-2020'!AKW8</f>
        <v>7890</v>
      </c>
      <c r="AE9" s="47">
        <f>'[1]2018-2019-2020'!AKX8</f>
        <v>7896</v>
      </c>
      <c r="AF9" s="47">
        <f>'[1]2018-2019-2020'!AKY8</f>
        <v>0</v>
      </c>
      <c r="AG9" s="47">
        <f>'[1]2018-2019-2020'!AKZ8</f>
        <v>0</v>
      </c>
      <c r="AH9" s="47">
        <f>'[1]2018-2019-2020'!ALA8</f>
        <v>7907</v>
      </c>
      <c r="AI9" s="47">
        <f>'[1]2018-2019-2020'!ALB8</f>
        <v>7920</v>
      </c>
      <c r="AJ9" s="47"/>
    </row>
    <row r="10" spans="2:36" outlineLevel="1"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</row>
    <row r="11" spans="2:36" outlineLevel="1">
      <c r="B11" s="44" t="s">
        <v>1</v>
      </c>
      <c r="C11" s="44" t="s">
        <v>18</v>
      </c>
      <c r="D11" s="45" t="s">
        <v>0</v>
      </c>
      <c r="E11" s="45">
        <v>31</v>
      </c>
      <c r="F11" s="45">
        <v>1</v>
      </c>
      <c r="G11" s="45">
        <v>2</v>
      </c>
      <c r="H11" s="45">
        <v>3</v>
      </c>
      <c r="I11" s="45">
        <v>4</v>
      </c>
      <c r="J11" s="45">
        <v>5</v>
      </c>
      <c r="K11" s="45">
        <v>6</v>
      </c>
      <c r="L11" s="45">
        <v>7</v>
      </c>
      <c r="M11" s="45">
        <v>8</v>
      </c>
      <c r="N11" s="45">
        <v>9</v>
      </c>
      <c r="O11" s="45">
        <v>10</v>
      </c>
      <c r="P11" s="45">
        <v>11</v>
      </c>
      <c r="Q11" s="45">
        <v>12</v>
      </c>
      <c r="R11" s="45">
        <v>13</v>
      </c>
      <c r="S11" s="45">
        <v>14</v>
      </c>
      <c r="T11" s="45">
        <v>15</v>
      </c>
      <c r="U11" s="45">
        <v>16</v>
      </c>
      <c r="V11" s="45">
        <v>17</v>
      </c>
      <c r="W11" s="45">
        <v>18</v>
      </c>
      <c r="X11" s="45">
        <v>19</v>
      </c>
      <c r="Y11" s="45">
        <v>20</v>
      </c>
      <c r="Z11" s="45">
        <v>21</v>
      </c>
      <c r="AA11" s="45">
        <v>22</v>
      </c>
      <c r="AB11" s="45">
        <v>23</v>
      </c>
      <c r="AC11" s="45">
        <v>24</v>
      </c>
      <c r="AD11" s="45">
        <v>25</v>
      </c>
      <c r="AE11" s="45">
        <v>26</v>
      </c>
      <c r="AF11" s="45">
        <v>27</v>
      </c>
      <c r="AG11" s="45">
        <v>28</v>
      </c>
      <c r="AH11" s="45">
        <v>29</v>
      </c>
      <c r="AI11" s="45">
        <v>30</v>
      </c>
      <c r="AJ11" s="45">
        <v>31</v>
      </c>
    </row>
    <row r="12" spans="2:36" outlineLevel="1">
      <c r="B12" s="34" t="str">
        <f>'STEAM &amp; GAS BALANCE'!$B$3</f>
        <v xml:space="preserve">PLANT STEAM HEADER </v>
      </c>
      <c r="C12" s="34"/>
      <c r="D12" s="46"/>
      <c r="E12" s="46">
        <f>E5</f>
        <v>12298715</v>
      </c>
      <c r="F12" s="46">
        <f t="shared" ref="F12:AJ16" si="0">IF(F5=0,E12,F5)</f>
        <v>12298715</v>
      </c>
      <c r="G12" s="46">
        <f t="shared" si="0"/>
        <v>12310619</v>
      </c>
      <c r="H12" s="46">
        <f t="shared" si="0"/>
        <v>12326139</v>
      </c>
      <c r="I12" s="46">
        <f t="shared" si="0"/>
        <v>12337046</v>
      </c>
      <c r="J12" s="46">
        <f t="shared" si="0"/>
        <v>12345388</v>
      </c>
      <c r="K12" s="46">
        <f t="shared" si="0"/>
        <v>12345388</v>
      </c>
      <c r="L12" s="46">
        <f t="shared" si="0"/>
        <v>12345388</v>
      </c>
      <c r="M12" s="46">
        <f t="shared" si="0"/>
        <v>12367481</v>
      </c>
      <c r="N12" s="46">
        <f t="shared" si="0"/>
        <v>12378056</v>
      </c>
      <c r="O12" s="46">
        <f t="shared" si="0"/>
        <v>12392978</v>
      </c>
      <c r="P12" s="46">
        <f t="shared" si="0"/>
        <v>12402410</v>
      </c>
      <c r="Q12" s="46">
        <f t="shared" si="0"/>
        <v>12407419</v>
      </c>
      <c r="R12" s="46">
        <f t="shared" si="0"/>
        <v>12407419</v>
      </c>
      <c r="S12" s="46">
        <f t="shared" si="0"/>
        <v>12407419</v>
      </c>
      <c r="T12" s="46">
        <f t="shared" si="0"/>
        <v>12425801</v>
      </c>
      <c r="U12" s="46">
        <f t="shared" si="0"/>
        <v>12440919</v>
      </c>
      <c r="V12" s="46">
        <f t="shared" si="0"/>
        <v>12452644</v>
      </c>
      <c r="W12" s="46">
        <f t="shared" si="0"/>
        <v>12459014</v>
      </c>
      <c r="X12" s="46">
        <f t="shared" si="0"/>
        <v>12459014</v>
      </c>
      <c r="Y12" s="46">
        <f t="shared" si="0"/>
        <v>12459014</v>
      </c>
      <c r="Z12" s="46">
        <f t="shared" si="0"/>
        <v>12459014</v>
      </c>
      <c r="AA12" s="46">
        <f t="shared" si="0"/>
        <v>12482985</v>
      </c>
      <c r="AB12" s="46">
        <f t="shared" si="0"/>
        <v>12493970</v>
      </c>
      <c r="AC12" s="46">
        <f t="shared" si="0"/>
        <v>12502855</v>
      </c>
      <c r="AD12" s="46">
        <f t="shared" si="0"/>
        <v>12508148</v>
      </c>
      <c r="AE12" s="46">
        <f t="shared" si="0"/>
        <v>12510035</v>
      </c>
      <c r="AF12" s="46">
        <f t="shared" si="0"/>
        <v>12510035</v>
      </c>
      <c r="AG12" s="46">
        <f t="shared" si="0"/>
        <v>12510035</v>
      </c>
      <c r="AH12" s="46">
        <f t="shared" si="0"/>
        <v>12526430</v>
      </c>
      <c r="AI12" s="46">
        <f t="shared" si="0"/>
        <v>12544584</v>
      </c>
      <c r="AJ12" s="46">
        <f t="shared" si="0"/>
        <v>12544584</v>
      </c>
    </row>
    <row r="13" spans="2:36" outlineLevel="1">
      <c r="B13" s="34" t="str">
        <f>'STEAM &amp; GAS BALANCE'!$C$3</f>
        <v>HNI STEAM PRODUKSI (RUBY)</v>
      </c>
      <c r="C13" s="34"/>
      <c r="D13" s="46"/>
      <c r="E13" s="46">
        <f>E6</f>
        <v>2366086</v>
      </c>
      <c r="F13" s="46">
        <f t="shared" si="0"/>
        <v>2366086</v>
      </c>
      <c r="G13" s="46">
        <f t="shared" si="0"/>
        <v>2374552</v>
      </c>
      <c r="H13" s="46">
        <f t="shared" si="0"/>
        <v>2383587</v>
      </c>
      <c r="I13" s="46">
        <f t="shared" si="0"/>
        <v>2394179</v>
      </c>
      <c r="J13" s="46">
        <f t="shared" si="0"/>
        <v>2411822</v>
      </c>
      <c r="K13" s="46">
        <f t="shared" si="0"/>
        <v>2411822</v>
      </c>
      <c r="L13" s="46">
        <f t="shared" si="0"/>
        <v>2411822</v>
      </c>
      <c r="M13" s="46">
        <f t="shared" si="0"/>
        <v>2444211</v>
      </c>
      <c r="N13" s="46">
        <f t="shared" si="0"/>
        <v>2480601</v>
      </c>
      <c r="O13" s="46">
        <f t="shared" si="0"/>
        <v>2491587</v>
      </c>
      <c r="P13" s="46">
        <f t="shared" si="0"/>
        <v>2504907</v>
      </c>
      <c r="Q13" s="46">
        <f t="shared" si="0"/>
        <v>2504907</v>
      </c>
      <c r="R13" s="46">
        <f t="shared" si="0"/>
        <v>2504907</v>
      </c>
      <c r="S13" s="46">
        <f t="shared" si="0"/>
        <v>2504907</v>
      </c>
      <c r="T13" s="46">
        <f t="shared" si="0"/>
        <v>2606764</v>
      </c>
      <c r="U13" s="46">
        <f t="shared" si="0"/>
        <v>2622074</v>
      </c>
      <c r="V13" s="46">
        <f t="shared" si="0"/>
        <v>2648489</v>
      </c>
      <c r="W13" s="46">
        <f t="shared" si="0"/>
        <v>2675973</v>
      </c>
      <c r="X13" s="46">
        <f t="shared" si="0"/>
        <v>2675973</v>
      </c>
      <c r="Y13" s="46">
        <f t="shared" si="0"/>
        <v>2675973</v>
      </c>
      <c r="Z13" s="46">
        <f t="shared" si="0"/>
        <v>2675973</v>
      </c>
      <c r="AA13" s="46">
        <f t="shared" si="0"/>
        <v>2714307</v>
      </c>
      <c r="AB13" s="46">
        <f t="shared" si="0"/>
        <v>2726699</v>
      </c>
      <c r="AC13" s="46">
        <f t="shared" si="0"/>
        <v>2773849</v>
      </c>
      <c r="AD13" s="46">
        <f t="shared" si="0"/>
        <v>2793126</v>
      </c>
      <c r="AE13" s="46">
        <f t="shared" si="0"/>
        <v>2793126</v>
      </c>
      <c r="AF13" s="46">
        <f t="shared" si="0"/>
        <v>2793126</v>
      </c>
      <c r="AG13" s="46">
        <f t="shared" si="0"/>
        <v>2793126</v>
      </c>
      <c r="AH13" s="46">
        <f t="shared" si="0"/>
        <v>2834475</v>
      </c>
      <c r="AI13" s="46">
        <f t="shared" si="0"/>
        <v>2884659</v>
      </c>
      <c r="AJ13" s="46">
        <f t="shared" si="0"/>
        <v>2884659</v>
      </c>
    </row>
    <row r="14" spans="2:36" outlineLevel="1">
      <c r="B14" s="34" t="str">
        <f>'STEAM &amp; GAS BALANCE'!$B$5</f>
        <v>HNI STEAM PRODUKSI (RETORT)</v>
      </c>
      <c r="C14" s="34"/>
      <c r="D14" s="46"/>
      <c r="E14" s="46">
        <f>E7</f>
        <v>458796</v>
      </c>
      <c r="F14" s="46">
        <f t="shared" si="0"/>
        <v>458796</v>
      </c>
      <c r="G14" s="46">
        <f t="shared" si="0"/>
        <v>459519</v>
      </c>
      <c r="H14" s="46">
        <f t="shared" si="0"/>
        <v>460298</v>
      </c>
      <c r="I14" s="46">
        <f t="shared" si="0"/>
        <v>461093</v>
      </c>
      <c r="J14" s="46">
        <f t="shared" si="0"/>
        <v>461908</v>
      </c>
      <c r="K14" s="46">
        <f t="shared" si="0"/>
        <v>461908</v>
      </c>
      <c r="L14" s="46">
        <f t="shared" si="0"/>
        <v>461908</v>
      </c>
      <c r="M14" s="46">
        <f t="shared" si="0"/>
        <v>462054</v>
      </c>
      <c r="N14" s="46">
        <f t="shared" si="0"/>
        <v>462678</v>
      </c>
      <c r="O14" s="46">
        <f t="shared" si="0"/>
        <v>464897</v>
      </c>
      <c r="P14" s="46">
        <f t="shared" si="0"/>
        <v>465932</v>
      </c>
      <c r="Q14" s="46">
        <f t="shared" si="0"/>
        <v>465932</v>
      </c>
      <c r="R14" s="46">
        <f t="shared" si="0"/>
        <v>465932</v>
      </c>
      <c r="S14" s="46">
        <f t="shared" si="0"/>
        <v>465932</v>
      </c>
      <c r="T14" s="46">
        <f t="shared" si="0"/>
        <v>466748</v>
      </c>
      <c r="U14" s="46">
        <f t="shared" si="0"/>
        <v>467496</v>
      </c>
      <c r="V14" s="46">
        <f t="shared" si="0"/>
        <v>468358</v>
      </c>
      <c r="W14" s="46">
        <f t="shared" si="0"/>
        <v>469163</v>
      </c>
      <c r="X14" s="46">
        <f t="shared" si="0"/>
        <v>469163</v>
      </c>
      <c r="Y14" s="46">
        <f t="shared" si="0"/>
        <v>469163</v>
      </c>
      <c r="Z14" s="46">
        <f t="shared" si="0"/>
        <v>469163</v>
      </c>
      <c r="AA14" s="46">
        <f t="shared" si="0"/>
        <v>470362</v>
      </c>
      <c r="AB14" s="46">
        <f t="shared" si="0"/>
        <v>471164</v>
      </c>
      <c r="AC14" s="46">
        <f t="shared" si="0"/>
        <v>471958</v>
      </c>
      <c r="AD14" s="46">
        <f t="shared" si="0"/>
        <v>472844</v>
      </c>
      <c r="AE14" s="46">
        <f t="shared" si="0"/>
        <v>473491</v>
      </c>
      <c r="AF14" s="46">
        <f t="shared" si="0"/>
        <v>473491</v>
      </c>
      <c r="AG14" s="46">
        <f t="shared" si="0"/>
        <v>473491</v>
      </c>
      <c r="AH14" s="46">
        <f t="shared" si="0"/>
        <v>474207</v>
      </c>
      <c r="AI14" s="46">
        <f t="shared" si="0"/>
        <v>475017</v>
      </c>
      <c r="AJ14" s="46">
        <f t="shared" si="0"/>
        <v>475017</v>
      </c>
    </row>
    <row r="15" spans="2:36" outlineLevel="1">
      <c r="B15" s="34" t="str">
        <f>'STEAM &amp; GAS BALANCE'!$B$6</f>
        <v>HNI STEAM PRODUKSI (GREEK)</v>
      </c>
      <c r="C15" s="34"/>
      <c r="D15" s="46"/>
      <c r="E15" s="46">
        <f>E8</f>
        <v>253013</v>
      </c>
      <c r="F15" s="46">
        <f t="shared" si="0"/>
        <v>253013</v>
      </c>
      <c r="G15" s="46">
        <f t="shared" si="0"/>
        <v>253111</v>
      </c>
      <c r="H15" s="46">
        <f t="shared" si="0"/>
        <v>253273</v>
      </c>
      <c r="I15" s="46">
        <f t="shared" si="0"/>
        <v>253444</v>
      </c>
      <c r="J15" s="46">
        <f t="shared" si="0"/>
        <v>253629</v>
      </c>
      <c r="K15" s="46">
        <f t="shared" si="0"/>
        <v>253629</v>
      </c>
      <c r="L15" s="46">
        <f t="shared" si="0"/>
        <v>253629</v>
      </c>
      <c r="M15" s="46">
        <f t="shared" si="0"/>
        <v>254470</v>
      </c>
      <c r="N15" s="46">
        <f t="shared" si="0"/>
        <v>254808</v>
      </c>
      <c r="O15" s="46">
        <f t="shared" si="0"/>
        <v>255324</v>
      </c>
      <c r="P15" s="46">
        <f t="shared" si="0"/>
        <v>255571</v>
      </c>
      <c r="Q15" s="46">
        <f t="shared" si="0"/>
        <v>255571</v>
      </c>
      <c r="R15" s="46">
        <f t="shared" si="0"/>
        <v>255571</v>
      </c>
      <c r="S15" s="46">
        <f t="shared" si="0"/>
        <v>255571</v>
      </c>
      <c r="T15" s="46">
        <f t="shared" si="0"/>
        <v>255767</v>
      </c>
      <c r="U15" s="46">
        <f t="shared" si="0"/>
        <v>255967</v>
      </c>
      <c r="V15" s="46">
        <f t="shared" si="0"/>
        <v>256199</v>
      </c>
      <c r="W15" s="46">
        <f t="shared" si="0"/>
        <v>256428</v>
      </c>
      <c r="X15" s="46">
        <f t="shared" si="0"/>
        <v>256428</v>
      </c>
      <c r="Y15" s="46">
        <f t="shared" si="0"/>
        <v>256428</v>
      </c>
      <c r="Z15" s="46">
        <f t="shared" si="0"/>
        <v>256428</v>
      </c>
      <c r="AA15" s="46">
        <f t="shared" si="0"/>
        <v>256662</v>
      </c>
      <c r="AB15" s="46">
        <f t="shared" si="0"/>
        <v>256817</v>
      </c>
      <c r="AC15" s="46">
        <f t="shared" si="0"/>
        <v>256967</v>
      </c>
      <c r="AD15" s="46">
        <f t="shared" si="0"/>
        <v>257107</v>
      </c>
      <c r="AE15" s="46">
        <f t="shared" si="0"/>
        <v>257235</v>
      </c>
      <c r="AF15" s="46">
        <f t="shared" si="0"/>
        <v>257235</v>
      </c>
      <c r="AG15" s="46">
        <f t="shared" si="0"/>
        <v>257235</v>
      </c>
      <c r="AH15" s="46">
        <f t="shared" si="0"/>
        <v>257329</v>
      </c>
      <c r="AI15" s="46">
        <f t="shared" si="0"/>
        <v>257435</v>
      </c>
      <c r="AJ15" s="46">
        <f t="shared" si="0"/>
        <v>257435</v>
      </c>
    </row>
    <row r="16" spans="2:36" outlineLevel="1">
      <c r="B16" s="34" t="str">
        <f>'STEAM &amp; GAS BALANCE'!$B$4</f>
        <v>PLANT CONDENSATE HEADER</v>
      </c>
      <c r="C16" s="34"/>
      <c r="D16" s="46"/>
      <c r="E16" s="46">
        <f>E9</f>
        <v>7673</v>
      </c>
      <c r="F16" s="46">
        <f t="shared" si="0"/>
        <v>7673</v>
      </c>
      <c r="G16" s="46">
        <f t="shared" si="0"/>
        <v>7684</v>
      </c>
      <c r="H16" s="46">
        <f t="shared" si="0"/>
        <v>7699</v>
      </c>
      <c r="I16" s="46">
        <f t="shared" si="0"/>
        <v>7711</v>
      </c>
      <c r="J16" s="46">
        <f t="shared" si="0"/>
        <v>7724</v>
      </c>
      <c r="K16" s="46">
        <f t="shared" si="0"/>
        <v>7724</v>
      </c>
      <c r="L16" s="46">
        <f t="shared" si="0"/>
        <v>7724</v>
      </c>
      <c r="M16" s="46">
        <f t="shared" si="0"/>
        <v>7741</v>
      </c>
      <c r="N16" s="46">
        <f t="shared" si="0"/>
        <v>7755</v>
      </c>
      <c r="O16" s="46">
        <f t="shared" si="0"/>
        <v>7767</v>
      </c>
      <c r="P16" s="46">
        <f t="shared" si="0"/>
        <v>7779</v>
      </c>
      <c r="Q16" s="46">
        <f t="shared" si="0"/>
        <v>7779</v>
      </c>
      <c r="R16" s="46">
        <f t="shared" si="0"/>
        <v>7779</v>
      </c>
      <c r="S16" s="46">
        <f t="shared" si="0"/>
        <v>7779</v>
      </c>
      <c r="T16" s="46">
        <f t="shared" si="0"/>
        <v>7801</v>
      </c>
      <c r="U16" s="46">
        <f t="shared" si="0"/>
        <v>7815</v>
      </c>
      <c r="V16" s="46">
        <f t="shared" si="0"/>
        <v>7829</v>
      </c>
      <c r="W16" s="46">
        <f t="shared" si="0"/>
        <v>7842</v>
      </c>
      <c r="X16" s="46">
        <f t="shared" si="0"/>
        <v>7842</v>
      </c>
      <c r="Y16" s="46">
        <f t="shared" si="0"/>
        <v>7842</v>
      </c>
      <c r="Z16" s="46">
        <f t="shared" si="0"/>
        <v>7842</v>
      </c>
      <c r="AA16" s="46">
        <f t="shared" si="0"/>
        <v>7856</v>
      </c>
      <c r="AB16" s="46">
        <f t="shared" si="0"/>
        <v>7896</v>
      </c>
      <c r="AC16" s="46">
        <f t="shared" si="0"/>
        <v>7881</v>
      </c>
      <c r="AD16" s="46">
        <f t="shared" si="0"/>
        <v>7890</v>
      </c>
      <c r="AE16" s="46">
        <f t="shared" si="0"/>
        <v>7896</v>
      </c>
      <c r="AF16" s="46">
        <f t="shared" si="0"/>
        <v>7896</v>
      </c>
      <c r="AG16" s="46">
        <f t="shared" si="0"/>
        <v>7896</v>
      </c>
      <c r="AH16" s="46">
        <f t="shared" si="0"/>
        <v>7907</v>
      </c>
      <c r="AI16" s="46">
        <f t="shared" si="0"/>
        <v>7920</v>
      </c>
      <c r="AJ16" s="46">
        <f t="shared" si="0"/>
        <v>7920</v>
      </c>
    </row>
    <row r="17" spans="2:36" outlineLevel="1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6"/>
      <c r="AI17" s="58" t="s">
        <v>54</v>
      </c>
    </row>
    <row r="18" spans="2:36" outlineLevel="1">
      <c r="B18" s="43" t="s">
        <v>36</v>
      </c>
      <c r="C18" s="43"/>
      <c r="D18" s="20"/>
      <c r="F18" s="4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6"/>
      <c r="V18" s="14"/>
    </row>
    <row r="19" spans="2:36" outlineLevel="1"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6"/>
    </row>
    <row r="20" spans="2:36" outlineLevel="1">
      <c r="B20" s="44" t="s">
        <v>1</v>
      </c>
      <c r="C20" s="44" t="s">
        <v>18</v>
      </c>
      <c r="D20" s="45" t="s">
        <v>0</v>
      </c>
      <c r="E20" s="45">
        <v>31</v>
      </c>
      <c r="F20" s="45">
        <v>1</v>
      </c>
      <c r="G20" s="45">
        <v>2</v>
      </c>
      <c r="H20" s="45">
        <v>3</v>
      </c>
      <c r="I20" s="45">
        <v>4</v>
      </c>
      <c r="J20" s="45">
        <v>5</v>
      </c>
      <c r="K20" s="45">
        <v>6</v>
      </c>
      <c r="L20" s="45">
        <v>7</v>
      </c>
      <c r="M20" s="45">
        <v>8</v>
      </c>
      <c r="N20" s="45">
        <v>9</v>
      </c>
      <c r="O20" s="45">
        <v>10</v>
      </c>
      <c r="P20" s="45">
        <v>11</v>
      </c>
      <c r="Q20" s="45">
        <v>12</v>
      </c>
      <c r="R20" s="45">
        <v>13</v>
      </c>
      <c r="S20" s="45">
        <v>14</v>
      </c>
      <c r="T20" s="45">
        <v>15</v>
      </c>
      <c r="U20" s="45">
        <v>16</v>
      </c>
      <c r="V20" s="45">
        <v>17</v>
      </c>
      <c r="W20" s="45">
        <v>18</v>
      </c>
      <c r="X20" s="45">
        <v>19</v>
      </c>
      <c r="Y20" s="45">
        <v>20</v>
      </c>
      <c r="Z20" s="45">
        <v>21</v>
      </c>
      <c r="AA20" s="45">
        <v>22</v>
      </c>
      <c r="AB20" s="45">
        <v>23</v>
      </c>
      <c r="AC20" s="45">
        <v>24</v>
      </c>
      <c r="AD20" s="45">
        <v>25</v>
      </c>
      <c r="AE20" s="45">
        <v>26</v>
      </c>
      <c r="AF20" s="45">
        <v>27</v>
      </c>
      <c r="AG20" s="45">
        <v>28</v>
      </c>
      <c r="AH20" s="45">
        <v>29</v>
      </c>
      <c r="AI20" s="45">
        <v>30</v>
      </c>
      <c r="AJ20" s="45">
        <v>31</v>
      </c>
    </row>
    <row r="21" spans="2:36" outlineLevel="1">
      <c r="B21" s="34" t="str">
        <f>'STEAM &amp; GAS BALANCE'!$F$3</f>
        <v>PLANT GAS BOILER 10 T</v>
      </c>
      <c r="C21" s="34"/>
      <c r="D21" s="46"/>
      <c r="E21" s="47">
        <f>'MEI 2020'!AJ25</f>
        <v>723785.5</v>
      </c>
      <c r="F21" s="47">
        <f>'[1]2018-2019-2020'!AJY9</f>
        <v>0</v>
      </c>
      <c r="G21" s="47">
        <f>'[1]2018-2019-2020'!AJZ9</f>
        <v>726589.9</v>
      </c>
      <c r="H21" s="47">
        <f>'[1]2018-2019-2020'!AKA9</f>
        <v>726589.9</v>
      </c>
      <c r="I21" s="47">
        <f>'[1]2018-2019-2020'!AKB9</f>
        <v>726623.6</v>
      </c>
      <c r="J21" s="47">
        <f>'[1]2018-2019-2020'!AKC9</f>
        <v>726623.6</v>
      </c>
      <c r="K21" s="47">
        <f>'[1]2018-2019-2020'!AKD9</f>
        <v>0</v>
      </c>
      <c r="L21" s="47">
        <f>'[1]2018-2019-2020'!AKE9</f>
        <v>0</v>
      </c>
      <c r="M21" s="47">
        <f>'[1]2018-2019-2020'!AKF9</f>
        <v>726623.6</v>
      </c>
      <c r="N21" s="47">
        <f>'[1]2018-2019-2020'!AKG9</f>
        <v>726623.6</v>
      </c>
      <c r="O21" s="47">
        <f>'[1]2018-2019-2020'!AKH9</f>
        <v>727560</v>
      </c>
      <c r="P21" s="47">
        <f>'[1]2018-2019-2020'!AKI9</f>
        <v>727560</v>
      </c>
      <c r="Q21" s="47">
        <f>'[1]2018-2019-2020'!AKJ9</f>
        <v>727560</v>
      </c>
      <c r="R21" s="47">
        <f>'[1]2018-2019-2020'!AKK9</f>
        <v>0</v>
      </c>
      <c r="S21" s="47" t="str">
        <f>'[1]2018-2019-2020'!AKL9</f>
        <v xml:space="preserve">  </v>
      </c>
      <c r="T21" s="47">
        <f>'[1]2018-2019-2020'!AKM9</f>
        <v>727560</v>
      </c>
      <c r="U21" s="47">
        <f>'[1]2018-2019-2020'!AKN9</f>
        <v>727560</v>
      </c>
      <c r="V21" s="47">
        <f>'[1]2018-2019-2020'!AKO9</f>
        <v>727560</v>
      </c>
      <c r="W21" s="47">
        <f>'[1]2018-2019-2020'!AKP9</f>
        <v>727560</v>
      </c>
      <c r="X21" s="47">
        <f>'[1]2018-2019-2020'!AKQ9</f>
        <v>0</v>
      </c>
      <c r="Y21" s="47">
        <f>'[1]2018-2019-2020'!AKR9</f>
        <v>0</v>
      </c>
      <c r="Z21" s="47">
        <f>'[1]2018-2019-2020'!AKS9</f>
        <v>0</v>
      </c>
      <c r="AA21" s="47">
        <f>'[1]2018-2019-2020'!AKT9</f>
        <v>727560</v>
      </c>
      <c r="AB21" s="47">
        <f>'[1]2018-2019-2020'!AKU9</f>
        <v>727560</v>
      </c>
      <c r="AC21" s="47">
        <f>'[1]2018-2019-2020'!AKV9</f>
        <v>727560</v>
      </c>
      <c r="AD21" s="47">
        <f>'[1]2018-2019-2020'!AKW9</f>
        <v>727560</v>
      </c>
      <c r="AE21" s="47">
        <f>'[1]2018-2019-2020'!AKX9</f>
        <v>727615.7</v>
      </c>
      <c r="AF21" s="47">
        <f>'[1]2018-2019-2020'!AKY9</f>
        <v>0</v>
      </c>
      <c r="AG21" s="47">
        <f>'[1]2018-2019-2020'!AKZ9</f>
        <v>0</v>
      </c>
      <c r="AH21" s="47">
        <f>'[1]2018-2019-2020'!ALA9</f>
        <v>0</v>
      </c>
      <c r="AI21" s="47">
        <f>'[1]2018-2019-2020'!ALB9</f>
        <v>0</v>
      </c>
      <c r="AJ21" s="47"/>
    </row>
    <row r="22" spans="2:36" outlineLevel="1">
      <c r="B22" s="51" t="s">
        <v>53</v>
      </c>
      <c r="C22" s="34"/>
      <c r="D22" s="46"/>
      <c r="E22" s="47"/>
      <c r="F22" s="47">
        <v>0</v>
      </c>
      <c r="G22" s="47">
        <v>93.153199999999998</v>
      </c>
      <c r="H22" s="47">
        <v>129.92060000000001</v>
      </c>
      <c r="I22" s="47">
        <v>131.92060000000001</v>
      </c>
      <c r="J22" s="47">
        <v>114.73779999999999</v>
      </c>
      <c r="K22" s="47">
        <v>50.986499999999999</v>
      </c>
      <c r="L22" s="47">
        <v>0</v>
      </c>
      <c r="M22" s="47">
        <v>115.8297</v>
      </c>
      <c r="N22" s="47">
        <v>127.8516</v>
      </c>
      <c r="O22" s="47">
        <v>146.42920000000001</v>
      </c>
      <c r="P22" s="47">
        <v>121.0347</v>
      </c>
      <c r="Q22" s="47">
        <v>91.449299999999994</v>
      </c>
      <c r="R22" s="47">
        <v>2.5663999999999998</v>
      </c>
      <c r="S22" s="47">
        <v>0</v>
      </c>
      <c r="T22" s="47">
        <v>113.262</v>
      </c>
      <c r="U22" s="47">
        <v>132.05869999999999</v>
      </c>
      <c r="V22" s="47">
        <v>123.83159999999999</v>
      </c>
      <c r="W22" s="47">
        <v>112.87609999999999</v>
      </c>
      <c r="X22" s="54">
        <v>76.211600000000004</v>
      </c>
      <c r="Y22" s="47">
        <v>0</v>
      </c>
      <c r="Z22" s="47">
        <v>0</v>
      </c>
      <c r="AA22" s="47">
        <v>124.7816</v>
      </c>
      <c r="AB22" s="47">
        <v>122.0646</v>
      </c>
      <c r="AC22" s="47">
        <v>118.6074</v>
      </c>
      <c r="AD22" s="47">
        <v>103.89109999999999</v>
      </c>
      <c r="AE22" s="47">
        <v>81.302300000000002</v>
      </c>
      <c r="AF22" s="47">
        <v>2.5556999999999999</v>
      </c>
      <c r="AG22" s="47">
        <v>0</v>
      </c>
      <c r="AH22" s="54">
        <v>111.681</v>
      </c>
      <c r="AI22" s="47">
        <v>140.28229999999999</v>
      </c>
      <c r="AJ22" s="47">
        <v>0</v>
      </c>
    </row>
    <row r="23" spans="2:36" outlineLevel="1">
      <c r="B23" s="17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6"/>
    </row>
    <row r="24" spans="2:36" outlineLevel="1">
      <c r="B24" s="44" t="s">
        <v>1</v>
      </c>
      <c r="C24" s="44" t="s">
        <v>18</v>
      </c>
      <c r="D24" s="45" t="s">
        <v>0</v>
      </c>
      <c r="E24" s="45">
        <v>31</v>
      </c>
      <c r="F24" s="45">
        <v>1</v>
      </c>
      <c r="G24" s="45">
        <v>2</v>
      </c>
      <c r="H24" s="45">
        <v>3</v>
      </c>
      <c r="I24" s="45">
        <v>4</v>
      </c>
      <c r="J24" s="45">
        <v>5</v>
      </c>
      <c r="K24" s="45">
        <v>6</v>
      </c>
      <c r="L24" s="45">
        <v>7</v>
      </c>
      <c r="M24" s="45">
        <v>8</v>
      </c>
      <c r="N24" s="45">
        <v>9</v>
      </c>
      <c r="O24" s="45">
        <v>10</v>
      </c>
      <c r="P24" s="45">
        <v>11</v>
      </c>
      <c r="Q24" s="45">
        <v>12</v>
      </c>
      <c r="R24" s="45">
        <v>13</v>
      </c>
      <c r="S24" s="45">
        <v>14</v>
      </c>
      <c r="T24" s="45">
        <v>15</v>
      </c>
      <c r="U24" s="45">
        <v>16</v>
      </c>
      <c r="V24" s="45">
        <v>17</v>
      </c>
      <c r="W24" s="45">
        <v>18</v>
      </c>
      <c r="X24" s="45">
        <v>19</v>
      </c>
      <c r="Y24" s="45">
        <v>20</v>
      </c>
      <c r="Z24" s="45">
        <v>21</v>
      </c>
      <c r="AA24" s="45">
        <v>22</v>
      </c>
      <c r="AB24" s="45">
        <v>23</v>
      </c>
      <c r="AC24" s="45">
        <v>24</v>
      </c>
      <c r="AD24" s="45">
        <v>25</v>
      </c>
      <c r="AE24" s="45">
        <v>26</v>
      </c>
      <c r="AF24" s="45">
        <v>27</v>
      </c>
      <c r="AG24" s="45">
        <v>28</v>
      </c>
      <c r="AH24" s="45">
        <v>29</v>
      </c>
      <c r="AI24" s="45">
        <v>30</v>
      </c>
      <c r="AJ24" s="45">
        <v>31</v>
      </c>
    </row>
    <row r="25" spans="2:36" outlineLevel="1">
      <c r="B25" s="34" t="str">
        <f>'STEAM &amp; GAS BALANCE'!$F$3</f>
        <v>PLANT GAS BOILER 10 T</v>
      </c>
      <c r="C25" s="34"/>
      <c r="D25" s="46"/>
      <c r="E25" s="46">
        <f>E21</f>
        <v>723785.5</v>
      </c>
      <c r="F25" s="46">
        <f t="shared" ref="F25:AJ25" si="1">IF(F21=0,E25,F21)</f>
        <v>723785.5</v>
      </c>
      <c r="G25" s="46">
        <f t="shared" si="1"/>
        <v>726589.9</v>
      </c>
      <c r="H25" s="46">
        <f t="shared" si="1"/>
        <v>726589.9</v>
      </c>
      <c r="I25" s="46">
        <f t="shared" si="1"/>
        <v>726623.6</v>
      </c>
      <c r="J25" s="46">
        <f t="shared" si="1"/>
        <v>726623.6</v>
      </c>
      <c r="K25" s="46">
        <f t="shared" si="1"/>
        <v>726623.6</v>
      </c>
      <c r="L25" s="46">
        <f t="shared" si="1"/>
        <v>726623.6</v>
      </c>
      <c r="M25" s="46">
        <f t="shared" si="1"/>
        <v>726623.6</v>
      </c>
      <c r="N25" s="46">
        <f t="shared" si="1"/>
        <v>726623.6</v>
      </c>
      <c r="O25" s="46">
        <f t="shared" si="1"/>
        <v>727560</v>
      </c>
      <c r="P25" s="46">
        <f t="shared" si="1"/>
        <v>727560</v>
      </c>
      <c r="Q25" s="46">
        <f t="shared" si="1"/>
        <v>727560</v>
      </c>
      <c r="R25" s="46">
        <f t="shared" si="1"/>
        <v>727560</v>
      </c>
      <c r="S25" s="46" t="str">
        <f t="shared" si="1"/>
        <v xml:space="preserve">  </v>
      </c>
      <c r="T25" s="46">
        <f t="shared" si="1"/>
        <v>727560</v>
      </c>
      <c r="U25" s="46">
        <f t="shared" si="1"/>
        <v>727560</v>
      </c>
      <c r="V25" s="46">
        <f t="shared" si="1"/>
        <v>727560</v>
      </c>
      <c r="W25" s="46">
        <f t="shared" si="1"/>
        <v>727560</v>
      </c>
      <c r="X25" s="46">
        <f t="shared" si="1"/>
        <v>727560</v>
      </c>
      <c r="Y25" s="46">
        <f t="shared" si="1"/>
        <v>727560</v>
      </c>
      <c r="Z25" s="46">
        <f t="shared" si="1"/>
        <v>727560</v>
      </c>
      <c r="AA25" s="46">
        <f t="shared" si="1"/>
        <v>727560</v>
      </c>
      <c r="AB25" s="46">
        <f t="shared" si="1"/>
        <v>727560</v>
      </c>
      <c r="AC25" s="46">
        <f t="shared" si="1"/>
        <v>727560</v>
      </c>
      <c r="AD25" s="46">
        <f t="shared" si="1"/>
        <v>727560</v>
      </c>
      <c r="AE25" s="46">
        <f t="shared" si="1"/>
        <v>727615.7</v>
      </c>
      <c r="AF25" s="46">
        <f t="shared" si="1"/>
        <v>727615.7</v>
      </c>
      <c r="AG25" s="46">
        <f t="shared" si="1"/>
        <v>727615.7</v>
      </c>
      <c r="AH25" s="46">
        <f t="shared" si="1"/>
        <v>727615.7</v>
      </c>
      <c r="AI25" s="46">
        <f t="shared" si="1"/>
        <v>727615.7</v>
      </c>
      <c r="AJ25" s="46">
        <f t="shared" si="1"/>
        <v>727615.7</v>
      </c>
    </row>
    <row r="26" spans="2:36" outlineLevel="1">
      <c r="B26" s="1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2:36">
      <c r="B27" s="17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2:36">
      <c r="B28" s="19" t="s">
        <v>39</v>
      </c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2:36" ht="15.75" customHeight="1"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2:36" ht="15.75" customHeight="1">
      <c r="B30" s="21" t="s">
        <v>88</v>
      </c>
      <c r="C30" s="21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2:36" ht="15.75" customHeight="1">
      <c r="B31" s="21"/>
      <c r="C31" s="2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2:36" ht="15.75" customHeight="1">
      <c r="B32" s="22" t="s">
        <v>38</v>
      </c>
      <c r="C32" s="2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2:37" ht="15.75" customHeight="1">
      <c r="B33" s="21"/>
      <c r="C33" s="2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2:37">
      <c r="B34" s="22"/>
      <c r="C34" s="24" t="s">
        <v>18</v>
      </c>
      <c r="D34" s="25" t="s">
        <v>0</v>
      </c>
      <c r="E34" s="45">
        <v>31</v>
      </c>
      <c r="F34" s="45">
        <v>1</v>
      </c>
      <c r="G34" s="45">
        <v>2</v>
      </c>
      <c r="H34" s="45">
        <v>3</v>
      </c>
      <c r="I34" s="45">
        <v>4</v>
      </c>
      <c r="J34" s="45">
        <v>5</v>
      </c>
      <c r="K34" s="45">
        <v>6</v>
      </c>
      <c r="L34" s="45">
        <v>7</v>
      </c>
      <c r="M34" s="45">
        <v>8</v>
      </c>
      <c r="N34" s="45">
        <v>9</v>
      </c>
      <c r="O34" s="45">
        <v>10</v>
      </c>
      <c r="P34" s="45">
        <v>11</v>
      </c>
      <c r="Q34" s="45">
        <v>12</v>
      </c>
      <c r="R34" s="45">
        <v>13</v>
      </c>
      <c r="S34" s="45">
        <v>14</v>
      </c>
      <c r="T34" s="45">
        <v>15</v>
      </c>
      <c r="U34" s="45">
        <v>16</v>
      </c>
      <c r="V34" s="45">
        <v>17</v>
      </c>
      <c r="W34" s="45">
        <v>18</v>
      </c>
      <c r="X34" s="45">
        <v>19</v>
      </c>
      <c r="Y34" s="45">
        <v>20</v>
      </c>
      <c r="Z34" s="45">
        <v>21</v>
      </c>
      <c r="AA34" s="45">
        <v>22</v>
      </c>
      <c r="AB34" s="45">
        <v>23</v>
      </c>
      <c r="AC34" s="45">
        <v>24</v>
      </c>
      <c r="AD34" s="45">
        <v>25</v>
      </c>
      <c r="AE34" s="45">
        <v>26</v>
      </c>
      <c r="AF34" s="45">
        <v>27</v>
      </c>
      <c r="AG34" s="45">
        <v>28</v>
      </c>
      <c r="AH34" s="45">
        <v>29</v>
      </c>
      <c r="AI34" s="45">
        <v>30</v>
      </c>
      <c r="AJ34" s="45">
        <v>31</v>
      </c>
    </row>
    <row r="35" spans="2:37" s="11" customFormat="1">
      <c r="B35" s="26" t="s">
        <v>22</v>
      </c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</row>
    <row r="36" spans="2:37" s="11" customFormat="1" outlineLevel="1">
      <c r="B36" s="29" t="s">
        <v>14</v>
      </c>
      <c r="C36" s="30" t="s">
        <v>19</v>
      </c>
      <c r="D36" s="31">
        <f>2.8+1.013</f>
        <v>3.8129999999999997</v>
      </c>
      <c r="E36" s="28"/>
      <c r="F36" s="28">
        <f>$D36</f>
        <v>3.8129999999999997</v>
      </c>
      <c r="G36" s="28">
        <f t="shared" ref="G36:AC39" si="2">$D36</f>
        <v>3.8129999999999997</v>
      </c>
      <c r="H36" s="28">
        <f t="shared" si="2"/>
        <v>3.8129999999999997</v>
      </c>
      <c r="I36" s="28">
        <f t="shared" si="2"/>
        <v>3.8129999999999997</v>
      </c>
      <c r="J36" s="28">
        <f t="shared" si="2"/>
        <v>3.8129999999999997</v>
      </c>
      <c r="K36" s="28">
        <f t="shared" si="2"/>
        <v>3.8129999999999997</v>
      </c>
      <c r="L36" s="28">
        <f t="shared" si="2"/>
        <v>3.8129999999999997</v>
      </c>
      <c r="M36" s="28">
        <f t="shared" si="2"/>
        <v>3.8129999999999997</v>
      </c>
      <c r="N36" s="28">
        <f t="shared" si="2"/>
        <v>3.8129999999999997</v>
      </c>
      <c r="O36" s="28">
        <f t="shared" si="2"/>
        <v>3.8129999999999997</v>
      </c>
      <c r="P36" s="28">
        <f t="shared" si="2"/>
        <v>3.8129999999999997</v>
      </c>
      <c r="Q36" s="28">
        <f t="shared" si="2"/>
        <v>3.8129999999999997</v>
      </c>
      <c r="R36" s="28">
        <f>$D36</f>
        <v>3.8129999999999997</v>
      </c>
      <c r="S36" s="28">
        <f t="shared" si="2"/>
        <v>3.8129999999999997</v>
      </c>
      <c r="T36" s="28">
        <f t="shared" si="2"/>
        <v>3.8129999999999997</v>
      </c>
      <c r="U36" s="28">
        <f t="shared" si="2"/>
        <v>3.8129999999999997</v>
      </c>
      <c r="V36" s="28">
        <f t="shared" si="2"/>
        <v>3.8129999999999997</v>
      </c>
      <c r="W36" s="28">
        <f t="shared" si="2"/>
        <v>3.8129999999999997</v>
      </c>
      <c r="X36" s="28">
        <f t="shared" si="2"/>
        <v>3.8129999999999997</v>
      </c>
      <c r="Y36" s="28">
        <f t="shared" si="2"/>
        <v>3.8129999999999997</v>
      </c>
      <c r="Z36" s="28">
        <f t="shared" si="2"/>
        <v>3.8129999999999997</v>
      </c>
      <c r="AA36" s="28">
        <f t="shared" si="2"/>
        <v>3.8129999999999997</v>
      </c>
      <c r="AB36" s="28">
        <f t="shared" si="2"/>
        <v>3.8129999999999997</v>
      </c>
      <c r="AC36" s="28">
        <f t="shared" si="2"/>
        <v>3.8129999999999997</v>
      </c>
      <c r="AD36" s="28">
        <f t="shared" ref="AD36:AJ39" si="3">$D36</f>
        <v>3.8129999999999997</v>
      </c>
      <c r="AE36" s="28">
        <f t="shared" si="3"/>
        <v>3.8129999999999997</v>
      </c>
      <c r="AF36" s="28">
        <f t="shared" si="3"/>
        <v>3.8129999999999997</v>
      </c>
      <c r="AG36" s="28">
        <f t="shared" si="3"/>
        <v>3.8129999999999997</v>
      </c>
      <c r="AH36" s="28">
        <f t="shared" si="3"/>
        <v>3.8129999999999997</v>
      </c>
      <c r="AI36" s="28">
        <f t="shared" si="3"/>
        <v>3.8129999999999997</v>
      </c>
      <c r="AJ36" s="28">
        <f t="shared" si="3"/>
        <v>3.8129999999999997</v>
      </c>
      <c r="AK36" s="28"/>
    </row>
    <row r="37" spans="2:37" s="11" customFormat="1" outlineLevel="1">
      <c r="B37" s="29" t="s">
        <v>15</v>
      </c>
      <c r="C37" s="30" t="s">
        <v>19</v>
      </c>
      <c r="D37" s="31">
        <v>1.0129999999999999</v>
      </c>
      <c r="E37" s="28"/>
      <c r="F37" s="28">
        <f t="shared" ref="F37:U39" si="4">$D37</f>
        <v>1.0129999999999999</v>
      </c>
      <c r="G37" s="28">
        <f t="shared" si="4"/>
        <v>1.0129999999999999</v>
      </c>
      <c r="H37" s="28">
        <f t="shared" si="4"/>
        <v>1.0129999999999999</v>
      </c>
      <c r="I37" s="28">
        <f t="shared" si="4"/>
        <v>1.0129999999999999</v>
      </c>
      <c r="J37" s="28">
        <f t="shared" si="4"/>
        <v>1.0129999999999999</v>
      </c>
      <c r="K37" s="28">
        <f t="shared" si="4"/>
        <v>1.0129999999999999</v>
      </c>
      <c r="L37" s="28">
        <f t="shared" si="4"/>
        <v>1.0129999999999999</v>
      </c>
      <c r="M37" s="28">
        <f t="shared" si="4"/>
        <v>1.0129999999999999</v>
      </c>
      <c r="N37" s="28">
        <f t="shared" si="4"/>
        <v>1.0129999999999999</v>
      </c>
      <c r="O37" s="28">
        <f t="shared" si="4"/>
        <v>1.0129999999999999</v>
      </c>
      <c r="P37" s="28">
        <f t="shared" si="4"/>
        <v>1.0129999999999999</v>
      </c>
      <c r="Q37" s="28">
        <f t="shared" si="4"/>
        <v>1.0129999999999999</v>
      </c>
      <c r="R37" s="28">
        <f t="shared" si="4"/>
        <v>1.0129999999999999</v>
      </c>
      <c r="S37" s="28">
        <f t="shared" si="4"/>
        <v>1.0129999999999999</v>
      </c>
      <c r="T37" s="28">
        <f t="shared" si="4"/>
        <v>1.0129999999999999</v>
      </c>
      <c r="U37" s="28">
        <f t="shared" si="4"/>
        <v>1.0129999999999999</v>
      </c>
      <c r="V37" s="28">
        <f t="shared" si="2"/>
        <v>1.0129999999999999</v>
      </c>
      <c r="W37" s="28">
        <f t="shared" si="2"/>
        <v>1.0129999999999999</v>
      </c>
      <c r="X37" s="28">
        <f t="shared" si="2"/>
        <v>1.0129999999999999</v>
      </c>
      <c r="Y37" s="28">
        <f t="shared" si="2"/>
        <v>1.0129999999999999</v>
      </c>
      <c r="Z37" s="28">
        <f t="shared" si="2"/>
        <v>1.0129999999999999</v>
      </c>
      <c r="AA37" s="28">
        <f t="shared" si="2"/>
        <v>1.0129999999999999</v>
      </c>
      <c r="AB37" s="28">
        <f t="shared" si="2"/>
        <v>1.0129999999999999</v>
      </c>
      <c r="AC37" s="28">
        <f t="shared" si="2"/>
        <v>1.0129999999999999</v>
      </c>
      <c r="AD37" s="28">
        <f t="shared" si="3"/>
        <v>1.0129999999999999</v>
      </c>
      <c r="AE37" s="28">
        <f t="shared" si="3"/>
        <v>1.0129999999999999</v>
      </c>
      <c r="AF37" s="28">
        <f t="shared" si="3"/>
        <v>1.0129999999999999</v>
      </c>
      <c r="AG37" s="28">
        <f t="shared" si="3"/>
        <v>1.0129999999999999</v>
      </c>
      <c r="AH37" s="28">
        <f t="shared" si="3"/>
        <v>1.0129999999999999</v>
      </c>
      <c r="AI37" s="28">
        <f t="shared" si="3"/>
        <v>1.0129999999999999</v>
      </c>
      <c r="AJ37" s="28">
        <f t="shared" si="3"/>
        <v>1.0129999999999999</v>
      </c>
      <c r="AK37" s="28"/>
    </row>
    <row r="38" spans="2:37" s="11" customFormat="1" outlineLevel="1">
      <c r="B38" s="29" t="s">
        <v>16</v>
      </c>
      <c r="C38" s="30" t="s">
        <v>20</v>
      </c>
      <c r="D38" s="31">
        <v>25</v>
      </c>
      <c r="E38" s="28"/>
      <c r="F38" s="28">
        <f t="shared" si="4"/>
        <v>25</v>
      </c>
      <c r="G38" s="28">
        <f t="shared" si="4"/>
        <v>25</v>
      </c>
      <c r="H38" s="28">
        <f t="shared" si="4"/>
        <v>25</v>
      </c>
      <c r="I38" s="28">
        <f t="shared" si="4"/>
        <v>25</v>
      </c>
      <c r="J38" s="28">
        <f t="shared" si="4"/>
        <v>25</v>
      </c>
      <c r="K38" s="28">
        <f t="shared" si="4"/>
        <v>25</v>
      </c>
      <c r="L38" s="28">
        <f t="shared" si="4"/>
        <v>25</v>
      </c>
      <c r="M38" s="28">
        <f t="shared" si="4"/>
        <v>25</v>
      </c>
      <c r="N38" s="28">
        <f t="shared" si="4"/>
        <v>25</v>
      </c>
      <c r="O38" s="28">
        <f t="shared" si="4"/>
        <v>25</v>
      </c>
      <c r="P38" s="28">
        <f t="shared" si="4"/>
        <v>25</v>
      </c>
      <c r="Q38" s="28">
        <f t="shared" si="4"/>
        <v>25</v>
      </c>
      <c r="R38" s="28">
        <f t="shared" si="2"/>
        <v>25</v>
      </c>
      <c r="S38" s="28">
        <f t="shared" si="2"/>
        <v>25</v>
      </c>
      <c r="T38" s="28">
        <f t="shared" si="2"/>
        <v>25</v>
      </c>
      <c r="U38" s="28">
        <f t="shared" si="2"/>
        <v>25</v>
      </c>
      <c r="V38" s="28">
        <f t="shared" si="2"/>
        <v>25</v>
      </c>
      <c r="W38" s="28">
        <f t="shared" si="2"/>
        <v>25</v>
      </c>
      <c r="X38" s="28">
        <f t="shared" si="2"/>
        <v>25</v>
      </c>
      <c r="Y38" s="28">
        <f t="shared" si="2"/>
        <v>25</v>
      </c>
      <c r="Z38" s="28">
        <f t="shared" si="2"/>
        <v>25</v>
      </c>
      <c r="AA38" s="28">
        <f t="shared" si="2"/>
        <v>25</v>
      </c>
      <c r="AB38" s="28">
        <f t="shared" si="2"/>
        <v>25</v>
      </c>
      <c r="AC38" s="28">
        <f t="shared" si="2"/>
        <v>25</v>
      </c>
      <c r="AD38" s="28">
        <f t="shared" si="3"/>
        <v>25</v>
      </c>
      <c r="AE38" s="28">
        <f t="shared" si="3"/>
        <v>25</v>
      </c>
      <c r="AF38" s="28">
        <f t="shared" si="3"/>
        <v>25</v>
      </c>
      <c r="AG38" s="28">
        <f t="shared" si="3"/>
        <v>25</v>
      </c>
      <c r="AH38" s="28">
        <f t="shared" si="3"/>
        <v>25</v>
      </c>
      <c r="AI38" s="28">
        <f t="shared" si="3"/>
        <v>25</v>
      </c>
      <c r="AJ38" s="28">
        <f t="shared" si="3"/>
        <v>25</v>
      </c>
      <c r="AK38" s="28"/>
    </row>
    <row r="39" spans="2:37" s="11" customFormat="1" outlineLevel="1">
      <c r="B39" s="29" t="s">
        <v>17</v>
      </c>
      <c r="C39" s="30" t="s">
        <v>20</v>
      </c>
      <c r="D39" s="31">
        <v>15</v>
      </c>
      <c r="E39" s="28"/>
      <c r="F39" s="28">
        <f t="shared" si="4"/>
        <v>15</v>
      </c>
      <c r="G39" s="28">
        <f t="shared" si="4"/>
        <v>15</v>
      </c>
      <c r="H39" s="28">
        <f t="shared" si="4"/>
        <v>15</v>
      </c>
      <c r="I39" s="28">
        <f t="shared" si="4"/>
        <v>15</v>
      </c>
      <c r="J39" s="28">
        <f t="shared" si="4"/>
        <v>15</v>
      </c>
      <c r="K39" s="28">
        <f t="shared" si="4"/>
        <v>15</v>
      </c>
      <c r="L39" s="28">
        <f t="shared" si="4"/>
        <v>15</v>
      </c>
      <c r="M39" s="28">
        <f t="shared" si="4"/>
        <v>15</v>
      </c>
      <c r="N39" s="28">
        <f t="shared" si="4"/>
        <v>15</v>
      </c>
      <c r="O39" s="28">
        <f t="shared" si="4"/>
        <v>15</v>
      </c>
      <c r="P39" s="28">
        <f t="shared" si="4"/>
        <v>15</v>
      </c>
      <c r="Q39" s="28">
        <f t="shared" si="4"/>
        <v>15</v>
      </c>
      <c r="R39" s="28">
        <f t="shared" si="2"/>
        <v>15</v>
      </c>
      <c r="S39" s="28">
        <f t="shared" si="2"/>
        <v>15</v>
      </c>
      <c r="T39" s="28">
        <f t="shared" si="2"/>
        <v>15</v>
      </c>
      <c r="U39" s="28">
        <f t="shared" si="2"/>
        <v>15</v>
      </c>
      <c r="V39" s="28">
        <f t="shared" si="2"/>
        <v>15</v>
      </c>
      <c r="W39" s="28">
        <f t="shared" si="2"/>
        <v>15</v>
      </c>
      <c r="X39" s="28">
        <f t="shared" si="2"/>
        <v>15</v>
      </c>
      <c r="Y39" s="28">
        <f t="shared" si="2"/>
        <v>15</v>
      </c>
      <c r="Z39" s="28">
        <f t="shared" si="2"/>
        <v>15</v>
      </c>
      <c r="AA39" s="28">
        <f t="shared" si="2"/>
        <v>15</v>
      </c>
      <c r="AB39" s="28">
        <f t="shared" si="2"/>
        <v>15</v>
      </c>
      <c r="AC39" s="28">
        <f t="shared" si="2"/>
        <v>15</v>
      </c>
      <c r="AD39" s="28">
        <f t="shared" si="3"/>
        <v>15</v>
      </c>
      <c r="AE39" s="28">
        <f t="shared" si="3"/>
        <v>15</v>
      </c>
      <c r="AF39" s="28">
        <f t="shared" si="3"/>
        <v>15</v>
      </c>
      <c r="AG39" s="28">
        <f t="shared" si="3"/>
        <v>15</v>
      </c>
      <c r="AH39" s="28">
        <f t="shared" si="3"/>
        <v>15</v>
      </c>
      <c r="AI39" s="28">
        <f t="shared" si="3"/>
        <v>15</v>
      </c>
      <c r="AJ39" s="28">
        <f t="shared" si="3"/>
        <v>15</v>
      </c>
      <c r="AK39" s="28"/>
    </row>
    <row r="40" spans="2:37" s="11" customFormat="1">
      <c r="B40" s="26" t="s">
        <v>34</v>
      </c>
      <c r="C40" s="30"/>
      <c r="D40" s="32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</row>
    <row r="41" spans="2:37" outlineLevel="1">
      <c r="B41" s="33" t="str">
        <f>'STEAM &amp; GAS BALANCE'!$F$3</f>
        <v>PLANT GAS BOILER 10 T</v>
      </c>
      <c r="C41" s="34" t="s">
        <v>21</v>
      </c>
      <c r="D41" s="35"/>
      <c r="E41" s="35"/>
      <c r="F41" s="35">
        <f>(F$36*(F25-E25)*(F$39+273))/(F$37*(F$38+273))</f>
        <v>0</v>
      </c>
      <c r="G41" s="35">
        <f>(G$36*(G25-F25)*(G$39+273))/(G$37*(G$38+273))</f>
        <v>10201.723346826906</v>
      </c>
      <c r="H41" s="35">
        <f t="shared" ref="H41:AJ41" si="5">(H$36*(H25-G25)*(H$39+273))/(H$37*(H$38+273))</f>
        <v>0</v>
      </c>
      <c r="I41" s="35">
        <f t="shared" si="5"/>
        <v>122.59238225202856</v>
      </c>
      <c r="J41" s="35">
        <f t="shared" si="5"/>
        <v>0</v>
      </c>
      <c r="K41" s="35">
        <f t="shared" si="5"/>
        <v>0</v>
      </c>
      <c r="L41" s="35">
        <f t="shared" si="5"/>
        <v>0</v>
      </c>
      <c r="M41" s="35">
        <f t="shared" si="5"/>
        <v>0</v>
      </c>
      <c r="N41" s="35">
        <f t="shared" si="5"/>
        <v>0</v>
      </c>
      <c r="O41" s="35">
        <f t="shared" si="5"/>
        <v>3406.3948587822256</v>
      </c>
      <c r="P41" s="35">
        <f t="shared" si="5"/>
        <v>0</v>
      </c>
      <c r="Q41" s="35">
        <f t="shared" si="5"/>
        <v>0</v>
      </c>
      <c r="R41" s="35">
        <f t="shared" si="5"/>
        <v>0</v>
      </c>
      <c r="S41" s="35" t="e">
        <f t="shared" si="5"/>
        <v>#VALUE!</v>
      </c>
      <c r="T41" s="35" t="e">
        <f t="shared" si="5"/>
        <v>#VALUE!</v>
      </c>
      <c r="U41" s="35">
        <f t="shared" si="5"/>
        <v>0</v>
      </c>
      <c r="V41" s="35">
        <f t="shared" si="5"/>
        <v>0</v>
      </c>
      <c r="W41" s="35">
        <f t="shared" si="5"/>
        <v>0</v>
      </c>
      <c r="X41" s="35">
        <f t="shared" si="5"/>
        <v>0</v>
      </c>
      <c r="Y41" s="35">
        <f t="shared" si="5"/>
        <v>0</v>
      </c>
      <c r="Z41" s="35">
        <f t="shared" si="5"/>
        <v>0</v>
      </c>
      <c r="AA41" s="35">
        <f t="shared" si="5"/>
        <v>0</v>
      </c>
      <c r="AB41" s="35">
        <f t="shared" si="5"/>
        <v>0</v>
      </c>
      <c r="AC41" s="35">
        <f t="shared" si="5"/>
        <v>0</v>
      </c>
      <c r="AD41" s="35">
        <f t="shared" si="5"/>
        <v>0</v>
      </c>
      <c r="AE41" s="35">
        <f t="shared" si="5"/>
        <v>202.62301755019931</v>
      </c>
      <c r="AF41" s="35">
        <f t="shared" si="5"/>
        <v>0</v>
      </c>
      <c r="AG41" s="35">
        <f t="shared" si="5"/>
        <v>0</v>
      </c>
      <c r="AH41" s="35">
        <f t="shared" si="5"/>
        <v>0</v>
      </c>
      <c r="AI41" s="35">
        <f t="shared" si="5"/>
        <v>0</v>
      </c>
      <c r="AJ41" s="35">
        <f t="shared" si="5"/>
        <v>0</v>
      </c>
      <c r="AK41" s="35">
        <f>SUM(F41:Q41)</f>
        <v>13730.71058786116</v>
      </c>
    </row>
    <row r="42" spans="2:37"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2:37"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2:37"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2:37"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2:37"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2:37"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2:37"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2:28"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2:28"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2:28"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2:28"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2:28"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2:28">
      <c r="B54" s="19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2:28"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2:28"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2:28"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2:28">
      <c r="B58" s="19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2:28">
      <c r="B59" s="19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2:28">
      <c r="B60" s="19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2:28">
      <c r="B61" s="19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2:28">
      <c r="B62" s="19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2:28">
      <c r="B63" s="19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2:28">
      <c r="B64" s="19"/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2:37">
      <c r="B65" s="19"/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2:37">
      <c r="B66" s="19"/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2:37"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2:37">
      <c r="B68" s="22" t="s">
        <v>37</v>
      </c>
      <c r="C68" s="23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2:37">
      <c r="B69" s="19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2:37">
      <c r="B70" s="22"/>
      <c r="C70" s="24" t="s">
        <v>18</v>
      </c>
      <c r="D70" s="25" t="s">
        <v>0</v>
      </c>
      <c r="E70" s="45">
        <v>31</v>
      </c>
      <c r="F70" s="45">
        <v>1</v>
      </c>
      <c r="G70" s="45">
        <v>2</v>
      </c>
      <c r="H70" s="45">
        <v>3</v>
      </c>
      <c r="I70" s="45">
        <v>4</v>
      </c>
      <c r="J70" s="45">
        <v>5</v>
      </c>
      <c r="K70" s="45">
        <v>6</v>
      </c>
      <c r="L70" s="45">
        <v>7</v>
      </c>
      <c r="M70" s="45">
        <v>8</v>
      </c>
      <c r="N70" s="45">
        <v>9</v>
      </c>
      <c r="O70" s="45">
        <v>10</v>
      </c>
      <c r="P70" s="45">
        <v>11</v>
      </c>
      <c r="Q70" s="45">
        <v>12</v>
      </c>
      <c r="R70" s="45">
        <v>13</v>
      </c>
      <c r="S70" s="45">
        <v>14</v>
      </c>
      <c r="T70" s="45">
        <v>15</v>
      </c>
      <c r="U70" s="45">
        <v>16</v>
      </c>
      <c r="V70" s="45">
        <v>17</v>
      </c>
      <c r="W70" s="45">
        <v>18</v>
      </c>
      <c r="X70" s="45">
        <v>19</v>
      </c>
      <c r="Y70" s="45">
        <v>20</v>
      </c>
      <c r="Z70" s="45">
        <v>21</v>
      </c>
      <c r="AA70" s="45">
        <v>22</v>
      </c>
      <c r="AB70" s="45">
        <v>23</v>
      </c>
      <c r="AC70" s="45">
        <v>24</v>
      </c>
      <c r="AD70" s="45">
        <v>25</v>
      </c>
      <c r="AE70" s="45">
        <v>26</v>
      </c>
      <c r="AF70" s="45">
        <v>27</v>
      </c>
      <c r="AG70" s="45">
        <v>28</v>
      </c>
      <c r="AH70" s="45">
        <v>29</v>
      </c>
      <c r="AI70" s="45">
        <v>30</v>
      </c>
      <c r="AJ70" s="45">
        <v>31</v>
      </c>
    </row>
    <row r="71" spans="2:37" s="10" customFormat="1" outlineLevel="1">
      <c r="B71" s="39" t="s">
        <v>32</v>
      </c>
      <c r="C71" s="38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</row>
    <row r="72" spans="2:37" ht="14.25" customHeight="1" outlineLevel="2">
      <c r="B72" s="40" t="s">
        <v>23</v>
      </c>
      <c r="C72" s="41" t="s">
        <v>33</v>
      </c>
      <c r="D72" s="35"/>
      <c r="E72" s="35"/>
      <c r="F72" s="35">
        <f t="shared" ref="F72:AJ72" si="6">F73+F74</f>
        <v>0</v>
      </c>
      <c r="G72" s="35">
        <f t="shared" si="6"/>
        <v>12725</v>
      </c>
      <c r="H72" s="35">
        <f t="shared" si="6"/>
        <v>16461</v>
      </c>
      <c r="I72" s="35">
        <f t="shared" si="6"/>
        <v>11873</v>
      </c>
      <c r="J72" s="35">
        <f t="shared" si="6"/>
        <v>9342</v>
      </c>
      <c r="K72" s="35">
        <f t="shared" si="6"/>
        <v>0</v>
      </c>
      <c r="L72" s="35">
        <f t="shared" si="6"/>
        <v>0</v>
      </c>
      <c r="M72" s="35">
        <f t="shared" si="6"/>
        <v>23080</v>
      </c>
      <c r="N72" s="35">
        <f t="shared" si="6"/>
        <v>11537</v>
      </c>
      <c r="O72" s="35">
        <f t="shared" si="6"/>
        <v>17657</v>
      </c>
      <c r="P72" s="35">
        <f t="shared" si="6"/>
        <v>10714</v>
      </c>
      <c r="Q72" s="35">
        <f t="shared" si="6"/>
        <v>5009</v>
      </c>
      <c r="R72" s="35">
        <f t="shared" si="6"/>
        <v>0</v>
      </c>
      <c r="S72" s="35">
        <f t="shared" si="6"/>
        <v>0</v>
      </c>
      <c r="T72" s="35">
        <f t="shared" si="6"/>
        <v>19394</v>
      </c>
      <c r="U72" s="35">
        <f t="shared" si="6"/>
        <v>16066</v>
      </c>
      <c r="V72" s="35">
        <f t="shared" si="6"/>
        <v>12819</v>
      </c>
      <c r="W72" s="35">
        <f t="shared" si="6"/>
        <v>7404</v>
      </c>
      <c r="X72" s="35">
        <f t="shared" si="6"/>
        <v>0</v>
      </c>
      <c r="Y72" s="35">
        <f t="shared" si="6"/>
        <v>0</v>
      </c>
      <c r="Z72" s="35">
        <f t="shared" si="6"/>
        <v>0</v>
      </c>
      <c r="AA72" s="35">
        <f t="shared" si="6"/>
        <v>25404</v>
      </c>
      <c r="AB72" s="35">
        <f t="shared" si="6"/>
        <v>11942</v>
      </c>
      <c r="AC72" s="35">
        <f t="shared" si="6"/>
        <v>9829</v>
      </c>
      <c r="AD72" s="35">
        <f t="shared" si="6"/>
        <v>6319</v>
      </c>
      <c r="AE72" s="35">
        <f t="shared" si="6"/>
        <v>2662</v>
      </c>
      <c r="AF72" s="35">
        <f t="shared" si="6"/>
        <v>0</v>
      </c>
      <c r="AG72" s="35">
        <f t="shared" si="6"/>
        <v>0</v>
      </c>
      <c r="AH72" s="35">
        <f t="shared" si="6"/>
        <v>17205</v>
      </c>
      <c r="AI72" s="35">
        <f t="shared" si="6"/>
        <v>19070</v>
      </c>
      <c r="AJ72" s="35">
        <f t="shared" si="6"/>
        <v>0</v>
      </c>
      <c r="AK72" s="35">
        <f t="shared" ref="AK72:AK80" si="7">SUM(F72:Q72)</f>
        <v>118398</v>
      </c>
    </row>
    <row r="73" spans="2:37" outlineLevel="2">
      <c r="B73" s="36" t="s">
        <v>24</v>
      </c>
      <c r="C73" s="41" t="s">
        <v>33</v>
      </c>
      <c r="D73" s="35"/>
      <c r="E73" s="35"/>
      <c r="F73" s="35">
        <f t="shared" ref="F73:AJ73" si="8">(F12-E12)-(F13-E13)</f>
        <v>0</v>
      </c>
      <c r="G73" s="35">
        <f t="shared" si="8"/>
        <v>3438</v>
      </c>
      <c r="H73" s="35">
        <f t="shared" si="8"/>
        <v>6485</v>
      </c>
      <c r="I73" s="35">
        <f t="shared" si="8"/>
        <v>315</v>
      </c>
      <c r="J73" s="35">
        <f t="shared" si="8"/>
        <v>-9301</v>
      </c>
      <c r="K73" s="35">
        <f t="shared" si="8"/>
        <v>0</v>
      </c>
      <c r="L73" s="35">
        <f t="shared" si="8"/>
        <v>0</v>
      </c>
      <c r="M73" s="35">
        <f t="shared" si="8"/>
        <v>-10296</v>
      </c>
      <c r="N73" s="35">
        <f t="shared" si="8"/>
        <v>-25815</v>
      </c>
      <c r="O73" s="35">
        <f t="shared" si="8"/>
        <v>3936</v>
      </c>
      <c r="P73" s="35">
        <f t="shared" si="8"/>
        <v>-3888</v>
      </c>
      <c r="Q73" s="35">
        <f t="shared" si="8"/>
        <v>5009</v>
      </c>
      <c r="R73" s="35">
        <f t="shared" si="8"/>
        <v>0</v>
      </c>
      <c r="S73" s="35">
        <f t="shared" si="8"/>
        <v>0</v>
      </c>
      <c r="T73" s="35">
        <f t="shared" si="8"/>
        <v>-83475</v>
      </c>
      <c r="U73" s="35">
        <f t="shared" si="8"/>
        <v>-192</v>
      </c>
      <c r="V73" s="35">
        <f t="shared" si="8"/>
        <v>-14690</v>
      </c>
      <c r="W73" s="35">
        <f t="shared" si="8"/>
        <v>-21114</v>
      </c>
      <c r="X73" s="35">
        <f t="shared" si="8"/>
        <v>0</v>
      </c>
      <c r="Y73" s="35">
        <f t="shared" si="8"/>
        <v>0</v>
      </c>
      <c r="Z73" s="35">
        <f t="shared" si="8"/>
        <v>0</v>
      </c>
      <c r="AA73" s="35">
        <f t="shared" si="8"/>
        <v>-14363</v>
      </c>
      <c r="AB73" s="35">
        <f t="shared" si="8"/>
        <v>-1407</v>
      </c>
      <c r="AC73" s="35">
        <f t="shared" si="8"/>
        <v>-38265</v>
      </c>
      <c r="AD73" s="35">
        <f t="shared" si="8"/>
        <v>-13984</v>
      </c>
      <c r="AE73" s="35">
        <f t="shared" si="8"/>
        <v>1887</v>
      </c>
      <c r="AF73" s="35">
        <f t="shared" si="8"/>
        <v>0</v>
      </c>
      <c r="AG73" s="35">
        <f t="shared" si="8"/>
        <v>0</v>
      </c>
      <c r="AH73" s="35">
        <f t="shared" si="8"/>
        <v>-24954</v>
      </c>
      <c r="AI73" s="35">
        <f t="shared" si="8"/>
        <v>-32030</v>
      </c>
      <c r="AJ73" s="35">
        <f t="shared" si="8"/>
        <v>0</v>
      </c>
      <c r="AK73" s="35">
        <f t="shared" si="7"/>
        <v>-30117</v>
      </c>
    </row>
    <row r="74" spans="2:37" outlineLevel="2">
      <c r="B74" s="36" t="s">
        <v>25</v>
      </c>
      <c r="C74" s="41" t="s">
        <v>33</v>
      </c>
      <c r="D74" s="35"/>
      <c r="E74" s="35"/>
      <c r="F74" s="35">
        <f>SUM(F75:F77)</f>
        <v>0</v>
      </c>
      <c r="G74" s="35">
        <f t="shared" ref="G74:AJ74" si="9">SUM(G75:G77)</f>
        <v>9287</v>
      </c>
      <c r="H74" s="35">
        <f t="shared" si="9"/>
        <v>9976</v>
      </c>
      <c r="I74" s="35">
        <f t="shared" si="9"/>
        <v>11558</v>
      </c>
      <c r="J74" s="35">
        <f t="shared" si="9"/>
        <v>18643</v>
      </c>
      <c r="K74" s="35">
        <f t="shared" si="9"/>
        <v>0</v>
      </c>
      <c r="L74" s="35">
        <f t="shared" si="9"/>
        <v>0</v>
      </c>
      <c r="M74" s="35">
        <f t="shared" si="9"/>
        <v>33376</v>
      </c>
      <c r="N74" s="35">
        <f t="shared" si="9"/>
        <v>37352</v>
      </c>
      <c r="O74" s="35">
        <f t="shared" si="9"/>
        <v>13721</v>
      </c>
      <c r="P74" s="35">
        <f t="shared" si="9"/>
        <v>14602</v>
      </c>
      <c r="Q74" s="35">
        <f t="shared" si="9"/>
        <v>0</v>
      </c>
      <c r="R74" s="35">
        <f t="shared" si="9"/>
        <v>0</v>
      </c>
      <c r="S74" s="35">
        <f t="shared" si="9"/>
        <v>0</v>
      </c>
      <c r="T74" s="35">
        <f t="shared" si="9"/>
        <v>102869</v>
      </c>
      <c r="U74" s="35">
        <f t="shared" si="9"/>
        <v>16258</v>
      </c>
      <c r="V74" s="35">
        <f t="shared" si="9"/>
        <v>27509</v>
      </c>
      <c r="W74" s="35">
        <f t="shared" si="9"/>
        <v>28518</v>
      </c>
      <c r="X74" s="35">
        <f t="shared" si="9"/>
        <v>0</v>
      </c>
      <c r="Y74" s="35">
        <f t="shared" si="9"/>
        <v>0</v>
      </c>
      <c r="Z74" s="35">
        <f t="shared" si="9"/>
        <v>0</v>
      </c>
      <c r="AA74" s="35">
        <f t="shared" si="9"/>
        <v>39767</v>
      </c>
      <c r="AB74" s="35">
        <f t="shared" si="9"/>
        <v>13349</v>
      </c>
      <c r="AC74" s="35">
        <f t="shared" si="9"/>
        <v>48094</v>
      </c>
      <c r="AD74" s="35">
        <f t="shared" si="9"/>
        <v>20303</v>
      </c>
      <c r="AE74" s="35">
        <f t="shared" si="9"/>
        <v>775</v>
      </c>
      <c r="AF74" s="35">
        <f t="shared" si="9"/>
        <v>0</v>
      </c>
      <c r="AG74" s="35">
        <f t="shared" si="9"/>
        <v>0</v>
      </c>
      <c r="AH74" s="35">
        <f t="shared" si="9"/>
        <v>42159</v>
      </c>
      <c r="AI74" s="35">
        <f t="shared" si="9"/>
        <v>51100</v>
      </c>
      <c r="AJ74" s="35">
        <f t="shared" si="9"/>
        <v>0</v>
      </c>
      <c r="AK74" s="35">
        <f t="shared" si="7"/>
        <v>148515</v>
      </c>
    </row>
    <row r="75" spans="2:37" outlineLevel="3">
      <c r="B75" s="52" t="s">
        <v>44</v>
      </c>
      <c r="C75" s="41" t="s">
        <v>33</v>
      </c>
      <c r="D75" s="35"/>
      <c r="E75" s="35"/>
      <c r="F75" s="35">
        <f t="shared" ref="F75:AJ75" si="10">F13-E13</f>
        <v>0</v>
      </c>
      <c r="G75" s="35">
        <f t="shared" si="10"/>
        <v>8466</v>
      </c>
      <c r="H75" s="35">
        <f t="shared" si="10"/>
        <v>9035</v>
      </c>
      <c r="I75" s="35">
        <f t="shared" si="10"/>
        <v>10592</v>
      </c>
      <c r="J75" s="35">
        <f t="shared" si="10"/>
        <v>17643</v>
      </c>
      <c r="K75" s="35">
        <f t="shared" si="10"/>
        <v>0</v>
      </c>
      <c r="L75" s="35">
        <f t="shared" si="10"/>
        <v>0</v>
      </c>
      <c r="M75" s="35">
        <f t="shared" si="10"/>
        <v>32389</v>
      </c>
      <c r="N75" s="35">
        <f t="shared" si="10"/>
        <v>36390</v>
      </c>
      <c r="O75" s="35">
        <f t="shared" si="10"/>
        <v>10986</v>
      </c>
      <c r="P75" s="35">
        <f t="shared" si="10"/>
        <v>13320</v>
      </c>
      <c r="Q75" s="35">
        <f t="shared" si="10"/>
        <v>0</v>
      </c>
      <c r="R75" s="35">
        <f t="shared" si="10"/>
        <v>0</v>
      </c>
      <c r="S75" s="35">
        <f t="shared" si="10"/>
        <v>0</v>
      </c>
      <c r="T75" s="35">
        <f t="shared" si="10"/>
        <v>101857</v>
      </c>
      <c r="U75" s="35">
        <f t="shared" si="10"/>
        <v>15310</v>
      </c>
      <c r="V75" s="35">
        <f t="shared" si="10"/>
        <v>26415</v>
      </c>
      <c r="W75" s="35">
        <f t="shared" si="10"/>
        <v>27484</v>
      </c>
      <c r="X75" s="35">
        <f t="shared" si="10"/>
        <v>0</v>
      </c>
      <c r="Y75" s="35">
        <f t="shared" si="10"/>
        <v>0</v>
      </c>
      <c r="Z75" s="35">
        <f t="shared" si="10"/>
        <v>0</v>
      </c>
      <c r="AA75" s="35">
        <f>AA13-Z13</f>
        <v>38334</v>
      </c>
      <c r="AB75" s="35">
        <f t="shared" si="10"/>
        <v>12392</v>
      </c>
      <c r="AC75" s="35">
        <f t="shared" si="10"/>
        <v>47150</v>
      </c>
      <c r="AD75" s="35">
        <f t="shared" si="10"/>
        <v>19277</v>
      </c>
      <c r="AE75" s="35">
        <f t="shared" si="10"/>
        <v>0</v>
      </c>
      <c r="AF75" s="35">
        <f t="shared" si="10"/>
        <v>0</v>
      </c>
      <c r="AG75" s="35">
        <f t="shared" si="10"/>
        <v>0</v>
      </c>
      <c r="AH75" s="35">
        <f t="shared" si="10"/>
        <v>41349</v>
      </c>
      <c r="AI75" s="35">
        <f t="shared" si="10"/>
        <v>50184</v>
      </c>
      <c r="AJ75" s="35">
        <f t="shared" si="10"/>
        <v>0</v>
      </c>
      <c r="AK75" s="35">
        <f t="shared" si="7"/>
        <v>138821</v>
      </c>
    </row>
    <row r="76" spans="2:37" outlineLevel="3">
      <c r="B76" s="53" t="s">
        <v>46</v>
      </c>
      <c r="C76" s="41" t="s">
        <v>33</v>
      </c>
      <c r="D76" s="35"/>
      <c r="E76" s="35"/>
      <c r="F76" s="35">
        <f>F14-E14</f>
        <v>0</v>
      </c>
      <c r="G76" s="35">
        <f t="shared" ref="G76:AJ76" si="11">G15-F15</f>
        <v>98</v>
      </c>
      <c r="H76" s="35">
        <f t="shared" si="11"/>
        <v>162</v>
      </c>
      <c r="I76" s="35">
        <f t="shared" si="11"/>
        <v>171</v>
      </c>
      <c r="J76" s="35">
        <f t="shared" si="11"/>
        <v>185</v>
      </c>
      <c r="K76" s="35">
        <f t="shared" si="11"/>
        <v>0</v>
      </c>
      <c r="L76" s="35">
        <f t="shared" si="11"/>
        <v>0</v>
      </c>
      <c r="M76" s="35">
        <f t="shared" si="11"/>
        <v>841</v>
      </c>
      <c r="N76" s="35">
        <f t="shared" si="11"/>
        <v>338</v>
      </c>
      <c r="O76" s="35">
        <f t="shared" si="11"/>
        <v>516</v>
      </c>
      <c r="P76" s="35">
        <f t="shared" si="11"/>
        <v>247</v>
      </c>
      <c r="Q76" s="35">
        <f t="shared" si="11"/>
        <v>0</v>
      </c>
      <c r="R76" s="35">
        <f t="shared" si="11"/>
        <v>0</v>
      </c>
      <c r="S76" s="35">
        <f t="shared" si="11"/>
        <v>0</v>
      </c>
      <c r="T76" s="35">
        <f t="shared" si="11"/>
        <v>196</v>
      </c>
      <c r="U76" s="35">
        <f t="shared" si="11"/>
        <v>200</v>
      </c>
      <c r="V76" s="35">
        <f t="shared" si="11"/>
        <v>232</v>
      </c>
      <c r="W76" s="35">
        <f t="shared" si="11"/>
        <v>229</v>
      </c>
      <c r="X76" s="35">
        <f t="shared" si="11"/>
        <v>0</v>
      </c>
      <c r="Y76" s="35">
        <f t="shared" si="11"/>
        <v>0</v>
      </c>
      <c r="Z76" s="35">
        <f t="shared" si="11"/>
        <v>0</v>
      </c>
      <c r="AA76" s="35">
        <f t="shared" si="11"/>
        <v>234</v>
      </c>
      <c r="AB76" s="35">
        <f t="shared" si="11"/>
        <v>155</v>
      </c>
      <c r="AC76" s="35">
        <f t="shared" si="11"/>
        <v>150</v>
      </c>
      <c r="AD76" s="35">
        <f t="shared" si="11"/>
        <v>140</v>
      </c>
      <c r="AE76" s="35">
        <f t="shared" si="11"/>
        <v>128</v>
      </c>
      <c r="AF76" s="35">
        <f t="shared" si="11"/>
        <v>0</v>
      </c>
      <c r="AG76" s="35">
        <f t="shared" si="11"/>
        <v>0</v>
      </c>
      <c r="AH76" s="35">
        <f t="shared" si="11"/>
        <v>94</v>
      </c>
      <c r="AI76" s="35">
        <f t="shared" si="11"/>
        <v>106</v>
      </c>
      <c r="AJ76" s="35">
        <f t="shared" si="11"/>
        <v>0</v>
      </c>
      <c r="AK76" s="35">
        <f t="shared" si="7"/>
        <v>2558</v>
      </c>
    </row>
    <row r="77" spans="2:37" outlineLevel="3">
      <c r="B77" s="53" t="s">
        <v>45</v>
      </c>
      <c r="C77" s="41" t="s">
        <v>33</v>
      </c>
      <c r="D77" s="35"/>
      <c r="E77" s="35"/>
      <c r="F77" s="35">
        <f>F15-E15</f>
        <v>0</v>
      </c>
      <c r="G77" s="35">
        <f t="shared" ref="G77:AJ77" si="12">G14-F14</f>
        <v>723</v>
      </c>
      <c r="H77" s="35">
        <f t="shared" si="12"/>
        <v>779</v>
      </c>
      <c r="I77" s="35">
        <f t="shared" si="12"/>
        <v>795</v>
      </c>
      <c r="J77" s="35">
        <f t="shared" si="12"/>
        <v>815</v>
      </c>
      <c r="K77" s="35">
        <f t="shared" si="12"/>
        <v>0</v>
      </c>
      <c r="L77" s="35">
        <f t="shared" si="12"/>
        <v>0</v>
      </c>
      <c r="M77" s="35">
        <f t="shared" si="12"/>
        <v>146</v>
      </c>
      <c r="N77" s="35">
        <f t="shared" si="12"/>
        <v>624</v>
      </c>
      <c r="O77" s="35">
        <f t="shared" si="12"/>
        <v>2219</v>
      </c>
      <c r="P77" s="35">
        <f t="shared" si="12"/>
        <v>1035</v>
      </c>
      <c r="Q77" s="35">
        <f t="shared" si="12"/>
        <v>0</v>
      </c>
      <c r="R77" s="35">
        <f t="shared" si="12"/>
        <v>0</v>
      </c>
      <c r="S77" s="35">
        <f t="shared" si="12"/>
        <v>0</v>
      </c>
      <c r="T77" s="35">
        <f t="shared" si="12"/>
        <v>816</v>
      </c>
      <c r="U77" s="35">
        <f t="shared" si="12"/>
        <v>748</v>
      </c>
      <c r="V77" s="35">
        <f t="shared" si="12"/>
        <v>862</v>
      </c>
      <c r="W77" s="35">
        <f t="shared" si="12"/>
        <v>805</v>
      </c>
      <c r="X77" s="35">
        <f t="shared" si="12"/>
        <v>0</v>
      </c>
      <c r="Y77" s="35">
        <f t="shared" si="12"/>
        <v>0</v>
      </c>
      <c r="Z77" s="35">
        <f t="shared" si="12"/>
        <v>0</v>
      </c>
      <c r="AA77" s="35">
        <f t="shared" si="12"/>
        <v>1199</v>
      </c>
      <c r="AB77" s="35">
        <f t="shared" si="12"/>
        <v>802</v>
      </c>
      <c r="AC77" s="35">
        <f t="shared" si="12"/>
        <v>794</v>
      </c>
      <c r="AD77" s="35">
        <f t="shared" si="12"/>
        <v>886</v>
      </c>
      <c r="AE77" s="35">
        <f t="shared" si="12"/>
        <v>647</v>
      </c>
      <c r="AF77" s="35">
        <f t="shared" si="12"/>
        <v>0</v>
      </c>
      <c r="AG77" s="35">
        <f t="shared" si="12"/>
        <v>0</v>
      </c>
      <c r="AH77" s="35">
        <f t="shared" si="12"/>
        <v>716</v>
      </c>
      <c r="AI77" s="35">
        <f t="shared" si="12"/>
        <v>810</v>
      </c>
      <c r="AJ77" s="35">
        <f t="shared" si="12"/>
        <v>0</v>
      </c>
      <c r="AK77" s="35">
        <f t="shared" si="7"/>
        <v>7136</v>
      </c>
    </row>
    <row r="78" spans="2:37" outlineLevel="2">
      <c r="B78" s="40" t="s">
        <v>26</v>
      </c>
      <c r="C78" s="41" t="s">
        <v>33</v>
      </c>
      <c r="D78" s="35">
        <v>1000</v>
      </c>
      <c r="E78" s="35"/>
      <c r="F78" s="35">
        <f t="shared" ref="F78:AJ78" si="13">(F16-E16)*$D$78</f>
        <v>0</v>
      </c>
      <c r="G78" s="35">
        <f t="shared" si="13"/>
        <v>11000</v>
      </c>
      <c r="H78" s="35">
        <f t="shared" si="13"/>
        <v>15000</v>
      </c>
      <c r="I78" s="35">
        <f t="shared" si="13"/>
        <v>12000</v>
      </c>
      <c r="J78" s="35">
        <f t="shared" si="13"/>
        <v>13000</v>
      </c>
      <c r="K78" s="35">
        <f t="shared" si="13"/>
        <v>0</v>
      </c>
      <c r="L78" s="35">
        <f t="shared" si="13"/>
        <v>0</v>
      </c>
      <c r="M78" s="35">
        <f t="shared" si="13"/>
        <v>17000</v>
      </c>
      <c r="N78" s="35">
        <f t="shared" si="13"/>
        <v>14000</v>
      </c>
      <c r="O78" s="35">
        <f t="shared" si="13"/>
        <v>12000</v>
      </c>
      <c r="P78" s="35">
        <f t="shared" si="13"/>
        <v>12000</v>
      </c>
      <c r="Q78" s="35">
        <f t="shared" si="13"/>
        <v>0</v>
      </c>
      <c r="R78" s="35">
        <f t="shared" si="13"/>
        <v>0</v>
      </c>
      <c r="S78" s="35">
        <f t="shared" si="13"/>
        <v>0</v>
      </c>
      <c r="T78" s="35">
        <f t="shared" si="13"/>
        <v>22000</v>
      </c>
      <c r="U78" s="35">
        <f t="shared" si="13"/>
        <v>14000</v>
      </c>
      <c r="V78" s="35">
        <f t="shared" si="13"/>
        <v>14000</v>
      </c>
      <c r="W78" s="35">
        <f t="shared" si="13"/>
        <v>13000</v>
      </c>
      <c r="X78" s="35">
        <f t="shared" si="13"/>
        <v>0</v>
      </c>
      <c r="Y78" s="35">
        <f t="shared" si="13"/>
        <v>0</v>
      </c>
      <c r="Z78" s="35">
        <f t="shared" si="13"/>
        <v>0</v>
      </c>
      <c r="AA78" s="35">
        <f t="shared" si="13"/>
        <v>14000</v>
      </c>
      <c r="AB78" s="35">
        <f t="shared" si="13"/>
        <v>40000</v>
      </c>
      <c r="AC78" s="35">
        <f t="shared" si="13"/>
        <v>-15000</v>
      </c>
      <c r="AD78" s="35">
        <f t="shared" si="13"/>
        <v>9000</v>
      </c>
      <c r="AE78" s="35">
        <f t="shared" si="13"/>
        <v>6000</v>
      </c>
      <c r="AF78" s="35">
        <f t="shared" si="13"/>
        <v>0</v>
      </c>
      <c r="AG78" s="35">
        <f t="shared" si="13"/>
        <v>0</v>
      </c>
      <c r="AH78" s="35">
        <f t="shared" si="13"/>
        <v>11000</v>
      </c>
      <c r="AI78" s="35">
        <f t="shared" si="13"/>
        <v>13000</v>
      </c>
      <c r="AJ78" s="35">
        <f t="shared" si="13"/>
        <v>0</v>
      </c>
      <c r="AK78" s="35">
        <f t="shared" si="7"/>
        <v>106000</v>
      </c>
    </row>
    <row r="79" spans="2:37" outlineLevel="2">
      <c r="B79" s="40" t="s">
        <v>27</v>
      </c>
      <c r="C79" s="41" t="s">
        <v>33</v>
      </c>
      <c r="D79" s="35"/>
      <c r="E79" s="35"/>
      <c r="F79" s="35">
        <f>(F73+F75)-F78</f>
        <v>0</v>
      </c>
      <c r="G79" s="35">
        <f t="shared" ref="G79:AJ79" si="14">(G73+G75)-G78</f>
        <v>904</v>
      </c>
      <c r="H79" s="35">
        <f t="shared" si="14"/>
        <v>520</v>
      </c>
      <c r="I79" s="35">
        <f t="shared" si="14"/>
        <v>-1093</v>
      </c>
      <c r="J79" s="35">
        <f t="shared" si="14"/>
        <v>-4658</v>
      </c>
      <c r="K79" s="35">
        <f t="shared" si="14"/>
        <v>0</v>
      </c>
      <c r="L79" s="35">
        <f t="shared" si="14"/>
        <v>0</v>
      </c>
      <c r="M79" s="35">
        <f t="shared" si="14"/>
        <v>5093</v>
      </c>
      <c r="N79" s="35">
        <f t="shared" si="14"/>
        <v>-3425</v>
      </c>
      <c r="O79" s="35">
        <f t="shared" si="14"/>
        <v>2922</v>
      </c>
      <c r="P79" s="35">
        <f t="shared" si="14"/>
        <v>-2568</v>
      </c>
      <c r="Q79" s="35">
        <f t="shared" si="14"/>
        <v>5009</v>
      </c>
      <c r="R79" s="35">
        <f t="shared" si="14"/>
        <v>0</v>
      </c>
      <c r="S79" s="35">
        <f t="shared" si="14"/>
        <v>0</v>
      </c>
      <c r="T79" s="35">
        <f t="shared" si="14"/>
        <v>-3618</v>
      </c>
      <c r="U79" s="35">
        <f t="shared" si="14"/>
        <v>1118</v>
      </c>
      <c r="V79" s="35">
        <f t="shared" si="14"/>
        <v>-2275</v>
      </c>
      <c r="W79" s="35">
        <f t="shared" si="14"/>
        <v>-6630</v>
      </c>
      <c r="X79" s="35">
        <f t="shared" si="14"/>
        <v>0</v>
      </c>
      <c r="Y79" s="35">
        <f t="shared" si="14"/>
        <v>0</v>
      </c>
      <c r="Z79" s="35">
        <f t="shared" si="14"/>
        <v>0</v>
      </c>
      <c r="AA79" s="35">
        <f t="shared" si="14"/>
        <v>9971</v>
      </c>
      <c r="AB79" s="35">
        <f t="shared" si="14"/>
        <v>-29015</v>
      </c>
      <c r="AC79" s="35">
        <f t="shared" si="14"/>
        <v>23885</v>
      </c>
      <c r="AD79" s="35">
        <f t="shared" si="14"/>
        <v>-3707</v>
      </c>
      <c r="AE79" s="35">
        <f t="shared" si="14"/>
        <v>-4113</v>
      </c>
      <c r="AF79" s="35">
        <f t="shared" si="14"/>
        <v>0</v>
      </c>
      <c r="AG79" s="35">
        <f t="shared" si="14"/>
        <v>0</v>
      </c>
      <c r="AH79" s="35">
        <f t="shared" si="14"/>
        <v>5395</v>
      </c>
      <c r="AI79" s="35">
        <f t="shared" si="14"/>
        <v>5154</v>
      </c>
      <c r="AJ79" s="35">
        <f t="shared" si="14"/>
        <v>0</v>
      </c>
      <c r="AK79" s="35">
        <f t="shared" si="7"/>
        <v>2704</v>
      </c>
    </row>
    <row r="80" spans="2:37" outlineLevel="2">
      <c r="B80" s="40" t="s">
        <v>28</v>
      </c>
      <c r="C80" s="41" t="s">
        <v>33</v>
      </c>
      <c r="D80" s="35"/>
      <c r="E80" s="35"/>
      <c r="F80" s="35">
        <f>F72-(F78+F79)</f>
        <v>0</v>
      </c>
      <c r="G80" s="35">
        <f t="shared" ref="G80:AJ80" si="15">G72-(G78+G79)</f>
        <v>821</v>
      </c>
      <c r="H80" s="35">
        <f t="shared" si="15"/>
        <v>941</v>
      </c>
      <c r="I80" s="35">
        <f t="shared" si="15"/>
        <v>966</v>
      </c>
      <c r="J80" s="35">
        <f t="shared" si="15"/>
        <v>1000</v>
      </c>
      <c r="K80" s="35">
        <f t="shared" si="15"/>
        <v>0</v>
      </c>
      <c r="L80" s="35">
        <f t="shared" si="15"/>
        <v>0</v>
      </c>
      <c r="M80" s="35">
        <f t="shared" si="15"/>
        <v>987</v>
      </c>
      <c r="N80" s="35">
        <f t="shared" si="15"/>
        <v>962</v>
      </c>
      <c r="O80" s="35">
        <f t="shared" si="15"/>
        <v>2735</v>
      </c>
      <c r="P80" s="35">
        <f t="shared" si="15"/>
        <v>1282</v>
      </c>
      <c r="Q80" s="35">
        <f t="shared" si="15"/>
        <v>0</v>
      </c>
      <c r="R80" s="35">
        <f t="shared" si="15"/>
        <v>0</v>
      </c>
      <c r="S80" s="35">
        <f t="shared" si="15"/>
        <v>0</v>
      </c>
      <c r="T80" s="35">
        <f t="shared" si="15"/>
        <v>1012</v>
      </c>
      <c r="U80" s="35">
        <f t="shared" si="15"/>
        <v>948</v>
      </c>
      <c r="V80" s="35">
        <f t="shared" si="15"/>
        <v>1094</v>
      </c>
      <c r="W80" s="35">
        <f t="shared" si="15"/>
        <v>1034</v>
      </c>
      <c r="X80" s="35">
        <f t="shared" si="15"/>
        <v>0</v>
      </c>
      <c r="Y80" s="35">
        <f t="shared" si="15"/>
        <v>0</v>
      </c>
      <c r="Z80" s="35">
        <f t="shared" si="15"/>
        <v>0</v>
      </c>
      <c r="AA80" s="35">
        <f t="shared" si="15"/>
        <v>1433</v>
      </c>
      <c r="AB80" s="35">
        <f t="shared" si="15"/>
        <v>957</v>
      </c>
      <c r="AC80" s="35">
        <f t="shared" si="15"/>
        <v>944</v>
      </c>
      <c r="AD80" s="35">
        <f t="shared" si="15"/>
        <v>1026</v>
      </c>
      <c r="AE80" s="35">
        <f t="shared" si="15"/>
        <v>775</v>
      </c>
      <c r="AF80" s="35">
        <f t="shared" si="15"/>
        <v>0</v>
      </c>
      <c r="AG80" s="35">
        <f t="shared" si="15"/>
        <v>0</v>
      </c>
      <c r="AH80" s="35">
        <f t="shared" si="15"/>
        <v>810</v>
      </c>
      <c r="AI80" s="35">
        <f t="shared" si="15"/>
        <v>916</v>
      </c>
      <c r="AJ80" s="35">
        <f t="shared" si="15"/>
        <v>0</v>
      </c>
      <c r="AK80" s="35">
        <f t="shared" si="7"/>
        <v>9694</v>
      </c>
    </row>
    <row r="81" spans="2:38" outlineLevel="2">
      <c r="B81" s="36" t="s">
        <v>13</v>
      </c>
      <c r="C81" s="41" t="s">
        <v>33</v>
      </c>
      <c r="D81" s="35"/>
      <c r="E81" s="35"/>
      <c r="F81" s="42">
        <f>IFERROR((F79/(F73+F75)),0)</f>
        <v>0</v>
      </c>
      <c r="G81" s="42">
        <f t="shared" ref="G81:AJ81" si="16">IFERROR((G79/(G73+G75)),0)</f>
        <v>7.5940860215053765E-2</v>
      </c>
      <c r="H81" s="42">
        <f t="shared" si="16"/>
        <v>3.3505154639175257E-2</v>
      </c>
      <c r="I81" s="42">
        <f t="shared" si="16"/>
        <v>-0.10021087375080223</v>
      </c>
      <c r="J81" s="42">
        <f t="shared" si="16"/>
        <v>-0.55837928554303529</v>
      </c>
      <c r="K81" s="42">
        <f t="shared" si="16"/>
        <v>0</v>
      </c>
      <c r="L81" s="42">
        <f t="shared" si="16"/>
        <v>0</v>
      </c>
      <c r="M81" s="42">
        <f t="shared" si="16"/>
        <v>0.23052550581632192</v>
      </c>
      <c r="N81" s="42">
        <f t="shared" si="16"/>
        <v>-0.32387706855791965</v>
      </c>
      <c r="O81" s="42">
        <f t="shared" si="16"/>
        <v>0.19581825492561319</v>
      </c>
      <c r="P81" s="42">
        <f t="shared" si="16"/>
        <v>-0.27226463104325699</v>
      </c>
      <c r="Q81" s="42">
        <f t="shared" si="16"/>
        <v>1</v>
      </c>
      <c r="R81" s="42">
        <f t="shared" si="16"/>
        <v>0</v>
      </c>
      <c r="S81" s="42">
        <f t="shared" si="16"/>
        <v>0</v>
      </c>
      <c r="T81" s="42">
        <f t="shared" si="16"/>
        <v>-0.19682297900119683</v>
      </c>
      <c r="U81" s="42">
        <f t="shared" si="16"/>
        <v>7.3951580896944036E-2</v>
      </c>
      <c r="V81" s="42">
        <f t="shared" si="16"/>
        <v>-0.19402985074626866</v>
      </c>
      <c r="W81" s="42">
        <f t="shared" si="16"/>
        <v>-1.0408163265306123</v>
      </c>
      <c r="X81" s="42">
        <f t="shared" si="16"/>
        <v>0</v>
      </c>
      <c r="Y81" s="42">
        <f t="shared" si="16"/>
        <v>0</v>
      </c>
      <c r="Z81" s="42">
        <f t="shared" si="16"/>
        <v>0</v>
      </c>
      <c r="AA81" s="42">
        <f t="shared" si="16"/>
        <v>0.41596095281798839</v>
      </c>
      <c r="AB81" s="42">
        <f t="shared" si="16"/>
        <v>-2.6413290851160673</v>
      </c>
      <c r="AC81" s="42">
        <f t="shared" si="16"/>
        <v>2.6882386043894204</v>
      </c>
      <c r="AD81" s="42">
        <f t="shared" si="16"/>
        <v>-0.70035896467031933</v>
      </c>
      <c r="AE81" s="42">
        <f t="shared" si="16"/>
        <v>-2.1796502384737679</v>
      </c>
      <c r="AF81" s="42">
        <f t="shared" si="16"/>
        <v>0</v>
      </c>
      <c r="AG81" s="42">
        <f t="shared" si="16"/>
        <v>0</v>
      </c>
      <c r="AH81" s="42">
        <f t="shared" si="16"/>
        <v>0.32906373894480023</v>
      </c>
      <c r="AI81" s="42">
        <f t="shared" si="16"/>
        <v>0.28390437369174837</v>
      </c>
      <c r="AJ81" s="42">
        <f t="shared" si="16"/>
        <v>0</v>
      </c>
      <c r="AK81" s="42">
        <f>IFERROR((AK79/(AK73+AK75)),0)</f>
        <v>2.4874889608478067E-2</v>
      </c>
    </row>
    <row r="82" spans="2:38" ht="13.5" customHeight="1" outlineLevel="2">
      <c r="B82" s="55" t="s">
        <v>29</v>
      </c>
      <c r="C82" s="51" t="s">
        <v>52</v>
      </c>
      <c r="D82" s="35"/>
      <c r="E82" s="35"/>
      <c r="F82" s="35">
        <f>F22</f>
        <v>0</v>
      </c>
      <c r="G82" s="35">
        <f t="shared" ref="G82:AJ82" si="17">G22</f>
        <v>93.153199999999998</v>
      </c>
      <c r="H82" s="35">
        <f t="shared" si="17"/>
        <v>129.92060000000001</v>
      </c>
      <c r="I82" s="35">
        <f t="shared" si="17"/>
        <v>131.92060000000001</v>
      </c>
      <c r="J82" s="35">
        <f t="shared" si="17"/>
        <v>114.73779999999999</v>
      </c>
      <c r="K82" s="35">
        <f t="shared" si="17"/>
        <v>50.986499999999999</v>
      </c>
      <c r="L82" s="35">
        <f t="shared" si="17"/>
        <v>0</v>
      </c>
      <c r="M82" s="35">
        <f t="shared" si="17"/>
        <v>115.8297</v>
      </c>
      <c r="N82" s="35">
        <f>N22</f>
        <v>127.8516</v>
      </c>
      <c r="O82" s="35">
        <f t="shared" si="17"/>
        <v>146.42920000000001</v>
      </c>
      <c r="P82" s="35">
        <f t="shared" si="17"/>
        <v>121.0347</v>
      </c>
      <c r="Q82" s="35">
        <f t="shared" si="17"/>
        <v>91.449299999999994</v>
      </c>
      <c r="R82" s="35">
        <f t="shared" si="17"/>
        <v>2.5663999999999998</v>
      </c>
      <c r="S82" s="35">
        <f t="shared" si="17"/>
        <v>0</v>
      </c>
      <c r="T82" s="35">
        <f t="shared" si="17"/>
        <v>113.262</v>
      </c>
      <c r="U82" s="35">
        <f t="shared" si="17"/>
        <v>132.05869999999999</v>
      </c>
      <c r="V82" s="35">
        <f t="shared" si="17"/>
        <v>123.83159999999999</v>
      </c>
      <c r="W82" s="35">
        <f t="shared" si="17"/>
        <v>112.87609999999999</v>
      </c>
      <c r="X82" s="35">
        <f t="shared" si="17"/>
        <v>76.211600000000004</v>
      </c>
      <c r="Y82" s="35">
        <f t="shared" si="17"/>
        <v>0</v>
      </c>
      <c r="Z82" s="35">
        <f t="shared" si="17"/>
        <v>0</v>
      </c>
      <c r="AA82" s="35">
        <f t="shared" si="17"/>
        <v>124.7816</v>
      </c>
      <c r="AB82" s="35">
        <f t="shared" si="17"/>
        <v>122.0646</v>
      </c>
      <c r="AC82" s="35">
        <f t="shared" si="17"/>
        <v>118.6074</v>
      </c>
      <c r="AD82" s="35">
        <f t="shared" si="17"/>
        <v>103.89109999999999</v>
      </c>
      <c r="AE82" s="35">
        <f t="shared" si="17"/>
        <v>81.302300000000002</v>
      </c>
      <c r="AF82" s="35">
        <f t="shared" si="17"/>
        <v>2.5556999999999999</v>
      </c>
      <c r="AG82" s="35">
        <f t="shared" si="17"/>
        <v>0</v>
      </c>
      <c r="AH82" s="35">
        <f t="shared" si="17"/>
        <v>111.681</v>
      </c>
      <c r="AI82" s="35">
        <f t="shared" si="17"/>
        <v>140.28229999999999</v>
      </c>
      <c r="AJ82" s="35">
        <f t="shared" si="17"/>
        <v>0</v>
      </c>
      <c r="AK82" s="35">
        <f>SUM(F82:AJ82)</f>
        <v>2489.2855999999992</v>
      </c>
    </row>
    <row r="83" spans="2:38" outlineLevel="2">
      <c r="B83" s="56" t="s">
        <v>30</v>
      </c>
      <c r="C83" s="51" t="s">
        <v>52</v>
      </c>
      <c r="D83" s="35"/>
      <c r="E83" s="35"/>
      <c r="F83" s="35">
        <f t="shared" ref="F83:AJ83" si="18">IF(F$75=0,F82-F86-F87,(0.7*((F$72-F$76-F$77)/F$72)*F$82))</f>
        <v>0</v>
      </c>
      <c r="G83" s="35">
        <f t="shared" si="18"/>
        <v>61.000155988998038</v>
      </c>
      <c r="H83" s="35">
        <f t="shared" si="18"/>
        <v>85.745543915922482</v>
      </c>
      <c r="I83" s="35">
        <f t="shared" si="18"/>
        <v>84.831179056683226</v>
      </c>
      <c r="J83" s="35">
        <f t="shared" si="18"/>
        <v>71.7191082551916</v>
      </c>
      <c r="K83" s="35">
        <f t="shared" si="18"/>
        <v>50.986499999999999</v>
      </c>
      <c r="L83" s="35">
        <f t="shared" si="18"/>
        <v>0</v>
      </c>
      <c r="M83" s="35">
        <f t="shared" si="18"/>
        <v>77.613426926776427</v>
      </c>
      <c r="N83" s="35">
        <f t="shared" si="18"/>
        <v>82.033584900754093</v>
      </c>
      <c r="O83" s="35">
        <f t="shared" si="18"/>
        <v>86.623524136603038</v>
      </c>
      <c r="P83" s="35">
        <f t="shared" si="18"/>
        <v>74.586475945491884</v>
      </c>
      <c r="Q83" s="35">
        <f t="shared" si="18"/>
        <v>91.449299999999994</v>
      </c>
      <c r="R83" s="35">
        <f t="shared" si="18"/>
        <v>2.5663999999999998</v>
      </c>
      <c r="S83" s="35">
        <f t="shared" si="18"/>
        <v>0</v>
      </c>
      <c r="T83" s="35">
        <f t="shared" si="18"/>
        <v>75.146306012168708</v>
      </c>
      <c r="U83" s="35">
        <f t="shared" si="18"/>
        <v>86.986455783642455</v>
      </c>
      <c r="V83" s="35">
        <f t="shared" si="18"/>
        <v>79.284488415633035</v>
      </c>
      <c r="W83" s="35">
        <f t="shared" si="18"/>
        <v>67.978731753106416</v>
      </c>
      <c r="X83" s="35">
        <f t="shared" si="18"/>
        <v>76.211600000000004</v>
      </c>
      <c r="Y83" s="35">
        <f t="shared" si="18"/>
        <v>0</v>
      </c>
      <c r="Z83" s="35">
        <f t="shared" si="18"/>
        <v>0</v>
      </c>
      <c r="AA83" s="35">
        <f t="shared" si="18"/>
        <v>82.420005255865206</v>
      </c>
      <c r="AB83" s="35">
        <f t="shared" si="18"/>
        <v>78.597868171160613</v>
      </c>
      <c r="AC83" s="35">
        <f t="shared" si="18"/>
        <v>75.051248784209974</v>
      </c>
      <c r="AD83" s="35">
        <f t="shared" si="18"/>
        <v>60.915795950308585</v>
      </c>
      <c r="AE83" s="35">
        <f t="shared" si="18"/>
        <v>57.632396731780624</v>
      </c>
      <c r="AF83" s="35">
        <f t="shared" si="18"/>
        <v>2.5556999999999999</v>
      </c>
      <c r="AG83" s="35">
        <f t="shared" si="18"/>
        <v>0</v>
      </c>
      <c r="AH83" s="35">
        <f t="shared" si="18"/>
        <v>74.496192763731472</v>
      </c>
      <c r="AI83" s="35">
        <f t="shared" si="18"/>
        <v>93.480829152595689</v>
      </c>
      <c r="AJ83" s="35">
        <f t="shared" si="18"/>
        <v>0</v>
      </c>
      <c r="AK83" s="35">
        <f>SUM(F83:AJ83)</f>
        <v>1679.9128179006234</v>
      </c>
      <c r="AL83" s="1">
        <f>AK83/SUM(AK83:AK84)</f>
        <v>0.67514218074181775</v>
      </c>
    </row>
    <row r="84" spans="2:38" outlineLevel="2">
      <c r="B84" s="56" t="s">
        <v>31</v>
      </c>
      <c r="C84" s="51" t="s">
        <v>52</v>
      </c>
      <c r="D84" s="35"/>
      <c r="E84" s="35"/>
      <c r="F84" s="35">
        <f>SUM(F85:F87)</f>
        <v>0</v>
      </c>
      <c r="G84" s="35">
        <f t="shared" ref="G84:AJ84" si="19">SUM(G85:G87)</f>
        <v>32.153044011001967</v>
      </c>
      <c r="H84" s="35">
        <f t="shared" si="19"/>
        <v>44.175056084077518</v>
      </c>
      <c r="I84" s="35">
        <f t="shared" si="19"/>
        <v>46.039433854965047</v>
      </c>
      <c r="J84" s="35">
        <f t="shared" si="19"/>
        <v>43.018691744808393</v>
      </c>
      <c r="K84" s="35">
        <f t="shared" si="19"/>
        <v>0</v>
      </c>
      <c r="L84" s="35">
        <f t="shared" si="19"/>
        <v>0</v>
      </c>
      <c r="M84" s="35">
        <f t="shared" si="19"/>
        <v>38.216273073223576</v>
      </c>
      <c r="N84" s="35">
        <f t="shared" si="19"/>
        <v>45.818015099245905</v>
      </c>
      <c r="O84" s="35">
        <f t="shared" si="19"/>
        <v>59.805675863396957</v>
      </c>
      <c r="P84" s="35">
        <f t="shared" si="19"/>
        <v>46.448224054508124</v>
      </c>
      <c r="Q84" s="35">
        <f t="shared" si="19"/>
        <v>0</v>
      </c>
      <c r="R84" s="35">
        <f t="shared" si="19"/>
        <v>0</v>
      </c>
      <c r="S84" s="35">
        <f t="shared" si="19"/>
        <v>0</v>
      </c>
      <c r="T84" s="35">
        <f t="shared" si="19"/>
        <v>38.115693987831285</v>
      </c>
      <c r="U84" s="35">
        <f t="shared" si="19"/>
        <v>45.072244216357518</v>
      </c>
      <c r="V84" s="35">
        <f t="shared" si="19"/>
        <v>44.547111584366945</v>
      </c>
      <c r="W84" s="35">
        <f t="shared" si="19"/>
        <v>44.897368246893564</v>
      </c>
      <c r="X84" s="35">
        <f t="shared" si="19"/>
        <v>0</v>
      </c>
      <c r="Y84" s="35">
        <f t="shared" si="19"/>
        <v>0</v>
      </c>
      <c r="Z84" s="35">
        <f t="shared" si="19"/>
        <v>0</v>
      </c>
      <c r="AA84" s="35">
        <f t="shared" si="19"/>
        <v>42.361594744134777</v>
      </c>
      <c r="AB84" s="35">
        <f t="shared" si="19"/>
        <v>43.466731828839386</v>
      </c>
      <c r="AC84" s="35">
        <f t="shared" si="19"/>
        <v>43.55615121579001</v>
      </c>
      <c r="AD84" s="35">
        <f t="shared" si="19"/>
        <v>42.975304049691402</v>
      </c>
      <c r="AE84" s="35">
        <f t="shared" si="19"/>
        <v>23.669903268219386</v>
      </c>
      <c r="AF84" s="35">
        <f t="shared" si="19"/>
        <v>0</v>
      </c>
      <c r="AG84" s="35">
        <f t="shared" si="19"/>
        <v>0</v>
      </c>
      <c r="AH84" s="35">
        <f t="shared" si="19"/>
        <v>37.184807236268526</v>
      </c>
      <c r="AI84" s="35">
        <f t="shared" si="19"/>
        <v>46.801470847404296</v>
      </c>
      <c r="AJ84" s="35">
        <f t="shared" si="19"/>
        <v>0</v>
      </c>
      <c r="AK84" s="35">
        <f>SUM(F84:AJ84)</f>
        <v>808.3227950110246</v>
      </c>
    </row>
    <row r="85" spans="2:38" outlineLevel="3">
      <c r="B85" s="57" t="s">
        <v>44</v>
      </c>
      <c r="C85" s="51" t="s">
        <v>52</v>
      </c>
      <c r="D85" s="35"/>
      <c r="E85" s="35"/>
      <c r="F85" s="35">
        <f>IF(F$75=0,0,(0.3*((F$72-F$76-F$77)/F$72)*F$82))</f>
        <v>0</v>
      </c>
      <c r="G85" s="35">
        <f>IF(G$75=0,0,(0.3*((G$72-G$76-G$77)/G$72)*G$82))</f>
        <v>26.142923995284871</v>
      </c>
      <c r="H85" s="35">
        <f>IF(H$75=0,0,(0.3*((H$72-H$76-H$77)/H$72)*H$82))</f>
        <v>36.74809024968107</v>
      </c>
      <c r="I85" s="35">
        <f>IF(I$75=0,0,(0.3*((I$75)/I$72)*I$82))</f>
        <v>35.306232507369664</v>
      </c>
      <c r="J85" s="35">
        <f t="shared" ref="J85:AJ85" si="20">IF(J$75=0,0,(0.3*((J$72-J$76-J$77)/J$72)*J$82))</f>
        <v>30.736760680796401</v>
      </c>
      <c r="K85" s="35">
        <f t="shared" si="20"/>
        <v>0</v>
      </c>
      <c r="L85" s="35">
        <f t="shared" si="20"/>
        <v>0</v>
      </c>
      <c r="M85" s="35">
        <f t="shared" si="20"/>
        <v>33.262897254332756</v>
      </c>
      <c r="N85" s="35">
        <f t="shared" si="20"/>
        <v>35.157250671751754</v>
      </c>
      <c r="O85" s="35">
        <f t="shared" si="20"/>
        <v>37.124367487115599</v>
      </c>
      <c r="P85" s="35">
        <f t="shared" si="20"/>
        <v>31.965632548067948</v>
      </c>
      <c r="Q85" s="35">
        <f t="shared" si="20"/>
        <v>0</v>
      </c>
      <c r="R85" s="35">
        <f t="shared" si="20"/>
        <v>0</v>
      </c>
      <c r="S85" s="35">
        <f t="shared" si="20"/>
        <v>0</v>
      </c>
      <c r="T85" s="35">
        <f t="shared" si="20"/>
        <v>32.205559719500876</v>
      </c>
      <c r="U85" s="35">
        <f t="shared" si="20"/>
        <v>37.279909621561053</v>
      </c>
      <c r="V85" s="35">
        <f t="shared" si="20"/>
        <v>33.979066463842727</v>
      </c>
      <c r="W85" s="35">
        <f>IF(W$75=0,0,(0.3*((W$72-W$76-W$77)/W$72)*W$82))</f>
        <v>29.13374217990275</v>
      </c>
      <c r="X85" s="35">
        <f t="shared" si="20"/>
        <v>0</v>
      </c>
      <c r="Y85" s="35">
        <f t="shared" si="20"/>
        <v>0</v>
      </c>
      <c r="Z85" s="35">
        <f t="shared" si="20"/>
        <v>0</v>
      </c>
      <c r="AA85" s="35">
        <f t="shared" si="20"/>
        <v>35.322859395370806</v>
      </c>
      <c r="AB85" s="35">
        <f t="shared" si="20"/>
        <v>33.684800644783117</v>
      </c>
      <c r="AC85" s="35">
        <f t="shared" si="20"/>
        <v>32.164820907518568</v>
      </c>
      <c r="AD85" s="35">
        <f t="shared" si="20"/>
        <v>26.106769692989396</v>
      </c>
      <c r="AE85" s="35">
        <f t="shared" si="20"/>
        <v>0</v>
      </c>
      <c r="AF85" s="35">
        <f t="shared" si="20"/>
        <v>0</v>
      </c>
      <c r="AG85" s="35">
        <f t="shared" si="20"/>
        <v>0</v>
      </c>
      <c r="AH85" s="35">
        <f t="shared" si="20"/>
        <v>31.926939755884913</v>
      </c>
      <c r="AI85" s="35">
        <f t="shared" si="20"/>
        <v>40.06321249396958</v>
      </c>
      <c r="AJ85" s="35">
        <f t="shared" si="20"/>
        <v>0</v>
      </c>
      <c r="AK85" s="35">
        <f t="shared" ref="AK85:AK87" si="21">SUM(F85:AJ85)</f>
        <v>598.31183626972381</v>
      </c>
    </row>
    <row r="86" spans="2:38" outlineLevel="3">
      <c r="B86" s="57" t="s">
        <v>46</v>
      </c>
      <c r="C86" s="51" t="s">
        <v>52</v>
      </c>
      <c r="D86" s="35"/>
      <c r="E86" s="35"/>
      <c r="F86" s="35">
        <f t="shared" ref="F86:AJ86" si="22">IFERROR((F$76/F$72)*F$82,0)</f>
        <v>0</v>
      </c>
      <c r="G86" s="35">
        <f t="shared" si="22"/>
        <v>0.71740774852652256</v>
      </c>
      <c r="H86" s="35">
        <f t="shared" si="22"/>
        <v>1.2786062329141608</v>
      </c>
      <c r="I86" s="35">
        <f t="shared" si="22"/>
        <v>1.8999766360650217</v>
      </c>
      <c r="J86" s="35">
        <f t="shared" si="22"/>
        <v>2.2721572468422178</v>
      </c>
      <c r="K86" s="35">
        <f t="shared" si="22"/>
        <v>0</v>
      </c>
      <c r="L86" s="35">
        <f t="shared" si="22"/>
        <v>0</v>
      </c>
      <c r="M86" s="35">
        <f t="shared" si="22"/>
        <v>4.2206576126516469</v>
      </c>
      <c r="N86" s="35">
        <f t="shared" si="22"/>
        <v>3.7456739880384853</v>
      </c>
      <c r="O86" s="35">
        <f t="shared" si="22"/>
        <v>4.2791792037152403</v>
      </c>
      <c r="P86" s="35">
        <f t="shared" si="22"/>
        <v>2.7903276927384733</v>
      </c>
      <c r="Q86" s="35">
        <f t="shared" si="22"/>
        <v>0</v>
      </c>
      <c r="R86" s="35">
        <f t="shared" si="22"/>
        <v>0</v>
      </c>
      <c r="S86" s="35">
        <f t="shared" si="22"/>
        <v>0</v>
      </c>
      <c r="T86" s="35">
        <f t="shared" si="22"/>
        <v>1.1446505104671547</v>
      </c>
      <c r="U86" s="35">
        <f t="shared" si="22"/>
        <v>1.6439524461595916</v>
      </c>
      <c r="V86" s="35">
        <f t="shared" si="22"/>
        <v>2.2411210858881345</v>
      </c>
      <c r="W86" s="35">
        <f t="shared" si="22"/>
        <v>3.4911705699621827</v>
      </c>
      <c r="X86" s="35">
        <f t="shared" si="22"/>
        <v>0</v>
      </c>
      <c r="Y86" s="35">
        <f t="shared" si="22"/>
        <v>0</v>
      </c>
      <c r="Z86" s="35">
        <f t="shared" si="22"/>
        <v>0</v>
      </c>
      <c r="AA86" s="35">
        <f t="shared" si="22"/>
        <v>1.1493817666509212</v>
      </c>
      <c r="AB86" s="35">
        <f t="shared" si="22"/>
        <v>1.5843253223915592</v>
      </c>
      <c r="AC86" s="35">
        <f t="shared" si="22"/>
        <v>1.8100630786448264</v>
      </c>
      <c r="AD86" s="35">
        <f t="shared" si="22"/>
        <v>2.3017493274252256</v>
      </c>
      <c r="AE86" s="35">
        <f t="shared" si="22"/>
        <v>3.9093517655897823</v>
      </c>
      <c r="AF86" s="35">
        <f t="shared" si="22"/>
        <v>0</v>
      </c>
      <c r="AG86" s="35">
        <f t="shared" si="22"/>
        <v>0</v>
      </c>
      <c r="AH86" s="35">
        <f t="shared" si="22"/>
        <v>0.6101722755013077</v>
      </c>
      <c r="AI86" s="35">
        <f t="shared" si="22"/>
        <v>0.7797547876245412</v>
      </c>
      <c r="AJ86" s="35">
        <f t="shared" si="22"/>
        <v>0</v>
      </c>
      <c r="AK86" s="35">
        <f t="shared" si="21"/>
        <v>41.869679297796992</v>
      </c>
    </row>
    <row r="87" spans="2:38" outlineLevel="3">
      <c r="B87" s="57" t="s">
        <v>45</v>
      </c>
      <c r="C87" s="51" t="s">
        <v>52</v>
      </c>
      <c r="D87" s="35"/>
      <c r="E87" s="35"/>
      <c r="F87" s="35">
        <f t="shared" ref="F87:AJ87" si="23">IFERROR((F$77/F$72)*F$82,0)</f>
        <v>0</v>
      </c>
      <c r="G87" s="35">
        <f t="shared" si="23"/>
        <v>5.29271226719057</v>
      </c>
      <c r="H87" s="35">
        <f t="shared" si="23"/>
        <v>6.1483596014822917</v>
      </c>
      <c r="I87" s="35">
        <f t="shared" si="23"/>
        <v>8.833224711530363</v>
      </c>
      <c r="J87" s="35">
        <f t="shared" si="23"/>
        <v>10.009773817169769</v>
      </c>
      <c r="K87" s="35">
        <f t="shared" si="23"/>
        <v>0</v>
      </c>
      <c r="L87" s="35">
        <f t="shared" si="23"/>
        <v>0</v>
      </c>
      <c r="M87" s="35">
        <f t="shared" si="23"/>
        <v>0.73271820623916817</v>
      </c>
      <c r="N87" s="35">
        <f t="shared" si="23"/>
        <v>6.9150904394556649</v>
      </c>
      <c r="O87" s="35">
        <f t="shared" si="23"/>
        <v>18.40212917256612</v>
      </c>
      <c r="P87" s="35">
        <f t="shared" si="23"/>
        <v>11.692263813701699</v>
      </c>
      <c r="Q87" s="35">
        <f t="shared" si="23"/>
        <v>0</v>
      </c>
      <c r="R87" s="35">
        <f t="shared" si="23"/>
        <v>0</v>
      </c>
      <c r="S87" s="35">
        <f t="shared" si="23"/>
        <v>0</v>
      </c>
      <c r="T87" s="35">
        <f t="shared" si="23"/>
        <v>4.7654837578632572</v>
      </c>
      <c r="U87" s="35">
        <f t="shared" si="23"/>
        <v>6.1483821486368724</v>
      </c>
      <c r="V87" s="35">
        <f t="shared" si="23"/>
        <v>8.326924034636086</v>
      </c>
      <c r="W87" s="35">
        <f t="shared" si="23"/>
        <v>12.272455497028632</v>
      </c>
      <c r="X87" s="35">
        <f t="shared" si="23"/>
        <v>0</v>
      </c>
      <c r="Y87" s="35">
        <f t="shared" si="23"/>
        <v>0</v>
      </c>
      <c r="Z87" s="35">
        <f t="shared" si="23"/>
        <v>0</v>
      </c>
      <c r="AA87" s="35">
        <f t="shared" si="23"/>
        <v>5.8893535821130527</v>
      </c>
      <c r="AB87" s="35">
        <f t="shared" si="23"/>
        <v>8.1976058616647123</v>
      </c>
      <c r="AC87" s="35">
        <f t="shared" si="23"/>
        <v>9.581267229626615</v>
      </c>
      <c r="AD87" s="35">
        <f t="shared" si="23"/>
        <v>14.566785029276783</v>
      </c>
      <c r="AE87" s="35">
        <f t="shared" si="23"/>
        <v>19.760551502629603</v>
      </c>
      <c r="AF87" s="35">
        <f t="shared" si="23"/>
        <v>0</v>
      </c>
      <c r="AG87" s="35">
        <f t="shared" si="23"/>
        <v>0</v>
      </c>
      <c r="AH87" s="35">
        <f t="shared" si="23"/>
        <v>4.6476952048823019</v>
      </c>
      <c r="AI87" s="35">
        <f t="shared" si="23"/>
        <v>5.9585035658101733</v>
      </c>
      <c r="AJ87" s="35">
        <f t="shared" si="23"/>
        <v>0</v>
      </c>
      <c r="AK87" s="35">
        <f t="shared" si="21"/>
        <v>168.14127944350369</v>
      </c>
    </row>
    <row r="88" spans="2:38" outlineLevel="2">
      <c r="B88" s="50" t="s">
        <v>44</v>
      </c>
      <c r="C88" s="16"/>
      <c r="D88" s="20"/>
      <c r="E88" s="20"/>
      <c r="F88" s="20">
        <f>IF(F75=0,0,1)</f>
        <v>0</v>
      </c>
      <c r="G88" s="20">
        <f t="shared" ref="G88:AJ88" si="24">IF(G75=0,0,1)</f>
        <v>1</v>
      </c>
      <c r="H88" s="20">
        <f t="shared" si="24"/>
        <v>1</v>
      </c>
      <c r="I88" s="20">
        <f t="shared" si="24"/>
        <v>1</v>
      </c>
      <c r="J88" s="20">
        <f t="shared" si="24"/>
        <v>1</v>
      </c>
      <c r="K88" s="20">
        <f t="shared" si="24"/>
        <v>0</v>
      </c>
      <c r="L88" s="20">
        <f t="shared" si="24"/>
        <v>0</v>
      </c>
      <c r="M88" s="20">
        <f t="shared" si="24"/>
        <v>1</v>
      </c>
      <c r="N88" s="20">
        <f t="shared" si="24"/>
        <v>1</v>
      </c>
      <c r="O88" s="20">
        <f t="shared" si="24"/>
        <v>1</v>
      </c>
      <c r="P88" s="20">
        <f t="shared" si="24"/>
        <v>1</v>
      </c>
      <c r="Q88" s="20">
        <f t="shared" si="24"/>
        <v>0</v>
      </c>
      <c r="R88" s="20">
        <f t="shared" si="24"/>
        <v>0</v>
      </c>
      <c r="S88" s="20">
        <f t="shared" si="24"/>
        <v>0</v>
      </c>
      <c r="T88" s="20">
        <f t="shared" si="24"/>
        <v>1</v>
      </c>
      <c r="U88" s="20">
        <f t="shared" si="24"/>
        <v>1</v>
      </c>
      <c r="V88" s="20">
        <f t="shared" si="24"/>
        <v>1</v>
      </c>
      <c r="W88" s="20">
        <f t="shared" si="24"/>
        <v>1</v>
      </c>
      <c r="X88" s="20">
        <f t="shared" si="24"/>
        <v>0</v>
      </c>
      <c r="Y88" s="20">
        <f t="shared" si="24"/>
        <v>0</v>
      </c>
      <c r="Z88" s="20">
        <f t="shared" si="24"/>
        <v>0</v>
      </c>
      <c r="AA88" s="20">
        <f t="shared" si="24"/>
        <v>1</v>
      </c>
      <c r="AB88" s="20">
        <f t="shared" si="24"/>
        <v>1</v>
      </c>
      <c r="AC88" s="20">
        <f t="shared" si="24"/>
        <v>1</v>
      </c>
      <c r="AD88" s="20">
        <f t="shared" si="24"/>
        <v>1</v>
      </c>
      <c r="AE88" s="20">
        <f t="shared" si="24"/>
        <v>0</v>
      </c>
      <c r="AF88" s="20">
        <f t="shared" si="24"/>
        <v>0</v>
      </c>
      <c r="AG88" s="20">
        <f t="shared" si="24"/>
        <v>0</v>
      </c>
      <c r="AH88" s="20">
        <f t="shared" si="24"/>
        <v>1</v>
      </c>
      <c r="AI88" s="20">
        <f t="shared" si="24"/>
        <v>1</v>
      </c>
      <c r="AJ88" s="20">
        <f t="shared" si="24"/>
        <v>0</v>
      </c>
      <c r="AK88" s="49">
        <f>SUM(F88:AJ88)</f>
        <v>18</v>
      </c>
    </row>
    <row r="89" spans="2:38" outlineLevel="2">
      <c r="B89" s="50" t="s">
        <v>45</v>
      </c>
      <c r="C89" s="16"/>
      <c r="D89" s="20"/>
      <c r="E89" s="20"/>
      <c r="F89" s="20">
        <f>IF(F77=0,0,1)</f>
        <v>0</v>
      </c>
      <c r="G89" s="20">
        <f t="shared" ref="G89:AJ89" si="25">IF(G77=0,0,1)</f>
        <v>1</v>
      </c>
      <c r="H89" s="20">
        <f t="shared" si="25"/>
        <v>1</v>
      </c>
      <c r="I89" s="20">
        <f t="shared" si="25"/>
        <v>1</v>
      </c>
      <c r="J89" s="20">
        <f t="shared" si="25"/>
        <v>1</v>
      </c>
      <c r="K89" s="20">
        <f t="shared" si="25"/>
        <v>0</v>
      </c>
      <c r="L89" s="20">
        <f t="shared" si="25"/>
        <v>0</v>
      </c>
      <c r="M89" s="20">
        <f t="shared" si="25"/>
        <v>1</v>
      </c>
      <c r="N89" s="20">
        <f t="shared" si="25"/>
        <v>1</v>
      </c>
      <c r="O89" s="20">
        <f t="shared" si="25"/>
        <v>1</v>
      </c>
      <c r="P89" s="20">
        <f t="shared" si="25"/>
        <v>1</v>
      </c>
      <c r="Q89" s="20">
        <f t="shared" si="25"/>
        <v>0</v>
      </c>
      <c r="R89" s="20">
        <f t="shared" si="25"/>
        <v>0</v>
      </c>
      <c r="S89" s="20">
        <f t="shared" si="25"/>
        <v>0</v>
      </c>
      <c r="T89" s="20">
        <f t="shared" si="25"/>
        <v>1</v>
      </c>
      <c r="U89" s="20">
        <f t="shared" si="25"/>
        <v>1</v>
      </c>
      <c r="V89" s="20">
        <f t="shared" si="25"/>
        <v>1</v>
      </c>
      <c r="W89" s="20">
        <f t="shared" si="25"/>
        <v>1</v>
      </c>
      <c r="X89" s="20">
        <f t="shared" si="25"/>
        <v>0</v>
      </c>
      <c r="Y89" s="20">
        <f t="shared" si="25"/>
        <v>0</v>
      </c>
      <c r="Z89" s="20">
        <f t="shared" si="25"/>
        <v>0</v>
      </c>
      <c r="AA89" s="20">
        <f t="shared" si="25"/>
        <v>1</v>
      </c>
      <c r="AB89" s="20">
        <f t="shared" si="25"/>
        <v>1</v>
      </c>
      <c r="AC89" s="20">
        <f t="shared" si="25"/>
        <v>1</v>
      </c>
      <c r="AD89" s="20">
        <f t="shared" si="25"/>
        <v>1</v>
      </c>
      <c r="AE89" s="20">
        <f t="shared" si="25"/>
        <v>1</v>
      </c>
      <c r="AF89" s="20">
        <f t="shared" si="25"/>
        <v>0</v>
      </c>
      <c r="AG89" s="20">
        <f t="shared" si="25"/>
        <v>0</v>
      </c>
      <c r="AH89" s="20">
        <f t="shared" si="25"/>
        <v>1</v>
      </c>
      <c r="AI89" s="20">
        <f t="shared" si="25"/>
        <v>1</v>
      </c>
      <c r="AJ89" s="20">
        <f t="shared" si="25"/>
        <v>0</v>
      </c>
      <c r="AK89" s="49">
        <f>SUM(F89:AJ89)</f>
        <v>19</v>
      </c>
    </row>
    <row r="90" spans="2:38" outlineLevel="2"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2:38" outlineLevel="2">
      <c r="B91" s="16" t="s">
        <v>47</v>
      </c>
      <c r="C91" s="16"/>
      <c r="D91" s="20"/>
      <c r="E91" s="20"/>
      <c r="F91" s="15">
        <f>IFERROR((F73/F72)*F82,0)</f>
        <v>0</v>
      </c>
      <c r="G91" s="15">
        <f t="shared" ref="G91:AJ91" si="26">IFERROR((G73/G72)*G82,0)</f>
        <v>25.16783509626719</v>
      </c>
      <c r="H91" s="15">
        <f t="shared" si="26"/>
        <v>51.183712471903291</v>
      </c>
      <c r="I91" s="15">
        <f t="shared" si="26"/>
        <v>3.499956961172408</v>
      </c>
      <c r="J91" s="15">
        <f t="shared" si="26"/>
        <v>-114.2342408263755</v>
      </c>
      <c r="K91" s="15">
        <f t="shared" si="26"/>
        <v>0</v>
      </c>
      <c r="L91" s="15">
        <f t="shared" si="26"/>
        <v>0</v>
      </c>
      <c r="M91" s="15">
        <f t="shared" si="26"/>
        <v>-51.671689393414212</v>
      </c>
      <c r="N91" s="15">
        <f t="shared" si="26"/>
        <v>-286.07862130536535</v>
      </c>
      <c r="O91" s="15">
        <f t="shared" si="26"/>
        <v>32.641180902758116</v>
      </c>
      <c r="P91" s="15">
        <f t="shared" si="26"/>
        <v>-43.922243195818552</v>
      </c>
      <c r="Q91" s="15">
        <f t="shared" si="26"/>
        <v>91.449299999999994</v>
      </c>
      <c r="R91" s="15">
        <f t="shared" si="26"/>
        <v>0</v>
      </c>
      <c r="S91" s="15">
        <f t="shared" si="26"/>
        <v>0</v>
      </c>
      <c r="T91" s="15">
        <f t="shared" si="26"/>
        <v>-487.49847633288647</v>
      </c>
      <c r="U91" s="15">
        <f t="shared" si="26"/>
        <v>-1.5781943483132079</v>
      </c>
      <c r="V91" s="15">
        <f t="shared" si="26"/>
        <v>-141.90546875731337</v>
      </c>
      <c r="W91" s="15">
        <f t="shared" si="26"/>
        <v>-321.88897560777957</v>
      </c>
      <c r="X91" s="15">
        <f t="shared" si="26"/>
        <v>0</v>
      </c>
      <c r="Y91" s="15">
        <f t="shared" si="26"/>
        <v>0</v>
      </c>
      <c r="Z91" s="15">
        <f t="shared" si="26"/>
        <v>0</v>
      </c>
      <c r="AA91" s="15">
        <f t="shared" si="26"/>
        <v>-70.549445788064872</v>
      </c>
      <c r="AB91" s="15">
        <f t="shared" si="26"/>
        <v>-14.381585345838218</v>
      </c>
      <c r="AC91" s="15">
        <f t="shared" si="26"/>
        <v>-461.74709136229524</v>
      </c>
      <c r="AD91" s="15">
        <f t="shared" si="26"/>
        <v>-229.91187567653105</v>
      </c>
      <c r="AE91" s="15">
        <f t="shared" si="26"/>
        <v>57.632396731780617</v>
      </c>
      <c r="AF91" s="15">
        <f t="shared" si="26"/>
        <v>0</v>
      </c>
      <c r="AG91" s="15">
        <f t="shared" si="26"/>
        <v>0</v>
      </c>
      <c r="AH91" s="15">
        <f t="shared" si="26"/>
        <v>-161.98126556233652</v>
      </c>
      <c r="AI91" s="15">
        <f t="shared" si="26"/>
        <v>-235.61835705296275</v>
      </c>
      <c r="AJ91" s="15">
        <f t="shared" si="26"/>
        <v>0</v>
      </c>
    </row>
    <row r="92" spans="2:38" outlineLevel="2">
      <c r="B92" s="50" t="s">
        <v>44</v>
      </c>
      <c r="C92" s="16"/>
      <c r="D92" s="20"/>
      <c r="E92" s="20"/>
      <c r="F92" s="15">
        <f>IFERROR((F75/F72)*F82,0)</f>
        <v>0</v>
      </c>
      <c r="G92" s="15">
        <f t="shared" ref="G92:AJ92" si="27">IFERROR((G75/G72)*G82,0)</f>
        <v>61.975244888015716</v>
      </c>
      <c r="H92" s="15">
        <f t="shared" si="27"/>
        <v>71.309921693700261</v>
      </c>
      <c r="I92" s="15">
        <f t="shared" si="27"/>
        <v>117.68744169123221</v>
      </c>
      <c r="J92" s="15">
        <f t="shared" si="27"/>
        <v>216.69010976236351</v>
      </c>
      <c r="K92" s="15">
        <f t="shared" si="27"/>
        <v>0</v>
      </c>
      <c r="L92" s="15">
        <f t="shared" si="27"/>
        <v>0</v>
      </c>
      <c r="M92" s="15">
        <f t="shared" si="27"/>
        <v>162.5480135745234</v>
      </c>
      <c r="N92" s="15">
        <f t="shared" si="27"/>
        <v>403.26945687787122</v>
      </c>
      <c r="O92" s="15">
        <f t="shared" si="27"/>
        <v>91.106710720960535</v>
      </c>
      <c r="P92" s="15">
        <f t="shared" si="27"/>
        <v>150.47435168937838</v>
      </c>
      <c r="Q92" s="15">
        <f t="shared" si="27"/>
        <v>0</v>
      </c>
      <c r="R92" s="15">
        <f t="shared" si="27"/>
        <v>0</v>
      </c>
      <c r="S92" s="15">
        <f t="shared" si="27"/>
        <v>0</v>
      </c>
      <c r="T92" s="15">
        <f t="shared" si="27"/>
        <v>594.850342064556</v>
      </c>
      <c r="U92" s="15">
        <f t="shared" si="27"/>
        <v>125.84455975351673</v>
      </c>
      <c r="V92" s="15">
        <f t="shared" si="27"/>
        <v>255.16902363678915</v>
      </c>
      <c r="W92" s="15">
        <f t="shared" si="27"/>
        <v>419.00144954078871</v>
      </c>
      <c r="X92" s="15">
        <f t="shared" si="27"/>
        <v>0</v>
      </c>
      <c r="Y92" s="15">
        <f t="shared" si="27"/>
        <v>0</v>
      </c>
      <c r="Z92" s="15">
        <f t="shared" si="27"/>
        <v>0</v>
      </c>
      <c r="AA92" s="15">
        <f t="shared" si="27"/>
        <v>188.29231043930091</v>
      </c>
      <c r="AB92" s="15">
        <f t="shared" si="27"/>
        <v>126.66425416178194</v>
      </c>
      <c r="AC92" s="15">
        <f t="shared" si="27"/>
        <v>568.96316105402377</v>
      </c>
      <c r="AD92" s="15">
        <f t="shared" si="27"/>
        <v>316.93444131982909</v>
      </c>
      <c r="AE92" s="15">
        <f t="shared" si="27"/>
        <v>0</v>
      </c>
      <c r="AF92" s="15">
        <f t="shared" si="27"/>
        <v>0</v>
      </c>
      <c r="AG92" s="15">
        <f t="shared" si="27"/>
        <v>0</v>
      </c>
      <c r="AH92" s="15">
        <f t="shared" si="27"/>
        <v>268.40439808195293</v>
      </c>
      <c r="AI92" s="15">
        <f t="shared" si="27"/>
        <v>369.16239869952801</v>
      </c>
      <c r="AJ92" s="15">
        <f t="shared" si="27"/>
        <v>0</v>
      </c>
    </row>
    <row r="93" spans="2:38" outlineLevel="2"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2:38" outlineLevel="2"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2:38" outlineLevel="2"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2:38" outlineLevel="2"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16"/>
      <c r="T96" s="16"/>
      <c r="U96" s="16"/>
      <c r="V96" s="16"/>
      <c r="W96" s="16"/>
      <c r="X96" s="85" t="s">
        <v>90</v>
      </c>
      <c r="Y96" s="16">
        <v>1800.49</v>
      </c>
      <c r="Z96" s="16">
        <v>14.3</v>
      </c>
      <c r="AA96" s="16">
        <f>Y96/Z96</f>
        <v>125.9083916083916</v>
      </c>
      <c r="AB96" s="16"/>
    </row>
    <row r="97" spans="1:36" outlineLevel="2"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16"/>
      <c r="T97" s="16"/>
      <c r="U97" s="16"/>
      <c r="V97" s="16"/>
      <c r="W97" s="16"/>
      <c r="X97" s="16" t="s">
        <v>89</v>
      </c>
      <c r="Y97" s="16">
        <v>645</v>
      </c>
      <c r="Z97" s="16">
        <v>4.8</v>
      </c>
      <c r="AA97" s="16">
        <f>Y97/Z97</f>
        <v>134.375</v>
      </c>
      <c r="AB97" s="16"/>
    </row>
    <row r="98" spans="1:36" outlineLevel="2"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36" s="59" customFormat="1" outlineLevel="1">
      <c r="A99" s="60"/>
      <c r="B99" s="61" t="s">
        <v>62</v>
      </c>
      <c r="C99" s="61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2"/>
      <c r="T99" s="62"/>
      <c r="U99" s="62"/>
      <c r="V99" s="62"/>
      <c r="W99" s="62"/>
    </row>
    <row r="100" spans="1:36" s="59" customFormat="1" ht="15.75" thickBot="1">
      <c r="B100" s="63"/>
      <c r="C100" s="63"/>
      <c r="D100" s="63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</row>
    <row r="101" spans="1:36" s="59" customFormat="1">
      <c r="B101" s="65" t="s">
        <v>63</v>
      </c>
      <c r="C101" s="63"/>
      <c r="E101" s="63"/>
      <c r="F101" s="66">
        <v>1</v>
      </c>
      <c r="G101" s="66">
        <v>1</v>
      </c>
      <c r="H101" s="66">
        <v>1</v>
      </c>
      <c r="I101" s="66">
        <v>0</v>
      </c>
      <c r="J101" s="66">
        <v>0</v>
      </c>
      <c r="K101" s="66">
        <v>1</v>
      </c>
      <c r="L101" s="66">
        <v>1</v>
      </c>
      <c r="M101" s="66">
        <v>1</v>
      </c>
      <c r="N101" s="66">
        <v>1</v>
      </c>
      <c r="O101" s="66">
        <v>0</v>
      </c>
      <c r="P101" s="66">
        <v>0</v>
      </c>
      <c r="Q101" s="66">
        <v>1</v>
      </c>
      <c r="R101" s="66">
        <v>1</v>
      </c>
      <c r="S101" s="66">
        <v>1</v>
      </c>
      <c r="T101" s="66">
        <v>1</v>
      </c>
      <c r="U101" s="66">
        <v>1</v>
      </c>
      <c r="V101" s="66">
        <v>1</v>
      </c>
      <c r="W101" s="66">
        <v>0</v>
      </c>
      <c r="X101" s="66">
        <v>0</v>
      </c>
      <c r="Y101" s="66">
        <v>1</v>
      </c>
      <c r="Z101" s="66">
        <v>1</v>
      </c>
      <c r="AA101" s="66">
        <v>1</v>
      </c>
      <c r="AB101" s="66">
        <v>0.41666666666666669</v>
      </c>
      <c r="AC101" s="66">
        <v>0</v>
      </c>
      <c r="AD101" s="66">
        <v>0</v>
      </c>
      <c r="AE101" s="66">
        <v>0</v>
      </c>
      <c r="AF101" s="66">
        <v>1</v>
      </c>
      <c r="AG101" s="66">
        <v>1</v>
      </c>
      <c r="AH101" s="66">
        <v>1</v>
      </c>
      <c r="AI101" s="66">
        <v>0.25</v>
      </c>
      <c r="AJ101" s="66">
        <v>0</v>
      </c>
    </row>
    <row r="102" spans="1:36" s="59" customFormat="1">
      <c r="B102" s="67" t="s">
        <v>49</v>
      </c>
      <c r="C102" s="63"/>
      <c r="E102" s="63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 s="59" customFormat="1">
      <c r="B103" s="69" t="s">
        <v>50</v>
      </c>
      <c r="C103" s="63"/>
      <c r="E103" s="63"/>
      <c r="F103" s="70">
        <v>1</v>
      </c>
      <c r="G103" s="70">
        <v>1</v>
      </c>
      <c r="H103" s="70">
        <v>0.66666666699999999</v>
      </c>
      <c r="I103" s="70"/>
      <c r="J103" s="70"/>
      <c r="K103" s="70">
        <v>1</v>
      </c>
      <c r="L103" s="70">
        <v>1</v>
      </c>
      <c r="M103" s="70">
        <v>1</v>
      </c>
      <c r="N103" s="70">
        <v>1</v>
      </c>
      <c r="O103" s="70"/>
      <c r="P103" s="70"/>
      <c r="Q103" s="70"/>
      <c r="R103" s="70">
        <v>1</v>
      </c>
      <c r="S103" s="70">
        <v>1</v>
      </c>
      <c r="T103" s="70">
        <v>1</v>
      </c>
      <c r="U103" s="70">
        <v>1</v>
      </c>
      <c r="V103" s="70">
        <v>1</v>
      </c>
      <c r="W103" s="70"/>
      <c r="X103" s="70"/>
      <c r="Y103" s="70">
        <v>1</v>
      </c>
      <c r="Z103" s="70">
        <v>1</v>
      </c>
      <c r="AA103" s="70">
        <v>1</v>
      </c>
      <c r="AB103" s="70">
        <v>1</v>
      </c>
      <c r="AC103" s="70"/>
      <c r="AD103" s="70"/>
      <c r="AE103" s="70"/>
      <c r="AF103" s="70">
        <v>1</v>
      </c>
      <c r="AG103" s="70">
        <v>1</v>
      </c>
      <c r="AH103" s="70">
        <v>1</v>
      </c>
      <c r="AI103" s="70"/>
      <c r="AJ103" s="70"/>
    </row>
    <row r="104" spans="1:36" s="59" customFormat="1" ht="15.75" thickBot="1">
      <c r="B104" s="71" t="s">
        <v>51</v>
      </c>
      <c r="C104" s="63"/>
      <c r="E104" s="63"/>
      <c r="F104" s="72">
        <v>1</v>
      </c>
      <c r="G104" s="72">
        <v>1</v>
      </c>
      <c r="H104" s="72">
        <v>0.33333333300000001</v>
      </c>
      <c r="I104" s="72"/>
      <c r="J104" s="72"/>
      <c r="K104" s="72"/>
      <c r="L104" s="72">
        <v>0.33333333300000001</v>
      </c>
      <c r="M104" s="72">
        <v>1</v>
      </c>
      <c r="N104" s="72">
        <v>0.33333333300000001</v>
      </c>
      <c r="O104" s="72"/>
      <c r="P104" s="72"/>
      <c r="Q104" s="72"/>
      <c r="R104" s="72">
        <v>1</v>
      </c>
      <c r="S104" s="72">
        <v>1</v>
      </c>
      <c r="T104" s="72">
        <v>1</v>
      </c>
      <c r="U104" s="72">
        <v>0.33333333300000001</v>
      </c>
      <c r="V104" s="72"/>
      <c r="W104" s="72"/>
      <c r="X104" s="72"/>
      <c r="Y104" s="72">
        <v>1</v>
      </c>
      <c r="Z104" s="72">
        <v>1</v>
      </c>
      <c r="AA104" s="72">
        <v>1</v>
      </c>
      <c r="AB104" s="72"/>
      <c r="AC104" s="72"/>
      <c r="AD104" s="72"/>
      <c r="AE104" s="72"/>
      <c r="AF104" s="72">
        <v>1</v>
      </c>
      <c r="AG104" s="72">
        <v>1</v>
      </c>
      <c r="AH104" s="72">
        <v>1</v>
      </c>
      <c r="AI104" s="72"/>
      <c r="AJ104" s="72"/>
    </row>
    <row r="105" spans="1:36" s="59" customFormat="1" ht="15.75" thickBot="1">
      <c r="B105" s="73" t="s">
        <v>64</v>
      </c>
      <c r="C105" s="63"/>
      <c r="E105" s="63"/>
      <c r="F105" s="74"/>
      <c r="G105" s="75"/>
      <c r="H105" s="75"/>
      <c r="I105" s="75"/>
      <c r="J105" s="81"/>
      <c r="K105" s="81"/>
      <c r="L105" s="74"/>
      <c r="M105" s="74"/>
      <c r="N105" s="75"/>
      <c r="O105" s="81"/>
      <c r="P105" s="81"/>
      <c r="Q105" s="81"/>
      <c r="R105" s="81"/>
      <c r="S105" s="74"/>
      <c r="T105" s="74"/>
      <c r="U105" s="75"/>
      <c r="V105" s="75"/>
      <c r="W105" s="81"/>
      <c r="X105" s="81"/>
      <c r="Y105" s="81"/>
      <c r="Z105" s="74"/>
      <c r="AA105" s="74"/>
      <c r="AB105" s="74"/>
      <c r="AC105" s="74"/>
      <c r="AD105" s="74"/>
      <c r="AE105" s="81"/>
      <c r="AF105" s="81"/>
      <c r="AG105" s="81"/>
      <c r="AH105" s="74"/>
      <c r="AI105" s="81"/>
      <c r="AJ105" s="81"/>
    </row>
    <row r="106" spans="1:36" s="59" customFormat="1" ht="15.75" thickBot="1">
      <c r="B106" s="78"/>
      <c r="C106" s="63"/>
      <c r="D106" s="63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</row>
    <row r="107" spans="1:36" s="59" customFormat="1" ht="15.75" thickBot="1">
      <c r="B107" s="78"/>
      <c r="C107" s="78"/>
      <c r="D107" s="78"/>
      <c r="E107" s="74" t="s">
        <v>65</v>
      </c>
      <c r="F107" s="79">
        <f>IF(F$105=$D$107,F83,0)</f>
        <v>0</v>
      </c>
      <c r="G107" s="79">
        <f t="shared" ref="G107:AI107" si="28">IF(H105="OFF",G76,0)</f>
        <v>0</v>
      </c>
      <c r="H107" s="79">
        <f t="shared" si="28"/>
        <v>0</v>
      </c>
      <c r="I107" s="79">
        <f t="shared" si="28"/>
        <v>0</v>
      </c>
      <c r="J107" s="79">
        <f t="shared" si="28"/>
        <v>0</v>
      </c>
      <c r="K107" s="79">
        <f t="shared" si="28"/>
        <v>0</v>
      </c>
      <c r="L107" s="79">
        <f t="shared" si="28"/>
        <v>0</v>
      </c>
      <c r="M107" s="79">
        <f t="shared" si="28"/>
        <v>0</v>
      </c>
      <c r="N107" s="79">
        <f t="shared" si="28"/>
        <v>0</v>
      </c>
      <c r="O107" s="79">
        <f t="shared" si="28"/>
        <v>0</v>
      </c>
      <c r="P107" s="79">
        <f t="shared" si="28"/>
        <v>0</v>
      </c>
      <c r="Q107" s="79">
        <f t="shared" si="28"/>
        <v>0</v>
      </c>
      <c r="R107" s="79">
        <f t="shared" si="28"/>
        <v>0</v>
      </c>
      <c r="S107" s="79">
        <f t="shared" si="28"/>
        <v>0</v>
      </c>
      <c r="T107" s="79">
        <f t="shared" si="28"/>
        <v>0</v>
      </c>
      <c r="U107" s="79">
        <f t="shared" si="28"/>
        <v>0</v>
      </c>
      <c r="V107" s="79">
        <f t="shared" si="28"/>
        <v>0</v>
      </c>
      <c r="W107" s="79">
        <f t="shared" si="28"/>
        <v>0</v>
      </c>
      <c r="X107" s="79">
        <f t="shared" si="28"/>
        <v>0</v>
      </c>
      <c r="Y107" s="79">
        <f t="shared" si="28"/>
        <v>0</v>
      </c>
      <c r="Z107" s="79">
        <f t="shared" si="28"/>
        <v>0</v>
      </c>
      <c r="AA107" s="79">
        <f t="shared" si="28"/>
        <v>0</v>
      </c>
      <c r="AB107" s="79">
        <f t="shared" si="28"/>
        <v>0</v>
      </c>
      <c r="AC107" s="79">
        <f t="shared" si="28"/>
        <v>0</v>
      </c>
      <c r="AD107" s="79">
        <f t="shared" si="28"/>
        <v>0</v>
      </c>
      <c r="AE107" s="79">
        <f t="shared" si="28"/>
        <v>0</v>
      </c>
      <c r="AF107" s="79">
        <f t="shared" si="28"/>
        <v>0</v>
      </c>
      <c r="AG107" s="79">
        <f t="shared" si="28"/>
        <v>0</v>
      </c>
      <c r="AH107" s="79">
        <f t="shared" si="28"/>
        <v>0</v>
      </c>
      <c r="AI107" s="79">
        <f t="shared" si="28"/>
        <v>0</v>
      </c>
      <c r="AJ107" s="79">
        <f>SUM(E107:AI107)</f>
        <v>0</v>
      </c>
    </row>
    <row r="108" spans="1:36" s="59" customFormat="1" ht="15.75" thickBot="1">
      <c r="B108" s="78"/>
      <c r="C108" s="78"/>
      <c r="D108" s="78"/>
      <c r="E108" s="76" t="s">
        <v>47</v>
      </c>
      <c r="F108" s="79">
        <f>IF(F$105=$D$108,F84,0)</f>
        <v>0</v>
      </c>
      <c r="G108" s="79">
        <f t="shared" ref="G108:AI108" si="29">IF(H105="NFI",G76,0)</f>
        <v>0</v>
      </c>
      <c r="H108" s="79">
        <f t="shared" si="29"/>
        <v>0</v>
      </c>
      <c r="I108" s="79">
        <f t="shared" si="29"/>
        <v>0</v>
      </c>
      <c r="J108" s="79">
        <f t="shared" si="29"/>
        <v>0</v>
      </c>
      <c r="K108" s="79">
        <f t="shared" si="29"/>
        <v>0</v>
      </c>
      <c r="L108" s="79">
        <f t="shared" si="29"/>
        <v>0</v>
      </c>
      <c r="M108" s="79">
        <f t="shared" si="29"/>
        <v>0</v>
      </c>
      <c r="N108" s="79">
        <f t="shared" si="29"/>
        <v>0</v>
      </c>
      <c r="O108" s="79">
        <f t="shared" si="29"/>
        <v>0</v>
      </c>
      <c r="P108" s="79">
        <f t="shared" si="29"/>
        <v>0</v>
      </c>
      <c r="Q108" s="79">
        <f t="shared" si="29"/>
        <v>0</v>
      </c>
      <c r="R108" s="79">
        <f t="shared" si="29"/>
        <v>0</v>
      </c>
      <c r="S108" s="79">
        <f t="shared" si="29"/>
        <v>0</v>
      </c>
      <c r="T108" s="79">
        <f t="shared" si="29"/>
        <v>0</v>
      </c>
      <c r="U108" s="79">
        <f t="shared" si="29"/>
        <v>0</v>
      </c>
      <c r="V108" s="79">
        <f t="shared" si="29"/>
        <v>0</v>
      </c>
      <c r="W108" s="79">
        <f t="shared" si="29"/>
        <v>0</v>
      </c>
      <c r="X108" s="79">
        <f t="shared" si="29"/>
        <v>0</v>
      </c>
      <c r="Y108" s="79">
        <f t="shared" si="29"/>
        <v>0</v>
      </c>
      <c r="Z108" s="79">
        <f t="shared" si="29"/>
        <v>0</v>
      </c>
      <c r="AA108" s="79">
        <f t="shared" si="29"/>
        <v>0</v>
      </c>
      <c r="AB108" s="79">
        <f t="shared" si="29"/>
        <v>0</v>
      </c>
      <c r="AC108" s="79">
        <f t="shared" si="29"/>
        <v>0</v>
      </c>
      <c r="AD108" s="79">
        <f t="shared" si="29"/>
        <v>0</v>
      </c>
      <c r="AE108" s="79">
        <f t="shared" si="29"/>
        <v>0</v>
      </c>
      <c r="AF108" s="79">
        <f t="shared" si="29"/>
        <v>0</v>
      </c>
      <c r="AG108" s="79">
        <f t="shared" si="29"/>
        <v>0</v>
      </c>
      <c r="AH108" s="79">
        <f t="shared" si="29"/>
        <v>0</v>
      </c>
      <c r="AI108" s="79">
        <f t="shared" si="29"/>
        <v>0</v>
      </c>
      <c r="AJ108" s="79">
        <f>SUM(E108:AI108)</f>
        <v>0</v>
      </c>
    </row>
    <row r="109" spans="1:36" s="59" customFormat="1" ht="15.75" thickBot="1">
      <c r="B109" s="78"/>
      <c r="C109" s="78"/>
      <c r="D109" s="78"/>
      <c r="E109" s="77" t="s">
        <v>48</v>
      </c>
      <c r="F109" s="79">
        <f>IF(F$105=$D$109,F85,0)</f>
        <v>0</v>
      </c>
      <c r="G109" s="79">
        <f t="shared" ref="G109:AI109" si="30">IF(H105="HNI",G76,0)</f>
        <v>0</v>
      </c>
      <c r="H109" s="79">
        <f t="shared" si="30"/>
        <v>0</v>
      </c>
      <c r="I109" s="79">
        <f t="shared" si="30"/>
        <v>0</v>
      </c>
      <c r="J109" s="79">
        <f t="shared" si="30"/>
        <v>0</v>
      </c>
      <c r="K109" s="79">
        <f t="shared" si="30"/>
        <v>0</v>
      </c>
      <c r="L109" s="79">
        <f t="shared" si="30"/>
        <v>0</v>
      </c>
      <c r="M109" s="79">
        <f t="shared" si="30"/>
        <v>0</v>
      </c>
      <c r="N109" s="79">
        <f t="shared" si="30"/>
        <v>0</v>
      </c>
      <c r="O109" s="79">
        <f t="shared" si="30"/>
        <v>0</v>
      </c>
      <c r="P109" s="79">
        <f t="shared" si="30"/>
        <v>0</v>
      </c>
      <c r="Q109" s="79">
        <f t="shared" si="30"/>
        <v>0</v>
      </c>
      <c r="R109" s="79">
        <f t="shared" si="30"/>
        <v>0</v>
      </c>
      <c r="S109" s="79">
        <f t="shared" si="30"/>
        <v>0</v>
      </c>
      <c r="T109" s="79">
        <f t="shared" si="30"/>
        <v>0</v>
      </c>
      <c r="U109" s="79">
        <f t="shared" si="30"/>
        <v>0</v>
      </c>
      <c r="V109" s="79">
        <f t="shared" si="30"/>
        <v>0</v>
      </c>
      <c r="W109" s="79">
        <f t="shared" si="30"/>
        <v>0</v>
      </c>
      <c r="X109" s="79">
        <f t="shared" si="30"/>
        <v>0</v>
      </c>
      <c r="Y109" s="79">
        <f t="shared" si="30"/>
        <v>0</v>
      </c>
      <c r="Z109" s="79">
        <f t="shared" si="30"/>
        <v>0</v>
      </c>
      <c r="AA109" s="79">
        <f t="shared" si="30"/>
        <v>0</v>
      </c>
      <c r="AB109" s="79">
        <f t="shared" si="30"/>
        <v>0</v>
      </c>
      <c r="AC109" s="79">
        <f t="shared" si="30"/>
        <v>0</v>
      </c>
      <c r="AD109" s="79">
        <f t="shared" si="30"/>
        <v>0</v>
      </c>
      <c r="AE109" s="79">
        <f t="shared" si="30"/>
        <v>0</v>
      </c>
      <c r="AF109" s="79">
        <f t="shared" si="30"/>
        <v>0</v>
      </c>
      <c r="AG109" s="79">
        <f t="shared" si="30"/>
        <v>0</v>
      </c>
      <c r="AH109" s="79">
        <f t="shared" si="30"/>
        <v>0</v>
      </c>
      <c r="AI109" s="79">
        <f t="shared" si="30"/>
        <v>0</v>
      </c>
      <c r="AJ109" s="79">
        <f>SUM(E109:AI109)</f>
        <v>0</v>
      </c>
    </row>
    <row r="110" spans="1:36" s="59" customFormat="1" ht="15.75" thickBot="1">
      <c r="A110" s="80"/>
      <c r="B110" s="78"/>
      <c r="C110" s="78"/>
      <c r="D110" s="78"/>
      <c r="E110" s="81" t="s">
        <v>66</v>
      </c>
      <c r="F110" s="79">
        <f>IF(F$105=$D$110,F86,0)</f>
        <v>0</v>
      </c>
      <c r="G110" s="79">
        <f t="shared" ref="G110:AI110" si="31">IF(H105="NFI &amp; HNI",G76,0)</f>
        <v>0</v>
      </c>
      <c r="H110" s="79">
        <f t="shared" si="31"/>
        <v>0</v>
      </c>
      <c r="I110" s="79">
        <f t="shared" si="31"/>
        <v>0</v>
      </c>
      <c r="J110" s="79">
        <f t="shared" si="31"/>
        <v>0</v>
      </c>
      <c r="K110" s="79">
        <f t="shared" si="31"/>
        <v>0</v>
      </c>
      <c r="L110" s="79">
        <f t="shared" si="31"/>
        <v>0</v>
      </c>
      <c r="M110" s="79">
        <f t="shared" si="31"/>
        <v>0</v>
      </c>
      <c r="N110" s="79">
        <f t="shared" si="31"/>
        <v>0</v>
      </c>
      <c r="O110" s="79">
        <f t="shared" si="31"/>
        <v>0</v>
      </c>
      <c r="P110" s="79">
        <f t="shared" si="31"/>
        <v>0</v>
      </c>
      <c r="Q110" s="79">
        <f t="shared" si="31"/>
        <v>0</v>
      </c>
      <c r="R110" s="79">
        <f t="shared" si="31"/>
        <v>0</v>
      </c>
      <c r="S110" s="79">
        <f t="shared" si="31"/>
        <v>0</v>
      </c>
      <c r="T110" s="79">
        <f t="shared" si="31"/>
        <v>0</v>
      </c>
      <c r="U110" s="79">
        <f t="shared" si="31"/>
        <v>0</v>
      </c>
      <c r="V110" s="79">
        <f t="shared" si="31"/>
        <v>0</v>
      </c>
      <c r="W110" s="79">
        <f t="shared" si="31"/>
        <v>0</v>
      </c>
      <c r="X110" s="79">
        <f t="shared" si="31"/>
        <v>0</v>
      </c>
      <c r="Y110" s="79">
        <f t="shared" si="31"/>
        <v>0</v>
      </c>
      <c r="Z110" s="79">
        <f t="shared" si="31"/>
        <v>0</v>
      </c>
      <c r="AA110" s="79">
        <f t="shared" si="31"/>
        <v>0</v>
      </c>
      <c r="AB110" s="79">
        <f t="shared" si="31"/>
        <v>0</v>
      </c>
      <c r="AC110" s="79">
        <f t="shared" si="31"/>
        <v>0</v>
      </c>
      <c r="AD110" s="79">
        <f t="shared" si="31"/>
        <v>0</v>
      </c>
      <c r="AE110" s="79">
        <f t="shared" si="31"/>
        <v>0</v>
      </c>
      <c r="AF110" s="79">
        <f t="shared" si="31"/>
        <v>0</v>
      </c>
      <c r="AG110" s="79">
        <f t="shared" si="31"/>
        <v>0</v>
      </c>
      <c r="AH110" s="79">
        <f t="shared" si="31"/>
        <v>0</v>
      </c>
      <c r="AI110" s="79">
        <f t="shared" si="31"/>
        <v>0</v>
      </c>
      <c r="AJ110" s="79">
        <f>SUM(E110:AI110)</f>
        <v>0</v>
      </c>
    </row>
    <row r="111" spans="1:36" s="59" customFormat="1">
      <c r="B111" s="78"/>
      <c r="C111" s="78"/>
      <c r="D111" s="78"/>
      <c r="E111" s="82" t="s">
        <v>67</v>
      </c>
      <c r="F111" s="79">
        <f>IF(AND(F105="OFF",AND(F101=0,OR(F4="Mon",F4="Tue",F4="Wed",F4="Thu",F4="Fri"))),F83,0)</f>
        <v>0</v>
      </c>
      <c r="G111" s="79">
        <f>IF(AND(H105="OFF",AND(H101=0,OR(E4="Mon",E4="Tue",E4="Wed",E4="Thu",E4="Fri"))),G76,0)</f>
        <v>0</v>
      </c>
      <c r="H111" s="79">
        <f>IF(AND(I105="OFF",AND(I101=0,OR(E4="Mon",E4="Tue",E4="Wed",E4="Thu",E4="Fri"))),H76,0)</f>
        <v>0</v>
      </c>
      <c r="I111" s="79">
        <f>IF(AND(J105="OFF",AND(J101=0,OR(E4="Mon",E4="Tue",E4="Wed",E4="Thu",E4="Fri"))),I76,0)</f>
        <v>0</v>
      </c>
      <c r="J111" s="79">
        <f>IF(AND(K105="OFF",AND(K101=0,OR(E4="Mon",E4="Tue",E4="Wed",E4="Thu",E4="Fri"))),J76,0)</f>
        <v>0</v>
      </c>
      <c r="K111" s="79">
        <f>IF(AND(L105="OFF",AND(L101=0,OR(E4="Mon",E4="Tue",E4="Wed",E4="Thu",E4="Fri"))),K76,0)</f>
        <v>0</v>
      </c>
      <c r="L111" s="79">
        <f>IF(AND(M105="OFF",AND(M101=0,OR(E4="Mon",E4="Tue",E4="Wed",E4="Thu",E4="Fri"))),L76,0)</f>
        <v>0</v>
      </c>
      <c r="M111" s="79">
        <f>IF(AND(N105="OFF",AND(N101=0,OR(E4="Mon",E4="Tue",E4="Wed",E4="Thu",E4="Fri"))),M76,0)</f>
        <v>0</v>
      </c>
      <c r="N111" s="79">
        <f>IF(AND(O105="OFF",AND(O101=0,OR(E4="Mon",E4="Tue",E4="Wed",E4="Thu",E4="Fri"))),N76,0)</f>
        <v>0</v>
      </c>
      <c r="O111" s="79">
        <f>IF(AND(P105="OFF",AND(P101=0,OR(E4="Mon",E4="Tue",E4="Wed",E4="Thu",E4="Fri"))),O76,0)</f>
        <v>0</v>
      </c>
      <c r="P111" s="79">
        <f>IF(AND(Q105="OFF",AND(Q101=0,OR(E4="Mon",E4="Tue",E4="Wed",E4="Thu",E4="Fri"))),P76,0)</f>
        <v>0</v>
      </c>
      <c r="Q111" s="79">
        <f>IF(AND(R105="OFF",AND(R101=0,OR(E4="Mon",E4="Tue",E4="Wed",E4="Thu",E4="Fri"))),Q76,0)</f>
        <v>0</v>
      </c>
      <c r="R111" s="79">
        <f>IF(AND(S105="OFF",AND(S101=0,OR(E4="Mon",E4="Tue",E4="Wed",E4="Thu",E4="Fri"))),R76,0)</f>
        <v>0</v>
      </c>
      <c r="S111" s="79">
        <f>IF(AND(T105="OFF",AND(T101=0,OR(E4="Mon",E4="Tue",E4="Wed",E4="Thu",E4="Fri"))),S76,0)</f>
        <v>0</v>
      </c>
      <c r="T111" s="79">
        <f>IF(AND(U105="OFF",AND(U101=0,OR(E4="Mon",E4="Tue",E4="Wed",E4="Thu",E4="Fri"))),T76,0)</f>
        <v>0</v>
      </c>
      <c r="U111" s="79">
        <f>IF(AND(V105="OFF",AND(V101=0,OR(E4="Mon",E4="Tue",E4="Wed",E4="Thu",E4="Fri"))),U76,0)</f>
        <v>0</v>
      </c>
      <c r="V111" s="79">
        <f>IF(AND(W105="OFF",AND(W101=0,OR(E4="Mon",E4="Tue",E4="Wed",E4="Thu",E4="Fri"))),V76,0)</f>
        <v>0</v>
      </c>
      <c r="W111" s="79">
        <f>IF(AND(X105="OFF",AND(X101=0,OR(E4="Mon",E4="Tue",E4="Wed",E4="Thu",E4="Fri"))),W76,0)</f>
        <v>0</v>
      </c>
      <c r="X111" s="79">
        <f>IF(AND(Y105="OFF",AND(Y101=0,OR(E4="Mon",E4="Tue",E4="Wed",E4="Thu",E4="Fri"))),X76,0)</f>
        <v>0</v>
      </c>
      <c r="Y111" s="79">
        <f>IF(AND(Z105="OFF",AND(Z101=0,OR(E4="Mon",E4="Tue",E4="Wed",E4="Thu",E4="Fri"))),Y76,0)</f>
        <v>0</v>
      </c>
      <c r="Z111" s="79">
        <f>IF(AND(AA105="OFF",AND(AA101=0,OR(E4="Mon",E4="Tue",E4="Wed",E4="Thu",E4="Fri"))),Z76,0)</f>
        <v>0</v>
      </c>
      <c r="AA111" s="79">
        <f>IF(AND(AB105="OFF",AND(AB101=0,OR(E4="Mon",E4="Tue",E4="Wed",E4="Thu",E4="Fri"))),AA76,0)</f>
        <v>0</v>
      </c>
      <c r="AB111" s="79">
        <f>IF(AND(AC105="OFF",AND(AC101=0,OR(E4="Mon",E4="Tue",E4="Wed",E4="Thu",E4="Fri"))),AB76,0)</f>
        <v>0</v>
      </c>
      <c r="AC111" s="79">
        <f>IF(AND(AD105="OFF",AND(AD101=0,OR(E4="Mon",E4="Tue",E4="Wed",E4="Thu",E4="Fri"))),AC76,0)</f>
        <v>0</v>
      </c>
      <c r="AD111" s="79">
        <f>IF(AND(AE105="OFF",AND(AE101=0,OR(E4="Mon",E4="Tue",E4="Wed",E4="Thu",E4="Fri"))),AD76,0)</f>
        <v>0</v>
      </c>
      <c r="AE111" s="79">
        <f>IF(AND(AF105="OFF",AND(AF101=0,OR(E4="Mon",E4="Tue",E4="Wed",E4="Thu",E4="Fri"))),AE76,0)</f>
        <v>0</v>
      </c>
      <c r="AF111" s="79">
        <f>IF(AND(AG105="OFF",AND(AG101=0,OR(E4="Mon",E4="Tue",E4="Wed",E4="Thu",E4="Fri"))),AF76,0)</f>
        <v>0</v>
      </c>
      <c r="AG111" s="79">
        <f>IF(AND(AH105="OFF",AND(AH101=0,OR(E4="Mon",E4="Tue",E4="Wed",E4="Thu",E4="Fri"))),AG76,0)</f>
        <v>0</v>
      </c>
      <c r="AH111" s="79">
        <f>IF(AND(AI105="OFF",AND(AI101=0,OR(E4="Mon",E4="Tue",E4="Wed",E4="Thu",E4="Fri"))),AH76,0)</f>
        <v>0</v>
      </c>
      <c r="AI111" s="79">
        <f>IF(AND(AJ105="OFF",AND(AJ101=0,OR(E4="Mon",E4="Tue",E4="Wed",E4="Thu",E4="Fri"))),AI76,0)</f>
        <v>0</v>
      </c>
      <c r="AJ111" s="79">
        <f>SUM(E111:AI111)</f>
        <v>0</v>
      </c>
    </row>
    <row r="112" spans="1:36" s="59" customFormat="1">
      <c r="B112" s="78"/>
      <c r="C112" s="78"/>
      <c r="D112" s="78"/>
      <c r="E112" s="1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</row>
    <row r="113" spans="2:36" s="92" customFormat="1" ht="34.5" customHeight="1">
      <c r="B113" s="93"/>
      <c r="C113" s="93"/>
      <c r="D113" s="93"/>
      <c r="E113" s="91" t="s">
        <v>96</v>
      </c>
      <c r="F113" s="91"/>
      <c r="G113" s="91"/>
      <c r="H113" s="91"/>
      <c r="I113" s="91"/>
      <c r="J113" s="94"/>
      <c r="K113" s="94">
        <v>1</v>
      </c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</row>
    <row r="114" spans="2:36" s="92" customFormat="1" ht="34.5" customHeight="1">
      <c r="B114" s="93"/>
      <c r="C114" s="93"/>
      <c r="D114" s="93"/>
      <c r="E114" s="91" t="s">
        <v>97</v>
      </c>
      <c r="F114" s="91">
        <v>1</v>
      </c>
      <c r="G114" s="91">
        <v>1</v>
      </c>
      <c r="H114" s="91">
        <v>1</v>
      </c>
      <c r="I114" s="91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</row>
    <row r="115" spans="2:36" s="92" customFormat="1" ht="34.5" customHeight="1">
      <c r="B115" s="93"/>
      <c r="C115" s="93"/>
      <c r="D115" s="93"/>
      <c r="E115" s="91" t="s">
        <v>98</v>
      </c>
      <c r="F115" s="91"/>
      <c r="G115" s="91"/>
      <c r="H115" s="91"/>
      <c r="I115" s="91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</row>
    <row r="116" spans="2:36" s="92" customFormat="1" ht="34.5" customHeight="1">
      <c r="B116" s="93"/>
      <c r="C116" s="93"/>
      <c r="D116" s="93"/>
      <c r="E116" s="91" t="s">
        <v>99</v>
      </c>
      <c r="F116" s="91"/>
      <c r="G116" s="91"/>
      <c r="H116" s="91"/>
      <c r="I116" s="91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</row>
    <row r="117" spans="2:36" s="92" customFormat="1" ht="34.5" customHeight="1">
      <c r="B117" s="93"/>
      <c r="C117" s="93"/>
      <c r="D117" s="93"/>
      <c r="E117" s="91" t="s">
        <v>100</v>
      </c>
      <c r="F117" s="91"/>
      <c r="G117" s="91"/>
      <c r="H117" s="91"/>
      <c r="I117" s="91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</row>
    <row r="118" spans="2:36" outlineLevel="2"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2:36" s="92" customFormat="1" ht="34.5" customHeight="1">
      <c r="B119" s="93"/>
      <c r="C119" s="93"/>
      <c r="D119" s="93"/>
      <c r="E119" s="91" t="s">
        <v>96</v>
      </c>
      <c r="F119" s="91"/>
      <c r="G119" s="91"/>
      <c r="H119" s="91"/>
      <c r="I119" s="91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</row>
    <row r="120" spans="2:36" s="92" customFormat="1" ht="34.5" customHeight="1">
      <c r="B120" s="93"/>
      <c r="C120" s="93"/>
      <c r="D120" s="93"/>
      <c r="E120" s="91" t="s">
        <v>97</v>
      </c>
      <c r="F120" s="91"/>
      <c r="G120" s="91"/>
      <c r="H120" s="91"/>
      <c r="I120" s="91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</row>
    <row r="121" spans="2:36" s="92" customFormat="1" ht="34.5" customHeight="1">
      <c r="B121" s="93"/>
      <c r="C121" s="93"/>
      <c r="D121" s="93"/>
      <c r="E121" s="91" t="s">
        <v>98</v>
      </c>
      <c r="F121" s="91"/>
      <c r="G121" s="91"/>
      <c r="H121" s="91"/>
      <c r="I121" s="91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</row>
    <row r="122" spans="2:36" s="92" customFormat="1" ht="34.5" customHeight="1">
      <c r="B122" s="93"/>
      <c r="C122" s="93"/>
      <c r="D122" s="93"/>
      <c r="E122" s="91" t="s">
        <v>99</v>
      </c>
      <c r="F122" s="91"/>
      <c r="G122" s="91"/>
      <c r="H122" s="91"/>
      <c r="I122" s="91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</row>
    <row r="123" spans="2:36" s="92" customFormat="1" ht="34.5" customHeight="1">
      <c r="B123" s="93"/>
      <c r="C123" s="93"/>
      <c r="D123" s="93"/>
      <c r="E123" s="91" t="s">
        <v>100</v>
      </c>
      <c r="F123" s="91"/>
      <c r="G123" s="91"/>
      <c r="H123" s="91"/>
      <c r="I123" s="91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</row>
    <row r="124" spans="2:36" s="92" customFormat="1" ht="34.5" customHeight="1">
      <c r="B124" s="93"/>
      <c r="C124" s="93"/>
      <c r="D124" s="93"/>
      <c r="E124" s="91"/>
      <c r="F124" s="91"/>
      <c r="G124" s="91"/>
      <c r="H124" s="91"/>
      <c r="I124" s="91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</row>
    <row r="125" spans="2:36" s="92" customFormat="1" ht="34.5" customHeight="1">
      <c r="B125" s="93"/>
      <c r="C125" s="93"/>
      <c r="D125" s="93"/>
      <c r="E125" s="91"/>
      <c r="F125" s="91"/>
      <c r="G125" s="91"/>
      <c r="H125" s="91"/>
      <c r="I125" s="91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</row>
    <row r="126" spans="2:36" s="92" customFormat="1" ht="34.5" customHeight="1">
      <c r="B126" s="93"/>
      <c r="C126" s="93"/>
      <c r="D126" s="93"/>
      <c r="E126" s="91"/>
      <c r="F126" s="91"/>
      <c r="G126" s="91"/>
      <c r="H126" s="91"/>
      <c r="I126" s="91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</row>
    <row r="127" spans="2:36">
      <c r="B127" s="101" t="s">
        <v>84</v>
      </c>
      <c r="C127" s="99"/>
      <c r="D127" s="103"/>
      <c r="E127" s="99">
        <v>31</v>
      </c>
      <c r="F127" s="99">
        <v>1</v>
      </c>
      <c r="G127" s="99">
        <v>2</v>
      </c>
      <c r="H127" s="99">
        <v>3</v>
      </c>
      <c r="I127" s="99">
        <v>4</v>
      </c>
      <c r="J127" s="99">
        <v>5</v>
      </c>
      <c r="K127" s="99">
        <v>6</v>
      </c>
      <c r="L127" s="99">
        <v>7</v>
      </c>
      <c r="M127" s="99">
        <v>8</v>
      </c>
      <c r="N127" s="99">
        <v>9</v>
      </c>
      <c r="O127" s="99">
        <v>10</v>
      </c>
      <c r="P127" s="99">
        <v>11</v>
      </c>
      <c r="Q127" s="99">
        <v>12</v>
      </c>
      <c r="R127" s="99">
        <v>13</v>
      </c>
      <c r="S127" s="99">
        <v>14</v>
      </c>
      <c r="T127" s="99">
        <v>15</v>
      </c>
      <c r="U127" s="99">
        <v>16</v>
      </c>
      <c r="V127" s="99">
        <v>17</v>
      </c>
      <c r="W127" s="99">
        <v>18</v>
      </c>
      <c r="X127" s="99">
        <v>19</v>
      </c>
      <c r="Y127" s="99">
        <v>20</v>
      </c>
      <c r="Z127" s="99">
        <v>21</v>
      </c>
      <c r="AA127" s="99">
        <v>22</v>
      </c>
      <c r="AB127" s="99">
        <v>23</v>
      </c>
      <c r="AC127" s="99">
        <v>24</v>
      </c>
      <c r="AD127" s="99">
        <v>25</v>
      </c>
      <c r="AE127" s="99">
        <v>26</v>
      </c>
      <c r="AF127" s="99">
        <v>27</v>
      </c>
      <c r="AG127" s="99">
        <v>28</v>
      </c>
      <c r="AH127" s="99">
        <v>29</v>
      </c>
      <c r="AI127" s="99">
        <v>30</v>
      </c>
      <c r="AJ127" s="99">
        <v>31</v>
      </c>
    </row>
    <row r="128" spans="2:36">
      <c r="B128" s="102"/>
      <c r="C128" s="98"/>
      <c r="D128" s="103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</row>
    <row r="129" spans="2:36">
      <c r="B129" s="83" t="s">
        <v>69</v>
      </c>
      <c r="C129" s="83"/>
      <c r="D129" s="84" t="s">
        <v>70</v>
      </c>
      <c r="E129" s="46">
        <f>'MEI 2020'!AJ150</f>
        <v>16236.74</v>
      </c>
      <c r="F129" s="46">
        <f>'[1]2018-2019-2020'!AJY$15</f>
        <v>16236.74</v>
      </c>
      <c r="G129" s="46">
        <f>'[1]2018-2019-2020'!AJZ$15</f>
        <v>16236.74</v>
      </c>
      <c r="H129" s="46">
        <f>'[1]2018-2019-2020'!AKA$15</f>
        <v>16236.74</v>
      </c>
      <c r="I129" s="46">
        <f>'[1]2018-2019-2020'!AKB$15</f>
        <v>16237.84</v>
      </c>
      <c r="J129" s="46">
        <f>'[1]2018-2019-2020'!AKC$15</f>
        <v>16237.84</v>
      </c>
      <c r="K129" s="46">
        <f>'[1]2018-2019-2020'!AKD$15</f>
        <v>0</v>
      </c>
      <c r="L129" s="46">
        <f>'[1]2018-2019-2020'!AKE$15</f>
        <v>0</v>
      </c>
      <c r="M129" s="46">
        <f>'[1]2018-2019-2020'!AKF$15</f>
        <v>16237.84</v>
      </c>
      <c r="N129" s="46"/>
      <c r="O129" s="46">
        <f>'[1]2018-2019-2020'!AKH$15</f>
        <v>16254.7</v>
      </c>
      <c r="P129" s="46">
        <f>'[1]2018-2019-2020'!AKI$15</f>
        <v>16254.7</v>
      </c>
      <c r="Q129" s="46">
        <f>'[1]2018-2019-2020'!AKJ$15</f>
        <v>16254.7</v>
      </c>
      <c r="R129" s="46">
        <f>'[1]2018-2019-2020'!AKK$15</f>
        <v>0</v>
      </c>
      <c r="S129" s="46">
        <f>'[1]2018-2019-2020'!AKL$15</f>
        <v>0</v>
      </c>
      <c r="T129" s="46">
        <f>'[1]2018-2019-2020'!AKM$15</f>
        <v>0</v>
      </c>
      <c r="U129" s="46">
        <f>'[1]2018-2019-2020'!AKN$15</f>
        <v>0</v>
      </c>
      <c r="V129" s="46">
        <f>'[1]2018-2019-2020'!AKO$15</f>
        <v>0</v>
      </c>
      <c r="W129" s="46">
        <f>'[1]2018-2019-2020'!AKP$15</f>
        <v>0</v>
      </c>
      <c r="X129" s="46">
        <f>'[1]2018-2019-2020'!AKQ$15</f>
        <v>0</v>
      </c>
      <c r="Y129" s="46">
        <f>'[1]2018-2019-2020'!AKR$15</f>
        <v>0</v>
      </c>
      <c r="Z129" s="46">
        <f>'[1]2018-2019-2020'!AKS$15</f>
        <v>0</v>
      </c>
      <c r="AA129" s="46">
        <f>'[1]2018-2019-2020'!AKT$15</f>
        <v>0</v>
      </c>
      <c r="AB129" s="46">
        <f>'[1]2018-2019-2020'!AKU$15</f>
        <v>0</v>
      </c>
      <c r="AC129" s="46">
        <f>'[1]2018-2019-2020'!AKV$15</f>
        <v>0</v>
      </c>
      <c r="AD129" s="46">
        <f>'[1]2018-2019-2020'!AKW$15</f>
        <v>0</v>
      </c>
      <c r="AE129" s="46">
        <f>'[1]2018-2019-2020'!AKX$15</f>
        <v>0</v>
      </c>
      <c r="AF129" s="46">
        <f>'[1]2018-2019-2020'!AKY$15</f>
        <v>0</v>
      </c>
      <c r="AG129" s="46">
        <f>'[1]2018-2019-2020'!AKZ$15</f>
        <v>0</v>
      </c>
      <c r="AH129" s="46">
        <f>'[1]2018-2019-2020'!ALA$15</f>
        <v>0</v>
      </c>
      <c r="AI129" s="46">
        <f>'[1]2018-2019-2020'!ALB$15</f>
        <v>0</v>
      </c>
      <c r="AJ129" s="46">
        <f>'[1]2018-2019-2020'!ALC$15</f>
        <v>0</v>
      </c>
    </row>
    <row r="130" spans="2:36">
      <c r="B130" s="83" t="s">
        <v>71</v>
      </c>
      <c r="C130" s="83"/>
      <c r="D130" s="84" t="s">
        <v>70</v>
      </c>
      <c r="E130" s="46">
        <f>'MEI 2020'!AJ151</f>
        <v>25716.3</v>
      </c>
      <c r="F130" s="46">
        <f>'[1]2018-2019-2020'!AJY$20</f>
        <v>25716.3</v>
      </c>
      <c r="G130" s="46">
        <f>'[1]2018-2019-2020'!AJZ$20</f>
        <v>25739.61</v>
      </c>
      <c r="H130" s="46">
        <f>'[1]2018-2019-2020'!AKA$20</f>
        <v>25764.3</v>
      </c>
      <c r="I130" s="46">
        <f>'[1]2018-2019-2020'!AKB$20</f>
        <v>25787.95</v>
      </c>
      <c r="J130" s="46">
        <f>'[1]2018-2019-2020'!AKC$20</f>
        <v>25811.54</v>
      </c>
      <c r="K130" s="46">
        <f>'[1]2018-2019-2020'!AKD$20</f>
        <v>25819.29</v>
      </c>
      <c r="L130" s="46">
        <f>'[1]2018-2019-2020'!AKE$20</f>
        <v>0</v>
      </c>
      <c r="M130" s="46">
        <f>'[1]2018-2019-2020'!AKF$20</f>
        <v>25844.38</v>
      </c>
      <c r="N130" s="46">
        <f>'[1]2018-2019-2020'!AKG$20</f>
        <v>25868.22</v>
      </c>
      <c r="O130" s="46">
        <f>'[1]2018-2019-2020'!AKH$20</f>
        <v>25880.89</v>
      </c>
      <c r="P130" s="46">
        <f>'[1]2018-2019-2020'!AKI$20</f>
        <v>25906.62</v>
      </c>
      <c r="Q130" s="46">
        <f>'[1]2018-2019-2020'!AKJ$20</f>
        <v>25922.52</v>
      </c>
      <c r="R130" s="46">
        <f>'[1]2018-2019-2020'!AKK$20</f>
        <v>0</v>
      </c>
      <c r="S130" s="46">
        <f>'[1]2018-2019-2020'!AKL$20</f>
        <v>0</v>
      </c>
      <c r="T130" s="46">
        <f>'[1]2018-2019-2020'!AKM$20</f>
        <v>25946.69</v>
      </c>
      <c r="U130" s="46">
        <f>'[1]2018-2019-2020'!AKN$20</f>
        <v>25969.41</v>
      </c>
      <c r="V130" s="46">
        <f>'[1]2018-2019-2020'!AKO$20</f>
        <v>25993.47</v>
      </c>
      <c r="W130" s="46">
        <f>'[1]2018-2019-2020'!AKP$20</f>
        <v>26018.54</v>
      </c>
      <c r="X130" s="46">
        <f>'[1]2018-2019-2020'!AKQ$20</f>
        <v>26033.53</v>
      </c>
      <c r="Y130" s="46">
        <f>'[1]2018-2019-2020'!AKR$20</f>
        <v>0</v>
      </c>
      <c r="Z130" s="46">
        <f>'[1]2018-2019-2020'!AKS$20</f>
        <v>0</v>
      </c>
      <c r="AA130" s="46">
        <f>'[1]2018-2019-2020'!AKT$20</f>
        <v>26056.86</v>
      </c>
      <c r="AB130" s="46">
        <f>'[1]2018-2019-2020'!AKU$20</f>
        <v>26081.23</v>
      </c>
      <c r="AC130" s="46">
        <f>'[1]2018-2019-2020'!AKV$20</f>
        <v>26105.18</v>
      </c>
      <c r="AD130" s="46">
        <f>'[1]2018-2019-2020'!AKW$20</f>
        <v>26129.17</v>
      </c>
      <c r="AE130" s="46">
        <f>'[1]2018-2019-2020'!AKX$20</f>
        <v>26148.560000000001</v>
      </c>
      <c r="AF130" s="46">
        <f>'[1]2018-2019-2020'!AKY$20</f>
        <v>0</v>
      </c>
      <c r="AG130" s="46">
        <f>'[1]2018-2019-2020'!AKZ$20</f>
        <v>0</v>
      </c>
      <c r="AH130" s="46">
        <f>'[1]2018-2019-2020'!ALA$20</f>
        <v>26172</v>
      </c>
      <c r="AI130" s="46">
        <f>'[1]2018-2019-2020'!ALB$20</f>
        <v>26195.75</v>
      </c>
      <c r="AJ130" s="46">
        <f>'[1]2018-2019-2020'!ALC$20</f>
        <v>0</v>
      </c>
    </row>
    <row r="131" spans="2:36">
      <c r="B131" s="83" t="s">
        <v>72</v>
      </c>
      <c r="C131" s="83"/>
      <c r="D131" s="84" t="s">
        <v>70</v>
      </c>
      <c r="E131" s="46">
        <f>'MEI 2020'!AJ152</f>
        <v>23777</v>
      </c>
      <c r="F131" s="46">
        <f>'[1]2018-2019-2020'!AJY$24</f>
        <v>23777</v>
      </c>
      <c r="G131" s="46">
        <f>'[1]2018-2019-2020'!AJZ$24</f>
        <v>23800</v>
      </c>
      <c r="H131" s="46">
        <f>'[1]2018-2019-2020'!AKA$24</f>
        <v>23825</v>
      </c>
      <c r="I131" s="46">
        <f>'[1]2018-2019-2020'!AKB$24</f>
        <v>23848</v>
      </c>
      <c r="J131" s="46">
        <f>'[1]2018-2019-2020'!AKC$24</f>
        <v>23871</v>
      </c>
      <c r="K131" s="46">
        <f>'[1]2018-2019-2020'!AKD$24</f>
        <v>23881</v>
      </c>
      <c r="L131" s="46">
        <f>'[1]2018-2019-2020'!AKE$24</f>
        <v>0</v>
      </c>
      <c r="M131" s="46">
        <f>'[1]2018-2019-2020'!AKF$24</f>
        <v>23903</v>
      </c>
      <c r="N131" s="46">
        <f>'[1]2018-2019-2020'!AKG$24</f>
        <v>23927</v>
      </c>
      <c r="O131" s="46">
        <f>'[1]2018-2019-2020'!AKH$24</f>
        <v>23953</v>
      </c>
      <c r="P131" s="46">
        <f>'[1]2018-2019-2020'!AKI$24</f>
        <v>23973</v>
      </c>
      <c r="Q131" s="46">
        <f>'[1]2018-2019-2020'!AKJ$24</f>
        <v>0</v>
      </c>
      <c r="R131" s="46">
        <f>'[1]2018-2019-2020'!AKK$24</f>
        <v>0</v>
      </c>
      <c r="S131" s="46">
        <f>'[1]2018-2019-2020'!AKL$24</f>
        <v>0</v>
      </c>
      <c r="T131" s="46">
        <f>'[1]2018-2019-2020'!AKM$24</f>
        <v>24017</v>
      </c>
      <c r="U131" s="46">
        <f>'[1]2018-2019-2020'!AKN$24</f>
        <v>24040</v>
      </c>
      <c r="V131" s="46">
        <f>'[1]2018-2019-2020'!AKO$24</f>
        <v>24063</v>
      </c>
      <c r="W131" s="46">
        <f>'[1]2018-2019-2020'!AKP$24</f>
        <v>24088</v>
      </c>
      <c r="X131" s="46">
        <f>'[1]2018-2019-2020'!AKQ$24</f>
        <v>24103</v>
      </c>
      <c r="Y131" s="46">
        <f>'[1]2018-2019-2020'!AKR$24</f>
        <v>0</v>
      </c>
      <c r="Z131" s="46">
        <f>'[1]2018-2019-2020'!AKS$24</f>
        <v>0</v>
      </c>
      <c r="AA131" s="46">
        <f>'[1]2018-2019-2020'!AKT$24</f>
        <v>24126</v>
      </c>
      <c r="AB131" s="46">
        <f>'[1]2018-2019-2020'!AKU$24</f>
        <v>24150</v>
      </c>
      <c r="AC131" s="46">
        <f>'[1]2018-2019-2020'!AKV$24</f>
        <v>24173</v>
      </c>
      <c r="AD131" s="46">
        <f>'[1]2018-2019-2020'!AKW$24</f>
        <v>24197</v>
      </c>
      <c r="AE131" s="46">
        <f>'[1]2018-2019-2020'!AKX$24</f>
        <v>24217</v>
      </c>
      <c r="AF131" s="46">
        <f>'[1]2018-2019-2020'!AKY$24</f>
        <v>0</v>
      </c>
      <c r="AG131" s="46">
        <f>'[1]2018-2019-2020'!AKZ$24</f>
        <v>0</v>
      </c>
      <c r="AH131" s="46">
        <f>'[1]2018-2019-2020'!ALA$24</f>
        <v>24240</v>
      </c>
      <c r="AI131" s="46">
        <f>'[1]2018-2019-2020'!ALB$24</f>
        <v>24263</v>
      </c>
      <c r="AJ131" s="46">
        <f>'[1]2018-2019-2020'!ALC$24</f>
        <v>0</v>
      </c>
    </row>
    <row r="132" spans="2:36">
      <c r="B132" s="83" t="s">
        <v>73</v>
      </c>
      <c r="C132" s="83"/>
      <c r="D132" s="84" t="s">
        <v>70</v>
      </c>
      <c r="E132" s="46">
        <f>'MEI 2020'!AJ153</f>
        <v>28461</v>
      </c>
      <c r="F132" s="46">
        <f>'[1]2018-2019-2020'!AJY$25</f>
        <v>28461</v>
      </c>
      <c r="G132" s="46">
        <f>'[1]2018-2019-2020'!AJZ$25</f>
        <v>28471</v>
      </c>
      <c r="H132" s="46">
        <f>'[1]2018-2019-2020'!AKA$25</f>
        <v>28485</v>
      </c>
      <c r="I132" s="46">
        <f>'[1]2018-2019-2020'!AKB$25</f>
        <v>28503</v>
      </c>
      <c r="J132" s="46">
        <f>'[1]2018-2019-2020'!AKC$25</f>
        <v>28517</v>
      </c>
      <c r="K132" s="46">
        <f>'[1]2018-2019-2020'!AKD$25</f>
        <v>28517</v>
      </c>
      <c r="L132" s="46">
        <f>'[1]2018-2019-2020'!AKE$25</f>
        <v>0</v>
      </c>
      <c r="M132" s="46">
        <f>'[1]2018-2019-2020'!AKF$25</f>
        <v>28528</v>
      </c>
      <c r="N132" s="46">
        <f>'[1]2018-2019-2020'!AKG$25</f>
        <v>28542</v>
      </c>
      <c r="O132" s="46">
        <f>'[1]2018-2019-2020'!AKH$25</f>
        <v>28557</v>
      </c>
      <c r="P132" s="46">
        <f>'[1]2018-2019-2020'!AKI$25</f>
        <v>28566</v>
      </c>
      <c r="Q132" s="46">
        <f>'[1]2018-2019-2020'!AKJ$25</f>
        <v>0</v>
      </c>
      <c r="R132" s="46">
        <f>'[1]2018-2019-2020'!AKK$25</f>
        <v>0</v>
      </c>
      <c r="S132" s="46">
        <f>'[1]2018-2019-2020'!AKL$25</f>
        <v>0</v>
      </c>
      <c r="T132" s="46">
        <f>'[1]2018-2019-2020'!AKM$25</f>
        <v>28573</v>
      </c>
      <c r="U132" s="46">
        <f>'[1]2018-2019-2020'!AKN$25</f>
        <v>28589</v>
      </c>
      <c r="V132" s="46">
        <f>'[1]2018-2019-2020'!AKO$25</f>
        <v>28605</v>
      </c>
      <c r="W132" s="46">
        <f>'[1]2018-2019-2020'!AKP$25</f>
        <v>28614</v>
      </c>
      <c r="X132" s="46">
        <f>'[1]2018-2019-2020'!AKQ$25</f>
        <v>28614</v>
      </c>
      <c r="Y132" s="46">
        <f>'[1]2018-2019-2020'!AKR$25</f>
        <v>0</v>
      </c>
      <c r="Z132" s="46">
        <f>'[1]2018-2019-2020'!AKS$25</f>
        <v>0</v>
      </c>
      <c r="AA132" s="46">
        <f>'[1]2018-2019-2020'!AKT$25</f>
        <v>28625</v>
      </c>
      <c r="AB132" s="46">
        <f>'[1]2018-2019-2020'!AKU$25</f>
        <v>28643</v>
      </c>
      <c r="AC132" s="46">
        <f>'[1]2018-2019-2020'!AKV$25</f>
        <v>28661</v>
      </c>
      <c r="AD132" s="46">
        <f>'[1]2018-2019-2020'!AKW$25</f>
        <v>28679</v>
      </c>
      <c r="AE132" s="46">
        <f>'[1]2018-2019-2020'!AKX$25</f>
        <v>28679</v>
      </c>
      <c r="AF132" s="46">
        <f>'[1]2018-2019-2020'!AKY$25</f>
        <v>0</v>
      </c>
      <c r="AG132" s="46">
        <f>'[1]2018-2019-2020'!AKZ$25</f>
        <v>0</v>
      </c>
      <c r="AH132" s="46">
        <f>'[1]2018-2019-2020'!ALA$25</f>
        <v>28683</v>
      </c>
      <c r="AI132" s="46">
        <f>'[1]2018-2019-2020'!ALB$25</f>
        <v>28700</v>
      </c>
      <c r="AJ132" s="46">
        <f>'[1]2018-2019-2020'!ALC$25</f>
        <v>0</v>
      </c>
    </row>
    <row r="133" spans="2:36">
      <c r="B133" s="83" t="s">
        <v>74</v>
      </c>
      <c r="C133" s="83"/>
      <c r="D133" s="84" t="s">
        <v>70</v>
      </c>
      <c r="E133" s="46">
        <f>'MEI 2020'!AJ154</f>
        <v>28028</v>
      </c>
      <c r="F133" s="46">
        <f>'[1]2018-2019-2020'!AJY$26</f>
        <v>28028</v>
      </c>
      <c r="G133" s="46">
        <f>'[1]2018-2019-2020'!AJZ$26</f>
        <v>28038</v>
      </c>
      <c r="H133" s="46">
        <f>'[1]2018-2019-2020'!AKA$26</f>
        <v>28051</v>
      </c>
      <c r="I133" s="46">
        <f>'[1]2018-2019-2020'!AKB$26</f>
        <v>28068</v>
      </c>
      <c r="J133" s="46">
        <f>'[1]2018-2019-2020'!AKC$26</f>
        <v>28081</v>
      </c>
      <c r="K133" s="46">
        <f>'[1]2018-2019-2020'!AKD$26</f>
        <v>28081</v>
      </c>
      <c r="L133" s="46">
        <f>'[1]2018-2019-2020'!AKE$26</f>
        <v>0</v>
      </c>
      <c r="M133" s="46">
        <f>'[1]2018-2019-2020'!AKF$26</f>
        <v>28089</v>
      </c>
      <c r="N133" s="46">
        <f>'[1]2018-2019-2020'!AKG$26</f>
        <v>28092</v>
      </c>
      <c r="O133" s="46">
        <f>'[1]2018-2019-2020'!AKH$26</f>
        <v>28097</v>
      </c>
      <c r="P133" s="46">
        <f>'[1]2018-2019-2020'!AKI$26</f>
        <v>28099</v>
      </c>
      <c r="Q133" s="46">
        <f>'[1]2018-2019-2020'!AKJ$26</f>
        <v>0</v>
      </c>
      <c r="R133" s="46">
        <f>'[1]2018-2019-2020'!AKK$26</f>
        <v>0</v>
      </c>
      <c r="S133" s="46">
        <f>'[1]2018-2019-2020'!AKL$26</f>
        <v>0</v>
      </c>
      <c r="T133" s="46">
        <f>'[1]2018-2019-2020'!AKM$26</f>
        <v>28102</v>
      </c>
      <c r="U133" s="46">
        <f>'[1]2018-2019-2020'!AKN$26</f>
        <v>28117</v>
      </c>
      <c r="V133" s="46">
        <f>'[1]2018-2019-2020'!AKO$26</f>
        <v>28132</v>
      </c>
      <c r="W133" s="46">
        <f>'[1]2018-2019-2020'!AKP$26</f>
        <v>28140</v>
      </c>
      <c r="X133" s="46">
        <f>'[1]2018-2019-2020'!AKQ$26</f>
        <v>28140</v>
      </c>
      <c r="Y133" s="46">
        <f>'[1]2018-2019-2020'!AKR$26</f>
        <v>0</v>
      </c>
      <c r="Z133" s="46">
        <f>'[1]2018-2019-2020'!AKS$26</f>
        <v>0</v>
      </c>
      <c r="AA133" s="46">
        <f>'[1]2018-2019-2020'!AKT$26</f>
        <v>28150</v>
      </c>
      <c r="AB133" s="46">
        <f>'[1]2018-2019-2020'!AKU$26</f>
        <v>28168</v>
      </c>
      <c r="AC133" s="46">
        <f>'[1]2018-2019-2020'!AKV$26</f>
        <v>28184</v>
      </c>
      <c r="AD133" s="46">
        <f>'[1]2018-2019-2020'!AKW$26</f>
        <v>28201</v>
      </c>
      <c r="AE133" s="46">
        <f>'[1]2018-2019-2020'!AKX$26</f>
        <v>28201</v>
      </c>
      <c r="AF133" s="46">
        <f>'[1]2018-2019-2020'!AKY$26</f>
        <v>0</v>
      </c>
      <c r="AG133" s="46">
        <f>'[1]2018-2019-2020'!AKZ$26</f>
        <v>0</v>
      </c>
      <c r="AH133" s="46">
        <f>'[1]2018-2019-2020'!ALA$26</f>
        <v>28204</v>
      </c>
      <c r="AI133" s="46">
        <f>'[1]2018-2019-2020'!ALB$26</f>
        <v>28220</v>
      </c>
      <c r="AJ133" s="46">
        <f>'[1]2018-2019-2020'!ALC$26</f>
        <v>0</v>
      </c>
    </row>
    <row r="134" spans="2:36">
      <c r="B134" s="83" t="s">
        <v>75</v>
      </c>
      <c r="C134" s="83"/>
      <c r="D134" s="84" t="s">
        <v>70</v>
      </c>
      <c r="E134" s="46">
        <f>'MEI 2020'!AJ155</f>
        <v>6691</v>
      </c>
      <c r="F134" s="46">
        <f>'[1]2018-2019-2020'!AJY$27</f>
        <v>0</v>
      </c>
      <c r="G134" s="46">
        <f>'[1]2018-2019-2020'!AJZ$27</f>
        <v>0</v>
      </c>
      <c r="H134" s="46">
        <f>'[1]2018-2019-2020'!AKA$27</f>
        <v>0</v>
      </c>
      <c r="I134" s="46">
        <f>'[1]2018-2019-2020'!AKB$27</f>
        <v>0</v>
      </c>
      <c r="J134" s="46">
        <f>'[1]2018-2019-2020'!AKC$27</f>
        <v>0</v>
      </c>
      <c r="K134" s="46">
        <f>'[1]2018-2019-2020'!AKD$27</f>
        <v>0</v>
      </c>
      <c r="L134" s="46">
        <f>'[1]2018-2019-2020'!AKE$27</f>
        <v>0</v>
      </c>
      <c r="M134" s="46">
        <f>'[1]2018-2019-2020'!AKF$27</f>
        <v>0</v>
      </c>
      <c r="N134" s="46">
        <f>'[1]2018-2019-2020'!AKG$27</f>
        <v>0</v>
      </c>
      <c r="O134" s="46">
        <f>'[1]2018-2019-2020'!AKH$27</f>
        <v>0</v>
      </c>
      <c r="P134" s="46">
        <f>'[1]2018-2019-2020'!AKI$27</f>
        <v>0</v>
      </c>
      <c r="Q134" s="46">
        <f>'[1]2018-2019-2020'!AKJ$27</f>
        <v>0</v>
      </c>
      <c r="R134" s="46">
        <f>'[1]2018-2019-2020'!AKK$27</f>
        <v>0</v>
      </c>
      <c r="S134" s="46">
        <f>'[1]2018-2019-2020'!AKL$27</f>
        <v>0</v>
      </c>
      <c r="T134" s="46">
        <f>'[1]2018-2019-2020'!AKM$27</f>
        <v>0</v>
      </c>
      <c r="U134" s="46">
        <f>'[1]2018-2019-2020'!AKN$27</f>
        <v>0</v>
      </c>
      <c r="V134" s="46">
        <f>'[1]2018-2019-2020'!AKO$27</f>
        <v>6717</v>
      </c>
      <c r="W134" s="46">
        <f>'[1]2018-2019-2020'!AKP$27</f>
        <v>6727</v>
      </c>
      <c r="X134" s="46">
        <f>'[1]2018-2019-2020'!AKQ$27</f>
        <v>6729</v>
      </c>
      <c r="Y134" s="46">
        <f>'[1]2018-2019-2020'!AKR$27</f>
        <v>0</v>
      </c>
      <c r="Z134" s="46">
        <f>'[1]2018-2019-2020'!AKS$27</f>
        <v>0</v>
      </c>
      <c r="AA134" s="46">
        <f>'[1]2018-2019-2020'!AKT$27</f>
        <v>6746</v>
      </c>
      <c r="AB134" s="46">
        <f>'[1]2018-2019-2020'!AKU$27</f>
        <v>6763</v>
      </c>
      <c r="AC134" s="46">
        <f>'[1]2018-2019-2020'!AKV$27</f>
        <v>6773</v>
      </c>
      <c r="AD134" s="46">
        <f>'[1]2018-2019-2020'!AKW$27</f>
        <v>6793</v>
      </c>
      <c r="AE134" s="46">
        <f>'[1]2018-2019-2020'!AKX$27</f>
        <v>6795</v>
      </c>
      <c r="AF134" s="46">
        <f>'[1]2018-2019-2020'!AKY$27</f>
        <v>0</v>
      </c>
      <c r="AG134" s="46">
        <f>'[1]2018-2019-2020'!AKZ$27</f>
        <v>0</v>
      </c>
      <c r="AH134" s="46">
        <f>'[1]2018-2019-2020'!ALA$27</f>
        <v>6813</v>
      </c>
      <c r="AI134" s="46">
        <f>'[1]2018-2019-2020'!ALB$27</f>
        <v>6830</v>
      </c>
      <c r="AJ134" s="46">
        <f>'[1]2018-2019-2020'!ALC$27</f>
        <v>0</v>
      </c>
    </row>
    <row r="135" spans="2:36">
      <c r="B135" s="83" t="s">
        <v>76</v>
      </c>
      <c r="C135" s="83"/>
      <c r="D135" s="84" t="s">
        <v>70</v>
      </c>
      <c r="E135" s="46">
        <f>'MEI 2020'!AJ156</f>
        <v>6691</v>
      </c>
      <c r="F135" s="46">
        <f>'[1]2018-2019-2020'!AJY$29</f>
        <v>0</v>
      </c>
      <c r="G135" s="46">
        <f>'[1]2018-2019-2020'!AJZ$29</f>
        <v>0</v>
      </c>
      <c r="H135" s="46">
        <f>'[1]2018-2019-2020'!AKA$29</f>
        <v>0</v>
      </c>
      <c r="I135" s="46">
        <f>'[1]2018-2019-2020'!AKB$29</f>
        <v>0</v>
      </c>
      <c r="J135" s="46">
        <f>'[1]2018-2019-2020'!AKC$29</f>
        <v>0</v>
      </c>
      <c r="K135" s="46">
        <f>'[1]2018-2019-2020'!AKD$29</f>
        <v>0</v>
      </c>
      <c r="L135" s="46">
        <f>'[1]2018-2019-2020'!AKE$29</f>
        <v>0</v>
      </c>
      <c r="M135" s="46">
        <f>'[1]2018-2019-2020'!AKF$29</f>
        <v>0</v>
      </c>
      <c r="N135" s="46">
        <f>'[1]2018-2019-2020'!AKG$29</f>
        <v>0</v>
      </c>
      <c r="O135" s="46">
        <f>'[1]2018-2019-2020'!AKH$29</f>
        <v>0</v>
      </c>
      <c r="P135" s="46">
        <f>'[1]2018-2019-2020'!AKI$29</f>
        <v>0</v>
      </c>
      <c r="Q135" s="46">
        <f>'[1]2018-2019-2020'!AKJ$29</f>
        <v>0</v>
      </c>
      <c r="R135" s="46">
        <f>'[1]2018-2019-2020'!AKK$29</f>
        <v>0</v>
      </c>
      <c r="S135" s="46">
        <f>'[1]2018-2019-2020'!AKL$29</f>
        <v>0</v>
      </c>
      <c r="T135" s="46">
        <f>'[1]2018-2019-2020'!AKM$29</f>
        <v>0</v>
      </c>
      <c r="U135" s="46">
        <f>'[1]2018-2019-2020'!AKN$29</f>
        <v>0</v>
      </c>
      <c r="V135" s="46">
        <f>'[1]2018-2019-2020'!AKO$29</f>
        <v>0</v>
      </c>
      <c r="W135" s="46">
        <f>'[1]2018-2019-2020'!AKP$29</f>
        <v>0</v>
      </c>
      <c r="X135" s="46">
        <f>'[1]2018-2019-2020'!AKQ$29</f>
        <v>6729</v>
      </c>
      <c r="Y135" s="46">
        <f>'[1]2018-2019-2020'!AKR$29</f>
        <v>0</v>
      </c>
      <c r="Z135" s="46">
        <f>'[1]2018-2019-2020'!AKS$29</f>
        <v>0</v>
      </c>
      <c r="AA135" s="46">
        <f>'[1]2018-2019-2020'!AKT$29</f>
        <v>6747</v>
      </c>
      <c r="AB135" s="46">
        <f>'[1]2018-2019-2020'!AKU$29</f>
        <v>6760</v>
      </c>
      <c r="AC135" s="46">
        <f>'[1]2018-2019-2020'!AKV$29</f>
        <v>6782</v>
      </c>
      <c r="AD135" s="46">
        <f>'[1]2018-2019-2020'!AKW$29</f>
        <v>6787</v>
      </c>
      <c r="AE135" s="46">
        <f>'[1]2018-2019-2020'!AKX$29</f>
        <v>6794</v>
      </c>
      <c r="AF135" s="46">
        <f>'[1]2018-2019-2020'!AKY$29</f>
        <v>0</v>
      </c>
      <c r="AG135" s="46">
        <f>'[1]2018-2019-2020'!AKZ$29</f>
        <v>0</v>
      </c>
      <c r="AH135" s="46">
        <f>'[1]2018-2019-2020'!ALA$29</f>
        <v>6808</v>
      </c>
      <c r="AI135" s="46">
        <f>'[1]2018-2019-2020'!ALB$29</f>
        <v>6828</v>
      </c>
      <c r="AJ135" s="46">
        <f>'[1]2018-2019-2020'!ALC$29</f>
        <v>0</v>
      </c>
    </row>
    <row r="136" spans="2:36">
      <c r="B136" s="83" t="s">
        <v>77</v>
      </c>
      <c r="C136" s="83"/>
      <c r="D136" s="84" t="s">
        <v>70</v>
      </c>
      <c r="E136" s="46">
        <f>'MEI 2020'!AJ157</f>
        <v>7525</v>
      </c>
      <c r="F136" s="46">
        <f>'[1]2018-2019-2020'!AJY$31</f>
        <v>7525</v>
      </c>
      <c r="G136" s="46">
        <f>'[1]2018-2019-2020'!AJZ$31</f>
        <v>7536</v>
      </c>
      <c r="H136" s="46">
        <f>'[1]2018-2019-2020'!AKA$31</f>
        <v>7555</v>
      </c>
      <c r="I136" s="46">
        <f>'[1]2018-2019-2020'!AKB$31</f>
        <v>7574</v>
      </c>
      <c r="J136" s="46">
        <f>'[1]2018-2019-2020'!AKC$31</f>
        <v>7589</v>
      </c>
      <c r="K136" s="46">
        <f>'[1]2018-2019-2020'!AKD$31</f>
        <v>7592</v>
      </c>
      <c r="L136" s="46">
        <f>'[1]2018-2019-2020'!AKE$31</f>
        <v>0</v>
      </c>
      <c r="M136" s="46">
        <f>'[1]2018-2019-2020'!AKF$31</f>
        <v>7609</v>
      </c>
      <c r="N136" s="46">
        <f>'[1]2018-2019-2020'!AKG$31</f>
        <v>7625</v>
      </c>
      <c r="O136" s="46">
        <f>'[1]2018-2019-2020'!AKH$31</f>
        <v>7642</v>
      </c>
      <c r="P136" s="46">
        <f>'[1]2018-2019-2020'!AKI$31</f>
        <v>7658</v>
      </c>
      <c r="Q136" s="46">
        <f>'[1]2018-2019-2020'!AKJ$31</f>
        <v>0</v>
      </c>
      <c r="R136" s="46">
        <f>'[1]2018-2019-2020'!AKK$31</f>
        <v>0</v>
      </c>
      <c r="S136" s="46">
        <f>'[1]2018-2019-2020'!AKL$31</f>
        <v>0</v>
      </c>
      <c r="T136" s="46">
        <f>'[1]2018-2019-2020'!AKM$31</f>
        <v>7688</v>
      </c>
      <c r="U136" s="46">
        <f>'[1]2018-2019-2020'!AKN$31</f>
        <v>7696</v>
      </c>
      <c r="V136" s="46">
        <f>'[1]2018-2019-2020'!AKO$31</f>
        <v>7696</v>
      </c>
      <c r="W136" s="46">
        <f>'[1]2018-2019-2020'!AKP$31</f>
        <v>7696</v>
      </c>
      <c r="X136" s="46">
        <f>'[1]2018-2019-2020'!AKQ$31</f>
        <v>7696</v>
      </c>
      <c r="Y136" s="46">
        <f>'[1]2018-2019-2020'!AKR$31</f>
        <v>0</v>
      </c>
      <c r="Z136" s="46">
        <f>'[1]2018-2019-2020'!AKS$31</f>
        <v>0</v>
      </c>
      <c r="AA136" s="46">
        <f>'[1]2018-2019-2020'!AKT$31</f>
        <v>0</v>
      </c>
      <c r="AB136" s="46">
        <f>'[1]2018-2019-2020'!AKU$31</f>
        <v>0</v>
      </c>
      <c r="AC136" s="46">
        <f>'[1]2018-2019-2020'!AKV$31</f>
        <v>0</v>
      </c>
      <c r="AD136" s="46">
        <f>'[1]2018-2019-2020'!AKW$31</f>
        <v>0</v>
      </c>
      <c r="AE136" s="46">
        <f>'[1]2018-2019-2020'!AKX$31</f>
        <v>0</v>
      </c>
      <c r="AF136" s="46">
        <f>'[1]2018-2019-2020'!AKY$31</f>
        <v>0</v>
      </c>
      <c r="AG136" s="46">
        <f>'[1]2018-2019-2020'!AKZ$31</f>
        <v>0</v>
      </c>
      <c r="AH136" s="46">
        <f>'[1]2018-2019-2020'!ALA$31</f>
        <v>0</v>
      </c>
      <c r="AI136" s="46">
        <f>'[1]2018-2019-2020'!ALB$31</f>
        <v>0</v>
      </c>
      <c r="AJ136" s="46">
        <f>'[1]2018-2019-2020'!ALC$31</f>
        <v>0</v>
      </c>
    </row>
    <row r="137" spans="2:36">
      <c r="B137" s="83" t="s">
        <v>78</v>
      </c>
      <c r="C137" s="83"/>
      <c r="D137" s="84" t="s">
        <v>70</v>
      </c>
      <c r="E137" s="46">
        <f>'MEI 2020'!AJ158</f>
        <v>7517</v>
      </c>
      <c r="F137" s="46">
        <f>'[1]2018-2019-2020'!AJY$32</f>
        <v>7517</v>
      </c>
      <c r="G137" s="46">
        <f>'[1]2018-2019-2020'!AJZ$32</f>
        <v>7535</v>
      </c>
      <c r="H137" s="46">
        <f>'[1]2018-2019-2020'!AKA$32</f>
        <v>7554</v>
      </c>
      <c r="I137" s="46">
        <f>'[1]2018-2019-2020'!AKB$32</f>
        <v>7570</v>
      </c>
      <c r="J137" s="46">
        <f>'[1]2018-2019-2020'!AKC$32</f>
        <v>7582</v>
      </c>
      <c r="K137" s="46">
        <f>'[1]2018-2019-2020'!AKD$32</f>
        <v>7589</v>
      </c>
      <c r="L137" s="46">
        <f>'[1]2018-2019-2020'!AKE$32</f>
        <v>0</v>
      </c>
      <c r="M137" s="46">
        <f>'[1]2018-2019-2020'!AKF$32</f>
        <v>7609</v>
      </c>
      <c r="N137" s="46">
        <f>'[1]2018-2019-2020'!AKG$32</f>
        <v>7625</v>
      </c>
      <c r="O137" s="46">
        <f>'[1]2018-2019-2020'!AKH$32</f>
        <v>7642</v>
      </c>
      <c r="P137" s="46">
        <f>'[1]2018-2019-2020'!AKI$32</f>
        <v>7659</v>
      </c>
      <c r="Q137" s="46">
        <f>'[1]2018-2019-2020'!AKJ$32</f>
        <v>0</v>
      </c>
      <c r="R137" s="46">
        <f>'[1]2018-2019-2020'!AKK$32</f>
        <v>0</v>
      </c>
      <c r="S137" s="46">
        <f>'[1]2018-2019-2020'!AKL$32</f>
        <v>0</v>
      </c>
      <c r="T137" s="46">
        <f>'[1]2018-2019-2020'!AKM$32</f>
        <v>7688</v>
      </c>
      <c r="U137" s="46">
        <f>'[1]2018-2019-2020'!AKN$32</f>
        <v>7696</v>
      </c>
      <c r="V137" s="46">
        <f>'[1]2018-2019-2020'!AKO$32</f>
        <v>7696</v>
      </c>
      <c r="W137" s="46">
        <f>'[1]2018-2019-2020'!AKP$32</f>
        <v>7696</v>
      </c>
      <c r="X137" s="46">
        <f>'[1]2018-2019-2020'!AKQ$32</f>
        <v>7696</v>
      </c>
      <c r="Y137" s="46">
        <f>'[1]2018-2019-2020'!AKR$32</f>
        <v>0</v>
      </c>
      <c r="Z137" s="46">
        <f>'[1]2018-2019-2020'!AKS$32</f>
        <v>0</v>
      </c>
      <c r="AA137" s="46">
        <f>'[1]2018-2019-2020'!AKT$32</f>
        <v>0</v>
      </c>
      <c r="AB137" s="46">
        <f>'[1]2018-2019-2020'!AKU$32</f>
        <v>0</v>
      </c>
      <c r="AC137" s="46">
        <f>'[1]2018-2019-2020'!AKV$32</f>
        <v>0</v>
      </c>
      <c r="AD137" s="46">
        <f>'[1]2018-2019-2020'!AKW$32</f>
        <v>0</v>
      </c>
      <c r="AE137" s="46">
        <f>'[1]2018-2019-2020'!AKX$32</f>
        <v>0</v>
      </c>
      <c r="AF137" s="46">
        <f>'[1]2018-2019-2020'!AKY$32</f>
        <v>0</v>
      </c>
      <c r="AG137" s="46">
        <f>'[1]2018-2019-2020'!AKZ$32</f>
        <v>0</v>
      </c>
      <c r="AH137" s="46">
        <f>'[1]2018-2019-2020'!ALA$32</f>
        <v>0</v>
      </c>
      <c r="AI137" s="46">
        <f>'[1]2018-2019-2020'!ALB$32</f>
        <v>0</v>
      </c>
      <c r="AJ137" s="46">
        <f>'[1]2018-2019-2020'!ALC$32</f>
        <v>0</v>
      </c>
    </row>
    <row r="138" spans="2:36">
      <c r="B138" s="83" t="s">
        <v>79</v>
      </c>
      <c r="C138" s="83"/>
      <c r="D138" s="84" t="s">
        <v>70</v>
      </c>
      <c r="E138" s="46">
        <f>'MEI 2020'!AJ159</f>
        <v>18866.13</v>
      </c>
      <c r="F138" s="46">
        <f>'[1]2018-2019-2020'!AJY$33</f>
        <v>18866.13</v>
      </c>
      <c r="G138" s="46">
        <f>'[1]2018-2019-2020'!AJZ$33</f>
        <v>18888.45</v>
      </c>
      <c r="H138" s="46">
        <f>'[1]2018-2019-2020'!AKA$33</f>
        <v>18913.259999999998</v>
      </c>
      <c r="I138" s="46">
        <f>'[1]2018-2019-2020'!AKB$33</f>
        <v>18937.05</v>
      </c>
      <c r="J138" s="46">
        <f>'[1]2018-2019-2020'!AKC$33</f>
        <v>18960.400000000001</v>
      </c>
      <c r="K138" s="46">
        <f>'[1]2018-2019-2020'!AKD$33</f>
        <v>18970.490000000002</v>
      </c>
      <c r="L138" s="46">
        <f>'[1]2018-2019-2020'!AKE$33</f>
        <v>0</v>
      </c>
      <c r="M138" s="46">
        <f>'[1]2018-2019-2020'!AKF$33</f>
        <v>18993.38</v>
      </c>
      <c r="N138" s="46">
        <f>'[1]2018-2019-2020'!AKG$33</f>
        <v>19017.2</v>
      </c>
      <c r="O138" s="46">
        <f>'[1]2018-2019-2020'!AKH$33</f>
        <v>19042.02</v>
      </c>
      <c r="P138" s="46">
        <f>'[1]2018-2019-2020'!AKI$33</f>
        <v>19835.03</v>
      </c>
      <c r="Q138" s="46">
        <f>'[1]2018-2019-2020'!AKJ$33</f>
        <v>19085.37</v>
      </c>
      <c r="R138" s="46">
        <f>'[1]2018-2019-2020'!AKK$33</f>
        <v>0</v>
      </c>
      <c r="S138" s="46">
        <f>'[1]2018-2019-2020'!AKL$33</f>
        <v>0</v>
      </c>
      <c r="T138" s="46">
        <f>'[1]2018-2019-2020'!AKM$33</f>
        <v>19108.509999999998</v>
      </c>
      <c r="U138" s="46">
        <f>'[1]2018-2019-2020'!AKN$33</f>
        <v>19132.03</v>
      </c>
      <c r="V138" s="46">
        <f>'[1]2018-2019-2020'!AKO$33</f>
        <v>19155.580000000002</v>
      </c>
      <c r="W138" s="46">
        <f>'[1]2018-2019-2020'!AKP$33</f>
        <v>19180.900000000001</v>
      </c>
      <c r="X138" s="46">
        <f>'[1]2018-2019-2020'!AKQ$33</f>
        <v>19184.259999999998</v>
      </c>
      <c r="Y138" s="46">
        <f>'[1]2018-2019-2020'!AKR$33</f>
        <v>0</v>
      </c>
      <c r="Z138" s="46">
        <f>'[1]2018-2019-2020'!AKS$33</f>
        <v>0</v>
      </c>
      <c r="AA138" s="46">
        <f>'[1]2018-2019-2020'!AKT$33</f>
        <v>19206.57</v>
      </c>
      <c r="AB138" s="46">
        <f>'[1]2018-2019-2020'!AKU$33</f>
        <v>19231.240000000002</v>
      </c>
      <c r="AC138" s="46">
        <f>'[1]2018-2019-2020'!AKV$33</f>
        <v>19255.18</v>
      </c>
      <c r="AD138" s="46">
        <f>'[1]2018-2019-2020'!AKW$33</f>
        <v>19279.150000000001</v>
      </c>
      <c r="AE138" s="46">
        <f>'[1]2018-2019-2020'!AKX$33</f>
        <v>19293.54</v>
      </c>
      <c r="AF138" s="46">
        <f>'[1]2018-2019-2020'!AKY$33</f>
        <v>0</v>
      </c>
      <c r="AG138" s="46">
        <f>'[1]2018-2019-2020'!AKZ$33</f>
        <v>0</v>
      </c>
      <c r="AH138" s="46">
        <f>'[1]2018-2019-2020'!ALA$33</f>
        <v>19316.21</v>
      </c>
      <c r="AI138" s="46">
        <f>'[1]2018-2019-2020'!ALB$33</f>
        <v>19340.25</v>
      </c>
      <c r="AJ138" s="46">
        <f>'[1]2018-2019-2020'!ALC$33</f>
        <v>0</v>
      </c>
    </row>
    <row r="139" spans="2:36">
      <c r="B139" s="83" t="s">
        <v>80</v>
      </c>
      <c r="C139" s="83"/>
      <c r="D139" s="84" t="s">
        <v>70</v>
      </c>
      <c r="E139" s="46">
        <f>'MEI 2020'!AJ160</f>
        <v>0</v>
      </c>
      <c r="F139" s="46">
        <f>'[1]2018-2019-2020'!AJY$35</f>
        <v>0</v>
      </c>
      <c r="G139" s="46">
        <f>'[1]2018-2019-2020'!AJZ$35</f>
        <v>0</v>
      </c>
      <c r="H139" s="46">
        <f>'[1]2018-2019-2020'!AKA$35</f>
        <v>0</v>
      </c>
      <c r="I139" s="46">
        <f>'[1]2018-2019-2020'!AKB$35</f>
        <v>0</v>
      </c>
      <c r="J139" s="46">
        <f>'[1]2018-2019-2020'!AKC$35</f>
        <v>0</v>
      </c>
      <c r="K139" s="46">
        <f>'[1]2018-2019-2020'!AKD$35</f>
        <v>0</v>
      </c>
      <c r="L139" s="46">
        <f>'[1]2018-2019-2020'!AKE$35</f>
        <v>0</v>
      </c>
      <c r="M139" s="46">
        <f>'[1]2018-2019-2020'!AKF$35</f>
        <v>0</v>
      </c>
      <c r="N139" s="46">
        <f>'[1]2018-2019-2020'!AKG$35</f>
        <v>0</v>
      </c>
      <c r="O139" s="46">
        <f>'[1]2018-2019-2020'!AKH$35</f>
        <v>0</v>
      </c>
      <c r="P139" s="46">
        <f>'[1]2018-2019-2020'!AKI$35</f>
        <v>0</v>
      </c>
      <c r="Q139" s="46">
        <f>'[1]2018-2019-2020'!AKJ$35</f>
        <v>0</v>
      </c>
      <c r="R139" s="46">
        <f>'[1]2018-2019-2020'!AKK$35</f>
        <v>0</v>
      </c>
      <c r="S139" s="46">
        <f>'[1]2018-2019-2020'!AKL$35</f>
        <v>0</v>
      </c>
      <c r="T139" s="46">
        <f>'[1]2018-2019-2020'!AKM$35</f>
        <v>0</v>
      </c>
      <c r="U139" s="46">
        <f>'[1]2018-2019-2020'!AKN$35</f>
        <v>0</v>
      </c>
      <c r="V139" s="46">
        <f>'[1]2018-2019-2020'!AKO$35</f>
        <v>0</v>
      </c>
      <c r="W139" s="46">
        <f>'[1]2018-2019-2020'!AKP$35</f>
        <v>0</v>
      </c>
      <c r="X139" s="46">
        <f>'[1]2018-2019-2020'!AKQ$35</f>
        <v>0</v>
      </c>
      <c r="Y139" s="46">
        <f>'[1]2018-2019-2020'!AKR$35</f>
        <v>0</v>
      </c>
      <c r="Z139" s="46">
        <f>'[1]2018-2019-2020'!AKS$35</f>
        <v>0</v>
      </c>
      <c r="AA139" s="46">
        <f>'[1]2018-2019-2020'!AKT$35</f>
        <v>0</v>
      </c>
      <c r="AB139" s="46">
        <f>'[1]2018-2019-2020'!AKU$35</f>
        <v>0</v>
      </c>
      <c r="AC139" s="46">
        <f>'[1]2018-2019-2020'!AKV$35</f>
        <v>0</v>
      </c>
      <c r="AD139" s="46">
        <f>'[1]2018-2019-2020'!AKW$35</f>
        <v>0</v>
      </c>
      <c r="AE139" s="46">
        <f>'[1]2018-2019-2020'!AKX$35</f>
        <v>0</v>
      </c>
      <c r="AF139" s="46">
        <f>'[1]2018-2019-2020'!AKY$35</f>
        <v>0</v>
      </c>
      <c r="AG139" s="46">
        <f>'[1]2018-2019-2020'!AKZ$35</f>
        <v>0</v>
      </c>
      <c r="AH139" s="46">
        <f>'[1]2018-2019-2020'!ALA$35</f>
        <v>0</v>
      </c>
      <c r="AI139" s="46">
        <f>'[1]2018-2019-2020'!ALB$35</f>
        <v>0</v>
      </c>
      <c r="AJ139" s="46">
        <f>'[1]2018-2019-2020'!ALC$35</f>
        <v>0</v>
      </c>
    </row>
    <row r="140" spans="2:36">
      <c r="B140" s="83" t="s">
        <v>81</v>
      </c>
      <c r="C140" s="83"/>
      <c r="D140" s="84" t="s">
        <v>70</v>
      </c>
      <c r="E140" s="46">
        <f>'MEI 2020'!AJ161</f>
        <v>0</v>
      </c>
      <c r="F140" s="46">
        <f>'[1]2018-2019-2020'!AJY$37</f>
        <v>0</v>
      </c>
      <c r="G140" s="46">
        <f>'[1]2018-2019-2020'!AJZ$37</f>
        <v>0</v>
      </c>
      <c r="H140" s="46">
        <f>'[1]2018-2019-2020'!AKA$37</f>
        <v>0</v>
      </c>
      <c r="I140" s="46">
        <f>'[1]2018-2019-2020'!AKB$37</f>
        <v>0</v>
      </c>
      <c r="J140" s="46">
        <f>'[1]2018-2019-2020'!AKC$37</f>
        <v>0</v>
      </c>
      <c r="K140" s="46">
        <f>'[1]2018-2019-2020'!AKD$37</f>
        <v>0</v>
      </c>
      <c r="L140" s="46">
        <f>'[1]2018-2019-2020'!AKE$37</f>
        <v>0</v>
      </c>
      <c r="M140" s="46">
        <f>'[1]2018-2019-2020'!AKF$37</f>
        <v>0</v>
      </c>
      <c r="N140" s="46">
        <f>'[1]2018-2019-2020'!AKG$37</f>
        <v>0</v>
      </c>
      <c r="O140" s="46">
        <f>'[1]2018-2019-2020'!AKH$37</f>
        <v>0</v>
      </c>
      <c r="P140" s="46">
        <f>'[1]2018-2019-2020'!AKI$37</f>
        <v>0</v>
      </c>
      <c r="Q140" s="46">
        <f>'[1]2018-2019-2020'!AKJ$37</f>
        <v>0</v>
      </c>
      <c r="R140" s="46">
        <f>'[1]2018-2019-2020'!AKK$37</f>
        <v>0</v>
      </c>
      <c r="S140" s="46">
        <f>'[1]2018-2019-2020'!AKL$37</f>
        <v>0</v>
      </c>
      <c r="T140" s="46">
        <f>'[1]2018-2019-2020'!AKM$37</f>
        <v>0</v>
      </c>
      <c r="U140" s="46">
        <f>'[1]2018-2019-2020'!AKN$37</f>
        <v>0</v>
      </c>
      <c r="V140" s="46">
        <f>'[1]2018-2019-2020'!AKO$37</f>
        <v>0</v>
      </c>
      <c r="W140" s="46">
        <f>'[1]2018-2019-2020'!AKP$37</f>
        <v>0</v>
      </c>
      <c r="X140" s="46">
        <f>'[1]2018-2019-2020'!AKQ$37</f>
        <v>0</v>
      </c>
      <c r="Y140" s="46">
        <f>'[1]2018-2019-2020'!AKR$37</f>
        <v>0</v>
      </c>
      <c r="Z140" s="46">
        <f>'[1]2018-2019-2020'!AKS$37</f>
        <v>0</v>
      </c>
      <c r="AA140" s="46">
        <f>'[1]2018-2019-2020'!AKT$37</f>
        <v>0</v>
      </c>
      <c r="AB140" s="46">
        <f>'[1]2018-2019-2020'!AKU$37</f>
        <v>0</v>
      </c>
      <c r="AC140" s="46">
        <f>'[1]2018-2019-2020'!AKV$37</f>
        <v>0</v>
      </c>
      <c r="AD140" s="46">
        <f>'[1]2018-2019-2020'!AKW$37</f>
        <v>0</v>
      </c>
      <c r="AE140" s="46">
        <f>'[1]2018-2019-2020'!AKX$37</f>
        <v>0</v>
      </c>
      <c r="AF140" s="46">
        <f>'[1]2018-2019-2020'!AKY$37</f>
        <v>0</v>
      </c>
      <c r="AG140" s="46">
        <f>'[1]2018-2019-2020'!AKZ$37</f>
        <v>0</v>
      </c>
      <c r="AH140" s="46">
        <f>'[1]2018-2019-2020'!ALA$37</f>
        <v>0</v>
      </c>
      <c r="AI140" s="46">
        <f>'[1]2018-2019-2020'!ALB$37</f>
        <v>0</v>
      </c>
      <c r="AJ140" s="46">
        <f>'[1]2018-2019-2020'!ALC$37</f>
        <v>0</v>
      </c>
    </row>
    <row r="141" spans="2:36">
      <c r="B141" s="83" t="s">
        <v>82</v>
      </c>
      <c r="C141" s="83"/>
      <c r="D141" s="84" t="s">
        <v>70</v>
      </c>
      <c r="E141" s="46">
        <f>'MEI 2020'!AJ162</f>
        <v>19594.52</v>
      </c>
      <c r="F141" s="46">
        <f>'[1]2018-2019-2020'!AJY$38</f>
        <v>19594.52</v>
      </c>
      <c r="G141" s="46">
        <f>'[1]2018-2019-2020'!AJZ$38</f>
        <v>19618.080000000002</v>
      </c>
      <c r="H141" s="46">
        <f>'[1]2018-2019-2020'!AKA$38</f>
        <v>19642.5</v>
      </c>
      <c r="I141" s="46">
        <f>'[1]2018-2019-2020'!AKB$38</f>
        <v>19666.240000000002</v>
      </c>
      <c r="J141" s="46">
        <f>'[1]2018-2019-2020'!AKC$38</f>
        <v>19690.04</v>
      </c>
      <c r="K141" s="46">
        <f>'[1]2018-2019-2020'!AKD$38</f>
        <v>19693.189999999999</v>
      </c>
      <c r="L141" s="46">
        <f>'[1]2018-2019-2020'!AKE$38</f>
        <v>0</v>
      </c>
      <c r="M141" s="46">
        <f>'[1]2018-2019-2020'!AKF$38</f>
        <v>19716.13</v>
      </c>
      <c r="N141" s="46">
        <f>'[1]2018-2019-2020'!AKG$38</f>
        <v>19739.55</v>
      </c>
      <c r="O141" s="46">
        <f>'[1]2018-2019-2020'!AKH$38</f>
        <v>19764.37</v>
      </c>
      <c r="P141" s="46">
        <f>'[1]2018-2019-2020'!AKI$38</f>
        <v>19787.29</v>
      </c>
      <c r="Q141" s="46">
        <f>'[1]2018-2019-2020'!AKJ$38</f>
        <v>19808.080000000002</v>
      </c>
      <c r="R141" s="46">
        <f>'[1]2018-2019-2020'!AKK$38</f>
        <v>0</v>
      </c>
      <c r="S141" s="46">
        <f>'[1]2018-2019-2020'!AKL$38</f>
        <v>0</v>
      </c>
      <c r="T141" s="46">
        <f>'[1]2018-2019-2020'!AKM$38</f>
        <v>19831.22</v>
      </c>
      <c r="U141" s="46">
        <f>'[1]2018-2019-2020'!AKN$38</f>
        <v>19854.310000000001</v>
      </c>
      <c r="V141" s="46">
        <f>'[1]2018-2019-2020'!AKO$38</f>
        <v>19877.900000000001</v>
      </c>
      <c r="W141" s="46">
        <f>'[1]2018-2019-2020'!AKP$38</f>
        <v>19903.25</v>
      </c>
      <c r="X141" s="46">
        <f>'[1]2018-2019-2020'!AKQ$38</f>
        <v>19918.419999999998</v>
      </c>
      <c r="Y141" s="46">
        <f>'[1]2018-2019-2020'!AKR$38</f>
        <v>0</v>
      </c>
      <c r="Z141" s="46">
        <f>'[1]2018-2019-2020'!AKS$38</f>
        <v>0</v>
      </c>
      <c r="AA141" s="46">
        <f>'[1]2018-2019-2020'!AKT$38</f>
        <v>19941.419999999998</v>
      </c>
      <c r="AB141" s="46">
        <f>'[1]2018-2019-2020'!AKU$38</f>
        <v>19966.080000000002</v>
      </c>
      <c r="AC141" s="46">
        <f>'[1]2018-2019-2020'!AKV$38</f>
        <v>19990.009999999998</v>
      </c>
      <c r="AD141" s="46">
        <f>'[1]2018-2019-2020'!AKW$38</f>
        <v>20014</v>
      </c>
      <c r="AE141" s="46">
        <f>'[1]2018-2019-2020'!AKX$38</f>
        <v>20034.240000000002</v>
      </c>
      <c r="AF141" s="46">
        <f>'[1]2018-2019-2020'!AKY$38</f>
        <v>0</v>
      </c>
      <c r="AG141" s="46">
        <f>'[1]2018-2019-2020'!AKZ$38</f>
        <v>0</v>
      </c>
      <c r="AH141" s="46">
        <f>'[1]2018-2019-2020'!ALA$38</f>
        <v>20057.2</v>
      </c>
      <c r="AI141" s="46">
        <f>'[1]2018-2019-2020'!ALB$38</f>
        <v>20081.23</v>
      </c>
      <c r="AJ141" s="46">
        <f>'[1]2018-2019-2020'!ALC$38</f>
        <v>0</v>
      </c>
    </row>
    <row r="142" spans="2:36">
      <c r="B142" s="83" t="s">
        <v>83</v>
      </c>
      <c r="C142" s="83"/>
      <c r="D142" s="84" t="s">
        <v>70</v>
      </c>
      <c r="E142" s="46">
        <f>'MEI 2020'!AJ163</f>
        <v>0</v>
      </c>
      <c r="F142" s="46">
        <f>'[1]2018-2019-2020'!AJY$40</f>
        <v>0</v>
      </c>
      <c r="G142" s="46">
        <f>'[1]2018-2019-2020'!AJZ$40</f>
        <v>0</v>
      </c>
      <c r="H142" s="46">
        <f>'[1]2018-2019-2020'!AKA$40</f>
        <v>0</v>
      </c>
      <c r="I142" s="46">
        <f>'[1]2018-2019-2020'!AKB$40</f>
        <v>0</v>
      </c>
      <c r="J142" s="46">
        <f>'[1]2018-2019-2020'!AKC$40</f>
        <v>0</v>
      </c>
      <c r="K142" s="46">
        <f>'[1]2018-2019-2020'!AKD$40</f>
        <v>0</v>
      </c>
      <c r="L142" s="46">
        <f>'[1]2018-2019-2020'!AKE$40</f>
        <v>0</v>
      </c>
      <c r="M142" s="46">
        <f>'[1]2018-2019-2020'!AKF$40</f>
        <v>0</v>
      </c>
      <c r="N142" s="46">
        <f>'[1]2018-2019-2020'!AKG$40</f>
        <v>0</v>
      </c>
      <c r="O142" s="46">
        <f>'[1]2018-2019-2020'!AKH$40</f>
        <v>0</v>
      </c>
      <c r="P142" s="46">
        <f>'[1]2018-2019-2020'!AKI$40</f>
        <v>0</v>
      </c>
      <c r="Q142" s="46">
        <f>'[1]2018-2019-2020'!AKJ$40</f>
        <v>0</v>
      </c>
      <c r="R142" s="46">
        <f>'[1]2018-2019-2020'!AKK$40</f>
        <v>0</v>
      </c>
      <c r="S142" s="46">
        <f>'[1]2018-2019-2020'!AKL$40</f>
        <v>0</v>
      </c>
      <c r="T142" s="46">
        <f>'[1]2018-2019-2020'!AKM$40</f>
        <v>0</v>
      </c>
      <c r="U142" s="46">
        <f>'[1]2018-2019-2020'!AKN$40</f>
        <v>0</v>
      </c>
      <c r="V142" s="46">
        <f>'[1]2018-2019-2020'!AKO$40</f>
        <v>0</v>
      </c>
      <c r="W142" s="46">
        <f>'[1]2018-2019-2020'!AKP$40</f>
        <v>0</v>
      </c>
      <c r="X142" s="46">
        <f>'[1]2018-2019-2020'!AKQ$40</f>
        <v>0</v>
      </c>
      <c r="Y142" s="46">
        <f>'[1]2018-2019-2020'!AKR$40</f>
        <v>0</v>
      </c>
      <c r="Z142" s="46">
        <f>'[1]2018-2019-2020'!AKS$40</f>
        <v>0</v>
      </c>
      <c r="AA142" s="46">
        <f>'[1]2018-2019-2020'!AKT$40</f>
        <v>0</v>
      </c>
      <c r="AB142" s="46">
        <f>'[1]2018-2019-2020'!AKU$40</f>
        <v>0</v>
      </c>
      <c r="AC142" s="46">
        <f>'[1]2018-2019-2020'!AKV$40</f>
        <v>0</v>
      </c>
      <c r="AD142" s="46">
        <f>'[1]2018-2019-2020'!AKW$40</f>
        <v>0</v>
      </c>
      <c r="AE142" s="46">
        <f>'[1]2018-2019-2020'!AKX$40</f>
        <v>0</v>
      </c>
      <c r="AF142" s="46">
        <f>'[1]2018-2019-2020'!AKY$40</f>
        <v>0</v>
      </c>
      <c r="AG142" s="46">
        <f>'[1]2018-2019-2020'!AKZ$40</f>
        <v>0</v>
      </c>
      <c r="AH142" s="46">
        <f>'[1]2018-2019-2020'!ALA$40</f>
        <v>0</v>
      </c>
      <c r="AI142" s="46">
        <f>'[1]2018-2019-2020'!ALB$40</f>
        <v>0</v>
      </c>
      <c r="AJ142" s="46">
        <f>'[1]2018-2019-2020'!ALC$40</f>
        <v>0</v>
      </c>
    </row>
    <row r="143" spans="2:36">
      <c r="B143" s="83" t="s">
        <v>104</v>
      </c>
      <c r="C143" s="83"/>
      <c r="D143" s="84"/>
      <c r="E143" s="46">
        <f>'MEI 2020'!AJ164</f>
        <v>0</v>
      </c>
      <c r="F143" s="46">
        <f>'[1]2018-2019-2020'!AJY$41</f>
        <v>0</v>
      </c>
      <c r="G143" s="46">
        <f>'[1]2018-2019-2020'!AJZ$41</f>
        <v>0</v>
      </c>
      <c r="H143" s="46">
        <f>'[1]2018-2019-2020'!AKA$41</f>
        <v>0</v>
      </c>
      <c r="I143" s="46">
        <f>'[1]2018-2019-2020'!AKB$41</f>
        <v>0</v>
      </c>
      <c r="J143" s="46">
        <f>'[1]2018-2019-2020'!AKC$41</f>
        <v>0</v>
      </c>
      <c r="K143" s="46">
        <f>'[1]2018-2019-2020'!AKD$41</f>
        <v>0</v>
      </c>
      <c r="L143" s="46">
        <f>'[1]2018-2019-2020'!AKE$41</f>
        <v>0</v>
      </c>
      <c r="M143" s="46">
        <f>'[1]2018-2019-2020'!AKF$41</f>
        <v>0</v>
      </c>
      <c r="N143" s="46">
        <f>'[1]2018-2019-2020'!AKG$41</f>
        <v>0</v>
      </c>
      <c r="O143" s="46">
        <f>'[1]2018-2019-2020'!AKH$41</f>
        <v>0</v>
      </c>
      <c r="P143" s="46">
        <f>'[1]2018-2019-2020'!AKI$41</f>
        <v>0</v>
      </c>
      <c r="Q143" s="46">
        <f>'[1]2018-2019-2020'!AKJ$41</f>
        <v>0</v>
      </c>
      <c r="R143" s="46">
        <f>'[1]2018-2019-2020'!AKK$41</f>
        <v>0</v>
      </c>
      <c r="S143" s="46">
        <f>'[1]2018-2019-2020'!AKL$41</f>
        <v>0</v>
      </c>
      <c r="T143" s="46">
        <f>'[1]2018-2019-2020'!AKM$41</f>
        <v>0</v>
      </c>
      <c r="U143" s="46">
        <f>'[1]2018-2019-2020'!AKN$41</f>
        <v>0</v>
      </c>
      <c r="V143" s="46">
        <f>'[1]2018-2019-2020'!AKO$41</f>
        <v>0</v>
      </c>
      <c r="W143" s="46">
        <f>'[1]2018-2019-2020'!AKP$41</f>
        <v>0</v>
      </c>
      <c r="X143" s="46">
        <f>'[1]2018-2019-2020'!AKQ$41</f>
        <v>0</v>
      </c>
      <c r="Y143" s="46">
        <f>'[1]2018-2019-2020'!AKR$41</f>
        <v>0</v>
      </c>
      <c r="Z143" s="46">
        <f>'[1]2018-2019-2020'!AKS$41</f>
        <v>0</v>
      </c>
      <c r="AA143" s="46">
        <f>'[1]2018-2019-2020'!AKT$41</f>
        <v>0</v>
      </c>
      <c r="AB143" s="46">
        <f>'[1]2018-2019-2020'!AKU$41</f>
        <v>0</v>
      </c>
      <c r="AC143" s="46">
        <f>'[1]2018-2019-2020'!AKV$41</f>
        <v>0</v>
      </c>
      <c r="AD143" s="46">
        <f>'[1]2018-2019-2020'!AKW$41</f>
        <v>0</v>
      </c>
      <c r="AE143" s="46">
        <f>'[1]2018-2019-2020'!AKX$41</f>
        <v>0</v>
      </c>
      <c r="AF143" s="46">
        <f>'[1]2018-2019-2020'!AKY$41</f>
        <v>0</v>
      </c>
      <c r="AG143" s="46">
        <f>'[1]2018-2019-2020'!AKZ$41</f>
        <v>0</v>
      </c>
      <c r="AH143" s="46">
        <f>'[1]2018-2019-2020'!ALA$41</f>
        <v>0</v>
      </c>
      <c r="AI143" s="46">
        <f>'[1]2018-2019-2020'!ALB$41</f>
        <v>0</v>
      </c>
      <c r="AJ143" s="46">
        <f>'[1]2018-2019-2020'!AJW$41</f>
        <v>0</v>
      </c>
    </row>
    <row r="144" spans="2:36">
      <c r="B144" s="83" t="s">
        <v>105</v>
      </c>
      <c r="C144" s="83"/>
      <c r="D144" s="84"/>
      <c r="E144" s="46">
        <f>'MEI 2020'!AJ165</f>
        <v>129.1</v>
      </c>
      <c r="F144" s="46">
        <f>'[1]2018-2019-2020'!AJY$43</f>
        <v>0</v>
      </c>
      <c r="G144" s="46">
        <f>'[1]2018-2019-2020'!AJZ$43</f>
        <v>0</v>
      </c>
      <c r="H144" s="46">
        <f>'[1]2018-2019-2020'!AKA$43</f>
        <v>0</v>
      </c>
      <c r="I144" s="46">
        <f>'[1]2018-2019-2020'!AKB$43</f>
        <v>0</v>
      </c>
      <c r="J144" s="46">
        <f>'[1]2018-2019-2020'!AKC$43</f>
        <v>129.28</v>
      </c>
      <c r="K144" s="46">
        <f>'[1]2018-2019-2020'!AKD$43</f>
        <v>0</v>
      </c>
      <c r="L144" s="46">
        <f>'[1]2018-2019-2020'!AKE$43</f>
        <v>0</v>
      </c>
      <c r="M144" s="46">
        <f>'[1]2018-2019-2020'!AKF$43</f>
        <v>0</v>
      </c>
      <c r="N144" s="46">
        <f>'[1]2018-2019-2020'!AKG$43</f>
        <v>0</v>
      </c>
      <c r="O144" s="46">
        <f>'[1]2018-2019-2020'!AKH$43</f>
        <v>0</v>
      </c>
      <c r="P144" s="46">
        <f>'[1]2018-2019-2020'!AKI$43</f>
        <v>0</v>
      </c>
      <c r="Q144" s="46">
        <f>'[1]2018-2019-2020'!AKJ$43</f>
        <v>129.44999999999999</v>
      </c>
      <c r="R144" s="46">
        <f>'[1]2018-2019-2020'!AKK$43</f>
        <v>0</v>
      </c>
      <c r="S144" s="46">
        <f>'[1]2018-2019-2020'!AKL$43</f>
        <v>0</v>
      </c>
      <c r="T144" s="46">
        <f>'[1]2018-2019-2020'!AKM$43</f>
        <v>129.44999999999999</v>
      </c>
      <c r="U144" s="46">
        <f>'[1]2018-2019-2020'!AKN$43</f>
        <v>129.44999999999999</v>
      </c>
      <c r="V144" s="46">
        <f>'[1]2018-2019-2020'!AKO$43</f>
        <v>0</v>
      </c>
      <c r="W144" s="46">
        <f>'[1]2018-2019-2020'!AKP$43</f>
        <v>0</v>
      </c>
      <c r="X144" s="46">
        <f>'[1]2018-2019-2020'!AKQ$43</f>
        <v>129.46</v>
      </c>
      <c r="Y144" s="46">
        <f>'[1]2018-2019-2020'!AKR$43</f>
        <v>0</v>
      </c>
      <c r="Z144" s="46">
        <f>'[1]2018-2019-2020'!AKS$43</f>
        <v>0</v>
      </c>
      <c r="AA144" s="46">
        <f>'[1]2018-2019-2020'!AKT$43</f>
        <v>0</v>
      </c>
      <c r="AB144" s="46">
        <f>'[1]2018-2019-2020'!AKU$43</f>
        <v>0</v>
      </c>
      <c r="AC144" s="46">
        <f>'[1]2018-2019-2020'!AKV$43</f>
        <v>0</v>
      </c>
      <c r="AD144" s="46">
        <f>'[1]2018-2019-2020'!AKW$43</f>
        <v>0</v>
      </c>
      <c r="AE144" s="46">
        <f>'[1]2018-2019-2020'!AKX$43</f>
        <v>129.55000000000001</v>
      </c>
      <c r="AF144" s="46">
        <f>'[1]2018-2019-2020'!AKY$43</f>
        <v>0</v>
      </c>
      <c r="AG144" s="46">
        <f>'[1]2018-2019-2020'!AKZ$43</f>
        <v>0</v>
      </c>
      <c r="AH144" s="46">
        <f>'[1]2018-2019-2020'!ALA$43</f>
        <v>0</v>
      </c>
      <c r="AI144" s="46">
        <f>'[1]2018-2019-2020'!ALB$43</f>
        <v>0</v>
      </c>
      <c r="AJ144" s="46">
        <f>'[1]2018-2019-2020'!AJW$43</f>
        <v>0</v>
      </c>
    </row>
    <row r="145" spans="2:36">
      <c r="B145" s="83" t="s">
        <v>106</v>
      </c>
      <c r="C145" s="83"/>
      <c r="D145" s="84"/>
      <c r="E145" s="46">
        <f>'MEI 2020'!AJ166</f>
        <v>140.80000000000001</v>
      </c>
      <c r="F145" s="46">
        <f>'[1]2018-2019-2020'!AJY$45</f>
        <v>0</v>
      </c>
      <c r="G145" s="46">
        <f>'[1]2018-2019-2020'!AJZ$45</f>
        <v>0</v>
      </c>
      <c r="H145" s="46">
        <f>'[1]2018-2019-2020'!AKA$45</f>
        <v>0</v>
      </c>
      <c r="I145" s="46">
        <f>'[1]2018-2019-2020'!AKB$45</f>
        <v>0</v>
      </c>
      <c r="J145" s="46">
        <f>'[1]2018-2019-2020'!AKC$45</f>
        <v>141</v>
      </c>
      <c r="K145" s="46">
        <f>'[1]2018-2019-2020'!AKD$45</f>
        <v>0</v>
      </c>
      <c r="L145" s="46">
        <f>'[1]2018-2019-2020'!AKE$45</f>
        <v>0</v>
      </c>
      <c r="M145" s="46">
        <f>'[1]2018-2019-2020'!AKF$45</f>
        <v>0</v>
      </c>
      <c r="N145" s="46">
        <f>'[1]2018-2019-2020'!AKG$45</f>
        <v>0</v>
      </c>
      <c r="O145" s="46">
        <f>'[1]2018-2019-2020'!AKH$45</f>
        <v>0</v>
      </c>
      <c r="P145" s="46">
        <f>'[1]2018-2019-2020'!AKI$45</f>
        <v>0</v>
      </c>
      <c r="Q145" s="46">
        <f>'[1]2018-2019-2020'!AKJ$45</f>
        <v>141.1</v>
      </c>
      <c r="R145" s="46">
        <f>'[1]2018-2019-2020'!AKK$45</f>
        <v>0</v>
      </c>
      <c r="S145" s="46">
        <f>'[1]2018-2019-2020'!AKL$45</f>
        <v>0</v>
      </c>
      <c r="T145" s="46">
        <f>'[1]2018-2019-2020'!AKM$45</f>
        <v>141.1</v>
      </c>
      <c r="U145" s="46">
        <f>'[1]2018-2019-2020'!AKN$45</f>
        <v>141.1</v>
      </c>
      <c r="V145" s="46">
        <f>'[1]2018-2019-2020'!AKO$45</f>
        <v>0</v>
      </c>
      <c r="W145" s="46">
        <f>'[1]2018-2019-2020'!AKP$45</f>
        <v>0</v>
      </c>
      <c r="X145" s="46">
        <f>'[1]2018-2019-2020'!AKQ$45</f>
        <v>141.19999999999999</v>
      </c>
      <c r="Y145" s="46">
        <f>'[1]2018-2019-2020'!AKR$45</f>
        <v>0</v>
      </c>
      <c r="Z145" s="46">
        <f>'[1]2018-2019-2020'!AKS$45</f>
        <v>0</v>
      </c>
      <c r="AA145" s="46">
        <f>'[1]2018-2019-2020'!AKT$45</f>
        <v>0</v>
      </c>
      <c r="AB145" s="46">
        <f>'[1]2018-2019-2020'!AKU$45</f>
        <v>0</v>
      </c>
      <c r="AC145" s="46">
        <f>'[1]2018-2019-2020'!AKV$45</f>
        <v>0</v>
      </c>
      <c r="AD145" s="46">
        <f>'[1]2018-2019-2020'!AKW$45</f>
        <v>0</v>
      </c>
      <c r="AE145" s="46">
        <f>'[1]2018-2019-2020'!AKX$45</f>
        <v>141.30000000000001</v>
      </c>
      <c r="AF145" s="46">
        <f>'[1]2018-2019-2020'!AKY$45</f>
        <v>0</v>
      </c>
      <c r="AG145" s="46">
        <f>'[1]2018-2019-2020'!AKZ$45</f>
        <v>0</v>
      </c>
      <c r="AH145" s="46">
        <f>'[1]2018-2019-2020'!ALA$45</f>
        <v>0</v>
      </c>
      <c r="AI145" s="46">
        <f>'[1]2018-2019-2020'!ALB$45</f>
        <v>0</v>
      </c>
      <c r="AJ145" s="46">
        <f>'[1]2018-2019-2020'!AJW$45</f>
        <v>0</v>
      </c>
    </row>
    <row r="146" spans="2:36"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2:36"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36" ht="15" customHeight="1">
      <c r="B148" s="101" t="s">
        <v>84</v>
      </c>
      <c r="C148" s="99"/>
      <c r="D148" s="103"/>
      <c r="E148" s="99">
        <v>31</v>
      </c>
      <c r="F148" s="99">
        <v>1</v>
      </c>
      <c r="G148" s="99">
        <v>2</v>
      </c>
      <c r="H148" s="99">
        <v>3</v>
      </c>
      <c r="I148" s="99">
        <v>4</v>
      </c>
      <c r="J148" s="99">
        <v>5</v>
      </c>
      <c r="K148" s="99">
        <v>6</v>
      </c>
      <c r="L148" s="99">
        <v>7</v>
      </c>
      <c r="M148" s="99">
        <v>8</v>
      </c>
      <c r="N148" s="99">
        <v>9</v>
      </c>
      <c r="O148" s="99">
        <v>10</v>
      </c>
      <c r="P148" s="99">
        <v>11</v>
      </c>
      <c r="Q148" s="99">
        <v>12</v>
      </c>
      <c r="R148" s="99">
        <v>13</v>
      </c>
      <c r="S148" s="99">
        <v>14</v>
      </c>
      <c r="T148" s="99">
        <v>15</v>
      </c>
      <c r="U148" s="99">
        <v>16</v>
      </c>
      <c r="V148" s="99">
        <v>17</v>
      </c>
      <c r="W148" s="99">
        <v>18</v>
      </c>
      <c r="X148" s="99">
        <v>19</v>
      </c>
      <c r="Y148" s="99">
        <v>20</v>
      </c>
      <c r="Z148" s="99">
        <v>21</v>
      </c>
      <c r="AA148" s="99">
        <v>22</v>
      </c>
      <c r="AB148" s="99">
        <v>23</v>
      </c>
      <c r="AC148" s="99">
        <v>24</v>
      </c>
      <c r="AD148" s="99">
        <v>25</v>
      </c>
      <c r="AE148" s="99">
        <v>26</v>
      </c>
      <c r="AF148" s="99">
        <v>27</v>
      </c>
      <c r="AG148" s="99">
        <v>28</v>
      </c>
      <c r="AH148" s="99">
        <v>29</v>
      </c>
      <c r="AI148" s="99">
        <v>30</v>
      </c>
      <c r="AJ148" s="99">
        <v>31</v>
      </c>
    </row>
    <row r="149" spans="2:36">
      <c r="B149" s="102"/>
      <c r="C149" s="98"/>
      <c r="D149" s="103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</row>
    <row r="150" spans="2:36">
      <c r="B150" s="83" t="s">
        <v>69</v>
      </c>
      <c r="C150" s="83"/>
      <c r="D150" s="84" t="s">
        <v>70</v>
      </c>
      <c r="E150" s="46">
        <f>E129</f>
        <v>16236.74</v>
      </c>
      <c r="F150" s="46">
        <f>IF(F129=0,E150,F129)</f>
        <v>16236.74</v>
      </c>
      <c r="G150" s="46">
        <f>IF(G129=0,F150,G129)</f>
        <v>16236.74</v>
      </c>
      <c r="H150" s="46">
        <f>IF(H129=0,G150,H129)</f>
        <v>16236.74</v>
      </c>
      <c r="I150" s="46">
        <f>IF(I129=0,H150,I129)</f>
        <v>16237.84</v>
      </c>
      <c r="J150" s="46">
        <f>IF(J129=0,I150,J129)</f>
        <v>16237.84</v>
      </c>
      <c r="K150" s="46">
        <f>IF(K129=0,J150,K129)</f>
        <v>16237.84</v>
      </c>
      <c r="L150" s="46">
        <f>IF(L129=0,K150,L129)</f>
        <v>16237.84</v>
      </c>
      <c r="M150" s="46">
        <f>IF(M129=0,L150,M129)</f>
        <v>16237.84</v>
      </c>
      <c r="N150" s="46">
        <f>IF(N129=0,M150,N129)</f>
        <v>16237.84</v>
      </c>
      <c r="O150" s="46">
        <f>IF(O129=0,N150,O129)</f>
        <v>16254.7</v>
      </c>
      <c r="P150" s="46">
        <f>IF(P129=0,O150,P129)</f>
        <v>16254.7</v>
      </c>
      <c r="Q150" s="46">
        <f>IF(Q129=0,P150,Q129)</f>
        <v>16254.7</v>
      </c>
      <c r="R150" s="46">
        <f>IF(R129=0,Q150,R129)</f>
        <v>16254.7</v>
      </c>
      <c r="S150" s="46">
        <f>IF(S129=0,R150,S129)</f>
        <v>16254.7</v>
      </c>
      <c r="T150" s="46">
        <f>IF(T129=0,S150,T129)</f>
        <v>16254.7</v>
      </c>
      <c r="U150" s="46">
        <f>IF(U129=0,T150,U129)</f>
        <v>16254.7</v>
      </c>
      <c r="V150" s="46">
        <f>IF(V129=0,U150,V129)</f>
        <v>16254.7</v>
      </c>
      <c r="W150" s="46">
        <f>IF(W129=0,V150,W129)</f>
        <v>16254.7</v>
      </c>
      <c r="X150" s="46">
        <f>IF(X129=0,W150,X129)</f>
        <v>16254.7</v>
      </c>
      <c r="Y150" s="46">
        <f>IF(Y129=0,X150,Y129)</f>
        <v>16254.7</v>
      </c>
      <c r="Z150" s="46">
        <f>IF(Z129=0,Y150,Z129)</f>
        <v>16254.7</v>
      </c>
      <c r="AA150" s="46">
        <f>IF(AA129=0,Z150,AA129)</f>
        <v>16254.7</v>
      </c>
      <c r="AB150" s="46">
        <f>IF(AB129=0,AA150,AB129)</f>
        <v>16254.7</v>
      </c>
      <c r="AC150" s="46">
        <f>IF(AC129=0,AB150,AC129)</f>
        <v>16254.7</v>
      </c>
      <c r="AD150" s="46">
        <f>IF(AD129=0,AC150,AD129)</f>
        <v>16254.7</v>
      </c>
      <c r="AE150" s="46">
        <f>IF(AE129=0,AD150,AE129)</f>
        <v>16254.7</v>
      </c>
      <c r="AF150" s="46">
        <f>IF(AF129=0,AE150,AF129)</f>
        <v>16254.7</v>
      </c>
      <c r="AG150" s="46">
        <f>IF(AG129=0,AF150,AG129)</f>
        <v>16254.7</v>
      </c>
      <c r="AH150" s="46">
        <f>IF(AH129=0,AG150,AH129)</f>
        <v>16254.7</v>
      </c>
      <c r="AI150" s="46">
        <f>IF(AI129=0,AH150,AI129)</f>
        <v>16254.7</v>
      </c>
      <c r="AJ150" s="46">
        <f>IF(AJ129=0,AI150,AJ129)</f>
        <v>16254.7</v>
      </c>
    </row>
    <row r="151" spans="2:36">
      <c r="B151" s="83" t="s">
        <v>71</v>
      </c>
      <c r="C151" s="83"/>
      <c r="D151" s="84" t="s">
        <v>70</v>
      </c>
      <c r="E151" s="46">
        <f t="shared" ref="E151:E166" si="32">E130</f>
        <v>25716.3</v>
      </c>
      <c r="F151" s="46">
        <f>IF(F130=0,E151,F130)</f>
        <v>25716.3</v>
      </c>
      <c r="G151" s="46">
        <f>IF(G130=0,F151,G130)</f>
        <v>25739.61</v>
      </c>
      <c r="H151" s="46">
        <f>IF(H130=0,G151,H130)</f>
        <v>25764.3</v>
      </c>
      <c r="I151" s="46">
        <f>IF(I130=0,H151,I130)</f>
        <v>25787.95</v>
      </c>
      <c r="J151" s="46">
        <f>IF(J130=0,I151,J130)</f>
        <v>25811.54</v>
      </c>
      <c r="K151" s="46">
        <f>IF(K130=0,J151,K130)</f>
        <v>25819.29</v>
      </c>
      <c r="L151" s="46">
        <f>IF(L130=0,K151,L130)</f>
        <v>25819.29</v>
      </c>
      <c r="M151" s="46">
        <f>IF(M130=0,L151,M130)</f>
        <v>25844.38</v>
      </c>
      <c r="N151" s="46">
        <f>IF(N130=0,M151,N130)</f>
        <v>25868.22</v>
      </c>
      <c r="O151" s="46">
        <f>IF(O130=0,N151,O130)</f>
        <v>25880.89</v>
      </c>
      <c r="P151" s="46">
        <f>IF(P130=0,O151,P130)</f>
        <v>25906.62</v>
      </c>
      <c r="Q151" s="46">
        <f>IF(Q130=0,P151,Q130)</f>
        <v>25922.52</v>
      </c>
      <c r="R151" s="46">
        <f>IF(R130=0,Q151,R130)</f>
        <v>25922.52</v>
      </c>
      <c r="S151" s="46">
        <f>IF(S130=0,R151,S130)</f>
        <v>25922.52</v>
      </c>
      <c r="T151" s="46">
        <f>IF(T130=0,S151,T130)</f>
        <v>25946.69</v>
      </c>
      <c r="U151" s="46">
        <f>IF(U130=0,T151,U130)</f>
        <v>25969.41</v>
      </c>
      <c r="V151" s="46">
        <f>IF(V130=0,U151,V130)</f>
        <v>25993.47</v>
      </c>
      <c r="W151" s="46">
        <f>IF(W130=0,V151,W130)</f>
        <v>26018.54</v>
      </c>
      <c r="X151" s="46">
        <f>IF(X130=0,W151,X130)</f>
        <v>26033.53</v>
      </c>
      <c r="Y151" s="46">
        <f>IF(Y130=0,X151,Y130)</f>
        <v>26033.53</v>
      </c>
      <c r="Z151" s="46">
        <f>IF(Z130=0,Y151,Z130)</f>
        <v>26033.53</v>
      </c>
      <c r="AA151" s="46">
        <f>IF(AA130=0,Z151,AA130)</f>
        <v>26056.86</v>
      </c>
      <c r="AB151" s="46">
        <f>IF(AB130=0,AA151,AB130)</f>
        <v>26081.23</v>
      </c>
      <c r="AC151" s="46">
        <f>IF(AC130=0,AB151,AC130)</f>
        <v>26105.18</v>
      </c>
      <c r="AD151" s="46">
        <f>IF(AD130=0,AC151,AD130)</f>
        <v>26129.17</v>
      </c>
      <c r="AE151" s="46">
        <f>IF(AE130=0,AD151,AE130)</f>
        <v>26148.560000000001</v>
      </c>
      <c r="AF151" s="46">
        <f>IF(AF130=0,AE151,AF130)</f>
        <v>26148.560000000001</v>
      </c>
      <c r="AG151" s="46">
        <f>IF(AG130=0,AF151,AG130)</f>
        <v>26148.560000000001</v>
      </c>
      <c r="AH151" s="46">
        <f>IF(AH130=0,AG151,AH130)</f>
        <v>26172</v>
      </c>
      <c r="AI151" s="46">
        <f>IF(AI130=0,AH151,AI130)</f>
        <v>26195.75</v>
      </c>
      <c r="AJ151" s="46">
        <f>IF(AJ130=0,AI151,AJ130)</f>
        <v>26195.75</v>
      </c>
    </row>
    <row r="152" spans="2:36">
      <c r="B152" s="83" t="s">
        <v>72</v>
      </c>
      <c r="C152" s="83"/>
      <c r="D152" s="84" t="s">
        <v>70</v>
      </c>
      <c r="E152" s="46">
        <f t="shared" si="32"/>
        <v>23777</v>
      </c>
      <c r="F152" s="46">
        <f>IF(F131=0,E152,F131)</f>
        <v>23777</v>
      </c>
      <c r="G152" s="46">
        <f>IF(G131=0,F152,G131)</f>
        <v>23800</v>
      </c>
      <c r="H152" s="46">
        <f>IF(H131=0,G152,H131)</f>
        <v>23825</v>
      </c>
      <c r="I152" s="46">
        <f>IF(I131=0,H152,I131)</f>
        <v>23848</v>
      </c>
      <c r="J152" s="46">
        <f>IF(J131=0,I152,J131)</f>
        <v>23871</v>
      </c>
      <c r="K152" s="46">
        <f>IF(K131=0,J152,K131)</f>
        <v>23881</v>
      </c>
      <c r="L152" s="46">
        <f>IF(L131=0,K152,L131)</f>
        <v>23881</v>
      </c>
      <c r="M152" s="46">
        <f>IF(M131=0,L152,M131)</f>
        <v>23903</v>
      </c>
      <c r="N152" s="46">
        <f>IF(N131=0,M152,N131)</f>
        <v>23927</v>
      </c>
      <c r="O152" s="46">
        <f>IF(O131=0,N152,O131)</f>
        <v>23953</v>
      </c>
      <c r="P152" s="46">
        <f>IF(P131=0,O152,P131)</f>
        <v>23973</v>
      </c>
      <c r="Q152" s="46">
        <f>IF(Q131=0,P152,Q131)</f>
        <v>23973</v>
      </c>
      <c r="R152" s="46">
        <f>IF(R131=0,Q152,R131)</f>
        <v>23973</v>
      </c>
      <c r="S152" s="46">
        <f>IF(S131=0,R152,S131)</f>
        <v>23973</v>
      </c>
      <c r="T152" s="46">
        <f>IF(T131=0,S152,T131)</f>
        <v>24017</v>
      </c>
      <c r="U152" s="46">
        <f>IF(U131=0,T152,U131)</f>
        <v>24040</v>
      </c>
      <c r="V152" s="46">
        <f>IF(V131=0,U152,V131)</f>
        <v>24063</v>
      </c>
      <c r="W152" s="46">
        <f>IF(W131=0,V152,W131)</f>
        <v>24088</v>
      </c>
      <c r="X152" s="46">
        <f>IF(X131=0,W152,X131)</f>
        <v>24103</v>
      </c>
      <c r="Y152" s="46">
        <f>IF(Y131=0,X152,Y131)</f>
        <v>24103</v>
      </c>
      <c r="Z152" s="46">
        <f>IF(Z131=0,Y152,Z131)</f>
        <v>24103</v>
      </c>
      <c r="AA152" s="46">
        <f>IF(AA131=0,Z152,AA131)</f>
        <v>24126</v>
      </c>
      <c r="AB152" s="46">
        <f>IF(AB131=0,AA152,AB131)</f>
        <v>24150</v>
      </c>
      <c r="AC152" s="46">
        <f>IF(AC131=0,AB152,AC131)</f>
        <v>24173</v>
      </c>
      <c r="AD152" s="46">
        <f>IF(AD131=0,AC152,AD131)</f>
        <v>24197</v>
      </c>
      <c r="AE152" s="46">
        <f>IF(AE131=0,AD152,AE131)</f>
        <v>24217</v>
      </c>
      <c r="AF152" s="46">
        <f>IF(AF131=0,AE152,AF131)</f>
        <v>24217</v>
      </c>
      <c r="AG152" s="46">
        <f>IF(AG131=0,AF152,AG131)</f>
        <v>24217</v>
      </c>
      <c r="AH152" s="46">
        <f>IF(AH131=0,AG152,AH131)</f>
        <v>24240</v>
      </c>
      <c r="AI152" s="46">
        <f>IF(AI131=0,AH152,AI131)</f>
        <v>24263</v>
      </c>
      <c r="AJ152" s="46">
        <f>IF(AJ131=0,AI152,AJ131)</f>
        <v>24263</v>
      </c>
    </row>
    <row r="153" spans="2:36">
      <c r="B153" s="83" t="s">
        <v>73</v>
      </c>
      <c r="C153" s="83"/>
      <c r="D153" s="84" t="s">
        <v>70</v>
      </c>
      <c r="E153" s="46">
        <f t="shared" si="32"/>
        <v>28461</v>
      </c>
      <c r="F153" s="46">
        <f>IF(F132=0,E153,F132)</f>
        <v>28461</v>
      </c>
      <c r="G153" s="46">
        <f>IF(G132=0,F153,G132)</f>
        <v>28471</v>
      </c>
      <c r="H153" s="46">
        <f>IF(H132=0,G153,H132)</f>
        <v>28485</v>
      </c>
      <c r="I153" s="46">
        <f>IF(I132=0,H153,I132)</f>
        <v>28503</v>
      </c>
      <c r="J153" s="46">
        <f>IF(J132=0,I153,J132)</f>
        <v>28517</v>
      </c>
      <c r="K153" s="46">
        <f>IF(K132=0,J153,K132)</f>
        <v>28517</v>
      </c>
      <c r="L153" s="46">
        <f>IF(L132=0,K153,L132)</f>
        <v>28517</v>
      </c>
      <c r="M153" s="46">
        <f>IF(M132=0,L153,M132)</f>
        <v>28528</v>
      </c>
      <c r="N153" s="46">
        <f>IF(N132=0,M153,N132)</f>
        <v>28542</v>
      </c>
      <c r="O153" s="46">
        <f>IF(O132=0,N153,O132)</f>
        <v>28557</v>
      </c>
      <c r="P153" s="46">
        <f>IF(P132=0,O153,P132)</f>
        <v>28566</v>
      </c>
      <c r="Q153" s="46">
        <f>IF(Q132=0,P153,Q132)</f>
        <v>28566</v>
      </c>
      <c r="R153" s="46">
        <f>IF(R132=0,Q153,R132)</f>
        <v>28566</v>
      </c>
      <c r="S153" s="46">
        <f>IF(S132=0,R153,S132)</f>
        <v>28566</v>
      </c>
      <c r="T153" s="46">
        <f>IF(T132=0,S153,T132)</f>
        <v>28573</v>
      </c>
      <c r="U153" s="46">
        <f>IF(U132=0,T153,U132)</f>
        <v>28589</v>
      </c>
      <c r="V153" s="46">
        <f>IF(V132=0,U153,V132)</f>
        <v>28605</v>
      </c>
      <c r="W153" s="46">
        <f>IF(W132=0,V153,W132)</f>
        <v>28614</v>
      </c>
      <c r="X153" s="46">
        <f>IF(X132=0,W153,X132)</f>
        <v>28614</v>
      </c>
      <c r="Y153" s="46">
        <f>IF(Y132=0,X153,Y132)</f>
        <v>28614</v>
      </c>
      <c r="Z153" s="46">
        <f>IF(Z132=0,Y153,Z132)</f>
        <v>28614</v>
      </c>
      <c r="AA153" s="46">
        <f>IF(AA132=0,Z153,AA132)</f>
        <v>28625</v>
      </c>
      <c r="AB153" s="46">
        <f>IF(AB132=0,AA153,AB132)</f>
        <v>28643</v>
      </c>
      <c r="AC153" s="46">
        <f>IF(AC132=0,AB153,AC132)</f>
        <v>28661</v>
      </c>
      <c r="AD153" s="46">
        <f>IF(AD132=0,AC153,AD132)</f>
        <v>28679</v>
      </c>
      <c r="AE153" s="46">
        <f>IF(AE132=0,AD153,AE132)</f>
        <v>28679</v>
      </c>
      <c r="AF153" s="46">
        <f>IF(AF132=0,AE153,AF132)</f>
        <v>28679</v>
      </c>
      <c r="AG153" s="46">
        <f>IF(AG132=0,AF153,AG132)</f>
        <v>28679</v>
      </c>
      <c r="AH153" s="46">
        <f>IF(AH132=0,AG153,AH132)</f>
        <v>28683</v>
      </c>
      <c r="AI153" s="46">
        <f>IF(AI132=0,AH153,AI132)</f>
        <v>28700</v>
      </c>
      <c r="AJ153" s="46">
        <f>IF(AJ132=0,AI153,AJ132)</f>
        <v>28700</v>
      </c>
    </row>
    <row r="154" spans="2:36">
      <c r="B154" s="83" t="s">
        <v>74</v>
      </c>
      <c r="C154" s="83"/>
      <c r="D154" s="84" t="s">
        <v>70</v>
      </c>
      <c r="E154" s="46">
        <f t="shared" si="32"/>
        <v>28028</v>
      </c>
      <c r="F154" s="46">
        <f>IF(F133=0,E154,F133)</f>
        <v>28028</v>
      </c>
      <c r="G154" s="46">
        <f>IF(G133=0,F154,G133)</f>
        <v>28038</v>
      </c>
      <c r="H154" s="46">
        <f>IF(H133=0,G154,H133)</f>
        <v>28051</v>
      </c>
      <c r="I154" s="46">
        <f>IF(I133=0,H154,I133)</f>
        <v>28068</v>
      </c>
      <c r="J154" s="46">
        <f>IF(J133=0,I154,J133)</f>
        <v>28081</v>
      </c>
      <c r="K154" s="46">
        <f>IF(K133=0,J154,K133)</f>
        <v>28081</v>
      </c>
      <c r="L154" s="46">
        <f>IF(L133=0,K154,L133)</f>
        <v>28081</v>
      </c>
      <c r="M154" s="46">
        <f>IF(M133=0,L154,M133)</f>
        <v>28089</v>
      </c>
      <c r="N154" s="46">
        <f>IF(N133=0,M154,N133)</f>
        <v>28092</v>
      </c>
      <c r="O154" s="46">
        <f>IF(O133=0,N154,O133)</f>
        <v>28097</v>
      </c>
      <c r="P154" s="46">
        <f>IF(P133=0,O154,P133)</f>
        <v>28099</v>
      </c>
      <c r="Q154" s="46">
        <f>IF(Q133=0,P154,Q133)</f>
        <v>28099</v>
      </c>
      <c r="R154" s="46">
        <f>IF(R133=0,Q154,R133)</f>
        <v>28099</v>
      </c>
      <c r="S154" s="46">
        <f>IF(S133=0,R154,S133)</f>
        <v>28099</v>
      </c>
      <c r="T154" s="46">
        <f>IF(T133=0,S154,T133)</f>
        <v>28102</v>
      </c>
      <c r="U154" s="46">
        <f>IF(U133=0,T154,U133)</f>
        <v>28117</v>
      </c>
      <c r="V154" s="46">
        <f>IF(V133=0,U154,V133)</f>
        <v>28132</v>
      </c>
      <c r="W154" s="46">
        <f>IF(W133=0,V154,W133)</f>
        <v>28140</v>
      </c>
      <c r="X154" s="46">
        <f>IF(X133=0,W154,X133)</f>
        <v>28140</v>
      </c>
      <c r="Y154" s="46">
        <f>IF(Y133=0,X154,Y133)</f>
        <v>28140</v>
      </c>
      <c r="Z154" s="46">
        <f>IF(Z133=0,Y154,Z133)</f>
        <v>28140</v>
      </c>
      <c r="AA154" s="46">
        <f>IF(AA133=0,Z154,AA133)</f>
        <v>28150</v>
      </c>
      <c r="AB154" s="46">
        <f>IF(AB133=0,AA154,AB133)</f>
        <v>28168</v>
      </c>
      <c r="AC154" s="46">
        <f>IF(AC133=0,AB154,AC133)</f>
        <v>28184</v>
      </c>
      <c r="AD154" s="46">
        <f>IF(AD133=0,AC154,AD133)</f>
        <v>28201</v>
      </c>
      <c r="AE154" s="46">
        <f>IF(AE133=0,AD154,AE133)</f>
        <v>28201</v>
      </c>
      <c r="AF154" s="46">
        <f>IF(AF133=0,AE154,AF133)</f>
        <v>28201</v>
      </c>
      <c r="AG154" s="46">
        <f>IF(AG133=0,AF154,AG133)</f>
        <v>28201</v>
      </c>
      <c r="AH154" s="46">
        <f>IF(AH133=0,AG154,AH133)</f>
        <v>28204</v>
      </c>
      <c r="AI154" s="46">
        <f>IF(AI133=0,AH154,AI133)</f>
        <v>28220</v>
      </c>
      <c r="AJ154" s="46">
        <f>IF(AJ133=0,AI154,AJ133)</f>
        <v>28220</v>
      </c>
    </row>
    <row r="155" spans="2:36">
      <c r="B155" s="83" t="s">
        <v>75</v>
      </c>
      <c r="C155" s="83"/>
      <c r="D155" s="84" t="s">
        <v>70</v>
      </c>
      <c r="E155" s="46">
        <f t="shared" si="32"/>
        <v>6691</v>
      </c>
      <c r="F155" s="46">
        <f>IF(F134=0,E155,F134)</f>
        <v>6691</v>
      </c>
      <c r="G155" s="46">
        <f>IF(G134=0,F155,G134)</f>
        <v>6691</v>
      </c>
      <c r="H155" s="46">
        <f>IF(H134=0,G155,H134)</f>
        <v>6691</v>
      </c>
      <c r="I155" s="46">
        <f>IF(I134=0,H155,I134)</f>
        <v>6691</v>
      </c>
      <c r="J155" s="46">
        <f>IF(J134=0,I155,J134)</f>
        <v>6691</v>
      </c>
      <c r="K155" s="46">
        <f>IF(K134=0,J155,K134)</f>
        <v>6691</v>
      </c>
      <c r="L155" s="46">
        <f>IF(L134=0,K155,L134)</f>
        <v>6691</v>
      </c>
      <c r="M155" s="46">
        <f>IF(M134=0,L155,M134)</f>
        <v>6691</v>
      </c>
      <c r="N155" s="46">
        <f>IF(N134=0,M155,N134)</f>
        <v>6691</v>
      </c>
      <c r="O155" s="46">
        <f>IF(O134=0,N155,O134)</f>
        <v>6691</v>
      </c>
      <c r="P155" s="46">
        <f>IF(P134=0,O155,P134)</f>
        <v>6691</v>
      </c>
      <c r="Q155" s="46">
        <f>IF(Q134=0,P155,Q134)</f>
        <v>6691</v>
      </c>
      <c r="R155" s="46">
        <f>IF(R134=0,Q155,R134)</f>
        <v>6691</v>
      </c>
      <c r="S155" s="46">
        <f>IF(S134=0,R155,S134)</f>
        <v>6691</v>
      </c>
      <c r="T155" s="46">
        <f>IF(T134=0,S155,T134)</f>
        <v>6691</v>
      </c>
      <c r="U155" s="46">
        <f>IF(U134=0,T155,U134)</f>
        <v>6691</v>
      </c>
      <c r="V155" s="46">
        <f>IF(V134=0,U155,V134)</f>
        <v>6717</v>
      </c>
      <c r="W155" s="46">
        <f>IF(W134=0,V155,W134)</f>
        <v>6727</v>
      </c>
      <c r="X155" s="46">
        <f>IF(X134=0,W155,X134)</f>
        <v>6729</v>
      </c>
      <c r="Y155" s="46">
        <f>IF(Y134=0,X155,Y134)</f>
        <v>6729</v>
      </c>
      <c r="Z155" s="46">
        <f>IF(Z134=0,Y155,Z134)</f>
        <v>6729</v>
      </c>
      <c r="AA155" s="46">
        <f>IF(AA134=0,Z155,AA134)</f>
        <v>6746</v>
      </c>
      <c r="AB155" s="46">
        <f>IF(AB134=0,AA155,AB134)</f>
        <v>6763</v>
      </c>
      <c r="AC155" s="46">
        <f>IF(AC134=0,AB155,AC134)</f>
        <v>6773</v>
      </c>
      <c r="AD155" s="46">
        <f>IF(AD134=0,AC155,AD134)</f>
        <v>6793</v>
      </c>
      <c r="AE155" s="46">
        <f>IF(AE134=0,AD155,AE134)</f>
        <v>6795</v>
      </c>
      <c r="AF155" s="46">
        <f>IF(AF134=0,AE155,AF134)</f>
        <v>6795</v>
      </c>
      <c r="AG155" s="46">
        <f>IF(AG134=0,AF155,AG134)</f>
        <v>6795</v>
      </c>
      <c r="AH155" s="46">
        <f>IF(AH134=0,AG155,AH134)</f>
        <v>6813</v>
      </c>
      <c r="AI155" s="46">
        <f>IF(AI134=0,AH155,AI134)</f>
        <v>6830</v>
      </c>
      <c r="AJ155" s="46">
        <f>IF(AJ134=0,AI155,AJ134)</f>
        <v>6830</v>
      </c>
    </row>
    <row r="156" spans="2:36">
      <c r="B156" s="83" t="s">
        <v>76</v>
      </c>
      <c r="C156" s="83"/>
      <c r="D156" s="84" t="s">
        <v>70</v>
      </c>
      <c r="E156" s="46">
        <f t="shared" si="32"/>
        <v>6691</v>
      </c>
      <c r="F156" s="46">
        <f>IF(F135=0,E156,F135)</f>
        <v>6691</v>
      </c>
      <c r="G156" s="46">
        <f>IF(G135=0,F156,G135)</f>
        <v>6691</v>
      </c>
      <c r="H156" s="46">
        <f>IF(H135=0,G156,H135)</f>
        <v>6691</v>
      </c>
      <c r="I156" s="46">
        <f>IF(I135=0,H156,I135)</f>
        <v>6691</v>
      </c>
      <c r="J156" s="46">
        <f>IF(J135=0,I156,J135)</f>
        <v>6691</v>
      </c>
      <c r="K156" s="46">
        <f>IF(K135=0,J156,K135)</f>
        <v>6691</v>
      </c>
      <c r="L156" s="46">
        <f>IF(L135=0,K156,L135)</f>
        <v>6691</v>
      </c>
      <c r="M156" s="46">
        <f>IF(M135=0,L156,M135)</f>
        <v>6691</v>
      </c>
      <c r="N156" s="46">
        <f>IF(N135=0,M156,N135)</f>
        <v>6691</v>
      </c>
      <c r="O156" s="46">
        <f>IF(O135=0,N156,O135)</f>
        <v>6691</v>
      </c>
      <c r="P156" s="46">
        <f>IF(P135=0,O156,P135)</f>
        <v>6691</v>
      </c>
      <c r="Q156" s="46">
        <f>IF(Q135=0,P156,Q135)</f>
        <v>6691</v>
      </c>
      <c r="R156" s="46">
        <f>IF(R135=0,Q156,R135)</f>
        <v>6691</v>
      </c>
      <c r="S156" s="46">
        <f>IF(S135=0,R156,S135)</f>
        <v>6691</v>
      </c>
      <c r="T156" s="46">
        <f>IF(T135=0,S156,T135)</f>
        <v>6691</v>
      </c>
      <c r="U156" s="46">
        <f>IF(U135=0,T156,U135)</f>
        <v>6691</v>
      </c>
      <c r="V156" s="46">
        <f>IF(V135=0,U156,V135)</f>
        <v>6691</v>
      </c>
      <c r="W156" s="46">
        <f>IF(W135=0,V156,W135)</f>
        <v>6691</v>
      </c>
      <c r="X156" s="46">
        <f>IF(X135=0,W156,X135)</f>
        <v>6729</v>
      </c>
      <c r="Y156" s="46">
        <f>IF(Y135=0,X156,Y135)</f>
        <v>6729</v>
      </c>
      <c r="Z156" s="46">
        <f>IF(Z135=0,Y156,Z135)</f>
        <v>6729</v>
      </c>
      <c r="AA156" s="46">
        <f>IF(AA135=0,Z156,AA135)</f>
        <v>6747</v>
      </c>
      <c r="AB156" s="46">
        <f>IF(AB135=0,AA156,AB135)</f>
        <v>6760</v>
      </c>
      <c r="AC156" s="46">
        <f>IF(AC135=0,AB156,AC135)</f>
        <v>6782</v>
      </c>
      <c r="AD156" s="46">
        <f>IF(AD135=0,AC156,AD135)</f>
        <v>6787</v>
      </c>
      <c r="AE156" s="46">
        <f>IF(AE135=0,AD156,AE135)</f>
        <v>6794</v>
      </c>
      <c r="AF156" s="46">
        <f>IF(AF135=0,AE156,AF135)</f>
        <v>6794</v>
      </c>
      <c r="AG156" s="46">
        <f>IF(AG135=0,AF156,AG135)</f>
        <v>6794</v>
      </c>
      <c r="AH156" s="46">
        <f>IF(AH135=0,AG156,AH135)</f>
        <v>6808</v>
      </c>
      <c r="AI156" s="46">
        <f>IF(AI135=0,AH156,AI135)</f>
        <v>6828</v>
      </c>
      <c r="AJ156" s="46">
        <f>IF(AJ135=0,AI156,AJ135)</f>
        <v>6828</v>
      </c>
    </row>
    <row r="157" spans="2:36">
      <c r="B157" s="83" t="s">
        <v>77</v>
      </c>
      <c r="C157" s="83"/>
      <c r="D157" s="84" t="s">
        <v>70</v>
      </c>
      <c r="E157" s="46">
        <f t="shared" si="32"/>
        <v>7525</v>
      </c>
      <c r="F157" s="46">
        <f>IF(F136=0,E157,F136)</f>
        <v>7525</v>
      </c>
      <c r="G157" s="46">
        <f>IF(G136=0,F157,G136)</f>
        <v>7536</v>
      </c>
      <c r="H157" s="46">
        <f>IF(H136=0,G157,H136)</f>
        <v>7555</v>
      </c>
      <c r="I157" s="46">
        <f>IF(I136=0,H157,I136)</f>
        <v>7574</v>
      </c>
      <c r="J157" s="46">
        <f>IF(J136=0,I157,J136)</f>
        <v>7589</v>
      </c>
      <c r="K157" s="46">
        <f>IF(K136=0,J157,K136)</f>
        <v>7592</v>
      </c>
      <c r="L157" s="46">
        <f>IF(L136=0,K157,L136)</f>
        <v>7592</v>
      </c>
      <c r="M157" s="46">
        <f>IF(M136=0,L157,M136)</f>
        <v>7609</v>
      </c>
      <c r="N157" s="46">
        <f>IF(N136=0,M157,N136)</f>
        <v>7625</v>
      </c>
      <c r="O157" s="46">
        <f>IF(O136=0,N157,O136)</f>
        <v>7642</v>
      </c>
      <c r="P157" s="46">
        <f>IF(P136=0,O157,P136)</f>
        <v>7658</v>
      </c>
      <c r="Q157" s="46">
        <f>IF(Q136=0,P157,Q136)</f>
        <v>7658</v>
      </c>
      <c r="R157" s="46">
        <f>IF(R136=0,Q157,R136)</f>
        <v>7658</v>
      </c>
      <c r="S157" s="46">
        <f>IF(S136=0,R157,S136)</f>
        <v>7658</v>
      </c>
      <c r="T157" s="46">
        <f>IF(T136=0,S157,T136)</f>
        <v>7688</v>
      </c>
      <c r="U157" s="46">
        <f>IF(U136=0,T157,U136)</f>
        <v>7696</v>
      </c>
      <c r="V157" s="46">
        <f>IF(V136=0,U157,V136)</f>
        <v>7696</v>
      </c>
      <c r="W157" s="46">
        <f>IF(W136=0,V157,W136)</f>
        <v>7696</v>
      </c>
      <c r="X157" s="46">
        <f>IF(X136=0,W157,X136)</f>
        <v>7696</v>
      </c>
      <c r="Y157" s="46">
        <f>IF(Y136=0,X157,Y136)</f>
        <v>7696</v>
      </c>
      <c r="Z157" s="46">
        <f>IF(Z136=0,Y157,Z136)</f>
        <v>7696</v>
      </c>
      <c r="AA157" s="46">
        <f>IF(AA136=0,Z157,AA136)</f>
        <v>7696</v>
      </c>
      <c r="AB157" s="46">
        <f>IF(AB136=0,AA157,AB136)</f>
        <v>7696</v>
      </c>
      <c r="AC157" s="46">
        <f>IF(AC136=0,AB157,AC136)</f>
        <v>7696</v>
      </c>
      <c r="AD157" s="46">
        <f>IF(AD136=0,AC157,AD136)</f>
        <v>7696</v>
      </c>
      <c r="AE157" s="46">
        <f>IF(AE136=0,AD157,AE136)</f>
        <v>7696</v>
      </c>
      <c r="AF157" s="46">
        <f>IF(AF136=0,AE157,AF136)</f>
        <v>7696</v>
      </c>
      <c r="AG157" s="46">
        <f>IF(AG136=0,AF157,AG136)</f>
        <v>7696</v>
      </c>
      <c r="AH157" s="46">
        <f>IF(AH136=0,AG157,AH136)</f>
        <v>7696</v>
      </c>
      <c r="AI157" s="46">
        <f>IF(AI136=0,AH157,AI136)</f>
        <v>7696</v>
      </c>
      <c r="AJ157" s="46">
        <f>IF(AJ136=0,AI157,AJ136)</f>
        <v>7696</v>
      </c>
    </row>
    <row r="158" spans="2:36">
      <c r="B158" s="83" t="s">
        <v>78</v>
      </c>
      <c r="C158" s="83"/>
      <c r="D158" s="84" t="s">
        <v>70</v>
      </c>
      <c r="E158" s="46">
        <f t="shared" si="32"/>
        <v>7517</v>
      </c>
      <c r="F158" s="46">
        <f>IF(F137=0,E158,F137)</f>
        <v>7517</v>
      </c>
      <c r="G158" s="46">
        <f>IF(G137=0,F158,G137)</f>
        <v>7535</v>
      </c>
      <c r="H158" s="46">
        <f>IF(H137=0,G158,H137)</f>
        <v>7554</v>
      </c>
      <c r="I158" s="46">
        <f>IF(I137=0,H158,I137)</f>
        <v>7570</v>
      </c>
      <c r="J158" s="46">
        <f>IF(J137=0,I158,J137)</f>
        <v>7582</v>
      </c>
      <c r="K158" s="46">
        <f>IF(K137=0,J158,K137)</f>
        <v>7589</v>
      </c>
      <c r="L158" s="46">
        <f>IF(L137=0,K158,L137)</f>
        <v>7589</v>
      </c>
      <c r="M158" s="46">
        <f>IF(M137=0,L158,M137)</f>
        <v>7609</v>
      </c>
      <c r="N158" s="46">
        <f>IF(N137=0,M158,N137)</f>
        <v>7625</v>
      </c>
      <c r="O158" s="46">
        <f>IF(O137=0,N158,O137)</f>
        <v>7642</v>
      </c>
      <c r="P158" s="46">
        <f>IF(P137=0,O158,P137)</f>
        <v>7659</v>
      </c>
      <c r="Q158" s="46">
        <f>IF(Q137=0,P158,Q137)</f>
        <v>7659</v>
      </c>
      <c r="R158" s="46">
        <f>IF(R137=0,Q158,R137)</f>
        <v>7659</v>
      </c>
      <c r="S158" s="46">
        <f>IF(S137=0,R158,S137)</f>
        <v>7659</v>
      </c>
      <c r="T158" s="46">
        <f>IF(T137=0,S158,T137)</f>
        <v>7688</v>
      </c>
      <c r="U158" s="46">
        <f>IF(U137=0,T158,U137)</f>
        <v>7696</v>
      </c>
      <c r="V158" s="46">
        <f>IF(V137=0,U158,V137)</f>
        <v>7696</v>
      </c>
      <c r="W158" s="46">
        <f>IF(W137=0,V158,W137)</f>
        <v>7696</v>
      </c>
      <c r="X158" s="46">
        <f>IF(X137=0,W158,X137)</f>
        <v>7696</v>
      </c>
      <c r="Y158" s="46">
        <f>IF(Y137=0,X158,Y137)</f>
        <v>7696</v>
      </c>
      <c r="Z158" s="46">
        <f>IF(Z137=0,Y158,Z137)</f>
        <v>7696</v>
      </c>
      <c r="AA158" s="46">
        <f>IF(AA137=0,Z158,AA137)</f>
        <v>7696</v>
      </c>
      <c r="AB158" s="46">
        <f>IF(AB137=0,AA158,AB137)</f>
        <v>7696</v>
      </c>
      <c r="AC158" s="46">
        <f>IF(AC137=0,AB158,AC137)</f>
        <v>7696</v>
      </c>
      <c r="AD158" s="46">
        <f>IF(AD137=0,AC158,AD137)</f>
        <v>7696</v>
      </c>
      <c r="AE158" s="46">
        <f>IF(AE137=0,AD158,AE137)</f>
        <v>7696</v>
      </c>
      <c r="AF158" s="46">
        <f>IF(AF137=0,AE158,AF137)</f>
        <v>7696</v>
      </c>
      <c r="AG158" s="46">
        <f>IF(AG137=0,AF158,AG137)</f>
        <v>7696</v>
      </c>
      <c r="AH158" s="46">
        <f>IF(AH137=0,AG158,AH137)</f>
        <v>7696</v>
      </c>
      <c r="AI158" s="46">
        <f>IF(AI137=0,AH158,AI137)</f>
        <v>7696</v>
      </c>
      <c r="AJ158" s="46">
        <f>IF(AJ137=0,AI158,AJ137)</f>
        <v>7696</v>
      </c>
    </row>
    <row r="159" spans="2:36">
      <c r="B159" s="83" t="s">
        <v>79</v>
      </c>
      <c r="C159" s="83"/>
      <c r="D159" s="84" t="s">
        <v>70</v>
      </c>
      <c r="E159" s="46">
        <f t="shared" si="32"/>
        <v>18866.13</v>
      </c>
      <c r="F159" s="46">
        <f>IF(F138=0,E159,F138)</f>
        <v>18866.13</v>
      </c>
      <c r="G159" s="46">
        <f>IF(G138=0,F159,G138)</f>
        <v>18888.45</v>
      </c>
      <c r="H159" s="46">
        <f>IF(H138=0,G159,H138)</f>
        <v>18913.259999999998</v>
      </c>
      <c r="I159" s="46">
        <f>IF(I138=0,H159,I138)</f>
        <v>18937.05</v>
      </c>
      <c r="J159" s="46">
        <f>IF(J138=0,I159,J138)</f>
        <v>18960.400000000001</v>
      </c>
      <c r="K159" s="46">
        <f>IF(K138=0,J159,K138)</f>
        <v>18970.490000000002</v>
      </c>
      <c r="L159" s="46">
        <f>IF(L138=0,K159,L138)</f>
        <v>18970.490000000002</v>
      </c>
      <c r="M159" s="46">
        <f>IF(M138=0,L159,M138)</f>
        <v>18993.38</v>
      </c>
      <c r="N159" s="46">
        <f>IF(N138=0,M159,N138)</f>
        <v>19017.2</v>
      </c>
      <c r="O159" s="46">
        <f>IF(O138=0,N159,O138)</f>
        <v>19042.02</v>
      </c>
      <c r="P159" s="46">
        <f>IF(P138=0,O159,P138)</f>
        <v>19835.03</v>
      </c>
      <c r="Q159" s="46">
        <f>IF(Q138=0,P159,Q138)</f>
        <v>19085.37</v>
      </c>
      <c r="R159" s="46">
        <f>IF(R138=0,Q159,R138)</f>
        <v>19085.37</v>
      </c>
      <c r="S159" s="46">
        <f>IF(S138=0,R159,S138)</f>
        <v>19085.37</v>
      </c>
      <c r="T159" s="46">
        <f>IF(T138=0,S159,T138)</f>
        <v>19108.509999999998</v>
      </c>
      <c r="U159" s="46">
        <f>IF(U138=0,T159,U138)</f>
        <v>19132.03</v>
      </c>
      <c r="V159" s="46">
        <f>IF(V138=0,U159,V138)</f>
        <v>19155.580000000002</v>
      </c>
      <c r="W159" s="46">
        <f>IF(W138=0,V159,W138)</f>
        <v>19180.900000000001</v>
      </c>
      <c r="X159" s="46">
        <f>IF(X138=0,W159,X138)</f>
        <v>19184.259999999998</v>
      </c>
      <c r="Y159" s="46">
        <f>IF(Y138=0,X159,Y138)</f>
        <v>19184.259999999998</v>
      </c>
      <c r="Z159" s="46">
        <f>IF(Z138=0,Y159,Z138)</f>
        <v>19184.259999999998</v>
      </c>
      <c r="AA159" s="46">
        <f>IF(AA138=0,Z159,AA138)</f>
        <v>19206.57</v>
      </c>
      <c r="AB159" s="46">
        <f>IF(AB138=0,AA159,AB138)</f>
        <v>19231.240000000002</v>
      </c>
      <c r="AC159" s="46">
        <f>IF(AC138=0,AB159,AC138)</f>
        <v>19255.18</v>
      </c>
      <c r="AD159" s="46">
        <f>IF(AD138=0,AC159,AD138)</f>
        <v>19279.150000000001</v>
      </c>
      <c r="AE159" s="46">
        <f>IF(AE138=0,AD159,AE138)</f>
        <v>19293.54</v>
      </c>
      <c r="AF159" s="46">
        <f>IF(AF138=0,AE159,AF138)</f>
        <v>19293.54</v>
      </c>
      <c r="AG159" s="46">
        <f>IF(AG138=0,AF159,AG138)</f>
        <v>19293.54</v>
      </c>
      <c r="AH159" s="46">
        <f>IF(AH138=0,AG159,AH138)</f>
        <v>19316.21</v>
      </c>
      <c r="AI159" s="46">
        <f>IF(AI138=0,AH159,AI138)</f>
        <v>19340.25</v>
      </c>
      <c r="AJ159" s="46">
        <f>IF(AJ138=0,AI159,AJ138)</f>
        <v>19340.25</v>
      </c>
    </row>
    <row r="160" spans="2:36">
      <c r="B160" s="83" t="s">
        <v>80</v>
      </c>
      <c r="C160" s="83"/>
      <c r="D160" s="84" t="s">
        <v>70</v>
      </c>
      <c r="E160" s="46">
        <f t="shared" si="32"/>
        <v>0</v>
      </c>
      <c r="F160" s="46">
        <f>IF(F139=0,E160,F139)</f>
        <v>0</v>
      </c>
      <c r="G160" s="46">
        <f>IF(G139=0,F160,G139)</f>
        <v>0</v>
      </c>
      <c r="H160" s="46">
        <f>IF(H139=0,G160,H139)</f>
        <v>0</v>
      </c>
      <c r="I160" s="46">
        <f>IF(I139=0,H160,I139)</f>
        <v>0</v>
      </c>
      <c r="J160" s="46">
        <f>IF(J139=0,I160,J139)</f>
        <v>0</v>
      </c>
      <c r="K160" s="46">
        <f>IF(K139=0,J160,K139)</f>
        <v>0</v>
      </c>
      <c r="L160" s="46">
        <f>IF(L139=0,K160,L139)</f>
        <v>0</v>
      </c>
      <c r="M160" s="46">
        <f>IF(M139=0,L160,M139)</f>
        <v>0</v>
      </c>
      <c r="N160" s="46">
        <f>IF(N139=0,M160,N139)</f>
        <v>0</v>
      </c>
      <c r="O160" s="46">
        <f>IF(O139=0,N160,O139)</f>
        <v>0</v>
      </c>
      <c r="P160" s="46">
        <f>IF(P139=0,O160,P139)</f>
        <v>0</v>
      </c>
      <c r="Q160" s="46">
        <f>IF(Q139=0,P160,Q139)</f>
        <v>0</v>
      </c>
      <c r="R160" s="46">
        <f>IF(R139=0,Q160,R139)</f>
        <v>0</v>
      </c>
      <c r="S160" s="46">
        <f>IF(S139=0,R160,S139)</f>
        <v>0</v>
      </c>
      <c r="T160" s="46">
        <f>IF(T139=0,S160,T139)</f>
        <v>0</v>
      </c>
      <c r="U160" s="46">
        <f>IF(U139=0,T160,U139)</f>
        <v>0</v>
      </c>
      <c r="V160" s="46">
        <f>IF(V139=0,U160,V139)</f>
        <v>0</v>
      </c>
      <c r="W160" s="46">
        <f>IF(W139=0,V160,W139)</f>
        <v>0</v>
      </c>
      <c r="X160" s="46">
        <f>IF(X139=0,W160,X139)</f>
        <v>0</v>
      </c>
      <c r="Y160" s="46">
        <f>IF(Y139=0,X160,Y139)</f>
        <v>0</v>
      </c>
      <c r="Z160" s="46">
        <f>IF(Z139=0,Y160,Z139)</f>
        <v>0</v>
      </c>
      <c r="AA160" s="46">
        <f>IF(AA139=0,Z160,AA139)</f>
        <v>0</v>
      </c>
      <c r="AB160" s="46">
        <f>IF(AB139=0,AA160,AB139)</f>
        <v>0</v>
      </c>
      <c r="AC160" s="46">
        <f>IF(AC139=0,AB160,AC139)</f>
        <v>0</v>
      </c>
      <c r="AD160" s="46">
        <f>IF(AD139=0,AC160,AD139)</f>
        <v>0</v>
      </c>
      <c r="AE160" s="46">
        <f>IF(AE139=0,AD160,AE139)</f>
        <v>0</v>
      </c>
      <c r="AF160" s="46">
        <f>IF(AF139=0,AE160,AF139)</f>
        <v>0</v>
      </c>
      <c r="AG160" s="46">
        <f>IF(AG139=0,AF160,AG139)</f>
        <v>0</v>
      </c>
      <c r="AH160" s="46">
        <f>IF(AH139=0,AG160,AH139)</f>
        <v>0</v>
      </c>
      <c r="AI160" s="46">
        <f>IF(AI139=0,AH160,AI139)</f>
        <v>0</v>
      </c>
      <c r="AJ160" s="46">
        <f>IF(AJ139=0,AI160,AJ139)</f>
        <v>0</v>
      </c>
    </row>
    <row r="161" spans="2:40">
      <c r="B161" s="83" t="s">
        <v>81</v>
      </c>
      <c r="C161" s="83"/>
      <c r="D161" s="84" t="s">
        <v>70</v>
      </c>
      <c r="E161" s="46">
        <f t="shared" si="32"/>
        <v>0</v>
      </c>
      <c r="F161" s="46">
        <f>IF(F140=0,E161,F140)</f>
        <v>0</v>
      </c>
      <c r="G161" s="46">
        <f>IF(G140=0,F161,G140)</f>
        <v>0</v>
      </c>
      <c r="H161" s="46">
        <f>IF(H140=0,G161,H140)</f>
        <v>0</v>
      </c>
      <c r="I161" s="46">
        <f>IF(I140=0,H161,I140)</f>
        <v>0</v>
      </c>
      <c r="J161" s="46">
        <f>IF(J140=0,I161,J140)</f>
        <v>0</v>
      </c>
      <c r="K161" s="46">
        <f>IF(K140=0,J161,K140)</f>
        <v>0</v>
      </c>
      <c r="L161" s="46">
        <f>IF(L140=0,K161,L140)</f>
        <v>0</v>
      </c>
      <c r="M161" s="46">
        <f>IF(M140=0,L161,M140)</f>
        <v>0</v>
      </c>
      <c r="N161" s="46">
        <f>IF(N140=0,M161,N140)</f>
        <v>0</v>
      </c>
      <c r="O161" s="46">
        <f>IF(O140=0,N161,O140)</f>
        <v>0</v>
      </c>
      <c r="P161" s="46">
        <f>IF(P140=0,O161,P140)</f>
        <v>0</v>
      </c>
      <c r="Q161" s="46">
        <f>IF(Q140=0,P161,Q140)</f>
        <v>0</v>
      </c>
      <c r="R161" s="46">
        <f>IF(R140=0,Q161,R140)</f>
        <v>0</v>
      </c>
      <c r="S161" s="46">
        <f>IF(S140=0,R161,S140)</f>
        <v>0</v>
      </c>
      <c r="T161" s="46">
        <f>IF(T140=0,S161,T140)</f>
        <v>0</v>
      </c>
      <c r="U161" s="46">
        <f>IF(U140=0,T161,U140)</f>
        <v>0</v>
      </c>
      <c r="V161" s="46">
        <f>IF(V140=0,U161,V140)</f>
        <v>0</v>
      </c>
      <c r="W161" s="46">
        <f>IF(W140=0,V161,W140)</f>
        <v>0</v>
      </c>
      <c r="X161" s="46">
        <f>IF(X140=0,W161,X140)</f>
        <v>0</v>
      </c>
      <c r="Y161" s="46">
        <f>IF(Y140=0,X161,Y140)</f>
        <v>0</v>
      </c>
      <c r="Z161" s="46">
        <f>IF(Z140=0,Y161,Z140)</f>
        <v>0</v>
      </c>
      <c r="AA161" s="46">
        <f>IF(AA140=0,Z161,AA140)</f>
        <v>0</v>
      </c>
      <c r="AB161" s="46">
        <f>IF(AB140=0,AA161,AB140)</f>
        <v>0</v>
      </c>
      <c r="AC161" s="46">
        <f>IF(AC140=0,AB161,AC140)</f>
        <v>0</v>
      </c>
      <c r="AD161" s="46">
        <f>IF(AD140=0,AC161,AD140)</f>
        <v>0</v>
      </c>
      <c r="AE161" s="46">
        <f>IF(AE140=0,AD161,AE140)</f>
        <v>0</v>
      </c>
      <c r="AF161" s="46">
        <f>IF(AF140=0,AE161,AF140)</f>
        <v>0</v>
      </c>
      <c r="AG161" s="46">
        <f>IF(AG140=0,AF161,AG140)</f>
        <v>0</v>
      </c>
      <c r="AH161" s="46">
        <f>IF(AH140=0,AG161,AH140)</f>
        <v>0</v>
      </c>
      <c r="AI161" s="46">
        <f>IF(AI140=0,AH161,AI140)</f>
        <v>0</v>
      </c>
      <c r="AJ161" s="46">
        <f>IF(AJ140=0,AI161,AJ140)</f>
        <v>0</v>
      </c>
    </row>
    <row r="162" spans="2:40">
      <c r="B162" s="83" t="s">
        <v>82</v>
      </c>
      <c r="C162" s="83"/>
      <c r="D162" s="84" t="s">
        <v>70</v>
      </c>
      <c r="E162" s="46">
        <f t="shared" si="32"/>
        <v>19594.52</v>
      </c>
      <c r="F162" s="46">
        <f>IF(F141=0,E162,F141)</f>
        <v>19594.52</v>
      </c>
      <c r="G162" s="46">
        <f>IF(G141=0,F162,G141)</f>
        <v>19618.080000000002</v>
      </c>
      <c r="H162" s="46">
        <f>IF(H141=0,G162,H141)</f>
        <v>19642.5</v>
      </c>
      <c r="I162" s="46">
        <f>IF(I141=0,H162,I141)</f>
        <v>19666.240000000002</v>
      </c>
      <c r="J162" s="46">
        <f>IF(J141=0,I162,J141)</f>
        <v>19690.04</v>
      </c>
      <c r="K162" s="46">
        <f>IF(K141=0,J162,K141)</f>
        <v>19693.189999999999</v>
      </c>
      <c r="L162" s="46">
        <f>IF(L141=0,K162,L141)</f>
        <v>19693.189999999999</v>
      </c>
      <c r="M162" s="46">
        <f>IF(M141=0,L162,M141)</f>
        <v>19716.13</v>
      </c>
      <c r="N162" s="46">
        <f>IF(N141=0,M162,N141)</f>
        <v>19739.55</v>
      </c>
      <c r="O162" s="46">
        <f>IF(O141=0,N162,O141)</f>
        <v>19764.37</v>
      </c>
      <c r="P162" s="46">
        <f>IF(P141=0,O162,P141)</f>
        <v>19787.29</v>
      </c>
      <c r="Q162" s="46">
        <f>IF(Q141=0,P162,Q141)</f>
        <v>19808.080000000002</v>
      </c>
      <c r="R162" s="46">
        <f>IF(R141=0,Q162,R141)</f>
        <v>19808.080000000002</v>
      </c>
      <c r="S162" s="46">
        <f>IF(S141=0,R162,S141)</f>
        <v>19808.080000000002</v>
      </c>
      <c r="T162" s="46">
        <f>IF(T141=0,S162,T141)</f>
        <v>19831.22</v>
      </c>
      <c r="U162" s="46">
        <f>IF(U141=0,T162,U141)</f>
        <v>19854.310000000001</v>
      </c>
      <c r="V162" s="46">
        <f>IF(V141=0,U162,V141)</f>
        <v>19877.900000000001</v>
      </c>
      <c r="W162" s="46">
        <f>IF(W141=0,V162,W141)</f>
        <v>19903.25</v>
      </c>
      <c r="X162" s="46">
        <f>IF(X141=0,W162,X141)</f>
        <v>19918.419999999998</v>
      </c>
      <c r="Y162" s="46">
        <f>IF(Y141=0,X162,Y141)</f>
        <v>19918.419999999998</v>
      </c>
      <c r="Z162" s="46">
        <f>IF(Z141=0,Y162,Z141)</f>
        <v>19918.419999999998</v>
      </c>
      <c r="AA162" s="46">
        <f>IF(AA141=0,Z162,AA141)</f>
        <v>19941.419999999998</v>
      </c>
      <c r="AB162" s="46">
        <f>IF(AB141=0,AA162,AB141)</f>
        <v>19966.080000000002</v>
      </c>
      <c r="AC162" s="46">
        <f>IF(AC141=0,AB162,AC141)</f>
        <v>19990.009999999998</v>
      </c>
      <c r="AD162" s="46">
        <f>IF(AD141=0,AC162,AD141)</f>
        <v>20014</v>
      </c>
      <c r="AE162" s="46">
        <f>IF(AE141=0,AD162,AE141)</f>
        <v>20034.240000000002</v>
      </c>
      <c r="AF162" s="46">
        <f>IF(AF141=0,AE162,AF141)</f>
        <v>20034.240000000002</v>
      </c>
      <c r="AG162" s="46">
        <f>IF(AG141=0,AF162,AG141)</f>
        <v>20034.240000000002</v>
      </c>
      <c r="AH162" s="46">
        <f>IF(AH141=0,AG162,AH141)</f>
        <v>20057.2</v>
      </c>
      <c r="AI162" s="46">
        <f>IF(AI141=0,AH162,AI141)</f>
        <v>20081.23</v>
      </c>
      <c r="AJ162" s="46">
        <f>IF(AJ141=0,AI162,AJ141)</f>
        <v>20081.23</v>
      </c>
    </row>
    <row r="163" spans="2:40">
      <c r="B163" s="83" t="s">
        <v>83</v>
      </c>
      <c r="C163" s="83"/>
      <c r="D163" s="84" t="s">
        <v>70</v>
      </c>
      <c r="E163" s="46">
        <f t="shared" si="32"/>
        <v>0</v>
      </c>
      <c r="F163" s="46">
        <f>IF(F142=0,E163,F142)</f>
        <v>0</v>
      </c>
      <c r="G163" s="46">
        <f>IF(G142=0,F163,G142)</f>
        <v>0</v>
      </c>
      <c r="H163" s="46">
        <f>IF(H142=0,G163,H142)</f>
        <v>0</v>
      </c>
      <c r="I163" s="46">
        <f>IF(I142=0,H163,I142)</f>
        <v>0</v>
      </c>
      <c r="J163" s="46">
        <f>IF(J142=0,I163,J142)</f>
        <v>0</v>
      </c>
      <c r="K163" s="46">
        <f>IF(K142=0,J163,K142)</f>
        <v>0</v>
      </c>
      <c r="L163" s="46">
        <f>IF(L142=0,K163,L142)</f>
        <v>0</v>
      </c>
      <c r="M163" s="46">
        <f>IF(M142=0,L163,M142)</f>
        <v>0</v>
      </c>
      <c r="N163" s="46">
        <f>IF(N142=0,M163,N142)</f>
        <v>0</v>
      </c>
      <c r="O163" s="46">
        <f>IF(O142=0,N163,O142)</f>
        <v>0</v>
      </c>
      <c r="P163" s="46">
        <f>IF(P142=0,O163,P142)</f>
        <v>0</v>
      </c>
      <c r="Q163" s="46">
        <f>IF(Q142=0,P163,Q142)</f>
        <v>0</v>
      </c>
      <c r="R163" s="46">
        <f>IF(R142=0,Q163,R142)</f>
        <v>0</v>
      </c>
      <c r="S163" s="46">
        <f>IF(S142=0,R163,S142)</f>
        <v>0</v>
      </c>
      <c r="T163" s="46">
        <f>IF(T142=0,S163,T142)</f>
        <v>0</v>
      </c>
      <c r="U163" s="46">
        <f>IF(U142=0,T163,U142)</f>
        <v>0</v>
      </c>
      <c r="V163" s="46">
        <f>IF(V142=0,U163,V142)</f>
        <v>0</v>
      </c>
      <c r="W163" s="46">
        <f>IF(W142=0,V163,W142)</f>
        <v>0</v>
      </c>
      <c r="X163" s="46">
        <f>IF(X142=0,W163,X142)</f>
        <v>0</v>
      </c>
      <c r="Y163" s="46">
        <f>IF(Y142=0,X163,Y142)</f>
        <v>0</v>
      </c>
      <c r="Z163" s="46">
        <f>IF(Z142=0,Y163,Z142)</f>
        <v>0</v>
      </c>
      <c r="AA163" s="46">
        <f>IF(AA142=0,Z163,AA142)</f>
        <v>0</v>
      </c>
      <c r="AB163" s="46">
        <f>IF(AB142=0,AA163,AB142)</f>
        <v>0</v>
      </c>
      <c r="AC163" s="46">
        <f>IF(AC142=0,AB163,AC142)</f>
        <v>0</v>
      </c>
      <c r="AD163" s="46">
        <f>IF(AD142=0,AC163,AD142)</f>
        <v>0</v>
      </c>
      <c r="AE163" s="46">
        <f>IF(AE142=0,AD163,AE142)</f>
        <v>0</v>
      </c>
      <c r="AF163" s="46">
        <f>IF(AF142=0,AE163,AF142)</f>
        <v>0</v>
      </c>
      <c r="AG163" s="46">
        <f>IF(AG142=0,AF163,AG142)</f>
        <v>0</v>
      </c>
      <c r="AH163" s="46">
        <f>IF(AH142=0,AG163,AH142)</f>
        <v>0</v>
      </c>
      <c r="AI163" s="46">
        <f>IF(AI142=0,AH163,AI142)</f>
        <v>0</v>
      </c>
      <c r="AJ163" s="46">
        <f>IF(AJ142=0,AI163,AJ142)</f>
        <v>0</v>
      </c>
    </row>
    <row r="164" spans="2:40">
      <c r="B164" s="83" t="s">
        <v>104</v>
      </c>
      <c r="C164" s="83"/>
      <c r="D164" s="84" t="s">
        <v>70</v>
      </c>
      <c r="E164" s="46">
        <f t="shared" si="32"/>
        <v>0</v>
      </c>
      <c r="F164" s="46">
        <f t="shared" ref="F164:AJ164" si="33">IF(F143=0,E164,F143)</f>
        <v>0</v>
      </c>
      <c r="G164" s="46">
        <f t="shared" si="33"/>
        <v>0</v>
      </c>
      <c r="H164" s="46">
        <f t="shared" si="33"/>
        <v>0</v>
      </c>
      <c r="I164" s="46">
        <f t="shared" si="33"/>
        <v>0</v>
      </c>
      <c r="J164" s="46">
        <f t="shared" si="33"/>
        <v>0</v>
      </c>
      <c r="K164" s="46">
        <f t="shared" si="33"/>
        <v>0</v>
      </c>
      <c r="L164" s="46">
        <f t="shared" si="33"/>
        <v>0</v>
      </c>
      <c r="M164" s="46">
        <f t="shared" si="33"/>
        <v>0</v>
      </c>
      <c r="N164" s="46">
        <f t="shared" si="33"/>
        <v>0</v>
      </c>
      <c r="O164" s="46">
        <f t="shared" si="33"/>
        <v>0</v>
      </c>
      <c r="P164" s="46">
        <f t="shared" si="33"/>
        <v>0</v>
      </c>
      <c r="Q164" s="46">
        <f t="shared" si="33"/>
        <v>0</v>
      </c>
      <c r="R164" s="46">
        <f t="shared" si="33"/>
        <v>0</v>
      </c>
      <c r="S164" s="46">
        <f t="shared" si="33"/>
        <v>0</v>
      </c>
      <c r="T164" s="46">
        <f t="shared" si="33"/>
        <v>0</v>
      </c>
      <c r="U164" s="46">
        <f t="shared" si="33"/>
        <v>0</v>
      </c>
      <c r="V164" s="46">
        <f t="shared" si="33"/>
        <v>0</v>
      </c>
      <c r="W164" s="46">
        <f t="shared" si="33"/>
        <v>0</v>
      </c>
      <c r="X164" s="46">
        <f t="shared" si="33"/>
        <v>0</v>
      </c>
      <c r="Y164" s="46">
        <f t="shared" si="33"/>
        <v>0</v>
      </c>
      <c r="Z164" s="46">
        <f t="shared" si="33"/>
        <v>0</v>
      </c>
      <c r="AA164" s="46">
        <f t="shared" si="33"/>
        <v>0</v>
      </c>
      <c r="AB164" s="46">
        <f t="shared" si="33"/>
        <v>0</v>
      </c>
      <c r="AC164" s="46">
        <f t="shared" si="33"/>
        <v>0</v>
      </c>
      <c r="AD164" s="46">
        <f t="shared" si="33"/>
        <v>0</v>
      </c>
      <c r="AE164" s="46">
        <f t="shared" si="33"/>
        <v>0</v>
      </c>
      <c r="AF164" s="46">
        <f t="shared" si="33"/>
        <v>0</v>
      </c>
      <c r="AG164" s="46">
        <f t="shared" si="33"/>
        <v>0</v>
      </c>
      <c r="AH164" s="46">
        <f t="shared" si="33"/>
        <v>0</v>
      </c>
      <c r="AI164" s="46">
        <f t="shared" si="33"/>
        <v>0</v>
      </c>
      <c r="AJ164" s="46">
        <f t="shared" si="33"/>
        <v>0</v>
      </c>
    </row>
    <row r="165" spans="2:40">
      <c r="B165" s="83" t="s">
        <v>105</v>
      </c>
      <c r="C165" s="83"/>
      <c r="D165" s="84" t="s">
        <v>70</v>
      </c>
      <c r="E165" s="46">
        <f t="shared" si="32"/>
        <v>129.1</v>
      </c>
      <c r="F165" s="46">
        <f t="shared" ref="F165:AJ165" si="34">IF(F144=0,E165,F144)</f>
        <v>129.1</v>
      </c>
      <c r="G165" s="46">
        <f t="shared" si="34"/>
        <v>129.1</v>
      </c>
      <c r="H165" s="46">
        <f t="shared" si="34"/>
        <v>129.1</v>
      </c>
      <c r="I165" s="46">
        <f t="shared" si="34"/>
        <v>129.1</v>
      </c>
      <c r="J165" s="46">
        <f t="shared" si="34"/>
        <v>129.28</v>
      </c>
      <c r="K165" s="46">
        <f t="shared" si="34"/>
        <v>129.28</v>
      </c>
      <c r="L165" s="46">
        <f t="shared" si="34"/>
        <v>129.28</v>
      </c>
      <c r="M165" s="46">
        <f t="shared" si="34"/>
        <v>129.28</v>
      </c>
      <c r="N165" s="46">
        <f t="shared" si="34"/>
        <v>129.28</v>
      </c>
      <c r="O165" s="46">
        <f t="shared" si="34"/>
        <v>129.28</v>
      </c>
      <c r="P165" s="46">
        <f t="shared" si="34"/>
        <v>129.28</v>
      </c>
      <c r="Q165" s="46">
        <f t="shared" si="34"/>
        <v>129.44999999999999</v>
      </c>
      <c r="R165" s="46">
        <f t="shared" si="34"/>
        <v>129.44999999999999</v>
      </c>
      <c r="S165" s="46">
        <f t="shared" si="34"/>
        <v>129.44999999999999</v>
      </c>
      <c r="T165" s="46">
        <f t="shared" si="34"/>
        <v>129.44999999999999</v>
      </c>
      <c r="U165" s="46">
        <f t="shared" si="34"/>
        <v>129.44999999999999</v>
      </c>
      <c r="V165" s="46">
        <f t="shared" si="34"/>
        <v>129.44999999999999</v>
      </c>
      <c r="W165" s="46">
        <f t="shared" si="34"/>
        <v>129.44999999999999</v>
      </c>
      <c r="X165" s="46">
        <f t="shared" si="34"/>
        <v>129.46</v>
      </c>
      <c r="Y165" s="46">
        <f t="shared" si="34"/>
        <v>129.46</v>
      </c>
      <c r="Z165" s="46">
        <f t="shared" si="34"/>
        <v>129.46</v>
      </c>
      <c r="AA165" s="46">
        <f t="shared" si="34"/>
        <v>129.46</v>
      </c>
      <c r="AB165" s="46">
        <f t="shared" si="34"/>
        <v>129.46</v>
      </c>
      <c r="AC165" s="46">
        <f t="shared" si="34"/>
        <v>129.46</v>
      </c>
      <c r="AD165" s="46">
        <f t="shared" si="34"/>
        <v>129.46</v>
      </c>
      <c r="AE165" s="46">
        <f t="shared" si="34"/>
        <v>129.55000000000001</v>
      </c>
      <c r="AF165" s="46">
        <f t="shared" si="34"/>
        <v>129.55000000000001</v>
      </c>
      <c r="AG165" s="46">
        <f t="shared" si="34"/>
        <v>129.55000000000001</v>
      </c>
      <c r="AH165" s="46">
        <f t="shared" si="34"/>
        <v>129.55000000000001</v>
      </c>
      <c r="AI165" s="46">
        <f t="shared" si="34"/>
        <v>129.55000000000001</v>
      </c>
      <c r="AJ165" s="46">
        <f t="shared" si="34"/>
        <v>129.55000000000001</v>
      </c>
    </row>
    <row r="166" spans="2:40">
      <c r="B166" s="83" t="s">
        <v>106</v>
      </c>
      <c r="C166" s="83"/>
      <c r="D166" s="84" t="s">
        <v>70</v>
      </c>
      <c r="E166" s="46">
        <f t="shared" si="32"/>
        <v>140.80000000000001</v>
      </c>
      <c r="F166" s="46">
        <f t="shared" ref="F166:AJ166" si="35">IF(F145=0,E166,F145)</f>
        <v>140.80000000000001</v>
      </c>
      <c r="G166" s="46">
        <f t="shared" si="35"/>
        <v>140.80000000000001</v>
      </c>
      <c r="H166" s="46">
        <f t="shared" si="35"/>
        <v>140.80000000000001</v>
      </c>
      <c r="I166" s="46">
        <f t="shared" si="35"/>
        <v>140.80000000000001</v>
      </c>
      <c r="J166" s="46">
        <f t="shared" si="35"/>
        <v>141</v>
      </c>
      <c r="K166" s="46">
        <f t="shared" si="35"/>
        <v>141</v>
      </c>
      <c r="L166" s="46">
        <f t="shared" si="35"/>
        <v>141</v>
      </c>
      <c r="M166" s="46">
        <f t="shared" si="35"/>
        <v>141</v>
      </c>
      <c r="N166" s="46">
        <f t="shared" si="35"/>
        <v>141</v>
      </c>
      <c r="O166" s="46">
        <f t="shared" si="35"/>
        <v>141</v>
      </c>
      <c r="P166" s="46">
        <f t="shared" si="35"/>
        <v>141</v>
      </c>
      <c r="Q166" s="46">
        <f t="shared" si="35"/>
        <v>141.1</v>
      </c>
      <c r="R166" s="46">
        <f t="shared" si="35"/>
        <v>141.1</v>
      </c>
      <c r="S166" s="46">
        <f t="shared" si="35"/>
        <v>141.1</v>
      </c>
      <c r="T166" s="46">
        <f t="shared" si="35"/>
        <v>141.1</v>
      </c>
      <c r="U166" s="46">
        <f t="shared" si="35"/>
        <v>141.1</v>
      </c>
      <c r="V166" s="46">
        <f t="shared" si="35"/>
        <v>141.1</v>
      </c>
      <c r="W166" s="46">
        <f t="shared" si="35"/>
        <v>141.1</v>
      </c>
      <c r="X166" s="46">
        <f t="shared" si="35"/>
        <v>141.19999999999999</v>
      </c>
      <c r="Y166" s="46">
        <f t="shared" si="35"/>
        <v>141.19999999999999</v>
      </c>
      <c r="Z166" s="46">
        <f t="shared" si="35"/>
        <v>141.19999999999999</v>
      </c>
      <c r="AA166" s="46">
        <f t="shared" si="35"/>
        <v>141.19999999999999</v>
      </c>
      <c r="AB166" s="46">
        <f t="shared" si="35"/>
        <v>141.19999999999999</v>
      </c>
      <c r="AC166" s="46">
        <f t="shared" si="35"/>
        <v>141.19999999999999</v>
      </c>
      <c r="AD166" s="46">
        <f t="shared" si="35"/>
        <v>141.19999999999999</v>
      </c>
      <c r="AE166" s="46">
        <f t="shared" si="35"/>
        <v>141.30000000000001</v>
      </c>
      <c r="AF166" s="46">
        <f t="shared" si="35"/>
        <v>141.30000000000001</v>
      </c>
      <c r="AG166" s="46">
        <f t="shared" si="35"/>
        <v>141.30000000000001</v>
      </c>
      <c r="AH166" s="46">
        <f t="shared" si="35"/>
        <v>141.30000000000001</v>
      </c>
      <c r="AI166" s="46">
        <f t="shared" si="35"/>
        <v>141.30000000000001</v>
      </c>
      <c r="AJ166" s="46">
        <f t="shared" si="35"/>
        <v>141.30000000000001</v>
      </c>
    </row>
    <row r="167" spans="2:40"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2:40"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2:40">
      <c r="B169" s="101" t="s">
        <v>85</v>
      </c>
      <c r="C169" s="99"/>
      <c r="D169" s="103"/>
      <c r="E169" s="99">
        <v>31</v>
      </c>
      <c r="F169" s="99">
        <v>1</v>
      </c>
      <c r="G169" s="99">
        <v>2</v>
      </c>
      <c r="H169" s="99">
        <v>3</v>
      </c>
      <c r="I169" s="99">
        <v>4</v>
      </c>
      <c r="J169" s="99">
        <v>5</v>
      </c>
      <c r="K169" s="99">
        <v>6</v>
      </c>
      <c r="L169" s="99">
        <v>7</v>
      </c>
      <c r="M169" s="99">
        <v>8</v>
      </c>
      <c r="N169" s="99">
        <v>9</v>
      </c>
      <c r="O169" s="99">
        <v>10</v>
      </c>
      <c r="P169" s="99">
        <v>11</v>
      </c>
      <c r="Q169" s="99">
        <v>12</v>
      </c>
      <c r="R169" s="99">
        <v>13</v>
      </c>
      <c r="S169" s="99">
        <v>14</v>
      </c>
      <c r="T169" s="99">
        <v>15</v>
      </c>
      <c r="U169" s="99">
        <v>16</v>
      </c>
      <c r="V169" s="99">
        <v>17</v>
      </c>
      <c r="W169" s="99">
        <v>18</v>
      </c>
      <c r="X169" s="99">
        <v>19</v>
      </c>
      <c r="Y169" s="99">
        <v>20</v>
      </c>
      <c r="Z169" s="99">
        <v>21</v>
      </c>
      <c r="AA169" s="99">
        <v>22</v>
      </c>
      <c r="AB169" s="99">
        <v>23</v>
      </c>
      <c r="AC169" s="99">
        <v>24</v>
      </c>
      <c r="AD169" s="99">
        <v>25</v>
      </c>
      <c r="AE169" s="99">
        <v>26</v>
      </c>
      <c r="AF169" s="99">
        <v>27</v>
      </c>
      <c r="AG169" s="99">
        <v>28</v>
      </c>
      <c r="AH169" s="99">
        <v>29</v>
      </c>
      <c r="AI169" s="99">
        <v>30</v>
      </c>
      <c r="AJ169" s="99">
        <v>31</v>
      </c>
      <c r="AK169" s="100" t="s">
        <v>87</v>
      </c>
      <c r="AL169" s="97" t="s">
        <v>86</v>
      </c>
      <c r="AM169" s="104" t="s">
        <v>91</v>
      </c>
      <c r="AN169" s="104" t="s">
        <v>103</v>
      </c>
    </row>
    <row r="170" spans="2:40">
      <c r="B170" s="102"/>
      <c r="C170" s="98"/>
      <c r="D170" s="103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</row>
    <row r="171" spans="2:40">
      <c r="B171" s="83" t="s">
        <v>69</v>
      </c>
      <c r="C171" s="83"/>
      <c r="D171" s="84" t="s">
        <v>70</v>
      </c>
      <c r="E171" s="46"/>
      <c r="F171" s="46">
        <f t="shared" ref="F171:AJ179" si="36">F150-E150</f>
        <v>0</v>
      </c>
      <c r="G171" s="46">
        <f t="shared" si="36"/>
        <v>0</v>
      </c>
      <c r="H171" s="46">
        <f t="shared" si="36"/>
        <v>0</v>
      </c>
      <c r="I171" s="46">
        <f t="shared" si="36"/>
        <v>1.1000000000003638</v>
      </c>
      <c r="J171" s="46">
        <f t="shared" si="36"/>
        <v>0</v>
      </c>
      <c r="K171" s="46">
        <f t="shared" si="36"/>
        <v>0</v>
      </c>
      <c r="L171" s="46">
        <f t="shared" si="36"/>
        <v>0</v>
      </c>
      <c r="M171" s="46">
        <f t="shared" si="36"/>
        <v>0</v>
      </c>
      <c r="N171" s="46">
        <f t="shared" si="36"/>
        <v>0</v>
      </c>
      <c r="O171" s="46">
        <f t="shared" si="36"/>
        <v>16.860000000000582</v>
      </c>
      <c r="P171" s="46">
        <f t="shared" si="36"/>
        <v>0</v>
      </c>
      <c r="Q171" s="46">
        <f t="shared" si="36"/>
        <v>0</v>
      </c>
      <c r="R171" s="46">
        <f t="shared" si="36"/>
        <v>0</v>
      </c>
      <c r="S171" s="46">
        <f t="shared" si="36"/>
        <v>0</v>
      </c>
      <c r="T171" s="46">
        <f t="shared" si="36"/>
        <v>0</v>
      </c>
      <c r="U171" s="46">
        <f t="shared" si="36"/>
        <v>0</v>
      </c>
      <c r="V171" s="46">
        <f t="shared" si="36"/>
        <v>0</v>
      </c>
      <c r="W171" s="46">
        <f t="shared" si="36"/>
        <v>0</v>
      </c>
      <c r="X171" s="46">
        <f t="shared" si="36"/>
        <v>0</v>
      </c>
      <c r="Y171" s="46">
        <f t="shared" si="36"/>
        <v>0</v>
      </c>
      <c r="Z171" s="46">
        <f t="shared" si="36"/>
        <v>0</v>
      </c>
      <c r="AA171" s="46">
        <f t="shared" si="36"/>
        <v>0</v>
      </c>
      <c r="AB171" s="46">
        <f t="shared" si="36"/>
        <v>0</v>
      </c>
      <c r="AC171" s="46">
        <f t="shared" si="36"/>
        <v>0</v>
      </c>
      <c r="AD171" s="46">
        <f t="shared" si="36"/>
        <v>0</v>
      </c>
      <c r="AE171" s="46">
        <f t="shared" si="36"/>
        <v>0</v>
      </c>
      <c r="AF171" s="46">
        <f t="shared" si="36"/>
        <v>0</v>
      </c>
      <c r="AG171" s="46">
        <f t="shared" si="36"/>
        <v>0</v>
      </c>
      <c r="AH171" s="46">
        <f t="shared" si="36"/>
        <v>0</v>
      </c>
      <c r="AI171" s="46">
        <f t="shared" si="36"/>
        <v>0</v>
      </c>
      <c r="AJ171" s="46">
        <f t="shared" si="36"/>
        <v>0</v>
      </c>
      <c r="AK171" s="46">
        <f>SUM(F171:T171)</f>
        <v>17.960000000000946</v>
      </c>
      <c r="AL171" s="46">
        <f>SUM(U171:AJ171)</f>
        <v>0</v>
      </c>
      <c r="AM171" s="46">
        <f>SUM(AK171:AL171)</f>
        <v>17.960000000000946</v>
      </c>
      <c r="AN171" s="46">
        <f>AM171+'APRIL 2020'!AM171+'MEI 2020'!AM171</f>
        <v>54.440000000000509</v>
      </c>
    </row>
    <row r="172" spans="2:40">
      <c r="B172" s="83" t="s">
        <v>71</v>
      </c>
      <c r="C172" s="83"/>
      <c r="D172" s="84" t="s">
        <v>70</v>
      </c>
      <c r="E172" s="46"/>
      <c r="F172" s="46">
        <f t="shared" si="36"/>
        <v>0</v>
      </c>
      <c r="G172" s="46">
        <f t="shared" si="36"/>
        <v>23.31000000000131</v>
      </c>
      <c r="H172" s="46">
        <f t="shared" si="36"/>
        <v>24.68999999999869</v>
      </c>
      <c r="I172" s="46">
        <f t="shared" si="36"/>
        <v>23.650000000001455</v>
      </c>
      <c r="J172" s="46">
        <f t="shared" si="36"/>
        <v>23.590000000000146</v>
      </c>
      <c r="K172" s="46">
        <f t="shared" si="36"/>
        <v>7.75</v>
      </c>
      <c r="L172" s="46">
        <f t="shared" si="36"/>
        <v>0</v>
      </c>
      <c r="M172" s="46">
        <f t="shared" si="36"/>
        <v>25.090000000000146</v>
      </c>
      <c r="N172" s="46">
        <f t="shared" si="36"/>
        <v>23.840000000000146</v>
      </c>
      <c r="O172" s="46">
        <f t="shared" si="36"/>
        <v>12.669999999998254</v>
      </c>
      <c r="P172" s="46">
        <f t="shared" si="36"/>
        <v>25.729999999999563</v>
      </c>
      <c r="Q172" s="46">
        <f t="shared" si="36"/>
        <v>15.900000000001455</v>
      </c>
      <c r="R172" s="46">
        <f t="shared" si="36"/>
        <v>0</v>
      </c>
      <c r="S172" s="46">
        <f t="shared" si="36"/>
        <v>0</v>
      </c>
      <c r="T172" s="46">
        <f t="shared" si="36"/>
        <v>24.169999999998254</v>
      </c>
      <c r="U172" s="46">
        <f t="shared" si="36"/>
        <v>22.720000000001164</v>
      </c>
      <c r="V172" s="46">
        <f t="shared" si="36"/>
        <v>24.06000000000131</v>
      </c>
      <c r="W172" s="46">
        <f t="shared" si="36"/>
        <v>25.069999999999709</v>
      </c>
      <c r="X172" s="46">
        <f t="shared" si="36"/>
        <v>14.989999999997963</v>
      </c>
      <c r="Y172" s="46">
        <f t="shared" si="36"/>
        <v>0</v>
      </c>
      <c r="Z172" s="46">
        <f t="shared" si="36"/>
        <v>0</v>
      </c>
      <c r="AA172" s="46">
        <f t="shared" si="36"/>
        <v>23.330000000001746</v>
      </c>
      <c r="AB172" s="46">
        <f t="shared" si="36"/>
        <v>24.369999999998981</v>
      </c>
      <c r="AC172" s="46">
        <f t="shared" si="36"/>
        <v>23.950000000000728</v>
      </c>
      <c r="AD172" s="46">
        <f t="shared" si="36"/>
        <v>23.989999999997963</v>
      </c>
      <c r="AE172" s="46">
        <f t="shared" si="36"/>
        <v>19.390000000003056</v>
      </c>
      <c r="AF172" s="46">
        <f t="shared" si="36"/>
        <v>0</v>
      </c>
      <c r="AG172" s="46">
        <f t="shared" si="36"/>
        <v>0</v>
      </c>
      <c r="AH172" s="46">
        <f t="shared" si="36"/>
        <v>23.43999999999869</v>
      </c>
      <c r="AI172" s="46">
        <f t="shared" si="36"/>
        <v>23.75</v>
      </c>
      <c r="AJ172" s="46">
        <f t="shared" si="36"/>
        <v>0</v>
      </c>
      <c r="AK172" s="46">
        <f t="shared" ref="AK172:AK184" si="37">SUM(F172:T172)</f>
        <v>230.38999999999942</v>
      </c>
      <c r="AL172" s="46">
        <f t="shared" ref="AL172:AL184" si="38">SUM(U172:AJ172)</f>
        <v>249.06000000000131</v>
      </c>
      <c r="AM172" s="46">
        <f t="shared" ref="AM172:AM184" si="39">SUM(AK172:AL172)</f>
        <v>479.45000000000073</v>
      </c>
      <c r="AN172" s="46">
        <f>AM172+'APRIL 2020'!AM172+'MEI 2020'!AM172</f>
        <v>730.95000000000073</v>
      </c>
    </row>
    <row r="173" spans="2:40">
      <c r="B173" s="83" t="s">
        <v>72</v>
      </c>
      <c r="C173" s="83"/>
      <c r="D173" s="84" t="s">
        <v>70</v>
      </c>
      <c r="E173" s="46"/>
      <c r="F173" s="46">
        <f t="shared" si="36"/>
        <v>0</v>
      </c>
      <c r="G173" s="46">
        <f t="shared" si="36"/>
        <v>23</v>
      </c>
      <c r="H173" s="46">
        <f t="shared" si="36"/>
        <v>25</v>
      </c>
      <c r="I173" s="46">
        <f t="shared" si="36"/>
        <v>23</v>
      </c>
      <c r="J173" s="46">
        <f t="shared" si="36"/>
        <v>23</v>
      </c>
      <c r="K173" s="46">
        <f t="shared" si="36"/>
        <v>10</v>
      </c>
      <c r="L173" s="46">
        <f t="shared" si="36"/>
        <v>0</v>
      </c>
      <c r="M173" s="46">
        <f t="shared" si="36"/>
        <v>22</v>
      </c>
      <c r="N173" s="46">
        <f t="shared" si="36"/>
        <v>24</v>
      </c>
      <c r="O173" s="46">
        <f t="shared" si="36"/>
        <v>26</v>
      </c>
      <c r="P173" s="46">
        <f t="shared" si="36"/>
        <v>20</v>
      </c>
      <c r="Q173" s="46">
        <f t="shared" si="36"/>
        <v>0</v>
      </c>
      <c r="R173" s="46">
        <f t="shared" si="36"/>
        <v>0</v>
      </c>
      <c r="S173" s="46">
        <f t="shared" si="36"/>
        <v>0</v>
      </c>
      <c r="T173" s="46">
        <f t="shared" si="36"/>
        <v>44</v>
      </c>
      <c r="U173" s="46">
        <f t="shared" si="36"/>
        <v>23</v>
      </c>
      <c r="V173" s="46">
        <f t="shared" si="36"/>
        <v>23</v>
      </c>
      <c r="W173" s="46">
        <f t="shared" si="36"/>
        <v>25</v>
      </c>
      <c r="X173" s="46">
        <f t="shared" si="36"/>
        <v>15</v>
      </c>
      <c r="Y173" s="46">
        <f t="shared" si="36"/>
        <v>0</v>
      </c>
      <c r="Z173" s="46">
        <f t="shared" si="36"/>
        <v>0</v>
      </c>
      <c r="AA173" s="46">
        <f t="shared" si="36"/>
        <v>23</v>
      </c>
      <c r="AB173" s="46">
        <f t="shared" si="36"/>
        <v>24</v>
      </c>
      <c r="AC173" s="46">
        <f t="shared" si="36"/>
        <v>23</v>
      </c>
      <c r="AD173" s="46">
        <f t="shared" si="36"/>
        <v>24</v>
      </c>
      <c r="AE173" s="46">
        <f t="shared" si="36"/>
        <v>20</v>
      </c>
      <c r="AF173" s="46">
        <f t="shared" si="36"/>
        <v>0</v>
      </c>
      <c r="AG173" s="46">
        <f t="shared" si="36"/>
        <v>0</v>
      </c>
      <c r="AH173" s="46">
        <f t="shared" si="36"/>
        <v>23</v>
      </c>
      <c r="AI173" s="46">
        <f t="shared" si="36"/>
        <v>23</v>
      </c>
      <c r="AJ173" s="46">
        <f t="shared" si="36"/>
        <v>0</v>
      </c>
      <c r="AK173" s="46">
        <f t="shared" si="37"/>
        <v>240</v>
      </c>
      <c r="AL173" s="46">
        <f t="shared" si="38"/>
        <v>246</v>
      </c>
      <c r="AM173" s="46">
        <f t="shared" si="39"/>
        <v>486</v>
      </c>
      <c r="AN173" s="46">
        <f>AM173+'APRIL 2020'!AM173+'MEI 2020'!AM173</f>
        <v>1223.6599999999999</v>
      </c>
    </row>
    <row r="174" spans="2:40">
      <c r="B174" s="83" t="s">
        <v>73</v>
      </c>
      <c r="C174" s="83"/>
      <c r="D174" s="84" t="s">
        <v>70</v>
      </c>
      <c r="E174" s="46"/>
      <c r="F174" s="46">
        <f t="shared" si="36"/>
        <v>0</v>
      </c>
      <c r="G174" s="46">
        <f t="shared" si="36"/>
        <v>10</v>
      </c>
      <c r="H174" s="46">
        <f t="shared" si="36"/>
        <v>14</v>
      </c>
      <c r="I174" s="46">
        <f t="shared" si="36"/>
        <v>18</v>
      </c>
      <c r="J174" s="46">
        <f t="shared" si="36"/>
        <v>14</v>
      </c>
      <c r="K174" s="46">
        <f t="shared" si="36"/>
        <v>0</v>
      </c>
      <c r="L174" s="46">
        <f t="shared" si="36"/>
        <v>0</v>
      </c>
      <c r="M174" s="46">
        <f t="shared" si="36"/>
        <v>11</v>
      </c>
      <c r="N174" s="46">
        <f t="shared" si="36"/>
        <v>14</v>
      </c>
      <c r="O174" s="46">
        <f t="shared" si="36"/>
        <v>15</v>
      </c>
      <c r="P174" s="46">
        <f t="shared" si="36"/>
        <v>9</v>
      </c>
      <c r="Q174" s="46">
        <f t="shared" si="36"/>
        <v>0</v>
      </c>
      <c r="R174" s="46">
        <f t="shared" si="36"/>
        <v>0</v>
      </c>
      <c r="S174" s="46">
        <f t="shared" si="36"/>
        <v>0</v>
      </c>
      <c r="T174" s="46">
        <f t="shared" si="36"/>
        <v>7</v>
      </c>
      <c r="U174" s="46">
        <f t="shared" si="36"/>
        <v>16</v>
      </c>
      <c r="V174" s="46">
        <f t="shared" si="36"/>
        <v>16</v>
      </c>
      <c r="W174" s="46">
        <f t="shared" si="36"/>
        <v>9</v>
      </c>
      <c r="X174" s="46">
        <f t="shared" si="36"/>
        <v>0</v>
      </c>
      <c r="Y174" s="46">
        <f t="shared" si="36"/>
        <v>0</v>
      </c>
      <c r="Z174" s="46">
        <f t="shared" si="36"/>
        <v>0</v>
      </c>
      <c r="AA174" s="46">
        <f t="shared" si="36"/>
        <v>11</v>
      </c>
      <c r="AB174" s="46">
        <f t="shared" si="36"/>
        <v>18</v>
      </c>
      <c r="AC174" s="46">
        <f t="shared" si="36"/>
        <v>18</v>
      </c>
      <c r="AD174" s="46">
        <f t="shared" si="36"/>
        <v>18</v>
      </c>
      <c r="AE174" s="46">
        <f t="shared" si="36"/>
        <v>0</v>
      </c>
      <c r="AF174" s="46">
        <f t="shared" si="36"/>
        <v>0</v>
      </c>
      <c r="AG174" s="46">
        <f t="shared" si="36"/>
        <v>0</v>
      </c>
      <c r="AH174" s="46">
        <f t="shared" si="36"/>
        <v>4</v>
      </c>
      <c r="AI174" s="46">
        <f t="shared" si="36"/>
        <v>17</v>
      </c>
      <c r="AJ174" s="46">
        <f t="shared" si="36"/>
        <v>0</v>
      </c>
      <c r="AK174" s="46">
        <f t="shared" si="37"/>
        <v>112</v>
      </c>
      <c r="AL174" s="46">
        <f t="shared" si="38"/>
        <v>127</v>
      </c>
      <c r="AM174" s="46">
        <f t="shared" si="39"/>
        <v>239</v>
      </c>
      <c r="AN174" s="46">
        <f>AM174+'APRIL 2020'!AM174+'MEI 2020'!AM174</f>
        <v>835</v>
      </c>
    </row>
    <row r="175" spans="2:40">
      <c r="B175" s="83" t="s">
        <v>74</v>
      </c>
      <c r="C175" s="83"/>
      <c r="D175" s="84" t="s">
        <v>70</v>
      </c>
      <c r="E175" s="46"/>
      <c r="F175" s="46">
        <f t="shared" si="36"/>
        <v>0</v>
      </c>
      <c r="G175" s="46">
        <f t="shared" si="36"/>
        <v>10</v>
      </c>
      <c r="H175" s="46">
        <f t="shared" si="36"/>
        <v>13</v>
      </c>
      <c r="I175" s="46">
        <f t="shared" si="36"/>
        <v>17</v>
      </c>
      <c r="J175" s="46">
        <f t="shared" si="36"/>
        <v>13</v>
      </c>
      <c r="K175" s="46">
        <f t="shared" si="36"/>
        <v>0</v>
      </c>
      <c r="L175" s="46">
        <f t="shared" si="36"/>
        <v>0</v>
      </c>
      <c r="M175" s="46">
        <f t="shared" si="36"/>
        <v>8</v>
      </c>
      <c r="N175" s="46">
        <f t="shared" si="36"/>
        <v>3</v>
      </c>
      <c r="O175" s="46">
        <f t="shared" si="36"/>
        <v>5</v>
      </c>
      <c r="P175" s="46">
        <f t="shared" si="36"/>
        <v>2</v>
      </c>
      <c r="Q175" s="46">
        <f t="shared" si="36"/>
        <v>0</v>
      </c>
      <c r="R175" s="46">
        <f t="shared" si="36"/>
        <v>0</v>
      </c>
      <c r="S175" s="46">
        <f t="shared" si="36"/>
        <v>0</v>
      </c>
      <c r="T175" s="46">
        <f t="shared" si="36"/>
        <v>3</v>
      </c>
      <c r="U175" s="46">
        <f t="shared" si="36"/>
        <v>15</v>
      </c>
      <c r="V175" s="46">
        <f t="shared" si="36"/>
        <v>15</v>
      </c>
      <c r="W175" s="46">
        <f t="shared" si="36"/>
        <v>8</v>
      </c>
      <c r="X175" s="46">
        <f t="shared" si="36"/>
        <v>0</v>
      </c>
      <c r="Y175" s="46">
        <f t="shared" si="36"/>
        <v>0</v>
      </c>
      <c r="Z175" s="46">
        <f t="shared" si="36"/>
        <v>0</v>
      </c>
      <c r="AA175" s="46">
        <f t="shared" si="36"/>
        <v>10</v>
      </c>
      <c r="AB175" s="46">
        <f t="shared" si="36"/>
        <v>18</v>
      </c>
      <c r="AC175" s="46">
        <f t="shared" si="36"/>
        <v>16</v>
      </c>
      <c r="AD175" s="46">
        <f t="shared" si="36"/>
        <v>17</v>
      </c>
      <c r="AE175" s="46">
        <f t="shared" si="36"/>
        <v>0</v>
      </c>
      <c r="AF175" s="46">
        <f t="shared" si="36"/>
        <v>0</v>
      </c>
      <c r="AG175" s="46">
        <f t="shared" si="36"/>
        <v>0</v>
      </c>
      <c r="AH175" s="46">
        <f t="shared" si="36"/>
        <v>3</v>
      </c>
      <c r="AI175" s="46">
        <f t="shared" si="36"/>
        <v>16</v>
      </c>
      <c r="AJ175" s="46">
        <f t="shared" si="36"/>
        <v>0</v>
      </c>
      <c r="AK175" s="46">
        <f t="shared" si="37"/>
        <v>74</v>
      </c>
      <c r="AL175" s="46">
        <f t="shared" si="38"/>
        <v>118</v>
      </c>
      <c r="AM175" s="46">
        <f t="shared" si="39"/>
        <v>192</v>
      </c>
      <c r="AN175" s="46">
        <f>AM175+'APRIL 2020'!AM175+'MEI 2020'!AM175</f>
        <v>551</v>
      </c>
    </row>
    <row r="176" spans="2:40">
      <c r="B176" s="83" t="s">
        <v>75</v>
      </c>
      <c r="C176" s="83"/>
      <c r="D176" s="84" t="s">
        <v>70</v>
      </c>
      <c r="E176" s="46"/>
      <c r="F176" s="46">
        <f t="shared" si="36"/>
        <v>0</v>
      </c>
      <c r="G176" s="46">
        <f t="shared" si="36"/>
        <v>0</v>
      </c>
      <c r="H176" s="46">
        <f t="shared" si="36"/>
        <v>0</v>
      </c>
      <c r="I176" s="46">
        <f t="shared" si="36"/>
        <v>0</v>
      </c>
      <c r="J176" s="46">
        <f t="shared" si="36"/>
        <v>0</v>
      </c>
      <c r="K176" s="46">
        <f t="shared" si="36"/>
        <v>0</v>
      </c>
      <c r="L176" s="46">
        <f t="shared" si="36"/>
        <v>0</v>
      </c>
      <c r="M176" s="46">
        <f t="shared" si="36"/>
        <v>0</v>
      </c>
      <c r="N176" s="46">
        <f t="shared" si="36"/>
        <v>0</v>
      </c>
      <c r="O176" s="46">
        <f t="shared" si="36"/>
        <v>0</v>
      </c>
      <c r="P176" s="46">
        <f t="shared" si="36"/>
        <v>0</v>
      </c>
      <c r="Q176" s="46">
        <f t="shared" si="36"/>
        <v>0</v>
      </c>
      <c r="R176" s="46">
        <f t="shared" si="36"/>
        <v>0</v>
      </c>
      <c r="S176" s="46">
        <f t="shared" si="36"/>
        <v>0</v>
      </c>
      <c r="T176" s="46">
        <f t="shared" si="36"/>
        <v>0</v>
      </c>
      <c r="U176" s="46">
        <f t="shared" si="36"/>
        <v>0</v>
      </c>
      <c r="V176" s="46">
        <f t="shared" si="36"/>
        <v>26</v>
      </c>
      <c r="W176" s="46">
        <f t="shared" si="36"/>
        <v>10</v>
      </c>
      <c r="X176" s="46">
        <f t="shared" si="36"/>
        <v>2</v>
      </c>
      <c r="Y176" s="46">
        <f t="shared" si="36"/>
        <v>0</v>
      </c>
      <c r="Z176" s="46">
        <f t="shared" si="36"/>
        <v>0</v>
      </c>
      <c r="AA176" s="46">
        <f t="shared" si="36"/>
        <v>17</v>
      </c>
      <c r="AB176" s="46">
        <f t="shared" si="36"/>
        <v>17</v>
      </c>
      <c r="AC176" s="46">
        <f t="shared" si="36"/>
        <v>10</v>
      </c>
      <c r="AD176" s="46">
        <f t="shared" si="36"/>
        <v>20</v>
      </c>
      <c r="AE176" s="46">
        <f t="shared" si="36"/>
        <v>2</v>
      </c>
      <c r="AF176" s="46">
        <f t="shared" si="36"/>
        <v>0</v>
      </c>
      <c r="AG176" s="46">
        <f t="shared" si="36"/>
        <v>0</v>
      </c>
      <c r="AH176" s="46">
        <f t="shared" si="36"/>
        <v>18</v>
      </c>
      <c r="AI176" s="46">
        <f t="shared" si="36"/>
        <v>17</v>
      </c>
      <c r="AJ176" s="46">
        <f t="shared" si="36"/>
        <v>0</v>
      </c>
      <c r="AK176" s="46">
        <f t="shared" si="37"/>
        <v>0</v>
      </c>
      <c r="AL176" s="46">
        <f t="shared" si="38"/>
        <v>139</v>
      </c>
      <c r="AM176" s="46">
        <f t="shared" si="39"/>
        <v>139</v>
      </c>
      <c r="AN176" s="46">
        <f>AM176+'APRIL 2020'!AM176+'MEI 2020'!AM176</f>
        <v>1119</v>
      </c>
    </row>
    <row r="177" spans="2:40">
      <c r="B177" s="83" t="s">
        <v>76</v>
      </c>
      <c r="C177" s="83"/>
      <c r="D177" s="84" t="s">
        <v>70</v>
      </c>
      <c r="E177" s="46"/>
      <c r="F177" s="46">
        <f t="shared" si="36"/>
        <v>0</v>
      </c>
      <c r="G177" s="46">
        <f t="shared" si="36"/>
        <v>0</v>
      </c>
      <c r="H177" s="46">
        <f t="shared" si="36"/>
        <v>0</v>
      </c>
      <c r="I177" s="46">
        <f t="shared" si="36"/>
        <v>0</v>
      </c>
      <c r="J177" s="46">
        <f t="shared" si="36"/>
        <v>0</v>
      </c>
      <c r="K177" s="46">
        <f t="shared" si="36"/>
        <v>0</v>
      </c>
      <c r="L177" s="46">
        <f t="shared" si="36"/>
        <v>0</v>
      </c>
      <c r="M177" s="46">
        <f t="shared" si="36"/>
        <v>0</v>
      </c>
      <c r="N177" s="46">
        <f t="shared" si="36"/>
        <v>0</v>
      </c>
      <c r="O177" s="46">
        <f t="shared" si="36"/>
        <v>0</v>
      </c>
      <c r="P177" s="46">
        <f t="shared" si="36"/>
        <v>0</v>
      </c>
      <c r="Q177" s="46">
        <f t="shared" si="36"/>
        <v>0</v>
      </c>
      <c r="R177" s="46">
        <f t="shared" si="36"/>
        <v>0</v>
      </c>
      <c r="S177" s="46">
        <f t="shared" si="36"/>
        <v>0</v>
      </c>
      <c r="T177" s="46">
        <f t="shared" si="36"/>
        <v>0</v>
      </c>
      <c r="U177" s="46">
        <f t="shared" si="36"/>
        <v>0</v>
      </c>
      <c r="V177" s="46">
        <f t="shared" si="36"/>
        <v>0</v>
      </c>
      <c r="W177" s="46">
        <f t="shared" si="36"/>
        <v>0</v>
      </c>
      <c r="X177" s="46">
        <f t="shared" si="36"/>
        <v>38</v>
      </c>
      <c r="Y177" s="46">
        <f t="shared" si="36"/>
        <v>0</v>
      </c>
      <c r="Z177" s="46">
        <f t="shared" si="36"/>
        <v>0</v>
      </c>
      <c r="AA177" s="46">
        <f t="shared" si="36"/>
        <v>18</v>
      </c>
      <c r="AB177" s="46">
        <f t="shared" si="36"/>
        <v>13</v>
      </c>
      <c r="AC177" s="46">
        <f t="shared" si="36"/>
        <v>22</v>
      </c>
      <c r="AD177" s="46">
        <f t="shared" si="36"/>
        <v>5</v>
      </c>
      <c r="AE177" s="46">
        <f t="shared" si="36"/>
        <v>7</v>
      </c>
      <c r="AF177" s="46">
        <f t="shared" si="36"/>
        <v>0</v>
      </c>
      <c r="AG177" s="46">
        <f t="shared" si="36"/>
        <v>0</v>
      </c>
      <c r="AH177" s="46">
        <f t="shared" si="36"/>
        <v>14</v>
      </c>
      <c r="AI177" s="46">
        <f t="shared" si="36"/>
        <v>20</v>
      </c>
      <c r="AJ177" s="46">
        <f t="shared" si="36"/>
        <v>0</v>
      </c>
      <c r="AK177" s="46">
        <f t="shared" si="37"/>
        <v>0</v>
      </c>
      <c r="AL177" s="46">
        <f t="shared" si="38"/>
        <v>137</v>
      </c>
      <c r="AM177" s="46">
        <f t="shared" si="39"/>
        <v>137</v>
      </c>
      <c r="AN177" s="46">
        <f>AM177+'APRIL 2020'!AM177+'MEI 2020'!AM177</f>
        <v>904</v>
      </c>
    </row>
    <row r="178" spans="2:40">
      <c r="B178" s="83" t="s">
        <v>77</v>
      </c>
      <c r="C178" s="83"/>
      <c r="D178" s="84" t="s">
        <v>70</v>
      </c>
      <c r="E178" s="46"/>
      <c r="F178" s="46">
        <f t="shared" si="36"/>
        <v>0</v>
      </c>
      <c r="G178" s="46">
        <f t="shared" si="36"/>
        <v>11</v>
      </c>
      <c r="H178" s="46">
        <f t="shared" si="36"/>
        <v>19</v>
      </c>
      <c r="I178" s="46">
        <f t="shared" si="36"/>
        <v>19</v>
      </c>
      <c r="J178" s="46">
        <f t="shared" si="36"/>
        <v>15</v>
      </c>
      <c r="K178" s="46">
        <f t="shared" si="36"/>
        <v>3</v>
      </c>
      <c r="L178" s="46">
        <f t="shared" si="36"/>
        <v>0</v>
      </c>
      <c r="M178" s="46">
        <f t="shared" si="36"/>
        <v>17</v>
      </c>
      <c r="N178" s="46">
        <f t="shared" si="36"/>
        <v>16</v>
      </c>
      <c r="O178" s="46">
        <f t="shared" si="36"/>
        <v>17</v>
      </c>
      <c r="P178" s="46">
        <f t="shared" si="36"/>
        <v>16</v>
      </c>
      <c r="Q178" s="46">
        <f t="shared" si="36"/>
        <v>0</v>
      </c>
      <c r="R178" s="46">
        <f t="shared" si="36"/>
        <v>0</v>
      </c>
      <c r="S178" s="46">
        <f t="shared" si="36"/>
        <v>0</v>
      </c>
      <c r="T178" s="46">
        <f t="shared" si="36"/>
        <v>30</v>
      </c>
      <c r="U178" s="46">
        <f t="shared" si="36"/>
        <v>8</v>
      </c>
      <c r="V178" s="46">
        <f t="shared" si="36"/>
        <v>0</v>
      </c>
      <c r="W178" s="46">
        <f t="shared" si="36"/>
        <v>0</v>
      </c>
      <c r="X178" s="46">
        <f t="shared" si="36"/>
        <v>0</v>
      </c>
      <c r="Y178" s="46">
        <f t="shared" si="36"/>
        <v>0</v>
      </c>
      <c r="Z178" s="46">
        <f t="shared" si="36"/>
        <v>0</v>
      </c>
      <c r="AA178" s="46">
        <f t="shared" si="36"/>
        <v>0</v>
      </c>
      <c r="AB178" s="46">
        <f t="shared" si="36"/>
        <v>0</v>
      </c>
      <c r="AC178" s="46">
        <f t="shared" si="36"/>
        <v>0</v>
      </c>
      <c r="AD178" s="46">
        <f t="shared" si="36"/>
        <v>0</v>
      </c>
      <c r="AE178" s="46">
        <f t="shared" si="36"/>
        <v>0</v>
      </c>
      <c r="AF178" s="46">
        <f t="shared" si="36"/>
        <v>0</v>
      </c>
      <c r="AG178" s="46">
        <f t="shared" si="36"/>
        <v>0</v>
      </c>
      <c r="AH178" s="46">
        <f t="shared" si="36"/>
        <v>0</v>
      </c>
      <c r="AI178" s="46">
        <f t="shared" si="36"/>
        <v>0</v>
      </c>
      <c r="AJ178" s="46">
        <f t="shared" si="36"/>
        <v>0</v>
      </c>
      <c r="AK178" s="46">
        <f t="shared" si="37"/>
        <v>163</v>
      </c>
      <c r="AL178" s="46">
        <f t="shared" si="38"/>
        <v>8</v>
      </c>
      <c r="AM178" s="46">
        <f t="shared" si="39"/>
        <v>171</v>
      </c>
      <c r="AN178" s="46">
        <f>AM178+'APRIL 2020'!AM178+'MEI 2020'!AM178</f>
        <v>1115</v>
      </c>
    </row>
    <row r="179" spans="2:40">
      <c r="B179" s="83" t="s">
        <v>78</v>
      </c>
      <c r="C179" s="83"/>
      <c r="D179" s="84" t="s">
        <v>70</v>
      </c>
      <c r="E179" s="46"/>
      <c r="F179" s="46">
        <f t="shared" si="36"/>
        <v>0</v>
      </c>
      <c r="G179" s="46">
        <f t="shared" si="36"/>
        <v>18</v>
      </c>
      <c r="H179" s="46">
        <f t="shared" si="36"/>
        <v>19</v>
      </c>
      <c r="I179" s="46">
        <f t="shared" si="36"/>
        <v>16</v>
      </c>
      <c r="J179" s="46">
        <f t="shared" si="36"/>
        <v>12</v>
      </c>
      <c r="K179" s="46">
        <f t="shared" si="36"/>
        <v>7</v>
      </c>
      <c r="L179" s="46">
        <f t="shared" si="36"/>
        <v>0</v>
      </c>
      <c r="M179" s="46">
        <f t="shared" ref="M179:AJ184" si="40">M158-L158</f>
        <v>20</v>
      </c>
      <c r="N179" s="46">
        <f t="shared" si="40"/>
        <v>16</v>
      </c>
      <c r="O179" s="46">
        <f t="shared" si="40"/>
        <v>17</v>
      </c>
      <c r="P179" s="46">
        <f t="shared" si="40"/>
        <v>17</v>
      </c>
      <c r="Q179" s="46">
        <f t="shared" si="40"/>
        <v>0</v>
      </c>
      <c r="R179" s="46">
        <f t="shared" si="40"/>
        <v>0</v>
      </c>
      <c r="S179" s="46">
        <f t="shared" si="40"/>
        <v>0</v>
      </c>
      <c r="T179" s="46">
        <f t="shared" si="40"/>
        <v>29</v>
      </c>
      <c r="U179" s="46">
        <f t="shared" si="40"/>
        <v>8</v>
      </c>
      <c r="V179" s="46">
        <f t="shared" si="40"/>
        <v>0</v>
      </c>
      <c r="W179" s="46">
        <f t="shared" si="40"/>
        <v>0</v>
      </c>
      <c r="X179" s="46">
        <f t="shared" si="40"/>
        <v>0</v>
      </c>
      <c r="Y179" s="46">
        <f t="shared" si="40"/>
        <v>0</v>
      </c>
      <c r="Z179" s="46">
        <f t="shared" si="40"/>
        <v>0</v>
      </c>
      <c r="AA179" s="46">
        <f t="shared" si="40"/>
        <v>0</v>
      </c>
      <c r="AB179" s="46">
        <f t="shared" si="40"/>
        <v>0</v>
      </c>
      <c r="AC179" s="46">
        <f t="shared" si="40"/>
        <v>0</v>
      </c>
      <c r="AD179" s="46">
        <f t="shared" si="40"/>
        <v>0</v>
      </c>
      <c r="AE179" s="46">
        <f t="shared" si="40"/>
        <v>0</v>
      </c>
      <c r="AF179" s="46">
        <f t="shared" si="40"/>
        <v>0</v>
      </c>
      <c r="AG179" s="46">
        <f t="shared" si="40"/>
        <v>0</v>
      </c>
      <c r="AH179" s="46">
        <f t="shared" si="40"/>
        <v>0</v>
      </c>
      <c r="AI179" s="46">
        <f t="shared" si="40"/>
        <v>0</v>
      </c>
      <c r="AJ179" s="46">
        <f t="shared" si="40"/>
        <v>0</v>
      </c>
      <c r="AK179" s="46">
        <f t="shared" si="37"/>
        <v>171</v>
      </c>
      <c r="AL179" s="46">
        <f t="shared" si="38"/>
        <v>8</v>
      </c>
      <c r="AM179" s="46">
        <f t="shared" si="39"/>
        <v>179</v>
      </c>
      <c r="AN179" s="46">
        <f>AM179+'APRIL 2020'!AM179+'MEI 2020'!AM179</f>
        <v>1474</v>
      </c>
    </row>
    <row r="180" spans="2:40">
      <c r="B180" s="83" t="s">
        <v>79</v>
      </c>
      <c r="C180" s="83"/>
      <c r="D180" s="84" t="s">
        <v>70</v>
      </c>
      <c r="E180" s="46"/>
      <c r="F180" s="46">
        <f t="shared" ref="F180:U184" si="41">F159-E159</f>
        <v>0</v>
      </c>
      <c r="G180" s="46">
        <f t="shared" si="41"/>
        <v>22.319999999999709</v>
      </c>
      <c r="H180" s="46">
        <f t="shared" si="41"/>
        <v>24.809999999997672</v>
      </c>
      <c r="I180" s="46">
        <f t="shared" si="41"/>
        <v>23.790000000000873</v>
      </c>
      <c r="J180" s="46">
        <f t="shared" si="41"/>
        <v>23.350000000002183</v>
      </c>
      <c r="K180" s="46">
        <f t="shared" si="41"/>
        <v>10.090000000000146</v>
      </c>
      <c r="L180" s="46">
        <f t="shared" si="41"/>
        <v>0</v>
      </c>
      <c r="M180" s="46">
        <f t="shared" si="41"/>
        <v>22.889999999999418</v>
      </c>
      <c r="N180" s="46">
        <f t="shared" si="41"/>
        <v>23.819999999999709</v>
      </c>
      <c r="O180" s="46">
        <f t="shared" si="41"/>
        <v>24.819999999999709</v>
      </c>
      <c r="P180" s="46">
        <f t="shared" si="41"/>
        <v>793.0099999999984</v>
      </c>
      <c r="Q180" s="46">
        <f t="shared" si="41"/>
        <v>-749.65999999999985</v>
      </c>
      <c r="R180" s="46">
        <f t="shared" si="41"/>
        <v>0</v>
      </c>
      <c r="S180" s="46">
        <f t="shared" si="41"/>
        <v>0</v>
      </c>
      <c r="T180" s="46">
        <f t="shared" si="41"/>
        <v>23.139999999999418</v>
      </c>
      <c r="U180" s="46">
        <f t="shared" si="41"/>
        <v>23.520000000000437</v>
      </c>
      <c r="V180" s="46">
        <f t="shared" si="40"/>
        <v>23.55000000000291</v>
      </c>
      <c r="W180" s="46">
        <f t="shared" si="40"/>
        <v>25.319999999999709</v>
      </c>
      <c r="X180" s="46">
        <f t="shared" si="40"/>
        <v>3.3599999999969441</v>
      </c>
      <c r="Y180" s="46">
        <f t="shared" si="40"/>
        <v>0</v>
      </c>
      <c r="Z180" s="46">
        <f t="shared" si="40"/>
        <v>0</v>
      </c>
      <c r="AA180" s="46">
        <f t="shared" si="40"/>
        <v>22.31000000000131</v>
      </c>
      <c r="AB180" s="46">
        <f t="shared" si="40"/>
        <v>24.670000000001892</v>
      </c>
      <c r="AC180" s="46">
        <f t="shared" si="40"/>
        <v>23.93999999999869</v>
      </c>
      <c r="AD180" s="46">
        <f t="shared" si="40"/>
        <v>23.970000000001164</v>
      </c>
      <c r="AE180" s="46">
        <f t="shared" si="40"/>
        <v>14.389999999999418</v>
      </c>
      <c r="AF180" s="46">
        <f t="shared" si="40"/>
        <v>0</v>
      </c>
      <c r="AG180" s="46">
        <f t="shared" si="40"/>
        <v>0</v>
      </c>
      <c r="AH180" s="46">
        <f t="shared" si="40"/>
        <v>22.669999999998254</v>
      </c>
      <c r="AI180" s="46">
        <f t="shared" si="40"/>
        <v>24.040000000000873</v>
      </c>
      <c r="AJ180" s="46">
        <f t="shared" si="40"/>
        <v>0</v>
      </c>
      <c r="AK180" s="46">
        <f t="shared" si="37"/>
        <v>242.37999999999738</v>
      </c>
      <c r="AL180" s="46">
        <f t="shared" si="38"/>
        <v>231.7400000000016</v>
      </c>
      <c r="AM180" s="46">
        <f t="shared" si="39"/>
        <v>474.11999999999898</v>
      </c>
      <c r="AN180" s="46">
        <f>AM180+'APRIL 2020'!AM180+'MEI 2020'!AM180</f>
        <v>1077.1100000000006</v>
      </c>
    </row>
    <row r="181" spans="2:40">
      <c r="B181" s="83" t="s">
        <v>80</v>
      </c>
      <c r="C181" s="83"/>
      <c r="D181" s="84" t="s">
        <v>70</v>
      </c>
      <c r="E181" s="46"/>
      <c r="F181" s="46">
        <f t="shared" si="41"/>
        <v>0</v>
      </c>
      <c r="G181" s="46">
        <f t="shared" si="41"/>
        <v>0</v>
      </c>
      <c r="H181" s="46">
        <f t="shared" si="41"/>
        <v>0</v>
      </c>
      <c r="I181" s="46">
        <f t="shared" si="41"/>
        <v>0</v>
      </c>
      <c r="J181" s="46">
        <f t="shared" si="41"/>
        <v>0</v>
      </c>
      <c r="K181" s="46">
        <f t="shared" si="41"/>
        <v>0</v>
      </c>
      <c r="L181" s="46">
        <f t="shared" si="41"/>
        <v>0</v>
      </c>
      <c r="M181" s="46">
        <f t="shared" si="41"/>
        <v>0</v>
      </c>
      <c r="N181" s="46">
        <f t="shared" si="41"/>
        <v>0</v>
      </c>
      <c r="O181" s="46">
        <f t="shared" si="41"/>
        <v>0</v>
      </c>
      <c r="P181" s="46">
        <f t="shared" si="41"/>
        <v>0</v>
      </c>
      <c r="Q181" s="46">
        <f t="shared" si="41"/>
        <v>0</v>
      </c>
      <c r="R181" s="46">
        <f t="shared" si="41"/>
        <v>0</v>
      </c>
      <c r="S181" s="46">
        <f t="shared" si="41"/>
        <v>0</v>
      </c>
      <c r="T181" s="46">
        <f t="shared" si="41"/>
        <v>0</v>
      </c>
      <c r="U181" s="46">
        <f t="shared" si="41"/>
        <v>0</v>
      </c>
      <c r="V181" s="46">
        <f t="shared" si="40"/>
        <v>0</v>
      </c>
      <c r="W181" s="46">
        <f t="shared" si="40"/>
        <v>0</v>
      </c>
      <c r="X181" s="46">
        <f t="shared" si="40"/>
        <v>0</v>
      </c>
      <c r="Y181" s="46">
        <f t="shared" si="40"/>
        <v>0</v>
      </c>
      <c r="Z181" s="46">
        <f t="shared" si="40"/>
        <v>0</v>
      </c>
      <c r="AA181" s="46">
        <f t="shared" si="40"/>
        <v>0</v>
      </c>
      <c r="AB181" s="46">
        <f t="shared" si="40"/>
        <v>0</v>
      </c>
      <c r="AC181" s="46">
        <f t="shared" si="40"/>
        <v>0</v>
      </c>
      <c r="AD181" s="46">
        <f t="shared" si="40"/>
        <v>0</v>
      </c>
      <c r="AE181" s="46">
        <f t="shared" si="40"/>
        <v>0</v>
      </c>
      <c r="AF181" s="46">
        <f t="shared" si="40"/>
        <v>0</v>
      </c>
      <c r="AG181" s="46">
        <f t="shared" si="40"/>
        <v>0</v>
      </c>
      <c r="AH181" s="46">
        <f t="shared" si="40"/>
        <v>0</v>
      </c>
      <c r="AI181" s="46">
        <f t="shared" si="40"/>
        <v>0</v>
      </c>
      <c r="AJ181" s="46">
        <f t="shared" si="40"/>
        <v>0</v>
      </c>
      <c r="AK181" s="46">
        <f t="shared" si="37"/>
        <v>0</v>
      </c>
      <c r="AL181" s="46">
        <f t="shared" si="38"/>
        <v>0</v>
      </c>
      <c r="AM181" s="46">
        <f t="shared" si="39"/>
        <v>0</v>
      </c>
      <c r="AN181" s="46">
        <f>AM181+'APRIL 2020'!AM181+'MEI 2020'!AM181</f>
        <v>478.75</v>
      </c>
    </row>
    <row r="182" spans="2:40">
      <c r="B182" s="83" t="s">
        <v>81</v>
      </c>
      <c r="C182" s="83"/>
      <c r="D182" s="84" t="s">
        <v>70</v>
      </c>
      <c r="E182" s="46"/>
      <c r="F182" s="46">
        <f t="shared" si="41"/>
        <v>0</v>
      </c>
      <c r="G182" s="46">
        <f t="shared" si="41"/>
        <v>0</v>
      </c>
      <c r="H182" s="46">
        <f t="shared" si="41"/>
        <v>0</v>
      </c>
      <c r="I182" s="46">
        <f t="shared" si="41"/>
        <v>0</v>
      </c>
      <c r="J182" s="46">
        <f t="shared" si="41"/>
        <v>0</v>
      </c>
      <c r="K182" s="46">
        <f t="shared" si="41"/>
        <v>0</v>
      </c>
      <c r="L182" s="46">
        <f t="shared" si="41"/>
        <v>0</v>
      </c>
      <c r="M182" s="46">
        <f t="shared" si="41"/>
        <v>0</v>
      </c>
      <c r="N182" s="46">
        <f t="shared" si="41"/>
        <v>0</v>
      </c>
      <c r="O182" s="46">
        <f t="shared" si="41"/>
        <v>0</v>
      </c>
      <c r="P182" s="46">
        <f t="shared" si="41"/>
        <v>0</v>
      </c>
      <c r="Q182" s="46">
        <f t="shared" si="41"/>
        <v>0</v>
      </c>
      <c r="R182" s="46">
        <f t="shared" si="41"/>
        <v>0</v>
      </c>
      <c r="S182" s="46">
        <f t="shared" si="41"/>
        <v>0</v>
      </c>
      <c r="T182" s="46">
        <f t="shared" si="41"/>
        <v>0</v>
      </c>
      <c r="U182" s="46">
        <f t="shared" si="41"/>
        <v>0</v>
      </c>
      <c r="V182" s="46">
        <f t="shared" si="40"/>
        <v>0</v>
      </c>
      <c r="W182" s="46">
        <f t="shared" si="40"/>
        <v>0</v>
      </c>
      <c r="X182" s="46">
        <f t="shared" si="40"/>
        <v>0</v>
      </c>
      <c r="Y182" s="46">
        <f t="shared" si="40"/>
        <v>0</v>
      </c>
      <c r="Z182" s="46">
        <f t="shared" si="40"/>
        <v>0</v>
      </c>
      <c r="AA182" s="46">
        <f t="shared" si="40"/>
        <v>0</v>
      </c>
      <c r="AB182" s="46">
        <f t="shared" si="40"/>
        <v>0</v>
      </c>
      <c r="AC182" s="46">
        <f t="shared" si="40"/>
        <v>0</v>
      </c>
      <c r="AD182" s="46">
        <f t="shared" si="40"/>
        <v>0</v>
      </c>
      <c r="AE182" s="46">
        <f t="shared" si="40"/>
        <v>0</v>
      </c>
      <c r="AF182" s="46">
        <f t="shared" si="40"/>
        <v>0</v>
      </c>
      <c r="AG182" s="46">
        <f t="shared" si="40"/>
        <v>0</v>
      </c>
      <c r="AH182" s="46">
        <f t="shared" si="40"/>
        <v>0</v>
      </c>
      <c r="AI182" s="46">
        <f t="shared" si="40"/>
        <v>0</v>
      </c>
      <c r="AJ182" s="46">
        <f t="shared" si="40"/>
        <v>0</v>
      </c>
      <c r="AK182" s="46">
        <f t="shared" si="37"/>
        <v>0</v>
      </c>
      <c r="AL182" s="46">
        <f t="shared" si="38"/>
        <v>0</v>
      </c>
      <c r="AM182" s="46">
        <f t="shared" si="39"/>
        <v>0</v>
      </c>
      <c r="AN182" s="46">
        <f>AM182+'APRIL 2020'!AM182+'MEI 2020'!AM182</f>
        <v>0</v>
      </c>
    </row>
    <row r="183" spans="2:40">
      <c r="B183" s="83" t="s">
        <v>82</v>
      </c>
      <c r="C183" s="83"/>
      <c r="D183" s="84" t="s">
        <v>70</v>
      </c>
      <c r="E183" s="46"/>
      <c r="F183" s="46">
        <f t="shared" si="41"/>
        <v>0</v>
      </c>
      <c r="G183" s="46">
        <f t="shared" si="41"/>
        <v>23.56000000000131</v>
      </c>
      <c r="H183" s="46">
        <f t="shared" si="41"/>
        <v>24.419999999998254</v>
      </c>
      <c r="I183" s="46">
        <f t="shared" si="41"/>
        <v>23.740000000001601</v>
      </c>
      <c r="J183" s="46">
        <f t="shared" si="41"/>
        <v>23.799999999999272</v>
      </c>
      <c r="K183" s="46">
        <f t="shared" si="41"/>
        <v>3.1499999999978172</v>
      </c>
      <c r="L183" s="46">
        <f t="shared" si="41"/>
        <v>0</v>
      </c>
      <c r="M183" s="46">
        <f t="shared" si="41"/>
        <v>22.940000000002328</v>
      </c>
      <c r="N183" s="46">
        <f t="shared" si="41"/>
        <v>23.419999999998254</v>
      </c>
      <c r="O183" s="46">
        <f t="shared" si="41"/>
        <v>24.819999999999709</v>
      </c>
      <c r="P183" s="46">
        <f t="shared" si="41"/>
        <v>22.920000000001892</v>
      </c>
      <c r="Q183" s="46">
        <f t="shared" si="41"/>
        <v>20.790000000000873</v>
      </c>
      <c r="R183" s="46">
        <f t="shared" si="41"/>
        <v>0</v>
      </c>
      <c r="S183" s="46">
        <f t="shared" si="41"/>
        <v>0</v>
      </c>
      <c r="T183" s="46">
        <f t="shared" si="41"/>
        <v>23.139999999999418</v>
      </c>
      <c r="U183" s="46">
        <f t="shared" si="41"/>
        <v>23.090000000000146</v>
      </c>
      <c r="V183" s="46">
        <f t="shared" si="40"/>
        <v>23.590000000000146</v>
      </c>
      <c r="W183" s="46">
        <f t="shared" si="40"/>
        <v>25.349999999998545</v>
      </c>
      <c r="X183" s="46">
        <f t="shared" si="40"/>
        <v>15.169999999998254</v>
      </c>
      <c r="Y183" s="46">
        <f t="shared" si="40"/>
        <v>0</v>
      </c>
      <c r="Z183" s="46">
        <f t="shared" si="40"/>
        <v>0</v>
      </c>
      <c r="AA183" s="46">
        <f t="shared" si="40"/>
        <v>23</v>
      </c>
      <c r="AB183" s="46">
        <f t="shared" si="40"/>
        <v>24.660000000003492</v>
      </c>
      <c r="AC183" s="46">
        <f t="shared" si="40"/>
        <v>23.929999999996653</v>
      </c>
      <c r="AD183" s="46">
        <f t="shared" si="40"/>
        <v>23.990000000001601</v>
      </c>
      <c r="AE183" s="46">
        <f t="shared" si="40"/>
        <v>20.240000000001601</v>
      </c>
      <c r="AF183" s="46">
        <f t="shared" si="40"/>
        <v>0</v>
      </c>
      <c r="AG183" s="46">
        <f t="shared" si="40"/>
        <v>0</v>
      </c>
      <c r="AH183" s="46">
        <f t="shared" si="40"/>
        <v>22.959999999999127</v>
      </c>
      <c r="AI183" s="46">
        <f t="shared" si="40"/>
        <v>24.029999999998836</v>
      </c>
      <c r="AJ183" s="46">
        <f t="shared" si="40"/>
        <v>0</v>
      </c>
      <c r="AK183" s="46">
        <f t="shared" si="37"/>
        <v>236.70000000000073</v>
      </c>
      <c r="AL183" s="46">
        <f t="shared" si="38"/>
        <v>250.0099999999984</v>
      </c>
      <c r="AM183" s="46">
        <f t="shared" si="39"/>
        <v>486.70999999999913</v>
      </c>
      <c r="AN183" s="46">
        <f>AM183+'APRIL 2020'!AM183+'MEI 2020'!AM183</f>
        <v>757.7599999999984</v>
      </c>
    </row>
    <row r="184" spans="2:40">
      <c r="B184" s="83" t="s">
        <v>83</v>
      </c>
      <c r="C184" s="83"/>
      <c r="D184" s="84" t="s">
        <v>70</v>
      </c>
      <c r="E184" s="46"/>
      <c r="F184" s="46">
        <f t="shared" si="41"/>
        <v>0</v>
      </c>
      <c r="G184" s="46">
        <f t="shared" si="41"/>
        <v>0</v>
      </c>
      <c r="H184" s="46">
        <f t="shared" si="41"/>
        <v>0</v>
      </c>
      <c r="I184" s="46">
        <f t="shared" si="41"/>
        <v>0</v>
      </c>
      <c r="J184" s="46">
        <f t="shared" si="41"/>
        <v>0</v>
      </c>
      <c r="K184" s="46">
        <f t="shared" si="41"/>
        <v>0</v>
      </c>
      <c r="L184" s="46">
        <f t="shared" si="41"/>
        <v>0</v>
      </c>
      <c r="M184" s="46">
        <f t="shared" si="41"/>
        <v>0</v>
      </c>
      <c r="N184" s="46">
        <f t="shared" si="41"/>
        <v>0</v>
      </c>
      <c r="O184" s="46">
        <f t="shared" si="41"/>
        <v>0</v>
      </c>
      <c r="P184" s="46">
        <f t="shared" si="41"/>
        <v>0</v>
      </c>
      <c r="Q184" s="46">
        <f t="shared" si="41"/>
        <v>0</v>
      </c>
      <c r="R184" s="46">
        <f t="shared" si="41"/>
        <v>0</v>
      </c>
      <c r="S184" s="46">
        <f t="shared" si="41"/>
        <v>0</v>
      </c>
      <c r="T184" s="46">
        <f t="shared" si="41"/>
        <v>0</v>
      </c>
      <c r="U184" s="46">
        <f t="shared" si="41"/>
        <v>0</v>
      </c>
      <c r="V184" s="46">
        <f t="shared" si="40"/>
        <v>0</v>
      </c>
      <c r="W184" s="46">
        <f t="shared" si="40"/>
        <v>0</v>
      </c>
      <c r="X184" s="46">
        <f t="shared" si="40"/>
        <v>0</v>
      </c>
      <c r="Y184" s="46">
        <f t="shared" si="40"/>
        <v>0</v>
      </c>
      <c r="Z184" s="46">
        <f t="shared" si="40"/>
        <v>0</v>
      </c>
      <c r="AA184" s="46">
        <f t="shared" si="40"/>
        <v>0</v>
      </c>
      <c r="AB184" s="46">
        <f t="shared" si="40"/>
        <v>0</v>
      </c>
      <c r="AC184" s="46">
        <f t="shared" si="40"/>
        <v>0</v>
      </c>
      <c r="AD184" s="46">
        <f t="shared" si="40"/>
        <v>0</v>
      </c>
      <c r="AE184" s="46">
        <f t="shared" si="40"/>
        <v>0</v>
      </c>
      <c r="AF184" s="46">
        <f t="shared" si="40"/>
        <v>0</v>
      </c>
      <c r="AG184" s="46">
        <f t="shared" si="40"/>
        <v>0</v>
      </c>
      <c r="AH184" s="46">
        <f t="shared" si="40"/>
        <v>0</v>
      </c>
      <c r="AI184" s="46">
        <f t="shared" si="40"/>
        <v>0</v>
      </c>
      <c r="AJ184" s="46">
        <f t="shared" si="40"/>
        <v>0</v>
      </c>
      <c r="AK184" s="46">
        <f t="shared" si="37"/>
        <v>0</v>
      </c>
      <c r="AL184" s="46">
        <f t="shared" si="38"/>
        <v>0</v>
      </c>
      <c r="AM184" s="46">
        <f t="shared" si="39"/>
        <v>0</v>
      </c>
      <c r="AN184" s="46">
        <f>AM184+'APRIL 2020'!AM184+'MEI 2020'!AM184</f>
        <v>484.88000000000102</v>
      </c>
    </row>
    <row r="185" spans="2:40">
      <c r="B185" s="83" t="s">
        <v>104</v>
      </c>
      <c r="C185" s="83"/>
      <c r="D185" s="84"/>
      <c r="E185" s="46"/>
      <c r="F185" s="46">
        <f t="shared" ref="F185:F187" si="42">F164-E164</f>
        <v>0</v>
      </c>
      <c r="G185" s="46">
        <f t="shared" ref="G185:G187" si="43">G164-F164</f>
        <v>0</v>
      </c>
      <c r="H185" s="46">
        <f t="shared" ref="H185:H187" si="44">H164-G164</f>
        <v>0</v>
      </c>
      <c r="I185" s="46">
        <f t="shared" ref="I185:I187" si="45">I164-H164</f>
        <v>0</v>
      </c>
      <c r="J185" s="46">
        <f t="shared" ref="J185:J187" si="46">J164-I164</f>
        <v>0</v>
      </c>
      <c r="K185" s="46">
        <f t="shared" ref="K185:K187" si="47">K164-J164</f>
        <v>0</v>
      </c>
      <c r="L185" s="46">
        <f t="shared" ref="L185:L187" si="48">L164-K164</f>
        <v>0</v>
      </c>
      <c r="M185" s="46">
        <f t="shared" ref="M185:M187" si="49">M164-L164</f>
        <v>0</v>
      </c>
      <c r="N185" s="46">
        <f t="shared" ref="N185:N187" si="50">N164-M164</f>
        <v>0</v>
      </c>
      <c r="O185" s="46">
        <f t="shared" ref="O185:O187" si="51">O164-N164</f>
        <v>0</v>
      </c>
      <c r="P185" s="46">
        <f t="shared" ref="P185:P187" si="52">P164-O164</f>
        <v>0</v>
      </c>
      <c r="Q185" s="46">
        <f t="shared" ref="Q185:Q187" si="53">Q164-P164</f>
        <v>0</v>
      </c>
      <c r="R185" s="46">
        <f t="shared" ref="R185:R187" si="54">R164-Q164</f>
        <v>0</v>
      </c>
      <c r="S185" s="46">
        <f t="shared" ref="S185:S187" si="55">S164-R164</f>
        <v>0</v>
      </c>
      <c r="T185" s="46">
        <f t="shared" ref="T185:T187" si="56">T164-S164</f>
        <v>0</v>
      </c>
      <c r="U185" s="46">
        <f t="shared" ref="U185:U187" si="57">U164-T164</f>
        <v>0</v>
      </c>
      <c r="V185" s="46">
        <f t="shared" ref="V185:V187" si="58">V164-U164</f>
        <v>0</v>
      </c>
      <c r="W185" s="46">
        <f t="shared" ref="W185:W187" si="59">W164-V164</f>
        <v>0</v>
      </c>
      <c r="X185" s="46">
        <f t="shared" ref="X185:X187" si="60">X164-W164</f>
        <v>0</v>
      </c>
      <c r="Y185" s="46">
        <f t="shared" ref="Y185:Y187" si="61">Y164-X164</f>
        <v>0</v>
      </c>
      <c r="Z185" s="46">
        <f t="shared" ref="Z185:Z187" si="62">Z164-Y164</f>
        <v>0</v>
      </c>
      <c r="AA185" s="46">
        <f t="shared" ref="AA185:AA187" si="63">AA164-Z164</f>
        <v>0</v>
      </c>
      <c r="AB185" s="46">
        <f t="shared" ref="AB185:AB187" si="64">AB164-AA164</f>
        <v>0</v>
      </c>
      <c r="AC185" s="46">
        <f t="shared" ref="AC185:AC187" si="65">AC164-AB164</f>
        <v>0</v>
      </c>
      <c r="AD185" s="46">
        <f t="shared" ref="AD185:AD187" si="66">AD164-AC164</f>
        <v>0</v>
      </c>
      <c r="AE185" s="46">
        <f t="shared" ref="AE185:AE187" si="67">AE164-AD164</f>
        <v>0</v>
      </c>
      <c r="AF185" s="46">
        <f t="shared" ref="AF185:AF187" si="68">AF164-AE164</f>
        <v>0</v>
      </c>
      <c r="AG185" s="46">
        <f t="shared" ref="AG185:AG187" si="69">AG164-AF164</f>
        <v>0</v>
      </c>
      <c r="AH185" s="46">
        <f t="shared" ref="AH185:AH187" si="70">AH164-AG164</f>
        <v>0</v>
      </c>
      <c r="AI185" s="46">
        <f t="shared" ref="AI185:AI187" si="71">AI164-AH164</f>
        <v>0</v>
      </c>
      <c r="AJ185" s="46">
        <f t="shared" ref="AJ185:AJ187" si="72">AJ164-AI164</f>
        <v>0</v>
      </c>
      <c r="AK185" s="46">
        <f t="shared" ref="AK185:AK187" si="73">SUM(F185:T185)</f>
        <v>0</v>
      </c>
      <c r="AL185" s="46">
        <f t="shared" ref="AL185:AL187" si="74">SUM(U185:AJ185)</f>
        <v>0</v>
      </c>
      <c r="AM185" s="46">
        <f t="shared" ref="AM185:AM187" si="75">SUM(AK185:AL185)</f>
        <v>0</v>
      </c>
      <c r="AN185" s="46">
        <f>AM185+'APRIL 2020'!AM185+'MEI 2020'!AM185</f>
        <v>0</v>
      </c>
    </row>
    <row r="186" spans="2:40">
      <c r="B186" s="83" t="s">
        <v>105</v>
      </c>
      <c r="C186" s="83"/>
      <c r="D186" s="84"/>
      <c r="E186" s="46"/>
      <c r="F186" s="46">
        <f t="shared" si="42"/>
        <v>0</v>
      </c>
      <c r="G186" s="46">
        <f t="shared" si="43"/>
        <v>0</v>
      </c>
      <c r="H186" s="46">
        <f t="shared" si="44"/>
        <v>0</v>
      </c>
      <c r="I186" s="46">
        <f t="shared" si="45"/>
        <v>0</v>
      </c>
      <c r="J186" s="46">
        <f t="shared" si="46"/>
        <v>0.18000000000000682</v>
      </c>
      <c r="K186" s="46">
        <f t="shared" si="47"/>
        <v>0</v>
      </c>
      <c r="L186" s="46">
        <f t="shared" si="48"/>
        <v>0</v>
      </c>
      <c r="M186" s="46">
        <f t="shared" si="49"/>
        <v>0</v>
      </c>
      <c r="N186" s="46">
        <f t="shared" si="50"/>
        <v>0</v>
      </c>
      <c r="O186" s="46">
        <f t="shared" si="51"/>
        <v>0</v>
      </c>
      <c r="P186" s="46">
        <f t="shared" si="52"/>
        <v>0</v>
      </c>
      <c r="Q186" s="46">
        <f t="shared" si="53"/>
        <v>0.16999999999998749</v>
      </c>
      <c r="R186" s="46">
        <f t="shared" si="54"/>
        <v>0</v>
      </c>
      <c r="S186" s="46">
        <f t="shared" si="55"/>
        <v>0</v>
      </c>
      <c r="T186" s="46">
        <f t="shared" si="56"/>
        <v>0</v>
      </c>
      <c r="U186" s="46">
        <f t="shared" si="57"/>
        <v>0</v>
      </c>
      <c r="V186" s="46">
        <f t="shared" si="58"/>
        <v>0</v>
      </c>
      <c r="W186" s="46">
        <f t="shared" si="59"/>
        <v>0</v>
      </c>
      <c r="X186" s="46">
        <f t="shared" si="60"/>
        <v>1.0000000000019327E-2</v>
      </c>
      <c r="Y186" s="46">
        <f t="shared" si="61"/>
        <v>0</v>
      </c>
      <c r="Z186" s="46">
        <f t="shared" si="62"/>
        <v>0</v>
      </c>
      <c r="AA186" s="46">
        <f t="shared" si="63"/>
        <v>0</v>
      </c>
      <c r="AB186" s="46">
        <f t="shared" si="64"/>
        <v>0</v>
      </c>
      <c r="AC186" s="46">
        <f t="shared" si="65"/>
        <v>0</v>
      </c>
      <c r="AD186" s="46">
        <f t="shared" si="66"/>
        <v>0</v>
      </c>
      <c r="AE186" s="46">
        <f t="shared" si="67"/>
        <v>9.0000000000003411E-2</v>
      </c>
      <c r="AF186" s="46">
        <f t="shared" si="68"/>
        <v>0</v>
      </c>
      <c r="AG186" s="46">
        <f t="shared" si="69"/>
        <v>0</v>
      </c>
      <c r="AH186" s="46">
        <f t="shared" si="70"/>
        <v>0</v>
      </c>
      <c r="AI186" s="46">
        <f t="shared" si="71"/>
        <v>0</v>
      </c>
      <c r="AJ186" s="46">
        <f t="shared" si="72"/>
        <v>0</v>
      </c>
      <c r="AK186" s="46">
        <f t="shared" si="73"/>
        <v>0.34999999999999432</v>
      </c>
      <c r="AL186" s="46">
        <f t="shared" si="74"/>
        <v>0.10000000000002274</v>
      </c>
      <c r="AM186" s="46">
        <f t="shared" si="75"/>
        <v>0.45000000000001705</v>
      </c>
      <c r="AN186" s="46">
        <f>AM186+'APRIL 2020'!AM186+'MEI 2020'!AM186</f>
        <v>1.1000000000000227</v>
      </c>
    </row>
    <row r="187" spans="2:40">
      <c r="B187" s="83" t="s">
        <v>106</v>
      </c>
      <c r="C187" s="83"/>
      <c r="D187" s="84"/>
      <c r="E187" s="46"/>
      <c r="F187" s="46">
        <f t="shared" si="42"/>
        <v>0</v>
      </c>
      <c r="G187" s="46">
        <f t="shared" si="43"/>
        <v>0</v>
      </c>
      <c r="H187" s="46">
        <f t="shared" si="44"/>
        <v>0</v>
      </c>
      <c r="I187" s="46">
        <f t="shared" si="45"/>
        <v>0</v>
      </c>
      <c r="J187" s="46">
        <f t="shared" si="46"/>
        <v>0.19999999999998863</v>
      </c>
      <c r="K187" s="46">
        <f t="shared" si="47"/>
        <v>0</v>
      </c>
      <c r="L187" s="46">
        <f t="shared" si="48"/>
        <v>0</v>
      </c>
      <c r="M187" s="46">
        <f t="shared" si="49"/>
        <v>0</v>
      </c>
      <c r="N187" s="46">
        <f t="shared" si="50"/>
        <v>0</v>
      </c>
      <c r="O187" s="46">
        <f t="shared" si="51"/>
        <v>0</v>
      </c>
      <c r="P187" s="46">
        <f t="shared" si="52"/>
        <v>0</v>
      </c>
      <c r="Q187" s="46">
        <f t="shared" si="53"/>
        <v>9.9999999999994316E-2</v>
      </c>
      <c r="R187" s="46">
        <f t="shared" si="54"/>
        <v>0</v>
      </c>
      <c r="S187" s="46">
        <f t="shared" si="55"/>
        <v>0</v>
      </c>
      <c r="T187" s="46">
        <f t="shared" si="56"/>
        <v>0</v>
      </c>
      <c r="U187" s="46">
        <f t="shared" si="57"/>
        <v>0</v>
      </c>
      <c r="V187" s="46">
        <f t="shared" si="58"/>
        <v>0</v>
      </c>
      <c r="W187" s="46">
        <f t="shared" si="59"/>
        <v>0</v>
      </c>
      <c r="X187" s="46">
        <f t="shared" si="60"/>
        <v>9.9999999999994316E-2</v>
      </c>
      <c r="Y187" s="46">
        <f t="shared" si="61"/>
        <v>0</v>
      </c>
      <c r="Z187" s="46">
        <f t="shared" si="62"/>
        <v>0</v>
      </c>
      <c r="AA187" s="46">
        <f t="shared" si="63"/>
        <v>0</v>
      </c>
      <c r="AB187" s="46">
        <f t="shared" si="64"/>
        <v>0</v>
      </c>
      <c r="AC187" s="46">
        <f t="shared" si="65"/>
        <v>0</v>
      </c>
      <c r="AD187" s="46">
        <f t="shared" si="66"/>
        <v>0</v>
      </c>
      <c r="AE187" s="46">
        <f t="shared" si="67"/>
        <v>0.10000000000002274</v>
      </c>
      <c r="AF187" s="46">
        <f t="shared" si="68"/>
        <v>0</v>
      </c>
      <c r="AG187" s="46">
        <f t="shared" si="69"/>
        <v>0</v>
      </c>
      <c r="AH187" s="46">
        <f t="shared" si="70"/>
        <v>0</v>
      </c>
      <c r="AI187" s="46">
        <f t="shared" si="71"/>
        <v>0</v>
      </c>
      <c r="AJ187" s="46">
        <f t="shared" si="72"/>
        <v>0</v>
      </c>
      <c r="AK187" s="46">
        <f t="shared" si="73"/>
        <v>0.29999999999998295</v>
      </c>
      <c r="AL187" s="46">
        <f t="shared" si="74"/>
        <v>0.20000000000001705</v>
      </c>
      <c r="AM187" s="46">
        <f t="shared" si="75"/>
        <v>0.5</v>
      </c>
      <c r="AN187" s="46">
        <f>AM187+'APRIL 2020'!AM187+'MEI 2020'!AM187</f>
        <v>3.980000000000004</v>
      </c>
    </row>
    <row r="188" spans="2:40" outlineLevel="2"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2:40" outlineLevel="2"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2:40" outlineLevel="2"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2:40" outlineLevel="2"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2:40" outlineLevel="2"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2:28" outlineLevel="2"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2:28" outlineLevel="2"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2:28" outlineLevel="2"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2:28" outlineLevel="2"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2:28" outlineLevel="2"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2:28" outlineLevel="2"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2:28" outlineLevel="2"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2:28" outlineLevel="2"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2:28" outlineLevel="2"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2:28" outlineLevel="2"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2:28" outlineLevel="2"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2:28" outlineLevel="2"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2:28" outlineLevel="2"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2:28" outlineLevel="2"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2:28" outlineLevel="2"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2:28" outlineLevel="2"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2:28"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2:28"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2:28"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2:28"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2:28"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2:28"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2:28"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2:28"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2:28"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2:28"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2:28"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2:28"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2:28"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2:28"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2:28"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2:28"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2:28"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2:28"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2:28"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2:28"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2:28"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2:28"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2:28"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2:28"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2:28"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2:28"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2:28"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2:28"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2:28"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2:28"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2:28"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2:28"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2:28"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2:28"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2:28"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2:28"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2:28"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2:28"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2:28"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2:28"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2:28"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2:28"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2:28"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2:28"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2:28"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2:28"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2:28"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2:28"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2:28"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2:28"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2:28"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2:28"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2:28"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2:28"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2:28"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2:28"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2:28"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2:28"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2:28"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2:28"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2:28"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2:28"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2:28"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2:28"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2:28"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2:28"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2:28"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2:28"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2:28"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2:28"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2:28"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2:28"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2:28"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2:28"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2:28"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2:28"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2:28"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2:28"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2:28"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2:28"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2:28"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2:28"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2:28"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2:28"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2:28"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2:28"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2:28"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2:28"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2:28"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2:28"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2:28"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2:28"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2:28"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2:28"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2:28"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2:28"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2:28"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2:28"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2:28"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2:28"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2:28"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2:28"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2:28"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2:28"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2:28"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2:28"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2:28"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2:28"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2:28"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2:28"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2:28"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2:28"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2:28"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2:28"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2:28"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2:28"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2:28"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2:28"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2:28"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2:28"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2:28"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2:28"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2:28"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2:28"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2:28"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2:28"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2:28"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2:28"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2:28"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2:28"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2:28"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2:28"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2:28"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2:28"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2:28"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2:28"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2:28"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2:28"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2:28"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2:28"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2:28"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2:28"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2:28"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2:28"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2:28"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2:28"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2:28"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2:28"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2:28"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2:28"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2:28"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2:28"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2:28"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2:28"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2:28"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2:28"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2:28"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2:28"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2:28"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2:28"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2:28"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2:28"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2:28"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2:28"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2:28"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2:28"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2:28"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2:28"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2:28"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2:28"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2:28"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2:28"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2:28"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2:28"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2:28"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2:28"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2:28"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2:28"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2:28"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2:28"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2:28"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2:28"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2:28"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2:28"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2:28"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2:28"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2:28"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2:28"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2:28"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2:28"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2:28"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2:28"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2:28"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2:28"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2:28"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2:28"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2:28"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2:28"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2:28"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2:28"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2:28"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2:28"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2:28"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2:28"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2:28"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2:28"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2:28"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2:28"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2:28"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2:28"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2:28"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2:28"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2:28"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2:28"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2:28"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2:28"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2:28"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2:28"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2:28"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2:28"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2:28"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2:28"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2:28"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2:28"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2:28"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2:28"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2:28"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2:28"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2:28"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2:28"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2:28"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2:28"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2:28"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2:28"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2:28"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2:28"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2:28"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2:28"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2:28"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2:28"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2:28"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2:28"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2:28"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2:28"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2:28"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2:28"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2:28"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2:28"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2:28"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2:28"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2:28"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2:28"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2:28"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2:28"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2:28"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2:28"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2:28"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2:28"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2:28"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2:28"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2:28"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2:28"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2:28"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2:28"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2:28"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2:28"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2:28"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2:28"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2:28"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2:28"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2:28"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2:28"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2:28"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2:28"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2:28"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2:28"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2:28"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2:28"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2:28"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2:28"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2:28"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2:28"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2:28"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2:28"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2:28"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2:28"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2:28"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2:28"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2:28"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2:28"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2:28"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2:28"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2:28"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2:28"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2:28"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2:28"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2:28"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2:28"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2:28"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2:28"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2:28"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2:28"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2:28"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2:28"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2:28"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2:28"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2:28"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2:28"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2:28"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2:28"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2:28"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2:28"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2:28"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2:28"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2:28"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2:28"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2:28"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2:28"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2:28"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2:28"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2:28"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2:28"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2:28"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2:28"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2:28"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2:28"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2:28"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2:28"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2:28"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2:28"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2:28"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2:28"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2:28"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2:28"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2:28"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2:28"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2:28"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2:28"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2:28"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2:28"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2:28"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2:28"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2:28"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2:28"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2:28"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2:28"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2:28"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2:28"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2:28"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2:28"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2:28"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2:28"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2:28"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2:28"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2:28"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2:28"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2:28"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2:28"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2:28"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2:28"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2:28"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2:28"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2:28"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2:28"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2:28"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2:28"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2:28"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2:28"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2:28"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2:28"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2:28"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2:28"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2:28"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2:28"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2:28"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2:28"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2:28"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2:28"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2:28"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2:28"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2:28"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2:28"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2:28"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2:28"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2:28"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2:28"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2:28"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2:28"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2:28"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2:28"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2:28"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2:28"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2:28"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2:28"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2:28"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2:28"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2:28"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2:28"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2:28"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2:28"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2:28"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2:28"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2:28"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2:28"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2:28"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2:28"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2:28"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2:28"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2:28"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2:28"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2:28"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2:28"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2:28"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2:28"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2:28"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2:28"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2:28"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2:28"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2:28"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2:28"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2:28"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2:28"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2:28"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2:28"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2:28"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2:28"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2:28"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2:28"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2:28"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2:28"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2:28"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2:28"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2:28"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2:28"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2:28"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2:28"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2:28"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2:28"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2:28"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2:28"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2:28"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2:28"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2:28"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2:28"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2:28"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2:28"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2:28"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2:28"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2:28"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2:28"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2:28"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2:28"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2:28"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</sheetData>
  <mergeCells count="109">
    <mergeCell ref="AL169:AL170"/>
    <mergeCell ref="AM169:AM170"/>
    <mergeCell ref="AN169:AN170"/>
    <mergeCell ref="AF169:AF170"/>
    <mergeCell ref="AG169:AG170"/>
    <mergeCell ref="AH169:AH170"/>
    <mergeCell ref="AI169:AI170"/>
    <mergeCell ref="AJ169:AJ170"/>
    <mergeCell ref="AK169:AK170"/>
    <mergeCell ref="Z169:Z170"/>
    <mergeCell ref="AA169:AA170"/>
    <mergeCell ref="AB169:AB170"/>
    <mergeCell ref="AC169:AC170"/>
    <mergeCell ref="AD169:AD170"/>
    <mergeCell ref="AE169:AE170"/>
    <mergeCell ref="T169:T170"/>
    <mergeCell ref="U169:U170"/>
    <mergeCell ref="V169:V170"/>
    <mergeCell ref="W169:W170"/>
    <mergeCell ref="X169:X170"/>
    <mergeCell ref="Y169:Y170"/>
    <mergeCell ref="N169:N170"/>
    <mergeCell ref="O169:O170"/>
    <mergeCell ref="P169:P170"/>
    <mergeCell ref="Q169:Q170"/>
    <mergeCell ref="R169:R170"/>
    <mergeCell ref="S169:S170"/>
    <mergeCell ref="H169:H170"/>
    <mergeCell ref="I169:I170"/>
    <mergeCell ref="J169:J170"/>
    <mergeCell ref="K169:K170"/>
    <mergeCell ref="L169:L170"/>
    <mergeCell ref="M169:M170"/>
    <mergeCell ref="B169:B170"/>
    <mergeCell ref="C169:C170"/>
    <mergeCell ref="D169:D170"/>
    <mergeCell ref="E169:E170"/>
    <mergeCell ref="F169:F170"/>
    <mergeCell ref="G169:G170"/>
    <mergeCell ref="AE148:AE149"/>
    <mergeCell ref="AF148:AF149"/>
    <mergeCell ref="AG148:AG149"/>
    <mergeCell ref="S148:S149"/>
    <mergeCell ref="T148:T149"/>
    <mergeCell ref="U148:U149"/>
    <mergeCell ref="V148:V149"/>
    <mergeCell ref="W148:W149"/>
    <mergeCell ref="X148:X149"/>
    <mergeCell ref="M148:M149"/>
    <mergeCell ref="N148:N149"/>
    <mergeCell ref="O148:O149"/>
    <mergeCell ref="P148:P149"/>
    <mergeCell ref="Q148:Q149"/>
    <mergeCell ref="R148:R149"/>
    <mergeCell ref="G148:G149"/>
    <mergeCell ref="H148:H149"/>
    <mergeCell ref="I148:I149"/>
    <mergeCell ref="AH148:AH149"/>
    <mergeCell ref="AI148:AI149"/>
    <mergeCell ref="AJ148:AJ149"/>
    <mergeCell ref="Y148:Y149"/>
    <mergeCell ref="Z148:Z149"/>
    <mergeCell ref="AA148:AA149"/>
    <mergeCell ref="AB148:AB149"/>
    <mergeCell ref="AC148:AC149"/>
    <mergeCell ref="AD148:AD149"/>
    <mergeCell ref="J148:J149"/>
    <mergeCell ref="K148:K149"/>
    <mergeCell ref="L148:L149"/>
    <mergeCell ref="AF127:AF128"/>
    <mergeCell ref="AG127:AG128"/>
    <mergeCell ref="AH127:AH128"/>
    <mergeCell ref="AI127:AI128"/>
    <mergeCell ref="AJ127:AJ128"/>
    <mergeCell ref="B148:B149"/>
    <mergeCell ref="C148:C149"/>
    <mergeCell ref="D148:D149"/>
    <mergeCell ref="E148:E149"/>
    <mergeCell ref="F148:F149"/>
    <mergeCell ref="Z127:Z128"/>
    <mergeCell ref="AA127:AA128"/>
    <mergeCell ref="AB127:AB128"/>
    <mergeCell ref="AC127:AC128"/>
    <mergeCell ref="AD127:AD128"/>
    <mergeCell ref="AE127:AE128"/>
    <mergeCell ref="T127:T128"/>
    <mergeCell ref="U127:U128"/>
    <mergeCell ref="V127:V128"/>
    <mergeCell ref="W127:W128"/>
    <mergeCell ref="X127:X128"/>
    <mergeCell ref="B127:B128"/>
    <mergeCell ref="C127:C128"/>
    <mergeCell ref="D127:D128"/>
    <mergeCell ref="E127:E128"/>
    <mergeCell ref="F127:F128"/>
    <mergeCell ref="G127:G128"/>
    <mergeCell ref="Y127:Y128"/>
    <mergeCell ref="N127:N128"/>
    <mergeCell ref="O127:O128"/>
    <mergeCell ref="P127:P128"/>
    <mergeCell ref="Q127:Q128"/>
    <mergeCell ref="R127:R128"/>
    <mergeCell ref="S127:S128"/>
    <mergeCell ref="H127:H128"/>
    <mergeCell ref="I127:I128"/>
    <mergeCell ref="J127:J128"/>
    <mergeCell ref="K127:K128"/>
    <mergeCell ref="L127:L128"/>
    <mergeCell ref="M127:M128"/>
  </mergeCells>
  <conditionalFormatting sqref="F84:AJ84">
    <cfRule type="dataBar" priority="6">
      <dataBar>
        <cfvo type="min" val="0"/>
        <cfvo type="max" val="0"/>
        <color rgb="FF638EC6"/>
      </dataBar>
    </cfRule>
  </conditionalFormatting>
  <conditionalFormatting sqref="F101:AJ104">
    <cfRule type="cellIs" dxfId="8" priority="3" operator="equal">
      <formula>3</formula>
    </cfRule>
    <cfRule type="cellIs" dxfId="7" priority="4" operator="equal">
      <formula>2</formula>
    </cfRule>
    <cfRule type="cellIs" dxfId="6" priority="5" operator="equal">
      <formula>1</formula>
    </cfRule>
  </conditionalFormatting>
  <conditionalFormatting sqref="F83:AJ83">
    <cfRule type="dataBar" priority="2">
      <dataBar>
        <cfvo type="min" val="0"/>
        <cfvo type="max" val="0"/>
        <color rgb="FF638EC6"/>
      </dataBar>
    </cfRule>
  </conditionalFormatting>
  <conditionalFormatting sqref="F75:AJ75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STEAM &amp; GAS BALANCE</vt:lpstr>
      <vt:lpstr>JANUARI 2020</vt:lpstr>
      <vt:lpstr>FEBRUARI 2020</vt:lpstr>
      <vt:lpstr>MARET 2020</vt:lpstr>
      <vt:lpstr>APRIL 2020</vt:lpstr>
      <vt:lpstr>MEI 2020</vt:lpstr>
      <vt:lpstr>JUNI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prathama.sindhu</cp:lastModifiedBy>
  <dcterms:created xsi:type="dcterms:W3CDTF">2017-09-11T00:56:29Z</dcterms:created>
  <dcterms:modified xsi:type="dcterms:W3CDTF">2020-07-13T02:23:30Z</dcterms:modified>
</cp:coreProperties>
</file>