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9" i="1"/>
  <c r="E9" i="1" s="1"/>
  <c r="C10" i="1"/>
  <c r="E10" i="1" s="1"/>
  <c r="C11" i="1"/>
  <c r="E11" i="1" s="1"/>
  <c r="C12" i="1"/>
  <c r="E12" i="1" s="1"/>
  <c r="C13" i="1"/>
  <c r="E13" i="1" s="1"/>
  <c r="C14" i="1"/>
  <c r="C15" i="1"/>
  <c r="E15" i="1" s="1"/>
  <c r="C16" i="1"/>
  <c r="C17" i="1"/>
  <c r="E17" i="1" s="1"/>
  <c r="C18" i="1"/>
  <c r="E18" i="1" s="1"/>
  <c r="C19" i="1"/>
  <c r="E19" i="1" s="1"/>
  <c r="C20" i="1"/>
  <c r="C21" i="1"/>
  <c r="E21" i="1" s="1"/>
  <c r="C22" i="1"/>
  <c r="C23" i="1"/>
  <c r="E23" i="1" s="1"/>
  <c r="C24" i="1"/>
  <c r="C25" i="1"/>
  <c r="E25" i="1" s="1"/>
  <c r="C26" i="1"/>
  <c r="C27" i="1"/>
  <c r="E27" i="1" s="1"/>
  <c r="M9" i="1"/>
  <c r="M10" i="1"/>
  <c r="M11" i="1"/>
  <c r="M12" i="1"/>
  <c r="M13" i="1"/>
  <c r="H9" i="1"/>
  <c r="H10" i="1"/>
  <c r="H11" i="1"/>
  <c r="H12" i="1"/>
  <c r="H13" i="1"/>
  <c r="E26" i="1" l="1"/>
  <c r="E24" i="1"/>
  <c r="E22" i="1"/>
  <c r="E20" i="1"/>
  <c r="E16" i="1"/>
  <c r="E14" i="1"/>
</calcChain>
</file>

<file path=xl/sharedStrings.xml><?xml version="1.0" encoding="utf-8"?>
<sst xmlns="http://schemas.openxmlformats.org/spreadsheetml/2006/main" count="36" uniqueCount="27">
  <si>
    <t>conpu working</t>
  </si>
  <si>
    <t>CODIGO</t>
  </si>
  <si>
    <t>DESCRIPCION</t>
  </si>
  <si>
    <t>SALIDAS</t>
  </si>
  <si>
    <t>ENTRADAS</t>
  </si>
  <si>
    <t>SALDO</t>
  </si>
  <si>
    <t>COMPU-SAMSUNG</t>
  </si>
  <si>
    <t>COMPU-LG 28"</t>
  </si>
  <si>
    <t>LENOVO</t>
  </si>
  <si>
    <t>HP</t>
  </si>
  <si>
    <t>ACER</t>
  </si>
  <si>
    <t>APPLE</t>
  </si>
  <si>
    <t>TOSHIBA</t>
  </si>
  <si>
    <t>DELL</t>
  </si>
  <si>
    <t>ASUS</t>
  </si>
  <si>
    <t>GATEWAY</t>
  </si>
  <si>
    <t>SONY</t>
  </si>
  <si>
    <t>MSI</t>
  </si>
  <si>
    <t>VAIO</t>
  </si>
  <si>
    <t>ALIENWARE</t>
  </si>
  <si>
    <t>COMPAq</t>
  </si>
  <si>
    <t>PANASONIC</t>
  </si>
  <si>
    <t>IBM</t>
  </si>
  <si>
    <t>LANIX</t>
  </si>
  <si>
    <t>SIMPLETECH</t>
  </si>
  <si>
    <t>FECHA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</si>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</sst>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0" xfId="0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1" xfId="0" applyNumberFormat="1" applyFont="1" applyBorder="1"/>
    <xf numFmtId="0" fontId="1" fillId="0" borderId="2" xfId="0" applyNumberFormat="1" applyFont="1" applyBorder="1"/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8:E27" totalsRowShown="0" headerRowDxfId="19" dataDxfId="20" headerRowBorderDxfId="24" tableBorderDxfId="25" totalsRowBorderDxfId="23">
  <autoFilter ref="A8:E27"/>
  <tableColumns count="5">
    <tableColumn id="1" name="CODIGO" dataDxfId="22"/>
    <tableColumn id="2" name="DESCRIPCION" dataDxfId="21"/>
    <tableColumn id="3" name="ENTRADAS" dataDxfId="10">
      <calculatedColumnFormula>SUMIF(Tabla5[[#This Row],[CODIGO]],Tabla1[[#This Row],[CODIGO]],Tabla5[[#This Row],[CANTIDAD]])</calculatedColumnFormula>
    </tableColumn>
    <tableColumn id="4" name="SALIDAS" dataDxfId="9">
      <calculatedColumnFormula>SUMIF(Tabla6[[#This Row],[CODIGO]],Tabla1[[#This Row],[CODIGO]],Tabla6[[#This Row],[CANTIDAD]])</calculatedColumnFormula>
    </tableColumn>
    <tableColumn id="5" name="SALDO" dataDxfId="8">
      <calculatedColumnFormula>Tabla1[[#This Row],[ENTRADAS]]-Tabla1[[#This Row],[SALIDAS]]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G8:J27" totalsRowShown="0" headerRowDxfId="12" headerRowBorderDxfId="17" tableBorderDxfId="18" totalsRowBorderDxfId="16">
  <autoFilter ref="G8:J27"/>
  <tableColumns count="4">
    <tableColumn id="1" name="CODIGO" dataDxfId="15"/>
    <tableColumn id="2" name="DESCRIPCION" dataDxfId="11">
      <calculatedColumnFormula>VLOOKUP(Tabla5[[#This Row],[CODIGO]],Tabla1[],2,FALSE)</calculatedColumnFormula>
    </tableColumn>
    <tableColumn id="3" name="FECHA" dataDxfId="14"/>
    <tableColumn id="4" name="CANTIDAD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L8:O27" totalsRowShown="0" headerRowDxfId="7" headerRowBorderDxfId="5" tableBorderDxfId="6" totalsRowBorderDxfId="4">
  <autoFilter ref="L8:O27"/>
  <tableColumns count="4">
    <tableColumn id="1" name="CODIGO" dataDxfId="3"/>
    <tableColumn id="2" name="DESCRIPCION" dataDxfId="2">
      <calculatedColumnFormula>VLOOKUP(Tabla6[[#This Row],[CODIGO]],Tabla1[],2,FALSE)</calculatedColumnFormula>
    </tableColumn>
    <tableColumn id="3" name="FECHA" dataDxfId="1"/>
    <tableColumn id="4" name="CANT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8"/>
  <sheetViews>
    <sheetView tabSelected="1" zoomScale="85" zoomScaleNormal="85" workbookViewId="0">
      <selection activeCell="I6" sqref="I6"/>
    </sheetView>
  </sheetViews>
  <sheetFormatPr baseColWidth="10" defaultRowHeight="15" x14ac:dyDescent="0.25"/>
  <cols>
    <col min="1" max="1" width="17.5703125" customWidth="1"/>
    <col min="2" max="2" width="19" customWidth="1"/>
    <col min="3" max="3" width="12.5703125" customWidth="1"/>
    <col min="8" max="8" width="19" customWidth="1"/>
    <col min="9" max="9" width="13.28515625" customWidth="1"/>
    <col min="10" max="10" width="15" customWidth="1"/>
    <col min="11" max="11" width="9.5703125" customWidth="1"/>
    <col min="13" max="13" width="17.28515625" customWidth="1"/>
    <col min="14" max="14" width="14" customWidth="1"/>
    <col min="15" max="15" width="14.5703125" customWidth="1"/>
  </cols>
  <sheetData>
    <row r="6" spans="1:15" x14ac:dyDescent="0.25">
      <c r="A6" s="1" t="s">
        <v>0</v>
      </c>
      <c r="G6" s="1" t="s">
        <v>4</v>
      </c>
      <c r="L6" s="1" t="s">
        <v>3</v>
      </c>
    </row>
    <row r="8" spans="1:15" x14ac:dyDescent="0.25">
      <c r="A8" s="6" t="s">
        <v>1</v>
      </c>
      <c r="B8" s="7" t="s">
        <v>2</v>
      </c>
      <c r="C8" s="7" t="s">
        <v>4</v>
      </c>
      <c r="D8" s="7" t="s">
        <v>3</v>
      </c>
      <c r="E8" s="8" t="s">
        <v>5</v>
      </c>
      <c r="G8" s="6" t="s">
        <v>1</v>
      </c>
      <c r="H8" s="7" t="s">
        <v>2</v>
      </c>
      <c r="I8" s="7" t="s">
        <v>25</v>
      </c>
      <c r="J8" s="8" t="s">
        <v>26</v>
      </c>
      <c r="L8" s="6" t="s">
        <v>1</v>
      </c>
      <c r="M8" s="7" t="s">
        <v>2</v>
      </c>
      <c r="N8" s="7" t="s">
        <v>25</v>
      </c>
      <c r="O8" s="8" t="s">
        <v>26</v>
      </c>
    </row>
    <row r="9" spans="1:15" x14ac:dyDescent="0.25">
      <c r="A9" s="4">
        <v>12</v>
      </c>
      <c r="B9" s="3" t="s">
        <v>6</v>
      </c>
      <c r="C9" s="3">
        <f>SUMIF(Tabla5[[#This Row],[CODIGO]],Tabla1[[#This Row],[CODIGO]],Tabla5[[#This Row],[CANTIDAD]])</f>
        <v>50</v>
      </c>
      <c r="D9" s="3">
        <f>SUMIF(Tabla6[[#This Row],[CODIGO]],Tabla1[[#This Row],[CODIGO]],Tabla6[[#This Row],[CANTIDAD]])</f>
        <v>20</v>
      </c>
      <c r="E9" s="5">
        <f>Tabla1[[#This Row],[ENTRADAS]]-Tabla1[[#This Row],[SALIDAS]]</f>
        <v>30</v>
      </c>
      <c r="G9" s="4">
        <v>12</v>
      </c>
      <c r="H9" s="3" t="str">
        <f>VLOOKUP(Tabla5[[#This Row],[CODIGO]],Tabla1[],2,FALSE)</f>
        <v>COMPU-SAMSUNG</v>
      </c>
      <c r="I9" s="12">
        <v>43968</v>
      </c>
      <c r="J9" s="5">
        <v>50</v>
      </c>
      <c r="L9" s="4">
        <v>12</v>
      </c>
      <c r="M9" s="3" t="str">
        <f>VLOOKUP(Tabla6[[#This Row],[CODIGO]],Tabla1[],2,FALSE)</f>
        <v>COMPU-SAMSUNG</v>
      </c>
      <c r="N9" s="12">
        <v>43971</v>
      </c>
      <c r="O9" s="5">
        <v>20</v>
      </c>
    </row>
    <row r="10" spans="1:15" x14ac:dyDescent="0.25">
      <c r="A10" s="4">
        <v>24</v>
      </c>
      <c r="B10" s="3" t="s">
        <v>7</v>
      </c>
      <c r="C10" s="3">
        <f>SUMIF(Tabla5[[#This Row],[CODIGO]],Tabla1[[#This Row],[CODIGO]],Tabla5[[#This Row],[CANTIDAD]])</f>
        <v>30</v>
      </c>
      <c r="D10" s="3">
        <f>SUMIF(Tabla6[[#This Row],[CODIGO]],Tabla1[[#This Row],[CODIGO]],Tabla6[[#This Row],[CANTIDAD]])</f>
        <v>15</v>
      </c>
      <c r="E10" s="5">
        <f>Tabla1[[#This Row],[ENTRADAS]]-Tabla1[[#This Row],[SALIDAS]]</f>
        <v>15</v>
      </c>
      <c r="G10" s="4">
        <v>24</v>
      </c>
      <c r="H10" s="3" t="str">
        <f>VLOOKUP(Tabla5[[#This Row],[CODIGO]],Tabla1[],2,FALSE)</f>
        <v>COMPU-LG 28"</v>
      </c>
      <c r="I10" s="12">
        <v>43968</v>
      </c>
      <c r="J10" s="5">
        <v>30</v>
      </c>
      <c r="L10" s="4">
        <v>24</v>
      </c>
      <c r="M10" s="3" t="str">
        <f>VLOOKUP(Tabla6[[#This Row],[CODIGO]],Tabla1[],2,FALSE)</f>
        <v>COMPU-LG 28"</v>
      </c>
      <c r="N10" s="12">
        <v>43981</v>
      </c>
      <c r="O10" s="5">
        <v>15</v>
      </c>
    </row>
    <row r="11" spans="1:15" x14ac:dyDescent="0.25">
      <c r="A11" s="4">
        <v>43</v>
      </c>
      <c r="B11" s="3" t="s">
        <v>8</v>
      </c>
      <c r="C11" s="3">
        <f>SUMIF(Tabla5[[#This Row],[CODIGO]],Tabla1[[#This Row],[CODIGO]],Tabla5[[#This Row],[CANTIDAD]])</f>
        <v>15</v>
      </c>
      <c r="D11" s="3">
        <f>SUMIF(Tabla6[[#This Row],[CODIGO]],Tabla1[[#This Row],[CODIGO]],Tabla6[[#This Row],[CANTIDAD]])</f>
        <v>5</v>
      </c>
      <c r="E11" s="5">
        <f>Tabla1[[#This Row],[ENTRADAS]]-Tabla1[[#This Row],[SALIDAS]]</f>
        <v>10</v>
      </c>
      <c r="G11" s="4">
        <v>43</v>
      </c>
      <c r="H11" s="3" t="str">
        <f>VLOOKUP(Tabla5[[#This Row],[CODIGO]],Tabla1[],2,FALSE)</f>
        <v>LENOVO</v>
      </c>
      <c r="I11" s="12">
        <v>43969</v>
      </c>
      <c r="J11" s="5">
        <v>15</v>
      </c>
      <c r="L11" s="4">
        <v>43</v>
      </c>
      <c r="M11" s="3" t="str">
        <f>VLOOKUP(Tabla6[[#This Row],[CODIGO]],Tabla1[],2,FALSE)</f>
        <v>LENOVO</v>
      </c>
      <c r="N11" s="12">
        <v>43987</v>
      </c>
      <c r="O11" s="5">
        <v>5</v>
      </c>
    </row>
    <row r="12" spans="1:15" x14ac:dyDescent="0.25">
      <c r="A12" s="4">
        <v>6465</v>
      </c>
      <c r="B12" s="3" t="s">
        <v>9</v>
      </c>
      <c r="C12" s="3">
        <f>SUMIF(Tabla5[[#This Row],[CODIGO]],Tabla1[[#This Row],[CODIGO]],Tabla5[[#This Row],[CANTIDAD]])</f>
        <v>20</v>
      </c>
      <c r="D12" s="3">
        <f>SUMIF(Tabla6[[#This Row],[CODIGO]],Tabla1[[#This Row],[CODIGO]],Tabla6[[#This Row],[CANTIDAD]])</f>
        <v>15</v>
      </c>
      <c r="E12" s="5">
        <f>Tabla1[[#This Row],[ENTRADAS]]-Tabla1[[#This Row],[SALIDAS]]</f>
        <v>5</v>
      </c>
      <c r="G12" s="4">
        <v>6465</v>
      </c>
      <c r="H12" s="3" t="str">
        <f>VLOOKUP(Tabla5[[#This Row],[CODIGO]],Tabla1[],2,FALSE)</f>
        <v>HP</v>
      </c>
      <c r="I12" s="12">
        <v>43602</v>
      </c>
      <c r="J12" s="5">
        <v>20</v>
      </c>
      <c r="L12" s="4">
        <v>6465</v>
      </c>
      <c r="M12" s="3" t="str">
        <f>VLOOKUP(Tabla6[[#This Row],[CODIGO]],Tabla1[],2,FALSE)</f>
        <v>HP</v>
      </c>
      <c r="N12" s="12">
        <v>43989</v>
      </c>
      <c r="O12" s="5">
        <v>15</v>
      </c>
    </row>
    <row r="13" spans="1:15" x14ac:dyDescent="0.25">
      <c r="A13" s="4">
        <v>234</v>
      </c>
      <c r="B13" s="3" t="s">
        <v>10</v>
      </c>
      <c r="C13" s="3">
        <f>SUMIF(Tabla5[[#This Row],[CODIGO]],Tabla1[[#This Row],[CODIGO]],Tabla5[[#This Row],[CANTIDAD]])</f>
        <v>35</v>
      </c>
      <c r="D13" s="3">
        <f>SUMIF(Tabla6[[#This Row],[CODIGO]],Tabla1[[#This Row],[CODIGO]],Tabla6[[#This Row],[CANTIDAD]])</f>
        <v>30</v>
      </c>
      <c r="E13" s="5">
        <f>Tabla1[[#This Row],[ENTRADAS]]-Tabla1[[#This Row],[SALIDAS]]</f>
        <v>5</v>
      </c>
      <c r="G13" s="9">
        <v>234</v>
      </c>
      <c r="H13" s="10" t="str">
        <f>VLOOKUP(Tabla5[[#This Row],[CODIGO]],Tabla1[],2,FALSE)</f>
        <v>ACER</v>
      </c>
      <c r="I13" s="13">
        <v>43969</v>
      </c>
      <c r="J13" s="11">
        <v>35</v>
      </c>
      <c r="L13" s="9">
        <v>234</v>
      </c>
      <c r="M13" s="10" t="str">
        <f>VLOOKUP(Tabla6[[#This Row],[CODIGO]],Tabla1[],2,FALSE)</f>
        <v>ACER</v>
      </c>
      <c r="N13" s="13">
        <v>44080</v>
      </c>
      <c r="O13" s="11">
        <v>30</v>
      </c>
    </row>
    <row r="14" spans="1:15" x14ac:dyDescent="0.25">
      <c r="A14" s="4">
        <v>21</v>
      </c>
      <c r="B14" s="3" t="s">
        <v>11</v>
      </c>
      <c r="C14" s="3">
        <f>SUMIF(Tabla5[[#This Row],[CODIGO]],Tabla1[[#This Row],[CODIGO]],Tabla5[[#This Row],[CANTIDAD]])</f>
        <v>40</v>
      </c>
      <c r="D14" s="3">
        <f>SUMIF(Tabla6[[#This Row],[CODIGO]],Tabla1[[#This Row],[CODIGO]],Tabla6[[#This Row],[CANTIDAD]])</f>
        <v>20</v>
      </c>
      <c r="E14" s="5">
        <f>Tabla1[[#This Row],[ENTRADAS]]-Tabla1[[#This Row],[SALIDAS]]</f>
        <v>20</v>
      </c>
      <c r="G14" s="9">
        <v>21</v>
      </c>
      <c r="H14" s="15" t="s">
        <v>11</v>
      </c>
      <c r="I14" s="12">
        <v>43968</v>
      </c>
      <c r="J14" s="11">
        <v>40</v>
      </c>
      <c r="L14" s="4">
        <v>21</v>
      </c>
      <c r="M14" s="14" t="str">
        <f>VLOOKUP(Tabla6[[#This Row],[CODIGO]],Tabla1[],2,FALSE)</f>
        <v>APPLE</v>
      </c>
      <c r="N14" s="12">
        <v>43971</v>
      </c>
      <c r="O14" s="5">
        <v>20</v>
      </c>
    </row>
    <row r="15" spans="1:15" x14ac:dyDescent="0.25">
      <c r="A15" s="4">
        <v>231</v>
      </c>
      <c r="B15" s="3" t="s">
        <v>12</v>
      </c>
      <c r="C15" s="3">
        <f>SUMIF(Tabla5[[#This Row],[CODIGO]],Tabla1[[#This Row],[CODIGO]],Tabla5[[#This Row],[CANTIDAD]])</f>
        <v>30</v>
      </c>
      <c r="D15" s="3">
        <f>SUMIF(Tabla6[[#This Row],[CODIGO]],Tabla1[[#This Row],[CODIGO]],Tabla6[[#This Row],[CANTIDAD]])</f>
        <v>30</v>
      </c>
      <c r="E15" s="5">
        <f>Tabla1[[#This Row],[ENTRADAS]]-Tabla1[[#This Row],[SALIDAS]]</f>
        <v>0</v>
      </c>
      <c r="G15" s="9">
        <v>231</v>
      </c>
      <c r="H15" s="15" t="str">
        <f>VLOOKUP(Tabla5[[#This Row],[CODIGO]],Tabla1[],2,FALSE)</f>
        <v>TOSHIBA</v>
      </c>
      <c r="I15" s="12">
        <v>43602</v>
      </c>
      <c r="J15" s="11">
        <v>30</v>
      </c>
      <c r="L15" s="4">
        <v>231</v>
      </c>
      <c r="M15" s="14" t="str">
        <f>VLOOKUP(Tabla6[[#This Row],[CODIGO]],Tabla1[],2,FALSE)</f>
        <v>TOSHIBA</v>
      </c>
      <c r="N15" s="12">
        <v>43981</v>
      </c>
      <c r="O15" s="5">
        <v>30</v>
      </c>
    </row>
    <row r="16" spans="1:15" x14ac:dyDescent="0.25">
      <c r="A16" s="4">
        <v>32</v>
      </c>
      <c r="B16" s="3" t="s">
        <v>13</v>
      </c>
      <c r="C16" s="3">
        <f>SUMIF(Tabla5[[#This Row],[CODIGO]],Tabla1[[#This Row],[CODIGO]],Tabla5[[#This Row],[CANTIDAD]])</f>
        <v>20</v>
      </c>
      <c r="D16" s="3">
        <f>SUMIF(Tabla6[[#This Row],[CODIGO]],Tabla1[[#This Row],[CODIGO]],Tabla6[[#This Row],[CANTIDAD]])</f>
        <v>10</v>
      </c>
      <c r="E16" s="5">
        <f>Tabla1[[#This Row],[ENTRADAS]]-Tabla1[[#This Row],[SALIDAS]]</f>
        <v>10</v>
      </c>
      <c r="G16" s="9">
        <v>32</v>
      </c>
      <c r="H16" s="15" t="str">
        <f>VLOOKUP(Tabla5[[#This Row],[CODIGO]],Tabla1[],2,FALSE)</f>
        <v>DELL</v>
      </c>
      <c r="I16" s="12">
        <v>43969</v>
      </c>
      <c r="J16" s="11">
        <v>20</v>
      </c>
      <c r="L16" s="4">
        <v>32</v>
      </c>
      <c r="M16" s="14" t="str">
        <f>VLOOKUP(Tabla6[[#This Row],[CODIGO]],Tabla1[],2,FALSE)</f>
        <v>DELL</v>
      </c>
      <c r="N16" s="12">
        <v>43987</v>
      </c>
      <c r="O16" s="5">
        <v>10</v>
      </c>
    </row>
    <row r="17" spans="1:15" x14ac:dyDescent="0.25">
      <c r="A17" s="4">
        <v>64</v>
      </c>
      <c r="B17" s="3" t="s">
        <v>14</v>
      </c>
      <c r="C17" s="3">
        <f>SUMIF(Tabla5[[#This Row],[CODIGO]],Tabla1[[#This Row],[CODIGO]],Tabla5[[#This Row],[CANTIDAD]])</f>
        <v>10</v>
      </c>
      <c r="D17" s="3">
        <f>SUMIF(Tabla6[[#This Row],[CODIGO]],Tabla1[[#This Row],[CODIGO]],Tabla6[[#This Row],[CANTIDAD]])</f>
        <v>9</v>
      </c>
      <c r="E17" s="5">
        <f>Tabla1[[#This Row],[ENTRADAS]]-Tabla1[[#This Row],[SALIDAS]]</f>
        <v>1</v>
      </c>
      <c r="G17" s="9">
        <v>64</v>
      </c>
      <c r="H17" s="15" t="str">
        <f>VLOOKUP(Tabla5[[#This Row],[CODIGO]],Tabla1[],2,FALSE)</f>
        <v>ASUS</v>
      </c>
      <c r="I17" s="12">
        <v>43968</v>
      </c>
      <c r="J17" s="11">
        <v>10</v>
      </c>
      <c r="L17" s="4">
        <v>64</v>
      </c>
      <c r="M17" s="14" t="str">
        <f>VLOOKUP(Tabla6[[#This Row],[CODIGO]],Tabla1[],2,FALSE)</f>
        <v>ASUS</v>
      </c>
      <c r="N17" s="12">
        <v>43989</v>
      </c>
      <c r="O17" s="5">
        <v>9</v>
      </c>
    </row>
    <row r="18" spans="1:15" x14ac:dyDescent="0.25">
      <c r="A18" s="4">
        <v>324</v>
      </c>
      <c r="B18" s="3" t="s">
        <v>15</v>
      </c>
      <c r="C18" s="3">
        <f>SUMIF(Tabla5[[#This Row],[CODIGO]],Tabla1[[#This Row],[CODIGO]],Tabla5[[#This Row],[CANTIDAD]])</f>
        <v>21</v>
      </c>
      <c r="D18" s="3">
        <f>SUMIF(Tabla6[[#This Row],[CODIGO]],Tabla1[[#This Row],[CODIGO]],Tabla6[[#This Row],[CANTIDAD]])</f>
        <v>12</v>
      </c>
      <c r="E18" s="5">
        <f>Tabla1[[#This Row],[ENTRADAS]]-Tabla1[[#This Row],[SALIDAS]]</f>
        <v>9</v>
      </c>
      <c r="G18" s="9">
        <v>324</v>
      </c>
      <c r="H18" s="15" t="str">
        <f>VLOOKUP(Tabla5[[#This Row],[CODIGO]],Tabla1[],2,FALSE)</f>
        <v>GATEWAY</v>
      </c>
      <c r="I18" s="13">
        <v>43238</v>
      </c>
      <c r="J18" s="11">
        <v>21</v>
      </c>
      <c r="L18" s="4">
        <v>324</v>
      </c>
      <c r="M18" s="14" t="str">
        <f>VLOOKUP(Tabla6[[#This Row],[CODIGO]],Tabla1[],2,FALSE)</f>
        <v>GATEWAY</v>
      </c>
      <c r="N18" s="13">
        <v>44080</v>
      </c>
      <c r="O18" s="5">
        <v>12</v>
      </c>
    </row>
    <row r="19" spans="1:15" x14ac:dyDescent="0.25">
      <c r="A19" s="4">
        <v>2356</v>
      </c>
      <c r="B19" s="3" t="s">
        <v>16</v>
      </c>
      <c r="C19" s="3">
        <f>SUMIF(Tabla5[[#This Row],[CODIGO]],Tabla1[[#This Row],[CODIGO]],Tabla5[[#This Row],[CANTIDAD]])</f>
        <v>34</v>
      </c>
      <c r="D19" s="3">
        <f>SUMIF(Tabla6[[#This Row],[CODIGO]],Tabla1[[#This Row],[CODIGO]],Tabla6[[#This Row],[CANTIDAD]])</f>
        <v>33</v>
      </c>
      <c r="E19" s="5">
        <f>Tabla1[[#This Row],[ENTRADAS]]-Tabla1[[#This Row],[SALIDAS]]</f>
        <v>1</v>
      </c>
      <c r="G19" s="9">
        <v>2356</v>
      </c>
      <c r="H19" s="15" t="str">
        <f>VLOOKUP(Tabla5[[#This Row],[CODIGO]],Tabla1[],2,FALSE)</f>
        <v>SONY</v>
      </c>
      <c r="I19" s="12">
        <v>43968</v>
      </c>
      <c r="J19" s="11">
        <v>34</v>
      </c>
      <c r="L19" s="4">
        <v>2356</v>
      </c>
      <c r="M19" s="14" t="str">
        <f>VLOOKUP(Tabla6[[#This Row],[CODIGO]],Tabla1[],2,FALSE)</f>
        <v>SONY</v>
      </c>
      <c r="N19" s="12">
        <v>43971</v>
      </c>
      <c r="O19" s="5">
        <v>33</v>
      </c>
    </row>
    <row r="20" spans="1:15" x14ac:dyDescent="0.25">
      <c r="A20" s="4">
        <v>57</v>
      </c>
      <c r="B20" s="3" t="s">
        <v>17</v>
      </c>
      <c r="C20" s="3">
        <f>SUMIF(Tabla5[[#This Row],[CODIGO]],Tabla1[[#This Row],[CODIGO]],Tabla5[[#This Row],[CANTIDAD]])</f>
        <v>21</v>
      </c>
      <c r="D20" s="3">
        <f>SUMIF(Tabla6[[#This Row],[CODIGO]],Tabla1[[#This Row],[CODIGO]],Tabla6[[#This Row],[CANTIDAD]])</f>
        <v>11</v>
      </c>
      <c r="E20" s="5">
        <f>Tabla1[[#This Row],[ENTRADAS]]-Tabla1[[#This Row],[SALIDAS]]</f>
        <v>10</v>
      </c>
      <c r="G20" s="9">
        <v>57</v>
      </c>
      <c r="H20" s="15" t="str">
        <f>VLOOKUP(Tabla5[[#This Row],[CODIGO]],Tabla1[],2,FALSE)</f>
        <v>MSI</v>
      </c>
      <c r="I20" s="12">
        <v>43968</v>
      </c>
      <c r="J20" s="11">
        <v>21</v>
      </c>
      <c r="L20" s="4">
        <v>57</v>
      </c>
      <c r="M20" s="14" t="str">
        <f>VLOOKUP(Tabla6[[#This Row],[CODIGO]],Tabla1[],2,FALSE)</f>
        <v>MSI</v>
      </c>
      <c r="N20" s="12">
        <v>43981</v>
      </c>
      <c r="O20" s="5">
        <v>11</v>
      </c>
    </row>
    <row r="21" spans="1:15" x14ac:dyDescent="0.25">
      <c r="A21" s="4">
        <v>5674</v>
      </c>
      <c r="B21" s="3" t="s">
        <v>18</v>
      </c>
      <c r="C21" s="3">
        <f>SUMIF(Tabla5[[#This Row],[CODIGO]],Tabla1[[#This Row],[CODIGO]],Tabla5[[#This Row],[CANTIDAD]])</f>
        <v>34</v>
      </c>
      <c r="D21" s="3">
        <f>SUMIF(Tabla6[[#This Row],[CODIGO]],Tabla1[[#This Row],[CODIGO]],Tabla6[[#This Row],[CANTIDAD]])</f>
        <v>23</v>
      </c>
      <c r="E21" s="5">
        <f>Tabla1[[#This Row],[ENTRADAS]]-Tabla1[[#This Row],[SALIDAS]]</f>
        <v>11</v>
      </c>
      <c r="G21" s="9">
        <v>5674</v>
      </c>
      <c r="H21" s="15" t="str">
        <f>VLOOKUP(Tabla5[[#This Row],[CODIGO]],Tabla1[],2,FALSE)</f>
        <v>VAIO</v>
      </c>
      <c r="I21" s="12">
        <v>42142</v>
      </c>
      <c r="J21" s="11">
        <v>34</v>
      </c>
      <c r="L21" s="4">
        <v>5674</v>
      </c>
      <c r="M21" s="14" t="str">
        <f>VLOOKUP(Tabla6[[#This Row],[CODIGO]],Tabla1[],2,FALSE)</f>
        <v>VAIO</v>
      </c>
      <c r="N21" s="12">
        <v>43987</v>
      </c>
      <c r="O21" s="5">
        <v>23</v>
      </c>
    </row>
    <row r="22" spans="1:15" x14ac:dyDescent="0.25">
      <c r="A22" s="4">
        <v>5423</v>
      </c>
      <c r="B22" s="3" t="s">
        <v>19</v>
      </c>
      <c r="C22" s="3">
        <f>SUMIF(Tabla5[[#This Row],[CODIGO]],Tabla1[[#This Row],[CODIGO]],Tabla5[[#This Row],[CANTIDAD]])</f>
        <v>56</v>
      </c>
      <c r="D22" s="3">
        <f>SUMIF(Tabla6[[#This Row],[CODIGO]],Tabla1[[#This Row],[CODIGO]],Tabla6[[#This Row],[CANTIDAD]])</f>
        <v>55</v>
      </c>
      <c r="E22" s="5">
        <f>Tabla1[[#This Row],[ENTRADAS]]-Tabla1[[#This Row],[SALIDAS]]</f>
        <v>1</v>
      </c>
      <c r="G22" s="9">
        <v>5423</v>
      </c>
      <c r="H22" s="15" t="str">
        <f>VLOOKUP(Tabla5[[#This Row],[CODIGO]],Tabla1[],2,FALSE)</f>
        <v>ALIENWARE</v>
      </c>
      <c r="I22" s="12">
        <v>43968</v>
      </c>
      <c r="J22" s="11">
        <v>56</v>
      </c>
      <c r="L22" s="4">
        <v>5423</v>
      </c>
      <c r="M22" s="14" t="str">
        <f>VLOOKUP(Tabla6[[#This Row],[CODIGO]],Tabla1[],2,FALSE)</f>
        <v>ALIENWARE</v>
      </c>
      <c r="N22" s="12">
        <v>43989</v>
      </c>
      <c r="O22" s="5">
        <v>55</v>
      </c>
    </row>
    <row r="23" spans="1:15" x14ac:dyDescent="0.25">
      <c r="A23" s="4">
        <v>42</v>
      </c>
      <c r="B23" s="3" t="s">
        <v>20</v>
      </c>
      <c r="C23" s="3">
        <f>SUMIF(Tabla5[[#This Row],[CODIGO]],Tabla1[[#This Row],[CODIGO]],Tabla5[[#This Row],[CANTIDAD]])</f>
        <v>32</v>
      </c>
      <c r="D23" s="3">
        <f>SUMIF(Tabla6[[#This Row],[CODIGO]],Tabla1[[#This Row],[CODIGO]],Tabla6[[#This Row],[CANTIDAD]])</f>
        <v>22</v>
      </c>
      <c r="E23" s="5">
        <f>Tabla1[[#This Row],[ENTRADAS]]-Tabla1[[#This Row],[SALIDAS]]</f>
        <v>10</v>
      </c>
      <c r="G23" s="9">
        <v>42</v>
      </c>
      <c r="H23" s="15" t="str">
        <f>VLOOKUP(Tabla5[[#This Row],[CODIGO]],Tabla1[],2,FALSE)</f>
        <v>COMPAq</v>
      </c>
      <c r="I23" s="13">
        <v>43969</v>
      </c>
      <c r="J23" s="11">
        <v>32</v>
      </c>
      <c r="L23" s="4">
        <v>42</v>
      </c>
      <c r="M23" s="14" t="str">
        <f>VLOOKUP(Tabla6[[#This Row],[CODIGO]],Tabla1[],2,FALSE)</f>
        <v>COMPAq</v>
      </c>
      <c r="N23" s="13">
        <v>44080</v>
      </c>
      <c r="O23" s="5">
        <v>22</v>
      </c>
    </row>
    <row r="24" spans="1:15" x14ac:dyDescent="0.25">
      <c r="A24" s="4">
        <v>43</v>
      </c>
      <c r="B24" s="3" t="s">
        <v>21</v>
      </c>
      <c r="C24" s="3">
        <f>SUMIF(Tabla5[[#This Row],[CODIGO]],Tabla1[[#This Row],[CODIGO]],Tabla5[[#This Row],[CANTIDAD]])</f>
        <v>23</v>
      </c>
      <c r="D24" s="3">
        <f>SUMIF(Tabla6[[#This Row],[CODIGO]],Tabla1[[#This Row],[CODIGO]],Tabla6[[#This Row],[CANTIDAD]])</f>
        <v>23</v>
      </c>
      <c r="E24" s="5">
        <f>Tabla1[[#This Row],[ENTRADAS]]-Tabla1[[#This Row],[SALIDAS]]</f>
        <v>0</v>
      </c>
      <c r="G24" s="9">
        <v>43</v>
      </c>
      <c r="H24" s="15" t="str">
        <f>VLOOKUP(Tabla5[[#This Row],[CODIGO]],Tabla1[],2,FALSE)</f>
        <v>LENOVO</v>
      </c>
      <c r="I24" s="12">
        <v>42507</v>
      </c>
      <c r="J24" s="11">
        <v>23</v>
      </c>
      <c r="L24" s="4">
        <v>43</v>
      </c>
      <c r="M24" s="14" t="str">
        <f>VLOOKUP(Tabla6[[#This Row],[CODIGO]],Tabla1[],2,FALSE)</f>
        <v>LENOVO</v>
      </c>
      <c r="N24" s="12">
        <v>43971</v>
      </c>
      <c r="O24" s="5">
        <v>23</v>
      </c>
    </row>
    <row r="25" spans="1:15" x14ac:dyDescent="0.25">
      <c r="A25" s="4">
        <v>554</v>
      </c>
      <c r="B25" s="3" t="s">
        <v>22</v>
      </c>
      <c r="C25" s="3">
        <f>SUMIF(Tabla5[[#This Row],[CODIGO]],Tabla1[[#This Row],[CODIGO]],Tabla5[[#This Row],[CANTIDAD]])</f>
        <v>56</v>
      </c>
      <c r="D25" s="3">
        <f>SUMIF(Tabla6[[#This Row],[CODIGO]],Tabla1[[#This Row],[CODIGO]],Tabla6[[#This Row],[CANTIDAD]])</f>
        <v>54</v>
      </c>
      <c r="E25" s="5">
        <f>Tabla1[[#This Row],[ENTRADAS]]-Tabla1[[#This Row],[SALIDAS]]</f>
        <v>2</v>
      </c>
      <c r="G25" s="9">
        <v>554</v>
      </c>
      <c r="H25" s="15" t="str">
        <f>VLOOKUP(Tabla5[[#This Row],[CODIGO]],Tabla1[],2,FALSE)</f>
        <v>IBM</v>
      </c>
      <c r="I25" s="12">
        <v>43968</v>
      </c>
      <c r="J25" s="11">
        <v>56</v>
      </c>
      <c r="L25" s="4">
        <v>554</v>
      </c>
      <c r="M25" s="14" t="str">
        <f>VLOOKUP(Tabla6[[#This Row],[CODIGO]],Tabla1[],2,FALSE)</f>
        <v>IBM</v>
      </c>
      <c r="N25" s="12">
        <v>43981</v>
      </c>
      <c r="O25" s="5">
        <v>54</v>
      </c>
    </row>
    <row r="26" spans="1:15" x14ac:dyDescent="0.25">
      <c r="A26" s="4">
        <v>743</v>
      </c>
      <c r="B26" s="3" t="s">
        <v>23</v>
      </c>
      <c r="C26" s="3">
        <f>SUMIF(Tabla5[[#This Row],[CODIGO]],Tabla1[[#This Row],[CODIGO]],Tabla5[[#This Row],[CANTIDAD]])</f>
        <v>23</v>
      </c>
      <c r="D26" s="3">
        <f>SUMIF(Tabla6[[#This Row],[CODIGO]],Tabla1[[#This Row],[CODIGO]],Tabla6[[#This Row],[CANTIDAD]])</f>
        <v>11</v>
      </c>
      <c r="E26" s="5">
        <f>Tabla1[[#This Row],[ENTRADAS]]-Tabla1[[#This Row],[SALIDAS]]</f>
        <v>12</v>
      </c>
      <c r="G26" s="9">
        <v>743</v>
      </c>
      <c r="H26" s="15" t="str">
        <f>VLOOKUP(Tabla5[[#This Row],[CODIGO]],Tabla1[],2,FALSE)</f>
        <v>LANIX</v>
      </c>
      <c r="I26" s="12">
        <v>43969</v>
      </c>
      <c r="J26" s="11">
        <v>23</v>
      </c>
      <c r="L26" s="4">
        <v>743</v>
      </c>
      <c r="M26" s="14" t="str">
        <f>VLOOKUP(Tabla6[[#This Row],[CODIGO]],Tabla1[],2,FALSE)</f>
        <v>LANIX</v>
      </c>
      <c r="N26" s="12">
        <v>43987</v>
      </c>
      <c r="O26" s="5">
        <v>11</v>
      </c>
    </row>
    <row r="27" spans="1:15" x14ac:dyDescent="0.25">
      <c r="A27" s="9">
        <v>5</v>
      </c>
      <c r="B27" s="10" t="s">
        <v>24</v>
      </c>
      <c r="C27" s="10">
        <f>SUMIF(Tabla5[[#This Row],[CODIGO]],Tabla1[[#This Row],[CODIGO]],Tabla5[[#This Row],[CANTIDAD]])</f>
        <v>21</v>
      </c>
      <c r="D27" s="10">
        <f>SUMIF(Tabla6[[#This Row],[CODIGO]],Tabla1[[#This Row],[CODIGO]],Tabla6[[#This Row],[CANTIDAD]])</f>
        <v>12</v>
      </c>
      <c r="E27" s="11">
        <f>Tabla1[[#This Row],[ENTRADAS]]-Tabla1[[#This Row],[SALIDAS]]</f>
        <v>9</v>
      </c>
      <c r="G27" s="9">
        <v>5</v>
      </c>
      <c r="H27" s="15" t="str">
        <f>VLOOKUP(Tabla5[[#This Row],[CODIGO]],Tabla1[],2,FALSE)</f>
        <v>SIMPLETECH</v>
      </c>
      <c r="I27" s="12">
        <v>43968</v>
      </c>
      <c r="J27" s="11">
        <v>21</v>
      </c>
      <c r="L27" s="9">
        <v>5</v>
      </c>
      <c r="M27" s="15" t="str">
        <f>VLOOKUP(Tabla6[[#This Row],[CODIGO]],Tabla1[],2,FALSE)</f>
        <v>SIMPLETECH</v>
      </c>
      <c r="N27" s="12">
        <v>43989</v>
      </c>
      <c r="O27" s="11">
        <v>12</v>
      </c>
    </row>
    <row r="28" spans="1:15" x14ac:dyDescent="0.25">
      <c r="A28" s="2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2020-06-04T00:09:09Z</dcterms:created>
  <dcterms:modified xsi:type="dcterms:W3CDTF">2020-06-04T01:31:41Z</dcterms:modified>
</cp:coreProperties>
</file>