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5520\Documents\Assignment_1\Module_1_Assignment\"/>
    </mc:Choice>
  </mc:AlternateContent>
  <xr:revisionPtr revIDLastSave="0" documentId="13_ncr:1_{EED99702-AF7C-4875-A229-94FE8951EA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owdfunding" sheetId="1" r:id="rId1"/>
    <sheet name="Count per Goal" sheetId="9" r:id="rId2"/>
    <sheet name="Outcome per Category" sheetId="2" r:id="rId3"/>
    <sheet name="Outcome per Country &amp; Category" sheetId="3" r:id="rId4"/>
    <sheet name="Outcome per Sub-Category" sheetId="4" r:id="rId5"/>
    <sheet name="Outcome per Creation Date" sheetId="7" r:id="rId6"/>
    <sheet name="Count of Backers" sheetId="10" r:id="rId7"/>
  </sheets>
  <definedNames>
    <definedName name="_xlnm._FilterDatabase" localSheetId="0" hidden="1">Crowdfunding!$A$1:$V$1001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0" l="1"/>
  <c r="I6" i="10"/>
  <c r="I5" i="10"/>
  <c r="I4" i="10"/>
  <c r="I3" i="10"/>
  <c r="I2" i="10"/>
  <c r="D2" i="10"/>
  <c r="D7" i="10"/>
  <c r="D6" i="10"/>
  <c r="D5" i="10"/>
  <c r="D4" i="10"/>
  <c r="D3" i="10"/>
  <c r="D13" i="9"/>
  <c r="D12" i="9"/>
  <c r="D11" i="9"/>
  <c r="D10" i="9"/>
  <c r="D9" i="9"/>
  <c r="D8" i="9"/>
  <c r="D7" i="9"/>
  <c r="D6" i="9"/>
  <c r="D5" i="9"/>
  <c r="D4" i="9"/>
  <c r="D3" i="9"/>
  <c r="D2" i="9"/>
  <c r="C13" i="9"/>
  <c r="C12" i="9"/>
  <c r="C11" i="9"/>
  <c r="C10" i="9"/>
  <c r="C9" i="9"/>
  <c r="C8" i="9"/>
  <c r="C7" i="9"/>
  <c r="C6" i="9"/>
  <c r="C5" i="9"/>
  <c r="C4" i="9"/>
  <c r="C3" i="9"/>
  <c r="C2" i="9"/>
  <c r="B2" i="9"/>
  <c r="B13" i="9"/>
  <c r="B12" i="9"/>
  <c r="B11" i="9"/>
  <c r="B10" i="9"/>
  <c r="B9" i="9"/>
  <c r="E9" i="9" s="1"/>
  <c r="B7" i="9"/>
  <c r="E7" i="9" s="1"/>
  <c r="B8" i="9"/>
  <c r="E8" i="9" s="1"/>
  <c r="B6" i="9"/>
  <c r="B5" i="9"/>
  <c r="B4" i="9"/>
  <c r="B3" i="9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2" i="1"/>
  <c r="U5" i="1"/>
  <c r="U6" i="1"/>
  <c r="U8" i="1"/>
  <c r="U30" i="1"/>
  <c r="U141" i="1"/>
  <c r="U165" i="1"/>
  <c r="U166" i="1"/>
  <c r="U270" i="1"/>
  <c r="U294" i="1"/>
  <c r="U373" i="1"/>
  <c r="U397" i="1"/>
  <c r="U477" i="1"/>
  <c r="U669" i="1"/>
  <c r="U733" i="1"/>
  <c r="U805" i="1"/>
  <c r="U829" i="1"/>
  <c r="U837" i="1"/>
  <c r="T6" i="1"/>
  <c r="T7" i="1"/>
  <c r="T21" i="1"/>
  <c r="T133" i="1"/>
  <c r="T158" i="1"/>
  <c r="T174" i="1"/>
  <c r="T197" i="1"/>
  <c r="T237" i="1"/>
  <c r="T245" i="1"/>
  <c r="T334" i="1"/>
  <c r="T335" i="1"/>
  <c r="T350" i="1"/>
  <c r="T351" i="1"/>
  <c r="T397" i="1"/>
  <c r="T445" i="1"/>
  <c r="T453" i="1"/>
  <c r="T493" i="1"/>
  <c r="T501" i="1"/>
  <c r="T557" i="1"/>
  <c r="T572" i="1"/>
  <c r="T573" i="1"/>
  <c r="T588" i="1"/>
  <c r="T620" i="1"/>
  <c r="T628" i="1"/>
  <c r="T629" i="1"/>
  <c r="T660" i="1"/>
  <c r="T661" i="1"/>
  <c r="T684" i="1"/>
  <c r="T685" i="1"/>
  <c r="T700" i="1"/>
  <c r="T701" i="1"/>
  <c r="T732" i="1"/>
  <c r="T733" i="1"/>
  <c r="T748" i="1"/>
  <c r="T812" i="1"/>
  <c r="T813" i="1"/>
  <c r="T828" i="1"/>
  <c r="T829" i="1"/>
  <c r="T844" i="1"/>
  <c r="T845" i="1"/>
  <c r="T869" i="1"/>
  <c r="T870" i="1"/>
  <c r="T884" i="1"/>
  <c r="T908" i="1"/>
  <c r="T909" i="1"/>
  <c r="T910" i="1"/>
  <c r="T924" i="1"/>
  <c r="T933" i="1"/>
  <c r="T956" i="1"/>
  <c r="T957" i="1"/>
  <c r="T964" i="1"/>
  <c r="T965" i="1"/>
  <c r="T988" i="1"/>
  <c r="T989" i="1"/>
  <c r="T996" i="1"/>
  <c r="T997" i="1"/>
  <c r="S3" i="1"/>
  <c r="S4" i="1"/>
  <c r="S5" i="1"/>
  <c r="T5" i="1" s="1"/>
  <c r="S6" i="1"/>
  <c r="S7" i="1"/>
  <c r="U7" i="1" s="1"/>
  <c r="S8" i="1"/>
  <c r="T8" i="1" s="1"/>
  <c r="S9" i="1"/>
  <c r="S10" i="1"/>
  <c r="S11" i="1"/>
  <c r="S12" i="1"/>
  <c r="S13" i="1"/>
  <c r="S14" i="1"/>
  <c r="S15" i="1"/>
  <c r="S16" i="1"/>
  <c r="S17" i="1"/>
  <c r="S18" i="1"/>
  <c r="S19" i="1"/>
  <c r="U19" i="1" s="1"/>
  <c r="S20" i="1"/>
  <c r="S21" i="1"/>
  <c r="U21" i="1" s="1"/>
  <c r="S22" i="1"/>
  <c r="S23" i="1"/>
  <c r="U23" i="1" s="1"/>
  <c r="S24" i="1"/>
  <c r="S25" i="1"/>
  <c r="S26" i="1"/>
  <c r="S27" i="1"/>
  <c r="S28" i="1"/>
  <c r="S29" i="1"/>
  <c r="S30" i="1"/>
  <c r="T30" i="1" s="1"/>
  <c r="S31" i="1"/>
  <c r="S32" i="1"/>
  <c r="S33" i="1"/>
  <c r="S34" i="1"/>
  <c r="S35" i="1"/>
  <c r="S36" i="1"/>
  <c r="S37" i="1"/>
  <c r="T37" i="1" s="1"/>
  <c r="S38" i="1"/>
  <c r="U38" i="1" s="1"/>
  <c r="S39" i="1"/>
  <c r="U39" i="1" s="1"/>
  <c r="S40" i="1"/>
  <c r="S41" i="1"/>
  <c r="S42" i="1"/>
  <c r="S43" i="1"/>
  <c r="U43" i="1" s="1"/>
  <c r="S44" i="1"/>
  <c r="S45" i="1"/>
  <c r="S46" i="1"/>
  <c r="T46" i="1" s="1"/>
  <c r="S47" i="1"/>
  <c r="S48" i="1"/>
  <c r="U48" i="1" s="1"/>
  <c r="S49" i="1"/>
  <c r="S50" i="1"/>
  <c r="S51" i="1"/>
  <c r="U51" i="1" s="1"/>
  <c r="S52" i="1"/>
  <c r="S53" i="1"/>
  <c r="U53" i="1" s="1"/>
  <c r="S54" i="1"/>
  <c r="S55" i="1"/>
  <c r="S56" i="1"/>
  <c r="S57" i="1"/>
  <c r="S58" i="1"/>
  <c r="S59" i="1"/>
  <c r="U59" i="1" s="1"/>
  <c r="S60" i="1"/>
  <c r="S61" i="1"/>
  <c r="S62" i="1"/>
  <c r="U62" i="1" s="1"/>
  <c r="S63" i="1"/>
  <c r="U63" i="1" s="1"/>
  <c r="S64" i="1"/>
  <c r="T64" i="1" s="1"/>
  <c r="S65" i="1"/>
  <c r="U65" i="1" s="1"/>
  <c r="S66" i="1"/>
  <c r="S67" i="1"/>
  <c r="S68" i="1"/>
  <c r="S69" i="1"/>
  <c r="S70" i="1"/>
  <c r="S71" i="1"/>
  <c r="S72" i="1"/>
  <c r="S73" i="1"/>
  <c r="S74" i="1"/>
  <c r="S75" i="1"/>
  <c r="U75" i="1" s="1"/>
  <c r="S76" i="1"/>
  <c r="S77" i="1"/>
  <c r="T77" i="1" s="1"/>
  <c r="S78" i="1"/>
  <c r="S79" i="1"/>
  <c r="S80" i="1"/>
  <c r="S81" i="1"/>
  <c r="S82" i="1"/>
  <c r="T82" i="1" s="1"/>
  <c r="S83" i="1"/>
  <c r="S84" i="1"/>
  <c r="S85" i="1"/>
  <c r="U85" i="1" s="1"/>
  <c r="S86" i="1"/>
  <c r="S87" i="1"/>
  <c r="S88" i="1"/>
  <c r="S89" i="1"/>
  <c r="S90" i="1"/>
  <c r="U90" i="1" s="1"/>
  <c r="S91" i="1"/>
  <c r="U91" i="1" s="1"/>
  <c r="S92" i="1"/>
  <c r="S93" i="1"/>
  <c r="U93" i="1" s="1"/>
  <c r="S94" i="1"/>
  <c r="U94" i="1" s="1"/>
  <c r="S95" i="1"/>
  <c r="S96" i="1"/>
  <c r="S97" i="1"/>
  <c r="S98" i="1"/>
  <c r="S99" i="1"/>
  <c r="S100" i="1"/>
  <c r="S101" i="1"/>
  <c r="U101" i="1" s="1"/>
  <c r="S102" i="1"/>
  <c r="T102" i="1" s="1"/>
  <c r="S103" i="1"/>
  <c r="U103" i="1" s="1"/>
  <c r="S104" i="1"/>
  <c r="S105" i="1"/>
  <c r="S106" i="1"/>
  <c r="U106" i="1" s="1"/>
  <c r="S107" i="1"/>
  <c r="U107" i="1" s="1"/>
  <c r="S108" i="1"/>
  <c r="S109" i="1"/>
  <c r="S110" i="1"/>
  <c r="S111" i="1"/>
  <c r="S112" i="1"/>
  <c r="S113" i="1"/>
  <c r="S114" i="1"/>
  <c r="U114" i="1" s="1"/>
  <c r="S115" i="1"/>
  <c r="S116" i="1"/>
  <c r="S117" i="1"/>
  <c r="T117" i="1" s="1"/>
  <c r="S118" i="1"/>
  <c r="T118" i="1" s="1"/>
  <c r="S119" i="1"/>
  <c r="S120" i="1"/>
  <c r="S121" i="1"/>
  <c r="S122" i="1"/>
  <c r="S123" i="1"/>
  <c r="U123" i="1" s="1"/>
  <c r="S124" i="1"/>
  <c r="S125" i="1"/>
  <c r="S126" i="1"/>
  <c r="S127" i="1"/>
  <c r="U127" i="1" s="1"/>
  <c r="S128" i="1"/>
  <c r="S129" i="1"/>
  <c r="S130" i="1"/>
  <c r="S131" i="1"/>
  <c r="S132" i="1"/>
  <c r="S133" i="1"/>
  <c r="U133" i="1" s="1"/>
  <c r="S134" i="1"/>
  <c r="U134" i="1" s="1"/>
  <c r="S135" i="1"/>
  <c r="U135" i="1" s="1"/>
  <c r="S136" i="1"/>
  <c r="T136" i="1" s="1"/>
  <c r="S137" i="1"/>
  <c r="S138" i="1"/>
  <c r="S139" i="1"/>
  <c r="T139" i="1" s="1"/>
  <c r="S140" i="1"/>
  <c r="S141" i="1"/>
  <c r="T141" i="1" s="1"/>
  <c r="S142" i="1"/>
  <c r="S143" i="1"/>
  <c r="U143" i="1" s="1"/>
  <c r="S144" i="1"/>
  <c r="S145" i="1"/>
  <c r="S146" i="1"/>
  <c r="S147" i="1"/>
  <c r="U147" i="1" s="1"/>
  <c r="S148" i="1"/>
  <c r="S149" i="1"/>
  <c r="U149" i="1" s="1"/>
  <c r="S150" i="1"/>
  <c r="S151" i="1"/>
  <c r="S152" i="1"/>
  <c r="S153" i="1"/>
  <c r="S154" i="1"/>
  <c r="S155" i="1"/>
  <c r="U155" i="1" s="1"/>
  <c r="S156" i="1"/>
  <c r="S157" i="1"/>
  <c r="S158" i="1"/>
  <c r="U158" i="1" s="1"/>
  <c r="S159" i="1"/>
  <c r="S160" i="1"/>
  <c r="S161" i="1"/>
  <c r="S162" i="1"/>
  <c r="S163" i="1"/>
  <c r="U163" i="1" s="1"/>
  <c r="S164" i="1"/>
  <c r="S165" i="1"/>
  <c r="T165" i="1" s="1"/>
  <c r="S166" i="1"/>
  <c r="T166" i="1" s="1"/>
  <c r="S167" i="1"/>
  <c r="S168" i="1"/>
  <c r="S169" i="1"/>
  <c r="S170" i="1"/>
  <c r="S171" i="1"/>
  <c r="S172" i="1"/>
  <c r="S173" i="1"/>
  <c r="S174" i="1"/>
  <c r="U174" i="1" s="1"/>
  <c r="S175" i="1"/>
  <c r="U175" i="1" s="1"/>
  <c r="S176" i="1"/>
  <c r="U176" i="1" s="1"/>
  <c r="S177" i="1"/>
  <c r="S178" i="1"/>
  <c r="U178" i="1" s="1"/>
  <c r="S179" i="1"/>
  <c r="T179" i="1" s="1"/>
  <c r="S180" i="1"/>
  <c r="S181" i="1"/>
  <c r="S182" i="1"/>
  <c r="S183" i="1"/>
  <c r="S184" i="1"/>
  <c r="T184" i="1" s="1"/>
  <c r="S185" i="1"/>
  <c r="S186" i="1"/>
  <c r="S187" i="1"/>
  <c r="U187" i="1" s="1"/>
  <c r="S188" i="1"/>
  <c r="S189" i="1"/>
  <c r="U189" i="1" s="1"/>
  <c r="S190" i="1"/>
  <c r="U190" i="1" s="1"/>
  <c r="S191" i="1"/>
  <c r="U191" i="1" s="1"/>
  <c r="S192" i="1"/>
  <c r="S193" i="1"/>
  <c r="S194" i="1"/>
  <c r="S195" i="1"/>
  <c r="T195" i="1" s="1"/>
  <c r="S196" i="1"/>
  <c r="S197" i="1"/>
  <c r="U197" i="1" s="1"/>
  <c r="S198" i="1"/>
  <c r="S199" i="1"/>
  <c r="U199" i="1" s="1"/>
  <c r="S200" i="1"/>
  <c r="U200" i="1" s="1"/>
  <c r="S201" i="1"/>
  <c r="S202" i="1"/>
  <c r="S203" i="1"/>
  <c r="U203" i="1" s="1"/>
  <c r="S204" i="1"/>
  <c r="S205" i="1"/>
  <c r="U205" i="1" s="1"/>
  <c r="S206" i="1"/>
  <c r="S207" i="1"/>
  <c r="S208" i="1"/>
  <c r="S209" i="1"/>
  <c r="S210" i="1"/>
  <c r="S211" i="1"/>
  <c r="S212" i="1"/>
  <c r="S213" i="1"/>
  <c r="U213" i="1" s="1"/>
  <c r="S214" i="1"/>
  <c r="U214" i="1" s="1"/>
  <c r="S215" i="1"/>
  <c r="U215" i="1" s="1"/>
  <c r="S216" i="1"/>
  <c r="U216" i="1" s="1"/>
  <c r="S217" i="1"/>
  <c r="S218" i="1"/>
  <c r="S219" i="1"/>
  <c r="T219" i="1" s="1"/>
  <c r="S220" i="1"/>
  <c r="S221" i="1"/>
  <c r="T221" i="1" s="1"/>
  <c r="S222" i="1"/>
  <c r="U222" i="1" s="1"/>
  <c r="S223" i="1"/>
  <c r="S224" i="1"/>
  <c r="S225" i="1"/>
  <c r="S226" i="1"/>
  <c r="S227" i="1"/>
  <c r="U227" i="1" s="1"/>
  <c r="S228" i="1"/>
  <c r="S229" i="1"/>
  <c r="S230" i="1"/>
  <c r="S231" i="1"/>
  <c r="S232" i="1"/>
  <c r="S233" i="1"/>
  <c r="S234" i="1"/>
  <c r="T234" i="1" s="1"/>
  <c r="S235" i="1"/>
  <c r="U235" i="1" s="1"/>
  <c r="S236" i="1"/>
  <c r="S237" i="1"/>
  <c r="U237" i="1" s="1"/>
  <c r="S238" i="1"/>
  <c r="T238" i="1" s="1"/>
  <c r="S239" i="1"/>
  <c r="S240" i="1"/>
  <c r="U240" i="1" s="1"/>
  <c r="S241" i="1"/>
  <c r="S242" i="1"/>
  <c r="S243" i="1"/>
  <c r="T243" i="1" s="1"/>
  <c r="S244" i="1"/>
  <c r="S245" i="1"/>
  <c r="U245" i="1" s="1"/>
  <c r="S246" i="1"/>
  <c r="S247" i="1"/>
  <c r="S248" i="1"/>
  <c r="S249" i="1"/>
  <c r="S250" i="1"/>
  <c r="S251" i="1"/>
  <c r="U251" i="1" s="1"/>
  <c r="S252" i="1"/>
  <c r="S253" i="1"/>
  <c r="U253" i="1" s="1"/>
  <c r="S254" i="1"/>
  <c r="S255" i="1"/>
  <c r="S256" i="1"/>
  <c r="S257" i="1"/>
  <c r="S258" i="1"/>
  <c r="U258" i="1" s="1"/>
  <c r="S259" i="1"/>
  <c r="S260" i="1"/>
  <c r="S261" i="1"/>
  <c r="U261" i="1" s="1"/>
  <c r="S262" i="1"/>
  <c r="U262" i="1" s="1"/>
  <c r="S263" i="1"/>
  <c r="U263" i="1" s="1"/>
  <c r="S264" i="1"/>
  <c r="S265" i="1"/>
  <c r="S266" i="1"/>
  <c r="S267" i="1"/>
  <c r="S268" i="1"/>
  <c r="S269" i="1"/>
  <c r="S270" i="1"/>
  <c r="T270" i="1" s="1"/>
  <c r="S271" i="1"/>
  <c r="S272" i="1"/>
  <c r="T272" i="1" s="1"/>
  <c r="S273" i="1"/>
  <c r="U273" i="1" s="1"/>
  <c r="S274" i="1"/>
  <c r="S275" i="1"/>
  <c r="S276" i="1"/>
  <c r="S277" i="1"/>
  <c r="U277" i="1" s="1"/>
  <c r="S278" i="1"/>
  <c r="U278" i="1" s="1"/>
  <c r="S279" i="1"/>
  <c r="S280" i="1"/>
  <c r="S281" i="1"/>
  <c r="S282" i="1"/>
  <c r="T282" i="1" s="1"/>
  <c r="S283" i="1"/>
  <c r="S284" i="1"/>
  <c r="S285" i="1"/>
  <c r="S286" i="1"/>
  <c r="U286" i="1" s="1"/>
  <c r="S287" i="1"/>
  <c r="U287" i="1" s="1"/>
  <c r="S288" i="1"/>
  <c r="S289" i="1"/>
  <c r="S290" i="1"/>
  <c r="S291" i="1"/>
  <c r="S292" i="1"/>
  <c r="S293" i="1"/>
  <c r="S294" i="1"/>
  <c r="T294" i="1" s="1"/>
  <c r="S295" i="1"/>
  <c r="U295" i="1" s="1"/>
  <c r="S296" i="1"/>
  <c r="S297" i="1"/>
  <c r="U297" i="1" s="1"/>
  <c r="S298" i="1"/>
  <c r="U298" i="1" s="1"/>
  <c r="S299" i="1"/>
  <c r="U299" i="1" s="1"/>
  <c r="S300" i="1"/>
  <c r="S301" i="1"/>
  <c r="U301" i="1" s="1"/>
  <c r="S302" i="1"/>
  <c r="S303" i="1"/>
  <c r="S304" i="1"/>
  <c r="S305" i="1"/>
  <c r="S306" i="1"/>
  <c r="S307" i="1"/>
  <c r="S308" i="1"/>
  <c r="S309" i="1"/>
  <c r="U309" i="1" s="1"/>
  <c r="S310" i="1"/>
  <c r="U310" i="1" s="1"/>
  <c r="S311" i="1"/>
  <c r="S312" i="1"/>
  <c r="S313" i="1"/>
  <c r="U313" i="1" s="1"/>
  <c r="S314" i="1"/>
  <c r="U314" i="1" s="1"/>
  <c r="S315" i="1"/>
  <c r="T315" i="1" s="1"/>
  <c r="S316" i="1"/>
  <c r="S317" i="1"/>
  <c r="S318" i="1"/>
  <c r="U318" i="1" s="1"/>
  <c r="S319" i="1"/>
  <c r="S320" i="1"/>
  <c r="S321" i="1"/>
  <c r="S322" i="1"/>
  <c r="S323" i="1"/>
  <c r="U323" i="1" s="1"/>
  <c r="S324" i="1"/>
  <c r="S325" i="1"/>
  <c r="U325" i="1" s="1"/>
  <c r="S326" i="1"/>
  <c r="U326" i="1" s="1"/>
  <c r="S327" i="1"/>
  <c r="S328" i="1"/>
  <c r="S329" i="1"/>
  <c r="S330" i="1"/>
  <c r="S331" i="1"/>
  <c r="U331" i="1" s="1"/>
  <c r="S332" i="1"/>
  <c r="S333" i="1"/>
  <c r="S334" i="1"/>
  <c r="U334" i="1" s="1"/>
  <c r="S335" i="1"/>
  <c r="U335" i="1" s="1"/>
  <c r="S336" i="1"/>
  <c r="T336" i="1" s="1"/>
  <c r="S337" i="1"/>
  <c r="S338" i="1"/>
  <c r="S339" i="1"/>
  <c r="S340" i="1"/>
  <c r="S341" i="1"/>
  <c r="T341" i="1" s="1"/>
  <c r="S342" i="1"/>
  <c r="S343" i="1"/>
  <c r="U343" i="1" s="1"/>
  <c r="S344" i="1"/>
  <c r="S345" i="1"/>
  <c r="S346" i="1"/>
  <c r="S347" i="1"/>
  <c r="S348" i="1"/>
  <c r="S349" i="1"/>
  <c r="S350" i="1"/>
  <c r="U350" i="1" s="1"/>
  <c r="S351" i="1"/>
  <c r="U351" i="1" s="1"/>
  <c r="S352" i="1"/>
  <c r="S353" i="1"/>
  <c r="S354" i="1"/>
  <c r="U354" i="1" s="1"/>
  <c r="S355" i="1"/>
  <c r="S356" i="1"/>
  <c r="S357" i="1"/>
  <c r="S358" i="1"/>
  <c r="T358" i="1" s="1"/>
  <c r="S359" i="1"/>
  <c r="U359" i="1" s="1"/>
  <c r="S360" i="1"/>
  <c r="S361" i="1"/>
  <c r="S362" i="1"/>
  <c r="S363" i="1"/>
  <c r="S364" i="1"/>
  <c r="S365" i="1"/>
  <c r="S366" i="1"/>
  <c r="S367" i="1"/>
  <c r="S368" i="1"/>
  <c r="S369" i="1"/>
  <c r="S370" i="1"/>
  <c r="S371" i="1"/>
  <c r="U371" i="1" s="1"/>
  <c r="S372" i="1"/>
  <c r="S373" i="1"/>
  <c r="T373" i="1" s="1"/>
  <c r="S374" i="1"/>
  <c r="T374" i="1" s="1"/>
  <c r="S375" i="1"/>
  <c r="S376" i="1"/>
  <c r="S377" i="1"/>
  <c r="S378" i="1"/>
  <c r="S379" i="1"/>
  <c r="U379" i="1" s="1"/>
  <c r="S380" i="1"/>
  <c r="S381" i="1"/>
  <c r="S382" i="1"/>
  <c r="U382" i="1" s="1"/>
  <c r="S383" i="1"/>
  <c r="U383" i="1" s="1"/>
  <c r="S384" i="1"/>
  <c r="S385" i="1"/>
  <c r="S386" i="1"/>
  <c r="S387" i="1"/>
  <c r="T387" i="1" s="1"/>
  <c r="S388" i="1"/>
  <c r="S389" i="1"/>
  <c r="S390" i="1"/>
  <c r="S391" i="1"/>
  <c r="U391" i="1" s="1"/>
  <c r="S392" i="1"/>
  <c r="S393" i="1"/>
  <c r="S394" i="1"/>
  <c r="S395" i="1"/>
  <c r="U395" i="1" s="1"/>
  <c r="S396" i="1"/>
  <c r="S397" i="1"/>
  <c r="S398" i="1"/>
  <c r="U398" i="1" s="1"/>
  <c r="S399" i="1"/>
  <c r="U399" i="1" s="1"/>
  <c r="S400" i="1"/>
  <c r="S401" i="1"/>
  <c r="S402" i="1"/>
  <c r="S403" i="1"/>
  <c r="S404" i="1"/>
  <c r="S405" i="1"/>
  <c r="U405" i="1" s="1"/>
  <c r="S406" i="1"/>
  <c r="S407" i="1"/>
  <c r="U407" i="1" s="1"/>
  <c r="S408" i="1"/>
  <c r="S409" i="1"/>
  <c r="U409" i="1" s="1"/>
  <c r="S410" i="1"/>
  <c r="U410" i="1" s="1"/>
  <c r="S411" i="1"/>
  <c r="S412" i="1"/>
  <c r="S413" i="1"/>
  <c r="T413" i="1" s="1"/>
  <c r="S414" i="1"/>
  <c r="S415" i="1"/>
  <c r="S416" i="1"/>
  <c r="U416" i="1" s="1"/>
  <c r="S417" i="1"/>
  <c r="S418" i="1"/>
  <c r="S419" i="1"/>
  <c r="U419" i="1" s="1"/>
  <c r="S420" i="1"/>
  <c r="S421" i="1"/>
  <c r="S422" i="1"/>
  <c r="S423" i="1"/>
  <c r="U423" i="1" s="1"/>
  <c r="S424" i="1"/>
  <c r="S425" i="1"/>
  <c r="S426" i="1"/>
  <c r="S427" i="1"/>
  <c r="U427" i="1" s="1"/>
  <c r="S428" i="1"/>
  <c r="S429" i="1"/>
  <c r="T429" i="1" s="1"/>
  <c r="S430" i="1"/>
  <c r="S431" i="1"/>
  <c r="S432" i="1"/>
  <c r="U432" i="1" s="1"/>
  <c r="S433" i="1"/>
  <c r="U433" i="1" s="1"/>
  <c r="S434" i="1"/>
  <c r="U434" i="1" s="1"/>
  <c r="S435" i="1"/>
  <c r="U435" i="1" s="1"/>
  <c r="S436" i="1"/>
  <c r="S437" i="1"/>
  <c r="S438" i="1"/>
  <c r="T438" i="1" s="1"/>
  <c r="S439" i="1"/>
  <c r="S440" i="1"/>
  <c r="S441" i="1"/>
  <c r="S442" i="1"/>
  <c r="S443" i="1"/>
  <c r="U443" i="1" s="1"/>
  <c r="S444" i="1"/>
  <c r="S445" i="1"/>
  <c r="U445" i="1" s="1"/>
  <c r="S446" i="1"/>
  <c r="U446" i="1" s="1"/>
  <c r="S447" i="1"/>
  <c r="U447" i="1" s="1"/>
  <c r="S448" i="1"/>
  <c r="T448" i="1" s="1"/>
  <c r="S449" i="1"/>
  <c r="S450" i="1"/>
  <c r="S451" i="1"/>
  <c r="S452" i="1"/>
  <c r="S453" i="1"/>
  <c r="U453" i="1" s="1"/>
  <c r="S454" i="1"/>
  <c r="T454" i="1" s="1"/>
  <c r="S455" i="1"/>
  <c r="U455" i="1" s="1"/>
  <c r="S456" i="1"/>
  <c r="S457" i="1"/>
  <c r="S458" i="1"/>
  <c r="S459" i="1"/>
  <c r="U459" i="1" s="1"/>
  <c r="S460" i="1"/>
  <c r="S461" i="1"/>
  <c r="U461" i="1" s="1"/>
  <c r="S462" i="1"/>
  <c r="S463" i="1"/>
  <c r="S464" i="1"/>
  <c r="U464" i="1" s="1"/>
  <c r="S465" i="1"/>
  <c r="U465" i="1" s="1"/>
  <c r="S466" i="1"/>
  <c r="S467" i="1"/>
  <c r="T467" i="1" s="1"/>
  <c r="S468" i="1"/>
  <c r="S469" i="1"/>
  <c r="U469" i="1" s="1"/>
  <c r="S470" i="1"/>
  <c r="U470" i="1" s="1"/>
  <c r="S471" i="1"/>
  <c r="U471" i="1" s="1"/>
  <c r="S472" i="1"/>
  <c r="S473" i="1"/>
  <c r="S474" i="1"/>
  <c r="S475" i="1"/>
  <c r="T475" i="1" s="1"/>
  <c r="S476" i="1"/>
  <c r="S477" i="1"/>
  <c r="T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S485" i="1"/>
  <c r="S486" i="1"/>
  <c r="S487" i="1"/>
  <c r="S488" i="1"/>
  <c r="S489" i="1"/>
  <c r="S490" i="1"/>
  <c r="T490" i="1" s="1"/>
  <c r="S491" i="1"/>
  <c r="U491" i="1" s="1"/>
  <c r="S492" i="1"/>
  <c r="S493" i="1"/>
  <c r="U493" i="1" s="1"/>
  <c r="S494" i="1"/>
  <c r="S495" i="1"/>
  <c r="S496" i="1"/>
  <c r="U496" i="1" s="1"/>
  <c r="S497" i="1"/>
  <c r="U497" i="1" s="1"/>
  <c r="S498" i="1"/>
  <c r="S499" i="1"/>
  <c r="T499" i="1" s="1"/>
  <c r="S500" i="1"/>
  <c r="S501" i="1"/>
  <c r="U501" i="1" s="1"/>
  <c r="S502" i="1"/>
  <c r="U502" i="1" s="1"/>
  <c r="S503" i="1"/>
  <c r="S504" i="1"/>
  <c r="S505" i="1"/>
  <c r="S506" i="1"/>
  <c r="S507" i="1"/>
  <c r="U507" i="1" s="1"/>
  <c r="S508" i="1"/>
  <c r="S509" i="1"/>
  <c r="U509" i="1" s="1"/>
  <c r="S510" i="1"/>
  <c r="S511" i="1"/>
  <c r="S512" i="1"/>
  <c r="S513" i="1"/>
  <c r="S514" i="1"/>
  <c r="U514" i="1" s="1"/>
  <c r="S515" i="1"/>
  <c r="U515" i="1" s="1"/>
  <c r="S516" i="1"/>
  <c r="S517" i="1"/>
  <c r="U517" i="1" s="1"/>
  <c r="S518" i="1"/>
  <c r="U518" i="1" s="1"/>
  <c r="S519" i="1"/>
  <c r="U519" i="1" s="1"/>
  <c r="S520" i="1"/>
  <c r="S521" i="1"/>
  <c r="S522" i="1"/>
  <c r="S523" i="1"/>
  <c r="S524" i="1"/>
  <c r="S525" i="1"/>
  <c r="S526" i="1"/>
  <c r="U526" i="1" s="1"/>
  <c r="S527" i="1"/>
  <c r="U527" i="1" s="1"/>
  <c r="S528" i="1"/>
  <c r="U528" i="1" s="1"/>
  <c r="S529" i="1"/>
  <c r="U529" i="1" s="1"/>
  <c r="S530" i="1"/>
  <c r="S531" i="1"/>
  <c r="T531" i="1" s="1"/>
  <c r="S532" i="1"/>
  <c r="S533" i="1"/>
  <c r="U533" i="1" s="1"/>
  <c r="S534" i="1"/>
  <c r="U534" i="1" s="1"/>
  <c r="S535" i="1"/>
  <c r="S536" i="1"/>
  <c r="S537" i="1"/>
  <c r="S538" i="1"/>
  <c r="S539" i="1"/>
  <c r="S540" i="1"/>
  <c r="S541" i="1"/>
  <c r="S542" i="1"/>
  <c r="U542" i="1" s="1"/>
  <c r="S543" i="1"/>
  <c r="U543" i="1" s="1"/>
  <c r="S544" i="1"/>
  <c r="U544" i="1" s="1"/>
  <c r="S545" i="1"/>
  <c r="U545" i="1" s="1"/>
  <c r="S546" i="1"/>
  <c r="S547" i="1"/>
  <c r="S548" i="1"/>
  <c r="S549" i="1"/>
  <c r="S550" i="1"/>
  <c r="T550" i="1" s="1"/>
  <c r="S551" i="1"/>
  <c r="U551" i="1" s="1"/>
  <c r="S552" i="1"/>
  <c r="S553" i="1"/>
  <c r="S554" i="1"/>
  <c r="S555" i="1"/>
  <c r="U555" i="1" s="1"/>
  <c r="S556" i="1"/>
  <c r="S557" i="1"/>
  <c r="U557" i="1" s="1"/>
  <c r="S558" i="1"/>
  <c r="S559" i="1"/>
  <c r="S560" i="1"/>
  <c r="S561" i="1"/>
  <c r="S562" i="1"/>
  <c r="U562" i="1" s="1"/>
  <c r="S563" i="1"/>
  <c r="U563" i="1" s="1"/>
  <c r="S564" i="1"/>
  <c r="U564" i="1" s="1"/>
  <c r="S565" i="1"/>
  <c r="U565" i="1" s="1"/>
  <c r="S566" i="1"/>
  <c r="S567" i="1"/>
  <c r="S568" i="1"/>
  <c r="S569" i="1"/>
  <c r="S570" i="1"/>
  <c r="S571" i="1"/>
  <c r="S572" i="1"/>
  <c r="U572" i="1" s="1"/>
  <c r="S573" i="1"/>
  <c r="U573" i="1" s="1"/>
  <c r="S574" i="1"/>
  <c r="S575" i="1"/>
  <c r="S576" i="1"/>
  <c r="U576" i="1" s="1"/>
  <c r="S577" i="1"/>
  <c r="U577" i="1" s="1"/>
  <c r="S578" i="1"/>
  <c r="U578" i="1" s="1"/>
  <c r="S579" i="1"/>
  <c r="U579" i="1" s="1"/>
  <c r="S580" i="1"/>
  <c r="S581" i="1"/>
  <c r="S582" i="1"/>
  <c r="S583" i="1"/>
  <c r="S584" i="1"/>
  <c r="S585" i="1"/>
  <c r="S586" i="1"/>
  <c r="S587" i="1"/>
  <c r="U587" i="1" s="1"/>
  <c r="S588" i="1"/>
  <c r="U588" i="1" s="1"/>
  <c r="S589" i="1"/>
  <c r="U589" i="1" s="1"/>
  <c r="S590" i="1"/>
  <c r="S591" i="1"/>
  <c r="S592" i="1"/>
  <c r="T592" i="1" s="1"/>
  <c r="S593" i="1"/>
  <c r="S594" i="1"/>
  <c r="U594" i="1" s="1"/>
  <c r="S595" i="1"/>
  <c r="U595" i="1" s="1"/>
  <c r="S596" i="1"/>
  <c r="U596" i="1" s="1"/>
  <c r="S597" i="1"/>
  <c r="U597" i="1" s="1"/>
  <c r="S598" i="1"/>
  <c r="S599" i="1"/>
  <c r="S600" i="1"/>
  <c r="S601" i="1"/>
  <c r="S602" i="1"/>
  <c r="S603" i="1"/>
  <c r="S604" i="1"/>
  <c r="U604" i="1" s="1"/>
  <c r="S605" i="1"/>
  <c r="T605" i="1" s="1"/>
  <c r="S606" i="1"/>
  <c r="T606" i="1" s="1"/>
  <c r="S607" i="1"/>
  <c r="S608" i="1"/>
  <c r="U608" i="1" s="1"/>
  <c r="S609" i="1"/>
  <c r="S610" i="1"/>
  <c r="S611" i="1"/>
  <c r="U611" i="1" s="1"/>
  <c r="S612" i="1"/>
  <c r="S613" i="1"/>
  <c r="S614" i="1"/>
  <c r="S615" i="1"/>
  <c r="S616" i="1"/>
  <c r="S617" i="1"/>
  <c r="S618" i="1"/>
  <c r="U618" i="1" s="1"/>
  <c r="S619" i="1"/>
  <c r="U619" i="1" s="1"/>
  <c r="S620" i="1"/>
  <c r="U620" i="1" s="1"/>
  <c r="S621" i="1"/>
  <c r="T621" i="1" s="1"/>
  <c r="S622" i="1"/>
  <c r="S623" i="1"/>
  <c r="S624" i="1"/>
  <c r="S625" i="1"/>
  <c r="S626" i="1"/>
  <c r="S627" i="1"/>
  <c r="U627" i="1" s="1"/>
  <c r="S628" i="1"/>
  <c r="U628" i="1" s="1"/>
  <c r="S629" i="1"/>
  <c r="U629" i="1" s="1"/>
  <c r="S630" i="1"/>
  <c r="T630" i="1" s="1"/>
  <c r="S631" i="1"/>
  <c r="S632" i="1"/>
  <c r="U632" i="1" s="1"/>
  <c r="S633" i="1"/>
  <c r="U633" i="1" s="1"/>
  <c r="S634" i="1"/>
  <c r="T634" i="1" s="1"/>
  <c r="S635" i="1"/>
  <c r="S636" i="1"/>
  <c r="U636" i="1" s="1"/>
  <c r="S637" i="1"/>
  <c r="U637" i="1" s="1"/>
  <c r="S638" i="1"/>
  <c r="S639" i="1"/>
  <c r="S640" i="1"/>
  <c r="S641" i="1"/>
  <c r="S642" i="1"/>
  <c r="T642" i="1" s="1"/>
  <c r="S643" i="1"/>
  <c r="U643" i="1" s="1"/>
  <c r="S644" i="1"/>
  <c r="S645" i="1"/>
  <c r="S646" i="1"/>
  <c r="T646" i="1" s="1"/>
  <c r="S647" i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S655" i="1"/>
  <c r="S656" i="1"/>
  <c r="S657" i="1"/>
  <c r="S658" i="1"/>
  <c r="S659" i="1"/>
  <c r="U659" i="1" s="1"/>
  <c r="S660" i="1"/>
  <c r="U660" i="1" s="1"/>
  <c r="S661" i="1"/>
  <c r="U661" i="1" s="1"/>
  <c r="S662" i="1"/>
  <c r="S663" i="1"/>
  <c r="S664" i="1"/>
  <c r="U664" i="1" s="1"/>
  <c r="S665" i="1"/>
  <c r="S666" i="1"/>
  <c r="S667" i="1"/>
  <c r="T667" i="1" s="1"/>
  <c r="S668" i="1"/>
  <c r="U668" i="1" s="1"/>
  <c r="S669" i="1"/>
  <c r="T669" i="1" s="1"/>
  <c r="S670" i="1"/>
  <c r="S671" i="1"/>
  <c r="S672" i="1"/>
  <c r="S673" i="1"/>
  <c r="S674" i="1"/>
  <c r="U674" i="1" s="1"/>
  <c r="S675" i="1"/>
  <c r="U675" i="1" s="1"/>
  <c r="S676" i="1"/>
  <c r="S677" i="1"/>
  <c r="T677" i="1" s="1"/>
  <c r="S678" i="1"/>
  <c r="S679" i="1"/>
  <c r="S680" i="1"/>
  <c r="U680" i="1" s="1"/>
  <c r="S681" i="1"/>
  <c r="S682" i="1"/>
  <c r="S683" i="1"/>
  <c r="U683" i="1" s="1"/>
  <c r="S684" i="1"/>
  <c r="U684" i="1" s="1"/>
  <c r="S685" i="1"/>
  <c r="U685" i="1" s="1"/>
  <c r="S686" i="1"/>
  <c r="S687" i="1"/>
  <c r="S688" i="1"/>
  <c r="S689" i="1"/>
  <c r="S690" i="1"/>
  <c r="U690" i="1" s="1"/>
  <c r="S691" i="1"/>
  <c r="U691" i="1" s="1"/>
  <c r="S692" i="1"/>
  <c r="U692" i="1" s="1"/>
  <c r="S693" i="1"/>
  <c r="U693" i="1" s="1"/>
  <c r="S694" i="1"/>
  <c r="S695" i="1"/>
  <c r="S696" i="1"/>
  <c r="S697" i="1"/>
  <c r="S698" i="1"/>
  <c r="S699" i="1"/>
  <c r="T699" i="1" s="1"/>
  <c r="S700" i="1"/>
  <c r="U700" i="1" s="1"/>
  <c r="S701" i="1"/>
  <c r="U701" i="1" s="1"/>
  <c r="S702" i="1"/>
  <c r="S703" i="1"/>
  <c r="S704" i="1"/>
  <c r="U704" i="1" s="1"/>
  <c r="S705" i="1"/>
  <c r="U705" i="1" s="1"/>
  <c r="S706" i="1"/>
  <c r="T706" i="1" s="1"/>
  <c r="S707" i="1"/>
  <c r="U707" i="1" s="1"/>
  <c r="S708" i="1"/>
  <c r="S709" i="1"/>
  <c r="S710" i="1"/>
  <c r="S711" i="1"/>
  <c r="S712" i="1"/>
  <c r="S713" i="1"/>
  <c r="S714" i="1"/>
  <c r="T714" i="1" s="1"/>
  <c r="S715" i="1"/>
  <c r="U715" i="1" s="1"/>
  <c r="S716" i="1"/>
  <c r="U716" i="1" s="1"/>
  <c r="S717" i="1"/>
  <c r="U717" i="1" s="1"/>
  <c r="S718" i="1"/>
  <c r="S719" i="1"/>
  <c r="S720" i="1"/>
  <c r="S721" i="1"/>
  <c r="S722" i="1"/>
  <c r="U722" i="1" s="1"/>
  <c r="S723" i="1"/>
  <c r="U723" i="1" s="1"/>
  <c r="S724" i="1"/>
  <c r="U724" i="1" s="1"/>
  <c r="S725" i="1"/>
  <c r="U725" i="1" s="1"/>
  <c r="S726" i="1"/>
  <c r="S727" i="1"/>
  <c r="S728" i="1"/>
  <c r="S729" i="1"/>
  <c r="S730" i="1"/>
  <c r="S731" i="1"/>
  <c r="T731" i="1" s="1"/>
  <c r="S732" i="1"/>
  <c r="U732" i="1" s="1"/>
  <c r="S733" i="1"/>
  <c r="S734" i="1"/>
  <c r="S735" i="1"/>
  <c r="S736" i="1"/>
  <c r="U736" i="1" s="1"/>
  <c r="S737" i="1"/>
  <c r="S738" i="1"/>
  <c r="S739" i="1"/>
  <c r="U739" i="1" s="1"/>
  <c r="S740" i="1"/>
  <c r="S741" i="1"/>
  <c r="T741" i="1" s="1"/>
  <c r="S742" i="1"/>
  <c r="S743" i="1"/>
  <c r="S744" i="1"/>
  <c r="T744" i="1" s="1"/>
  <c r="S745" i="1"/>
  <c r="S746" i="1"/>
  <c r="U746" i="1" s="1"/>
  <c r="S747" i="1"/>
  <c r="U747" i="1" s="1"/>
  <c r="S748" i="1"/>
  <c r="U748" i="1" s="1"/>
  <c r="S749" i="1"/>
  <c r="U749" i="1" s="1"/>
  <c r="S750" i="1"/>
  <c r="T750" i="1" s="1"/>
  <c r="S751" i="1"/>
  <c r="T751" i="1" s="1"/>
  <c r="S752" i="1"/>
  <c r="S753" i="1"/>
  <c r="S754" i="1"/>
  <c r="S755" i="1"/>
  <c r="U755" i="1" s="1"/>
  <c r="S756" i="1"/>
  <c r="U756" i="1" s="1"/>
  <c r="S757" i="1"/>
  <c r="U757" i="1" s="1"/>
  <c r="S758" i="1"/>
  <c r="S759" i="1"/>
  <c r="S760" i="1"/>
  <c r="U760" i="1" s="1"/>
  <c r="S761" i="1"/>
  <c r="U761" i="1" s="1"/>
  <c r="S762" i="1"/>
  <c r="S763" i="1"/>
  <c r="T763" i="1" s="1"/>
  <c r="S764" i="1"/>
  <c r="U764" i="1" s="1"/>
  <c r="S765" i="1"/>
  <c r="T765" i="1" s="1"/>
  <c r="S766" i="1"/>
  <c r="S767" i="1"/>
  <c r="S768" i="1"/>
  <c r="S769" i="1"/>
  <c r="S770" i="1"/>
  <c r="S771" i="1"/>
  <c r="U771" i="1" s="1"/>
  <c r="S772" i="1"/>
  <c r="S773" i="1"/>
  <c r="T773" i="1" s="1"/>
  <c r="S774" i="1"/>
  <c r="S775" i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S783" i="1"/>
  <c r="S784" i="1"/>
  <c r="S785" i="1"/>
  <c r="S786" i="1"/>
  <c r="S787" i="1"/>
  <c r="U787" i="1" s="1"/>
  <c r="S788" i="1"/>
  <c r="U788" i="1" s="1"/>
  <c r="S789" i="1"/>
  <c r="U789" i="1" s="1"/>
  <c r="S790" i="1"/>
  <c r="S791" i="1"/>
  <c r="S792" i="1"/>
  <c r="U792" i="1" s="1"/>
  <c r="S793" i="1"/>
  <c r="S794" i="1"/>
  <c r="S795" i="1"/>
  <c r="S796" i="1"/>
  <c r="U796" i="1" s="1"/>
  <c r="S797" i="1"/>
  <c r="U797" i="1" s="1"/>
  <c r="S798" i="1"/>
  <c r="T798" i="1" s="1"/>
  <c r="S799" i="1"/>
  <c r="T799" i="1" s="1"/>
  <c r="S800" i="1"/>
  <c r="S801" i="1"/>
  <c r="S802" i="1"/>
  <c r="U802" i="1" s="1"/>
  <c r="S803" i="1"/>
  <c r="U803" i="1" s="1"/>
  <c r="S804" i="1"/>
  <c r="S805" i="1"/>
  <c r="T805" i="1" s="1"/>
  <c r="S806" i="1"/>
  <c r="S807" i="1"/>
  <c r="S808" i="1"/>
  <c r="U808" i="1" s="1"/>
  <c r="S809" i="1"/>
  <c r="S810" i="1"/>
  <c r="T810" i="1" s="1"/>
  <c r="S811" i="1"/>
  <c r="U811" i="1" s="1"/>
  <c r="S812" i="1"/>
  <c r="U812" i="1" s="1"/>
  <c r="S813" i="1"/>
  <c r="U813" i="1" s="1"/>
  <c r="S814" i="1"/>
  <c r="T814" i="1" s="1"/>
  <c r="S815" i="1"/>
  <c r="S816" i="1"/>
  <c r="S817" i="1"/>
  <c r="S818" i="1"/>
  <c r="U818" i="1" s="1"/>
  <c r="S819" i="1"/>
  <c r="U819" i="1" s="1"/>
  <c r="S820" i="1"/>
  <c r="U820" i="1" s="1"/>
  <c r="S821" i="1"/>
  <c r="U821" i="1" s="1"/>
  <c r="S822" i="1"/>
  <c r="S823" i="1"/>
  <c r="S824" i="1"/>
  <c r="S825" i="1"/>
  <c r="S826" i="1"/>
  <c r="S827" i="1"/>
  <c r="T827" i="1" s="1"/>
  <c r="S828" i="1"/>
  <c r="U828" i="1" s="1"/>
  <c r="S829" i="1"/>
  <c r="S830" i="1"/>
  <c r="S831" i="1"/>
  <c r="S832" i="1"/>
  <c r="U832" i="1" s="1"/>
  <c r="S833" i="1"/>
  <c r="U833" i="1" s="1"/>
  <c r="S834" i="1"/>
  <c r="U834" i="1" s="1"/>
  <c r="S835" i="1"/>
  <c r="U835" i="1" s="1"/>
  <c r="S836" i="1"/>
  <c r="S837" i="1"/>
  <c r="T837" i="1" s="1"/>
  <c r="S838" i="1"/>
  <c r="S839" i="1"/>
  <c r="S840" i="1"/>
  <c r="S841" i="1"/>
  <c r="S842" i="1"/>
  <c r="T842" i="1" s="1"/>
  <c r="S843" i="1"/>
  <c r="U843" i="1" s="1"/>
  <c r="S844" i="1"/>
  <c r="U844" i="1" s="1"/>
  <c r="S845" i="1"/>
  <c r="U845" i="1" s="1"/>
  <c r="S846" i="1"/>
  <c r="T846" i="1" s="1"/>
  <c r="S847" i="1"/>
  <c r="S848" i="1"/>
  <c r="S849" i="1"/>
  <c r="S850" i="1"/>
  <c r="U850" i="1" s="1"/>
  <c r="S851" i="1"/>
  <c r="U851" i="1" s="1"/>
  <c r="S852" i="1"/>
  <c r="U852" i="1" s="1"/>
  <c r="S853" i="1"/>
  <c r="U853" i="1" s="1"/>
  <c r="S854" i="1"/>
  <c r="S855" i="1"/>
  <c r="S856" i="1"/>
  <c r="S857" i="1"/>
  <c r="S858" i="1"/>
  <c r="S859" i="1"/>
  <c r="T859" i="1" s="1"/>
  <c r="S860" i="1"/>
  <c r="U860" i="1" s="1"/>
  <c r="S861" i="1"/>
  <c r="T861" i="1" s="1"/>
  <c r="S862" i="1"/>
  <c r="U862" i="1" s="1"/>
  <c r="S863" i="1"/>
  <c r="T863" i="1" s="1"/>
  <c r="S864" i="1"/>
  <c r="S865" i="1"/>
  <c r="S866" i="1"/>
  <c r="S867" i="1"/>
  <c r="S868" i="1"/>
  <c r="S869" i="1"/>
  <c r="U869" i="1" s="1"/>
  <c r="S870" i="1"/>
  <c r="U870" i="1" s="1"/>
  <c r="S871" i="1"/>
  <c r="T871" i="1" s="1"/>
  <c r="S872" i="1"/>
  <c r="U872" i="1" s="1"/>
  <c r="S873" i="1"/>
  <c r="U873" i="1" s="1"/>
  <c r="S874" i="1"/>
  <c r="U874" i="1" s="1"/>
  <c r="S875" i="1"/>
  <c r="U875" i="1" s="1"/>
  <c r="S876" i="1"/>
  <c r="S877" i="1"/>
  <c r="S878" i="1"/>
  <c r="T878" i="1" s="1"/>
  <c r="S879" i="1"/>
  <c r="S880" i="1"/>
  <c r="S881" i="1"/>
  <c r="S882" i="1"/>
  <c r="S883" i="1"/>
  <c r="U883" i="1" s="1"/>
  <c r="S884" i="1"/>
  <c r="U884" i="1" s="1"/>
  <c r="S885" i="1"/>
  <c r="S886" i="1"/>
  <c r="S887" i="1"/>
  <c r="S888" i="1"/>
  <c r="U888" i="1" s="1"/>
  <c r="S889" i="1"/>
  <c r="T889" i="1" s="1"/>
  <c r="S890" i="1"/>
  <c r="T890" i="1" s="1"/>
  <c r="S891" i="1"/>
  <c r="U891" i="1" s="1"/>
  <c r="S892" i="1"/>
  <c r="U892" i="1" s="1"/>
  <c r="S893" i="1"/>
  <c r="U893" i="1" s="1"/>
  <c r="S894" i="1"/>
  <c r="S895" i="1"/>
  <c r="S896" i="1"/>
  <c r="T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S904" i="1"/>
  <c r="S905" i="1"/>
  <c r="S906" i="1"/>
  <c r="S907" i="1"/>
  <c r="T907" i="1" s="1"/>
  <c r="S908" i="1"/>
  <c r="U908" i="1" s="1"/>
  <c r="S909" i="1"/>
  <c r="U909" i="1" s="1"/>
  <c r="S910" i="1"/>
  <c r="U910" i="1" s="1"/>
  <c r="S911" i="1"/>
  <c r="T911" i="1" s="1"/>
  <c r="S912" i="1"/>
  <c r="S913" i="1"/>
  <c r="S914" i="1"/>
  <c r="S915" i="1"/>
  <c r="U915" i="1" s="1"/>
  <c r="S916" i="1"/>
  <c r="U916" i="1" s="1"/>
  <c r="S917" i="1"/>
  <c r="U917" i="1" s="1"/>
  <c r="S918" i="1"/>
  <c r="U918" i="1" s="1"/>
  <c r="S919" i="1"/>
  <c r="T919" i="1" s="1"/>
  <c r="S920" i="1"/>
  <c r="U920" i="1" s="1"/>
  <c r="S921" i="1"/>
  <c r="U921" i="1" s="1"/>
  <c r="S922" i="1"/>
  <c r="S923" i="1"/>
  <c r="T923" i="1" s="1"/>
  <c r="S924" i="1"/>
  <c r="U924" i="1" s="1"/>
  <c r="S925" i="1"/>
  <c r="U925" i="1" s="1"/>
  <c r="S926" i="1"/>
  <c r="U926" i="1" s="1"/>
  <c r="S927" i="1"/>
  <c r="S928" i="1"/>
  <c r="S929" i="1"/>
  <c r="S930" i="1"/>
  <c r="S931" i="1"/>
  <c r="S932" i="1"/>
  <c r="S933" i="1"/>
  <c r="U933" i="1" s="1"/>
  <c r="S934" i="1"/>
  <c r="U934" i="1" s="1"/>
  <c r="S935" i="1"/>
  <c r="S936" i="1"/>
  <c r="U936" i="1" s="1"/>
  <c r="S937" i="1"/>
  <c r="S938" i="1"/>
  <c r="T938" i="1" s="1"/>
  <c r="S939" i="1"/>
  <c r="U939" i="1" s="1"/>
  <c r="S940" i="1"/>
  <c r="S941" i="1"/>
  <c r="S942" i="1"/>
  <c r="U942" i="1" s="1"/>
  <c r="S943" i="1"/>
  <c r="S944" i="1"/>
  <c r="T944" i="1" s="1"/>
  <c r="S945" i="1"/>
  <c r="U945" i="1" s="1"/>
  <c r="S946" i="1"/>
  <c r="U946" i="1" s="1"/>
  <c r="S947" i="1"/>
  <c r="U947" i="1" s="1"/>
  <c r="S948" i="1"/>
  <c r="U948" i="1" s="1"/>
  <c r="S949" i="1"/>
  <c r="S950" i="1"/>
  <c r="S951" i="1"/>
  <c r="S952" i="1"/>
  <c r="S953" i="1"/>
  <c r="S954" i="1"/>
  <c r="S955" i="1"/>
  <c r="U955" i="1" s="1"/>
  <c r="S956" i="1"/>
  <c r="U956" i="1" s="1"/>
  <c r="S957" i="1"/>
  <c r="U957" i="1" s="1"/>
  <c r="S958" i="1"/>
  <c r="S959" i="1"/>
  <c r="S960" i="1"/>
  <c r="U960" i="1" s="1"/>
  <c r="S961" i="1"/>
  <c r="S962" i="1"/>
  <c r="S963" i="1"/>
  <c r="U963" i="1" s="1"/>
  <c r="S964" i="1"/>
  <c r="U964" i="1" s="1"/>
  <c r="S965" i="1"/>
  <c r="U965" i="1" s="1"/>
  <c r="S966" i="1"/>
  <c r="S967" i="1"/>
  <c r="S968" i="1"/>
  <c r="U968" i="1" s="1"/>
  <c r="S969" i="1"/>
  <c r="U969" i="1" s="1"/>
  <c r="S970" i="1"/>
  <c r="U970" i="1" s="1"/>
  <c r="S971" i="1"/>
  <c r="T971" i="1" s="1"/>
  <c r="S972" i="1"/>
  <c r="U972" i="1" s="1"/>
  <c r="S973" i="1"/>
  <c r="T973" i="1" s="1"/>
  <c r="S974" i="1"/>
  <c r="T974" i="1" s="1"/>
  <c r="S975" i="1"/>
  <c r="S976" i="1"/>
  <c r="S977" i="1"/>
  <c r="S978" i="1"/>
  <c r="U978" i="1" s="1"/>
  <c r="S979" i="1"/>
  <c r="U979" i="1" s="1"/>
  <c r="S980" i="1"/>
  <c r="U980" i="1" s="1"/>
  <c r="S981" i="1"/>
  <c r="U981" i="1" s="1"/>
  <c r="S982" i="1"/>
  <c r="S983" i="1"/>
  <c r="S984" i="1"/>
  <c r="S985" i="1"/>
  <c r="S986" i="1"/>
  <c r="S987" i="1"/>
  <c r="T987" i="1" s="1"/>
  <c r="S988" i="1"/>
  <c r="U988" i="1" s="1"/>
  <c r="S989" i="1"/>
  <c r="U989" i="1" s="1"/>
  <c r="S990" i="1"/>
  <c r="S991" i="1"/>
  <c r="S992" i="1"/>
  <c r="U992" i="1" s="1"/>
  <c r="S993" i="1"/>
  <c r="T993" i="1" s="1"/>
  <c r="S994" i="1"/>
  <c r="S995" i="1"/>
  <c r="U995" i="1" s="1"/>
  <c r="S996" i="1"/>
  <c r="U996" i="1" s="1"/>
  <c r="S997" i="1"/>
  <c r="U997" i="1" s="1"/>
  <c r="S998" i="1"/>
  <c r="S999" i="1"/>
  <c r="T999" i="1" s="1"/>
  <c r="S1000" i="1"/>
  <c r="U1000" i="1" s="1"/>
  <c r="S1001" i="1"/>
  <c r="U1001" i="1" s="1"/>
  <c r="S2" i="1"/>
  <c r="U2" i="1" s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O3" i="1"/>
  <c r="O4" i="1"/>
  <c r="O7" i="1"/>
  <c r="O9" i="1"/>
  <c r="O10" i="1"/>
  <c r="O12" i="1"/>
  <c r="O15" i="1"/>
  <c r="O18" i="1"/>
  <c r="O19" i="1"/>
  <c r="O22" i="1"/>
  <c r="O24" i="1"/>
  <c r="O25" i="1"/>
  <c r="O26" i="1"/>
  <c r="O27" i="1"/>
  <c r="O30" i="1"/>
  <c r="O31" i="1"/>
  <c r="O32" i="1"/>
  <c r="O33" i="1"/>
  <c r="O35" i="1"/>
  <c r="O36" i="1"/>
  <c r="O37" i="1"/>
  <c r="O38" i="1"/>
  <c r="O39" i="1"/>
  <c r="O40" i="1"/>
  <c r="O42" i="1"/>
  <c r="O43" i="1"/>
  <c r="O44" i="1"/>
  <c r="O45" i="1"/>
  <c r="O46" i="1"/>
  <c r="O48" i="1"/>
  <c r="O49" i="1"/>
  <c r="O50" i="1"/>
  <c r="O51" i="1"/>
  <c r="O55" i="1"/>
  <c r="O57" i="1"/>
  <c r="O58" i="1"/>
  <c r="O59" i="1"/>
  <c r="O60" i="1"/>
  <c r="O61" i="1"/>
  <c r="O62" i="1"/>
  <c r="O64" i="1"/>
  <c r="O67" i="1"/>
  <c r="O69" i="1"/>
  <c r="O70" i="1"/>
  <c r="O72" i="1"/>
  <c r="O73" i="1"/>
  <c r="O74" i="1"/>
  <c r="O75" i="1"/>
  <c r="O76" i="1"/>
  <c r="O77" i="1"/>
  <c r="O80" i="1"/>
  <c r="O82" i="1"/>
  <c r="O83" i="1"/>
  <c r="O84" i="1"/>
  <c r="O86" i="1"/>
  <c r="O87" i="1"/>
  <c r="O88" i="1"/>
  <c r="O90" i="1"/>
  <c r="O91" i="1"/>
  <c r="O94" i="1"/>
  <c r="O96" i="1"/>
  <c r="O97" i="1"/>
  <c r="O98" i="1"/>
  <c r="O99" i="1"/>
  <c r="O101" i="1"/>
  <c r="O103" i="1"/>
  <c r="O104" i="1"/>
  <c r="O106" i="1"/>
  <c r="O107" i="1"/>
  <c r="O108" i="1"/>
  <c r="O109" i="1"/>
  <c r="O110" i="1"/>
  <c r="O113" i="1"/>
  <c r="O114" i="1"/>
  <c r="O115" i="1"/>
  <c r="O116" i="1"/>
  <c r="O119" i="1"/>
  <c r="O120" i="1"/>
  <c r="O121" i="1"/>
  <c r="O122" i="1"/>
  <c r="O123" i="1"/>
  <c r="O126" i="1"/>
  <c r="O127" i="1"/>
  <c r="O132" i="1"/>
  <c r="O133" i="1"/>
  <c r="O134" i="1"/>
  <c r="O135" i="1"/>
  <c r="O139" i="1"/>
  <c r="O142" i="1"/>
  <c r="O143" i="1"/>
  <c r="O144" i="1"/>
  <c r="O145" i="1"/>
  <c r="O146" i="1"/>
  <c r="O147" i="1"/>
  <c r="O149" i="1"/>
  <c r="O150" i="1"/>
  <c r="O151" i="1"/>
  <c r="O154" i="1"/>
  <c r="O160" i="1"/>
  <c r="O161" i="1"/>
  <c r="O162" i="1"/>
  <c r="O164" i="1"/>
  <c r="O165" i="1"/>
  <c r="O166" i="1"/>
  <c r="O167" i="1"/>
  <c r="O168" i="1"/>
  <c r="O169" i="1"/>
  <c r="O171" i="1"/>
  <c r="O175" i="1"/>
  <c r="O176" i="1"/>
  <c r="O179" i="1"/>
  <c r="O181" i="1"/>
  <c r="O182" i="1"/>
  <c r="O184" i="1"/>
  <c r="O186" i="1"/>
  <c r="O189" i="1"/>
  <c r="O196" i="1"/>
  <c r="O197" i="1"/>
  <c r="O199" i="1"/>
  <c r="O203" i="1"/>
  <c r="O205" i="1"/>
  <c r="O207" i="1"/>
  <c r="O209" i="1"/>
  <c r="O210" i="1"/>
  <c r="O211" i="1"/>
  <c r="O214" i="1"/>
  <c r="O215" i="1"/>
  <c r="O216" i="1"/>
  <c r="O218" i="1"/>
  <c r="O220" i="1"/>
  <c r="O221" i="1"/>
  <c r="O224" i="1"/>
  <c r="O226" i="1"/>
  <c r="O227" i="1"/>
  <c r="O228" i="1"/>
  <c r="O229" i="1"/>
  <c r="O230" i="1"/>
  <c r="O231" i="1"/>
  <c r="O232" i="1"/>
  <c r="O234" i="1"/>
  <c r="O235" i="1"/>
  <c r="O236" i="1"/>
  <c r="O239" i="1"/>
  <c r="O240" i="1"/>
  <c r="O242" i="1"/>
  <c r="O243" i="1"/>
  <c r="O244" i="1"/>
  <c r="O245" i="1"/>
  <c r="O246" i="1"/>
  <c r="O247" i="1"/>
  <c r="O248" i="1"/>
  <c r="O249" i="1"/>
  <c r="O250" i="1"/>
  <c r="O251" i="1"/>
  <c r="O254" i="1"/>
  <c r="O256" i="1"/>
  <c r="O257" i="1"/>
  <c r="O259" i="1"/>
  <c r="O260" i="1"/>
  <c r="O261" i="1"/>
  <c r="O262" i="1"/>
  <c r="O264" i="1"/>
  <c r="O265" i="1"/>
  <c r="O266" i="1"/>
  <c r="O267" i="1"/>
  <c r="O269" i="1"/>
  <c r="O270" i="1"/>
  <c r="O271" i="1"/>
  <c r="O273" i="1"/>
  <c r="O274" i="1"/>
  <c r="O275" i="1"/>
  <c r="O277" i="1"/>
  <c r="O279" i="1"/>
  <c r="O280" i="1"/>
  <c r="O281" i="1"/>
  <c r="O282" i="1"/>
  <c r="O284" i="1"/>
  <c r="O287" i="1"/>
  <c r="O289" i="1"/>
  <c r="O291" i="1"/>
  <c r="O293" i="1"/>
  <c r="O296" i="1"/>
  <c r="O300" i="1"/>
  <c r="O303" i="1"/>
  <c r="O306" i="1"/>
  <c r="O307" i="1"/>
  <c r="O309" i="1"/>
  <c r="O313" i="1"/>
  <c r="O314" i="1"/>
  <c r="O315" i="1"/>
  <c r="O316" i="1"/>
  <c r="O324" i="1"/>
  <c r="O326" i="1"/>
  <c r="O330" i="1"/>
  <c r="O331" i="1"/>
  <c r="O332" i="1"/>
  <c r="O333" i="1"/>
  <c r="O334" i="1"/>
  <c r="O335" i="1"/>
  <c r="O336" i="1"/>
  <c r="O337" i="1"/>
  <c r="O339" i="1"/>
  <c r="O340" i="1"/>
  <c r="O349" i="1"/>
  <c r="O353" i="1"/>
  <c r="O355" i="1"/>
  <c r="O356" i="1"/>
  <c r="O357" i="1"/>
  <c r="O359" i="1"/>
  <c r="O361" i="1"/>
  <c r="O362" i="1"/>
  <c r="O363" i="1"/>
  <c r="O364" i="1"/>
  <c r="O365" i="1"/>
  <c r="O366" i="1"/>
  <c r="O367" i="1"/>
  <c r="O368" i="1"/>
  <c r="O370" i="1"/>
  <c r="O371" i="1"/>
  <c r="O372" i="1"/>
  <c r="O374" i="1"/>
  <c r="O375" i="1"/>
  <c r="O378" i="1"/>
  <c r="O382" i="1"/>
  <c r="O383" i="1"/>
  <c r="O385" i="1"/>
  <c r="O386" i="1"/>
  <c r="O387" i="1"/>
  <c r="O391" i="1"/>
  <c r="O392" i="1"/>
  <c r="O395" i="1"/>
  <c r="O396" i="1"/>
  <c r="O397" i="1"/>
  <c r="O398" i="1"/>
  <c r="O399" i="1"/>
  <c r="O400" i="1"/>
  <c r="O403" i="1"/>
  <c r="O406" i="1"/>
  <c r="O408" i="1"/>
  <c r="O409" i="1"/>
  <c r="O410" i="1"/>
  <c r="O412" i="1"/>
  <c r="O413" i="1"/>
  <c r="O414" i="1"/>
  <c r="O415" i="1"/>
  <c r="O421" i="1"/>
  <c r="O422" i="1"/>
  <c r="O424" i="1"/>
  <c r="O427" i="1"/>
  <c r="O428" i="1"/>
  <c r="O429" i="1"/>
  <c r="O433" i="1"/>
  <c r="O437" i="1"/>
  <c r="O438" i="1"/>
  <c r="O439" i="1"/>
  <c r="O440" i="1"/>
  <c r="O441" i="1"/>
  <c r="O442" i="1"/>
  <c r="O444" i="1"/>
  <c r="O446" i="1"/>
  <c r="O447" i="1"/>
  <c r="O451" i="1"/>
  <c r="O453" i="1"/>
  <c r="O457" i="1"/>
  <c r="O458" i="1"/>
  <c r="O460" i="1"/>
  <c r="O462" i="1"/>
  <c r="O463" i="1"/>
  <c r="O465" i="1"/>
  <c r="O466" i="1"/>
  <c r="O467" i="1"/>
  <c r="O468" i="1"/>
  <c r="O469" i="1"/>
  <c r="O471" i="1"/>
  <c r="O472" i="1"/>
  <c r="O473" i="1"/>
  <c r="O475" i="1"/>
  <c r="O476" i="1"/>
  <c r="O477" i="1"/>
  <c r="O480" i="1"/>
  <c r="O481" i="1"/>
  <c r="O482" i="1"/>
  <c r="O486" i="1"/>
  <c r="O489" i="1"/>
  <c r="O490" i="1"/>
  <c r="O491" i="1"/>
  <c r="O492" i="1"/>
  <c r="O493" i="1"/>
  <c r="O495" i="1"/>
  <c r="O496" i="1"/>
  <c r="O497" i="1"/>
  <c r="O504" i="1"/>
  <c r="O505" i="1"/>
  <c r="O508" i="1"/>
  <c r="O510" i="1"/>
  <c r="O512" i="1"/>
  <c r="O514" i="1"/>
  <c r="O519" i="1"/>
  <c r="O521" i="1"/>
  <c r="O522" i="1"/>
  <c r="O523" i="1"/>
  <c r="O525" i="1"/>
  <c r="O528" i="1"/>
  <c r="O533" i="1"/>
  <c r="O534" i="1"/>
  <c r="O535" i="1"/>
  <c r="O537" i="1"/>
  <c r="O538" i="1"/>
  <c r="O539" i="1"/>
  <c r="O542" i="1"/>
  <c r="O546" i="1"/>
  <c r="O548" i="1"/>
  <c r="O549" i="1"/>
  <c r="O550" i="1"/>
  <c r="O551" i="1"/>
  <c r="O556" i="1"/>
  <c r="O557" i="1"/>
  <c r="O558" i="1"/>
  <c r="O559" i="1"/>
  <c r="O560" i="1"/>
  <c r="O561" i="1"/>
  <c r="O562" i="1"/>
  <c r="O563" i="1"/>
  <c r="O565" i="1"/>
  <c r="O567" i="1"/>
  <c r="O569" i="1"/>
  <c r="O570" i="1"/>
  <c r="O571" i="1"/>
  <c r="O572" i="1"/>
  <c r="O575" i="1"/>
  <c r="O576" i="1"/>
  <c r="O581" i="1"/>
  <c r="O582" i="1"/>
  <c r="O585" i="1"/>
  <c r="O586" i="1"/>
  <c r="O587" i="1"/>
  <c r="O588" i="1"/>
  <c r="O593" i="1"/>
  <c r="O595" i="1"/>
  <c r="O597" i="1"/>
  <c r="O599" i="1"/>
  <c r="O600" i="1"/>
  <c r="O603" i="1"/>
  <c r="O604" i="1"/>
  <c r="O605" i="1"/>
  <c r="O606" i="1"/>
  <c r="O607" i="1"/>
  <c r="O608" i="1"/>
  <c r="O609" i="1"/>
  <c r="O610" i="1"/>
  <c r="O611" i="1"/>
  <c r="O612" i="1"/>
  <c r="O614" i="1"/>
  <c r="O615" i="1"/>
  <c r="O616" i="1"/>
  <c r="O617" i="1"/>
  <c r="O618" i="1"/>
  <c r="O619" i="1"/>
  <c r="O622" i="1"/>
  <c r="O623" i="1"/>
  <c r="O625" i="1"/>
  <c r="O626" i="1"/>
  <c r="O628" i="1"/>
  <c r="O629" i="1"/>
  <c r="O630" i="1"/>
  <c r="O633" i="1"/>
  <c r="O634" i="1"/>
  <c r="O637" i="1"/>
  <c r="O641" i="1"/>
  <c r="O643" i="1"/>
  <c r="O644" i="1"/>
  <c r="O645" i="1"/>
  <c r="O654" i="1"/>
  <c r="O655" i="1"/>
  <c r="O656" i="1"/>
  <c r="O657" i="1"/>
  <c r="O667" i="1"/>
  <c r="O669" i="1"/>
  <c r="O671" i="1"/>
  <c r="O672" i="1"/>
  <c r="O673" i="1"/>
  <c r="O677" i="1"/>
  <c r="O678" i="1"/>
  <c r="O681" i="1"/>
  <c r="O684" i="1"/>
  <c r="O685" i="1"/>
  <c r="O686" i="1"/>
  <c r="O688" i="1"/>
  <c r="O689" i="1"/>
  <c r="O690" i="1"/>
  <c r="O691" i="1"/>
  <c r="O692" i="1"/>
  <c r="O693" i="1"/>
  <c r="O697" i="1"/>
  <c r="O699" i="1"/>
  <c r="O700" i="1"/>
  <c r="O703" i="1"/>
  <c r="O705" i="1"/>
  <c r="O706" i="1"/>
  <c r="O708" i="1"/>
  <c r="O709" i="1"/>
  <c r="O710" i="1"/>
  <c r="O711" i="1"/>
  <c r="O712" i="1"/>
  <c r="O714" i="1"/>
  <c r="O715" i="1"/>
  <c r="O716" i="1"/>
  <c r="O718" i="1"/>
  <c r="O719" i="1"/>
  <c r="O720" i="1"/>
  <c r="O721" i="1"/>
  <c r="O724" i="1"/>
  <c r="O725" i="1"/>
  <c r="O726" i="1"/>
  <c r="O729" i="1"/>
  <c r="O731" i="1"/>
  <c r="O732" i="1"/>
  <c r="O735" i="1"/>
  <c r="O736" i="1"/>
  <c r="O737" i="1"/>
  <c r="O739" i="1"/>
  <c r="O743" i="1"/>
  <c r="O744" i="1"/>
  <c r="O746" i="1"/>
  <c r="O748" i="1"/>
  <c r="O749" i="1"/>
  <c r="O751" i="1"/>
  <c r="O753" i="1"/>
  <c r="O755" i="1"/>
  <c r="O756" i="1"/>
  <c r="O757" i="1"/>
  <c r="O758" i="1"/>
  <c r="O759" i="1"/>
  <c r="O760" i="1"/>
  <c r="O763" i="1"/>
  <c r="O764" i="1"/>
  <c r="O765" i="1"/>
  <c r="O766" i="1"/>
  <c r="O767" i="1"/>
  <c r="O770" i="1"/>
  <c r="O772" i="1"/>
  <c r="O774" i="1"/>
  <c r="O775" i="1"/>
  <c r="O776" i="1"/>
  <c r="O780" i="1"/>
  <c r="O782" i="1"/>
  <c r="O784" i="1"/>
  <c r="O785" i="1"/>
  <c r="O786" i="1"/>
  <c r="O787" i="1"/>
  <c r="O788" i="1"/>
  <c r="O790" i="1"/>
  <c r="O795" i="1"/>
  <c r="O796" i="1"/>
  <c r="O799" i="1"/>
  <c r="O800" i="1"/>
  <c r="O803" i="1"/>
  <c r="O804" i="1"/>
  <c r="O805" i="1"/>
  <c r="O806" i="1"/>
  <c r="O808" i="1"/>
  <c r="O809" i="1"/>
  <c r="O812" i="1"/>
  <c r="O814" i="1"/>
  <c r="O815" i="1"/>
  <c r="O817" i="1"/>
  <c r="O818" i="1"/>
  <c r="O819" i="1"/>
  <c r="O820" i="1"/>
  <c r="O822" i="1"/>
  <c r="O823" i="1"/>
  <c r="O824" i="1"/>
  <c r="O825" i="1"/>
  <c r="O826" i="1"/>
  <c r="O827" i="1"/>
  <c r="O828" i="1"/>
  <c r="O829" i="1"/>
  <c r="O833" i="1"/>
  <c r="O834" i="1"/>
  <c r="O835" i="1"/>
  <c r="O836" i="1"/>
  <c r="O839" i="1"/>
  <c r="O840" i="1"/>
  <c r="O841" i="1"/>
  <c r="O842" i="1"/>
  <c r="O843" i="1"/>
  <c r="O844" i="1"/>
  <c r="O847" i="1"/>
  <c r="O848" i="1"/>
  <c r="O849" i="1"/>
  <c r="O850" i="1"/>
  <c r="O851" i="1"/>
  <c r="O853" i="1"/>
  <c r="O855" i="1"/>
  <c r="O856" i="1"/>
  <c r="O857" i="1"/>
  <c r="O858" i="1"/>
  <c r="O859" i="1"/>
  <c r="O862" i="1"/>
  <c r="O863" i="1"/>
  <c r="O864" i="1"/>
  <c r="O865" i="1"/>
  <c r="O866" i="1"/>
  <c r="O867" i="1"/>
  <c r="O869" i="1"/>
  <c r="O870" i="1"/>
  <c r="O873" i="1"/>
  <c r="O874" i="1"/>
  <c r="O875" i="1"/>
  <c r="O876" i="1"/>
  <c r="O881" i="1"/>
  <c r="O882" i="1"/>
  <c r="O884" i="1"/>
  <c r="O885" i="1"/>
  <c r="O887" i="1"/>
  <c r="O890" i="1"/>
  <c r="O891" i="1"/>
  <c r="O892" i="1"/>
  <c r="O893" i="1"/>
  <c r="O894" i="1"/>
  <c r="O895" i="1"/>
  <c r="O896" i="1"/>
  <c r="O898" i="1"/>
  <c r="O901" i="1"/>
  <c r="O903" i="1"/>
  <c r="O904" i="1"/>
  <c r="O905" i="1"/>
  <c r="O907" i="1"/>
  <c r="O908" i="1"/>
  <c r="O910" i="1"/>
  <c r="O911" i="1"/>
  <c r="O913" i="1"/>
  <c r="O914" i="1"/>
  <c r="O917" i="1"/>
  <c r="O919" i="1"/>
  <c r="O920" i="1"/>
  <c r="O922" i="1"/>
  <c r="O924" i="1"/>
  <c r="O925" i="1"/>
  <c r="O926" i="1"/>
  <c r="O927" i="1"/>
  <c r="O930" i="1"/>
  <c r="O931" i="1"/>
  <c r="O932" i="1"/>
  <c r="O934" i="1"/>
  <c r="O935" i="1"/>
  <c r="O936" i="1"/>
  <c r="O937" i="1"/>
  <c r="O940" i="1"/>
  <c r="O942" i="1"/>
  <c r="O945" i="1"/>
  <c r="O951" i="1"/>
  <c r="O953" i="1"/>
  <c r="O956" i="1"/>
  <c r="O957" i="1"/>
  <c r="O959" i="1"/>
  <c r="O960" i="1"/>
  <c r="O963" i="1"/>
  <c r="O964" i="1"/>
  <c r="O966" i="1"/>
  <c r="O967" i="1"/>
  <c r="O968" i="1"/>
  <c r="O969" i="1"/>
  <c r="O970" i="1"/>
  <c r="O971" i="1"/>
  <c r="O974" i="1"/>
  <c r="O976" i="1"/>
  <c r="O977" i="1"/>
  <c r="O978" i="1"/>
  <c r="O980" i="1"/>
  <c r="O981" i="1"/>
  <c r="O983" i="1"/>
  <c r="O985" i="1"/>
  <c r="O986" i="1"/>
  <c r="O989" i="1"/>
  <c r="O991" i="1"/>
  <c r="O993" i="1"/>
  <c r="O994" i="1"/>
  <c r="O997" i="1"/>
  <c r="O2" i="1"/>
  <c r="O5" i="1"/>
  <c r="O6" i="1"/>
  <c r="O8" i="1"/>
  <c r="O11" i="1"/>
  <c r="O13" i="1"/>
  <c r="O14" i="1"/>
  <c r="O16" i="1"/>
  <c r="O17" i="1"/>
  <c r="O20" i="1"/>
  <c r="O21" i="1"/>
  <c r="O23" i="1"/>
  <c r="O28" i="1"/>
  <c r="O29" i="1"/>
  <c r="O34" i="1"/>
  <c r="O41" i="1"/>
  <c r="O47" i="1"/>
  <c r="O52" i="1"/>
  <c r="O53" i="1"/>
  <c r="O54" i="1"/>
  <c r="O56" i="1"/>
  <c r="O63" i="1"/>
  <c r="O65" i="1"/>
  <c r="O66" i="1"/>
  <c r="O68" i="1"/>
  <c r="O71" i="1"/>
  <c r="O78" i="1"/>
  <c r="O79" i="1"/>
  <c r="O81" i="1"/>
  <c r="O85" i="1"/>
  <c r="O89" i="1"/>
  <c r="O92" i="1"/>
  <c r="O93" i="1"/>
  <c r="O95" i="1"/>
  <c r="O100" i="1"/>
  <c r="O102" i="1"/>
  <c r="O105" i="1"/>
  <c r="O111" i="1"/>
  <c r="O112" i="1"/>
  <c r="O117" i="1"/>
  <c r="O118" i="1"/>
  <c r="O124" i="1"/>
  <c r="O125" i="1"/>
  <c r="O128" i="1"/>
  <c r="O129" i="1"/>
  <c r="O130" i="1"/>
  <c r="O131" i="1"/>
  <c r="O136" i="1"/>
  <c r="O137" i="1"/>
  <c r="O138" i="1"/>
  <c r="O140" i="1"/>
  <c r="O141" i="1"/>
  <c r="O148" i="1"/>
  <c r="O152" i="1"/>
  <c r="O153" i="1"/>
  <c r="O155" i="1"/>
  <c r="O156" i="1"/>
  <c r="O157" i="1"/>
  <c r="O158" i="1"/>
  <c r="O159" i="1"/>
  <c r="O163" i="1"/>
  <c r="O170" i="1"/>
  <c r="O172" i="1"/>
  <c r="O173" i="1"/>
  <c r="O174" i="1"/>
  <c r="O177" i="1"/>
  <c r="O178" i="1"/>
  <c r="O180" i="1"/>
  <c r="O183" i="1"/>
  <c r="O185" i="1"/>
  <c r="O187" i="1"/>
  <c r="O188" i="1"/>
  <c r="O190" i="1"/>
  <c r="O191" i="1"/>
  <c r="O192" i="1"/>
  <c r="O193" i="1"/>
  <c r="O194" i="1"/>
  <c r="O195" i="1"/>
  <c r="O198" i="1"/>
  <c r="O200" i="1"/>
  <c r="O201" i="1"/>
  <c r="O202" i="1"/>
  <c r="O204" i="1"/>
  <c r="O206" i="1"/>
  <c r="O208" i="1"/>
  <c r="O212" i="1"/>
  <c r="O213" i="1"/>
  <c r="O217" i="1"/>
  <c r="O219" i="1"/>
  <c r="O222" i="1"/>
  <c r="O223" i="1"/>
  <c r="O225" i="1"/>
  <c r="O233" i="1"/>
  <c r="O237" i="1"/>
  <c r="O238" i="1"/>
  <c r="O241" i="1"/>
  <c r="O252" i="1"/>
  <c r="O253" i="1"/>
  <c r="O255" i="1"/>
  <c r="O258" i="1"/>
  <c r="O263" i="1"/>
  <c r="O268" i="1"/>
  <c r="O272" i="1"/>
  <c r="O276" i="1"/>
  <c r="O278" i="1"/>
  <c r="O283" i="1"/>
  <c r="O285" i="1"/>
  <c r="O286" i="1"/>
  <c r="O288" i="1"/>
  <c r="O290" i="1"/>
  <c r="O292" i="1"/>
  <c r="O294" i="1"/>
  <c r="O295" i="1"/>
  <c r="O297" i="1"/>
  <c r="O298" i="1"/>
  <c r="O299" i="1"/>
  <c r="O301" i="1"/>
  <c r="O302" i="1"/>
  <c r="O304" i="1"/>
  <c r="O305" i="1"/>
  <c r="O308" i="1"/>
  <c r="O310" i="1"/>
  <c r="O311" i="1"/>
  <c r="O312" i="1"/>
  <c r="O317" i="1"/>
  <c r="O318" i="1"/>
  <c r="O319" i="1"/>
  <c r="O320" i="1"/>
  <c r="O321" i="1"/>
  <c r="O322" i="1"/>
  <c r="O323" i="1"/>
  <c r="O325" i="1"/>
  <c r="O327" i="1"/>
  <c r="O328" i="1"/>
  <c r="O329" i="1"/>
  <c r="O338" i="1"/>
  <c r="O341" i="1"/>
  <c r="O342" i="1"/>
  <c r="O343" i="1"/>
  <c r="O344" i="1"/>
  <c r="O345" i="1"/>
  <c r="O346" i="1"/>
  <c r="O347" i="1"/>
  <c r="O348" i="1"/>
  <c r="O350" i="1"/>
  <c r="O351" i="1"/>
  <c r="O352" i="1"/>
  <c r="O354" i="1"/>
  <c r="O358" i="1"/>
  <c r="O360" i="1"/>
  <c r="O369" i="1"/>
  <c r="O373" i="1"/>
  <c r="O376" i="1"/>
  <c r="O377" i="1"/>
  <c r="O379" i="1"/>
  <c r="O380" i="1"/>
  <c r="O381" i="1"/>
  <c r="O384" i="1"/>
  <c r="O388" i="1"/>
  <c r="O389" i="1"/>
  <c r="O390" i="1"/>
  <c r="O393" i="1"/>
  <c r="O394" i="1"/>
  <c r="O401" i="1"/>
  <c r="O402" i="1"/>
  <c r="O404" i="1"/>
  <c r="O405" i="1"/>
  <c r="O407" i="1"/>
  <c r="O411" i="1"/>
  <c r="O416" i="1"/>
  <c r="O417" i="1"/>
  <c r="O418" i="1"/>
  <c r="O419" i="1"/>
  <c r="O420" i="1"/>
  <c r="O423" i="1"/>
  <c r="O425" i="1"/>
  <c r="O426" i="1"/>
  <c r="O430" i="1"/>
  <c r="O431" i="1"/>
  <c r="O432" i="1"/>
  <c r="O434" i="1"/>
  <c r="O435" i="1"/>
  <c r="O436" i="1"/>
  <c r="O443" i="1"/>
  <c r="O445" i="1"/>
  <c r="O448" i="1"/>
  <c r="O449" i="1"/>
  <c r="O450" i="1"/>
  <c r="O452" i="1"/>
  <c r="O454" i="1"/>
  <c r="O455" i="1"/>
  <c r="O456" i="1"/>
  <c r="O459" i="1"/>
  <c r="O461" i="1"/>
  <c r="O464" i="1"/>
  <c r="O470" i="1"/>
  <c r="O474" i="1"/>
  <c r="O478" i="1"/>
  <c r="O479" i="1"/>
  <c r="O483" i="1"/>
  <c r="O484" i="1"/>
  <c r="O485" i="1"/>
  <c r="O487" i="1"/>
  <c r="O488" i="1"/>
  <c r="O494" i="1"/>
  <c r="O498" i="1"/>
  <c r="O499" i="1"/>
  <c r="O500" i="1"/>
  <c r="O501" i="1"/>
  <c r="O502" i="1"/>
  <c r="O503" i="1"/>
  <c r="O506" i="1"/>
  <c r="O507" i="1"/>
  <c r="O509" i="1"/>
  <c r="O511" i="1"/>
  <c r="O513" i="1"/>
  <c r="O515" i="1"/>
  <c r="O516" i="1"/>
  <c r="O517" i="1"/>
  <c r="O518" i="1"/>
  <c r="O520" i="1"/>
  <c r="O524" i="1"/>
  <c r="O526" i="1"/>
  <c r="O527" i="1"/>
  <c r="O529" i="1"/>
  <c r="O530" i="1"/>
  <c r="O531" i="1"/>
  <c r="O532" i="1"/>
  <c r="O536" i="1"/>
  <c r="O540" i="1"/>
  <c r="O541" i="1"/>
  <c r="O543" i="1"/>
  <c r="O544" i="1"/>
  <c r="O545" i="1"/>
  <c r="O547" i="1"/>
  <c r="O552" i="1"/>
  <c r="O553" i="1"/>
  <c r="O554" i="1"/>
  <c r="O555" i="1"/>
  <c r="O564" i="1"/>
  <c r="O566" i="1"/>
  <c r="O568" i="1"/>
  <c r="O573" i="1"/>
  <c r="O574" i="1"/>
  <c r="O577" i="1"/>
  <c r="O578" i="1"/>
  <c r="O579" i="1"/>
  <c r="O580" i="1"/>
  <c r="O583" i="1"/>
  <c r="O584" i="1"/>
  <c r="O589" i="1"/>
  <c r="O590" i="1"/>
  <c r="O591" i="1"/>
  <c r="O592" i="1"/>
  <c r="O594" i="1"/>
  <c r="O596" i="1"/>
  <c r="O598" i="1"/>
  <c r="O601" i="1"/>
  <c r="O602" i="1"/>
  <c r="O613" i="1"/>
  <c r="O620" i="1"/>
  <c r="O621" i="1"/>
  <c r="O624" i="1"/>
  <c r="O627" i="1"/>
  <c r="O631" i="1"/>
  <c r="O632" i="1"/>
  <c r="O635" i="1"/>
  <c r="O636" i="1"/>
  <c r="O638" i="1"/>
  <c r="O639" i="1"/>
  <c r="O640" i="1"/>
  <c r="O642" i="1"/>
  <c r="O646" i="1"/>
  <c r="O647" i="1"/>
  <c r="O648" i="1"/>
  <c r="O649" i="1"/>
  <c r="O650" i="1"/>
  <c r="O651" i="1"/>
  <c r="O652" i="1"/>
  <c r="O653" i="1"/>
  <c r="O658" i="1"/>
  <c r="O659" i="1"/>
  <c r="O660" i="1"/>
  <c r="O661" i="1"/>
  <c r="O662" i="1"/>
  <c r="O663" i="1"/>
  <c r="O664" i="1"/>
  <c r="O665" i="1"/>
  <c r="O666" i="1"/>
  <c r="O668" i="1"/>
  <c r="O670" i="1"/>
  <c r="O674" i="1"/>
  <c r="O675" i="1"/>
  <c r="O676" i="1"/>
  <c r="O679" i="1"/>
  <c r="O680" i="1"/>
  <c r="O682" i="1"/>
  <c r="O683" i="1"/>
  <c r="O687" i="1"/>
  <c r="O694" i="1"/>
  <c r="O695" i="1"/>
  <c r="O696" i="1"/>
  <c r="O698" i="1"/>
  <c r="O701" i="1"/>
  <c r="O702" i="1"/>
  <c r="O704" i="1"/>
  <c r="O707" i="1"/>
  <c r="O713" i="1"/>
  <c r="O717" i="1"/>
  <c r="O722" i="1"/>
  <c r="O723" i="1"/>
  <c r="O727" i="1"/>
  <c r="O728" i="1"/>
  <c r="O730" i="1"/>
  <c r="O733" i="1"/>
  <c r="O734" i="1"/>
  <c r="O738" i="1"/>
  <c r="O740" i="1"/>
  <c r="O741" i="1"/>
  <c r="O742" i="1"/>
  <c r="O745" i="1"/>
  <c r="O747" i="1"/>
  <c r="O750" i="1"/>
  <c r="O752" i="1"/>
  <c r="O754" i="1"/>
  <c r="O761" i="1"/>
  <c r="O762" i="1"/>
  <c r="O768" i="1"/>
  <c r="O769" i="1"/>
  <c r="O771" i="1"/>
  <c r="O773" i="1"/>
  <c r="O777" i="1"/>
  <c r="O778" i="1"/>
  <c r="O779" i="1"/>
  <c r="O781" i="1"/>
  <c r="O783" i="1"/>
  <c r="O789" i="1"/>
  <c r="O791" i="1"/>
  <c r="O792" i="1"/>
  <c r="O793" i="1"/>
  <c r="O794" i="1"/>
  <c r="O797" i="1"/>
  <c r="O798" i="1"/>
  <c r="O801" i="1"/>
  <c r="O802" i="1"/>
  <c r="O807" i="1"/>
  <c r="O810" i="1"/>
  <c r="O811" i="1"/>
  <c r="O813" i="1"/>
  <c r="O816" i="1"/>
  <c r="O821" i="1"/>
  <c r="O830" i="1"/>
  <c r="O831" i="1"/>
  <c r="O832" i="1"/>
  <c r="O837" i="1"/>
  <c r="O838" i="1"/>
  <c r="O845" i="1"/>
  <c r="O846" i="1"/>
  <c r="O852" i="1"/>
  <c r="O854" i="1"/>
  <c r="O860" i="1"/>
  <c r="O861" i="1"/>
  <c r="O868" i="1"/>
  <c r="O871" i="1"/>
  <c r="O872" i="1"/>
  <c r="O877" i="1"/>
  <c r="O878" i="1"/>
  <c r="O879" i="1"/>
  <c r="O880" i="1"/>
  <c r="O883" i="1"/>
  <c r="O886" i="1"/>
  <c r="O888" i="1"/>
  <c r="O889" i="1"/>
  <c r="O897" i="1"/>
  <c r="O899" i="1"/>
  <c r="O900" i="1"/>
  <c r="O902" i="1"/>
  <c r="O906" i="1"/>
  <c r="O909" i="1"/>
  <c r="O912" i="1"/>
  <c r="O915" i="1"/>
  <c r="O916" i="1"/>
  <c r="O918" i="1"/>
  <c r="O921" i="1"/>
  <c r="O923" i="1"/>
  <c r="O928" i="1"/>
  <c r="O929" i="1"/>
  <c r="O933" i="1"/>
  <c r="O938" i="1"/>
  <c r="O939" i="1"/>
  <c r="O941" i="1"/>
  <c r="O943" i="1"/>
  <c r="O944" i="1"/>
  <c r="O946" i="1"/>
  <c r="O947" i="1"/>
  <c r="O948" i="1"/>
  <c r="O949" i="1"/>
  <c r="O950" i="1"/>
  <c r="O952" i="1"/>
  <c r="O954" i="1"/>
  <c r="O955" i="1"/>
  <c r="O958" i="1"/>
  <c r="O961" i="1"/>
  <c r="O962" i="1"/>
  <c r="O965" i="1"/>
  <c r="O972" i="1"/>
  <c r="O973" i="1"/>
  <c r="O975" i="1"/>
  <c r="O979" i="1"/>
  <c r="O982" i="1"/>
  <c r="O984" i="1"/>
  <c r="O987" i="1"/>
  <c r="O988" i="1"/>
  <c r="O990" i="1"/>
  <c r="O992" i="1"/>
  <c r="O995" i="1"/>
  <c r="O996" i="1"/>
  <c r="O998" i="1"/>
  <c r="O999" i="1"/>
  <c r="O1000" i="1"/>
  <c r="O1001" i="1"/>
  <c r="T691" i="1" l="1"/>
  <c r="T515" i="1"/>
  <c r="T371" i="1"/>
  <c r="T43" i="1"/>
  <c r="U923" i="1"/>
  <c r="U179" i="1"/>
  <c r="T747" i="1"/>
  <c r="T507" i="1"/>
  <c r="T187" i="1"/>
  <c r="T123" i="1"/>
  <c r="U907" i="1"/>
  <c r="U731" i="1"/>
  <c r="T915" i="1"/>
  <c r="U699" i="1"/>
  <c r="T995" i="1"/>
  <c r="T683" i="1"/>
  <c r="T419" i="1"/>
  <c r="T235" i="1"/>
  <c r="T163" i="1"/>
  <c r="T91" i="1"/>
  <c r="U475" i="1"/>
  <c r="T811" i="1"/>
  <c r="T891" i="1"/>
  <c r="T643" i="1"/>
  <c r="T251" i="1"/>
  <c r="T587" i="1"/>
  <c r="T443" i="1"/>
  <c r="U499" i="1"/>
  <c r="T963" i="1"/>
  <c r="T883" i="1"/>
  <c r="T739" i="1"/>
  <c r="T427" i="1"/>
  <c r="T107" i="1"/>
  <c r="T19" i="1"/>
  <c r="U315" i="1"/>
  <c r="T627" i="1"/>
  <c r="T675" i="1"/>
  <c r="T491" i="1"/>
  <c r="T227" i="1"/>
  <c r="T75" i="1"/>
  <c r="U827" i="1"/>
  <c r="U667" i="1"/>
  <c r="U467" i="1"/>
  <c r="T955" i="1"/>
  <c r="T803" i="1"/>
  <c r="T619" i="1"/>
  <c r="T555" i="1"/>
  <c r="T395" i="1"/>
  <c r="T331" i="1"/>
  <c r="T214" i="1"/>
  <c r="T155" i="1"/>
  <c r="T62" i="1"/>
  <c r="U987" i="1"/>
  <c r="U646" i="1"/>
  <c r="U243" i="1"/>
  <c r="T939" i="1"/>
  <c r="T771" i="1"/>
  <c r="T611" i="1"/>
  <c r="T551" i="1"/>
  <c r="T447" i="1"/>
  <c r="T391" i="1"/>
  <c r="T323" i="1"/>
  <c r="T213" i="1"/>
  <c r="T149" i="1"/>
  <c r="T59" i="1"/>
  <c r="U971" i="1"/>
  <c r="U763" i="1"/>
  <c r="U605" i="1"/>
  <c r="U387" i="1"/>
  <c r="U219" i="1"/>
  <c r="U77" i="1"/>
  <c r="T968" i="1"/>
  <c r="T934" i="1"/>
  <c r="T899" i="1"/>
  <c r="T843" i="1"/>
  <c r="T764" i="1"/>
  <c r="T692" i="1"/>
  <c r="T659" i="1"/>
  <c r="T589" i="1"/>
  <c r="T533" i="1"/>
  <c r="T446" i="1"/>
  <c r="T309" i="1"/>
  <c r="T205" i="1"/>
  <c r="T147" i="1"/>
  <c r="T51" i="1"/>
  <c r="U741" i="1"/>
  <c r="U374" i="1"/>
  <c r="U195" i="1"/>
  <c r="T594" i="1"/>
  <c r="U890" i="1"/>
  <c r="T776" i="1"/>
  <c r="T297" i="1"/>
  <c r="U938" i="1"/>
  <c r="U889" i="1"/>
  <c r="T832" i="1"/>
  <c r="T808" i="1"/>
  <c r="T544" i="1"/>
  <c r="T199" i="1"/>
  <c r="U64" i="1"/>
  <c r="E10" i="9"/>
  <c r="G10" i="9" s="1"/>
  <c r="T921" i="1"/>
  <c r="T480" i="1"/>
  <c r="U999" i="1"/>
  <c r="U919" i="1"/>
  <c r="U799" i="1"/>
  <c r="T920" i="1"/>
  <c r="T862" i="1"/>
  <c r="T789" i="1"/>
  <c r="T757" i="1"/>
  <c r="T717" i="1"/>
  <c r="T648" i="1"/>
  <c r="T517" i="1"/>
  <c r="T469" i="1"/>
  <c r="T277" i="1"/>
  <c r="T222" i="1"/>
  <c r="T85" i="1"/>
  <c r="T38" i="1"/>
  <c r="U911" i="1"/>
  <c r="U798" i="1"/>
  <c r="U438" i="1"/>
  <c r="U341" i="1"/>
  <c r="U221" i="1"/>
  <c r="U861" i="1"/>
  <c r="U773" i="1"/>
  <c r="U550" i="1"/>
  <c r="U429" i="1"/>
  <c r="U336" i="1"/>
  <c r="U118" i="1"/>
  <c r="T778" i="1"/>
  <c r="T777" i="1"/>
  <c r="T298" i="1"/>
  <c r="U82" i="1"/>
  <c r="H8" i="9"/>
  <c r="T295" i="1"/>
  <c r="T106" i="1"/>
  <c r="U871" i="1"/>
  <c r="U642" i="1"/>
  <c r="T649" i="1"/>
  <c r="T278" i="1"/>
  <c r="T39" i="1"/>
  <c r="U863" i="1"/>
  <c r="U706" i="1"/>
  <c r="U238" i="1"/>
  <c r="T980" i="1"/>
  <c r="T918" i="1"/>
  <c r="T893" i="1"/>
  <c r="T820" i="1"/>
  <c r="T788" i="1"/>
  <c r="T756" i="1"/>
  <c r="T716" i="1"/>
  <c r="T564" i="1"/>
  <c r="T461" i="1"/>
  <c r="T318" i="1"/>
  <c r="T261" i="1"/>
  <c r="T216" i="1"/>
  <c r="T176" i="1"/>
  <c r="T135" i="1"/>
  <c r="U46" i="1"/>
  <c r="T979" i="1"/>
  <c r="T947" i="1"/>
  <c r="T917" i="1"/>
  <c r="T892" i="1"/>
  <c r="T860" i="1"/>
  <c r="T819" i="1"/>
  <c r="T787" i="1"/>
  <c r="T755" i="1"/>
  <c r="T715" i="1"/>
  <c r="T680" i="1"/>
  <c r="T636" i="1"/>
  <c r="T604" i="1"/>
  <c r="T563" i="1"/>
  <c r="T509" i="1"/>
  <c r="T459" i="1"/>
  <c r="T416" i="1"/>
  <c r="T359" i="1"/>
  <c r="T310" i="1"/>
  <c r="T253" i="1"/>
  <c r="T215" i="1"/>
  <c r="T175" i="1"/>
  <c r="T134" i="1"/>
  <c r="T63" i="1"/>
  <c r="T23" i="1"/>
  <c r="U973" i="1"/>
  <c r="U859" i="1"/>
  <c r="U765" i="1"/>
  <c r="U677" i="1"/>
  <c r="U531" i="1"/>
  <c r="U117" i="1"/>
  <c r="H7" i="9"/>
  <c r="U994" i="1"/>
  <c r="T994" i="1"/>
  <c r="U986" i="1"/>
  <c r="T986" i="1"/>
  <c r="U962" i="1"/>
  <c r="T962" i="1"/>
  <c r="U954" i="1"/>
  <c r="T954" i="1"/>
  <c r="U930" i="1"/>
  <c r="T930" i="1"/>
  <c r="U914" i="1"/>
  <c r="T914" i="1"/>
  <c r="U906" i="1"/>
  <c r="T906" i="1"/>
  <c r="U858" i="1"/>
  <c r="T858" i="1"/>
  <c r="T826" i="1"/>
  <c r="U826" i="1"/>
  <c r="U794" i="1"/>
  <c r="T794" i="1"/>
  <c r="U770" i="1"/>
  <c r="T770" i="1"/>
  <c r="T754" i="1"/>
  <c r="U754" i="1"/>
  <c r="U698" i="1"/>
  <c r="T698" i="1"/>
  <c r="U682" i="1"/>
  <c r="T682" i="1"/>
  <c r="U610" i="1"/>
  <c r="T610" i="1"/>
  <c r="U602" i="1"/>
  <c r="T602" i="1"/>
  <c r="U554" i="1"/>
  <c r="T554" i="1"/>
  <c r="T474" i="1"/>
  <c r="U474" i="1"/>
  <c r="U466" i="1"/>
  <c r="T466" i="1"/>
  <c r="U450" i="1"/>
  <c r="T450" i="1"/>
  <c r="T418" i="1"/>
  <c r="U418" i="1"/>
  <c r="U402" i="1"/>
  <c r="T402" i="1"/>
  <c r="U386" i="1"/>
  <c r="T386" i="1"/>
  <c r="U370" i="1"/>
  <c r="T370" i="1"/>
  <c r="U346" i="1"/>
  <c r="T346" i="1"/>
  <c r="T338" i="1"/>
  <c r="U338" i="1"/>
  <c r="U330" i="1"/>
  <c r="T330" i="1"/>
  <c r="T322" i="1"/>
  <c r="U322" i="1"/>
  <c r="U306" i="1"/>
  <c r="T306" i="1"/>
  <c r="U250" i="1"/>
  <c r="T250" i="1"/>
  <c r="T242" i="1"/>
  <c r="U242" i="1"/>
  <c r="U226" i="1"/>
  <c r="T226" i="1"/>
  <c r="U218" i="1"/>
  <c r="T218" i="1"/>
  <c r="T210" i="1"/>
  <c r="U210" i="1"/>
  <c r="T194" i="1"/>
  <c r="U194" i="1"/>
  <c r="U186" i="1"/>
  <c r="T186" i="1"/>
  <c r="U170" i="1"/>
  <c r="T170" i="1"/>
  <c r="T162" i="1"/>
  <c r="U162" i="1"/>
  <c r="T154" i="1"/>
  <c r="U154" i="1"/>
  <c r="U146" i="1"/>
  <c r="T146" i="1"/>
  <c r="U138" i="1"/>
  <c r="T138" i="1"/>
  <c r="U130" i="1"/>
  <c r="T130" i="1"/>
  <c r="T122" i="1"/>
  <c r="U122" i="1"/>
  <c r="T66" i="1"/>
  <c r="U66" i="1"/>
  <c r="U50" i="1"/>
  <c r="T50" i="1"/>
  <c r="U42" i="1"/>
  <c r="T42" i="1"/>
  <c r="U34" i="1"/>
  <c r="T34" i="1"/>
  <c r="U26" i="1"/>
  <c r="T26" i="1"/>
  <c r="U18" i="1"/>
  <c r="T18" i="1"/>
  <c r="U10" i="1"/>
  <c r="T10" i="1"/>
  <c r="T2" i="1"/>
  <c r="T722" i="1"/>
  <c r="T410" i="1"/>
  <c r="T178" i="1"/>
  <c r="U634" i="1"/>
  <c r="U234" i="1"/>
  <c r="U985" i="1"/>
  <c r="T985" i="1"/>
  <c r="U953" i="1"/>
  <c r="T953" i="1"/>
  <c r="T937" i="1"/>
  <c r="U937" i="1"/>
  <c r="U905" i="1"/>
  <c r="T905" i="1"/>
  <c r="U849" i="1"/>
  <c r="T849" i="1"/>
  <c r="U817" i="1"/>
  <c r="T817" i="1"/>
  <c r="U809" i="1"/>
  <c r="T809" i="1"/>
  <c r="U801" i="1"/>
  <c r="T801" i="1"/>
  <c r="U785" i="1"/>
  <c r="T785" i="1"/>
  <c r="U753" i="1"/>
  <c r="T753" i="1"/>
  <c r="U737" i="1"/>
  <c r="T737" i="1"/>
  <c r="U729" i="1"/>
  <c r="T729" i="1"/>
  <c r="U721" i="1"/>
  <c r="T721" i="1"/>
  <c r="U697" i="1"/>
  <c r="T697" i="1"/>
  <c r="U681" i="1"/>
  <c r="T681" i="1"/>
  <c r="U673" i="1"/>
  <c r="T673" i="1"/>
  <c r="U641" i="1"/>
  <c r="T641" i="1"/>
  <c r="U617" i="1"/>
  <c r="T617" i="1"/>
  <c r="U609" i="1"/>
  <c r="T609" i="1"/>
  <c r="U561" i="1"/>
  <c r="T561" i="1"/>
  <c r="U521" i="1"/>
  <c r="T521" i="1"/>
  <c r="U449" i="1"/>
  <c r="T449" i="1"/>
  <c r="U425" i="1"/>
  <c r="T425" i="1"/>
  <c r="U401" i="1"/>
  <c r="T401" i="1"/>
  <c r="U393" i="1"/>
  <c r="T393" i="1"/>
  <c r="U385" i="1"/>
  <c r="T385" i="1"/>
  <c r="U361" i="1"/>
  <c r="T361" i="1"/>
  <c r="U353" i="1"/>
  <c r="T353" i="1"/>
  <c r="U337" i="1"/>
  <c r="T337" i="1"/>
  <c r="U265" i="1"/>
  <c r="T265" i="1"/>
  <c r="U241" i="1"/>
  <c r="T241" i="1"/>
  <c r="U233" i="1"/>
  <c r="T233" i="1"/>
  <c r="U209" i="1"/>
  <c r="T209" i="1"/>
  <c r="U201" i="1"/>
  <c r="T201" i="1"/>
  <c r="U185" i="1"/>
  <c r="T185" i="1"/>
  <c r="U169" i="1"/>
  <c r="T169" i="1"/>
  <c r="U161" i="1"/>
  <c r="T161" i="1"/>
  <c r="U137" i="1"/>
  <c r="T137" i="1"/>
  <c r="U121" i="1"/>
  <c r="T121" i="1"/>
  <c r="U97" i="1"/>
  <c r="T97" i="1"/>
  <c r="U57" i="1"/>
  <c r="T57" i="1"/>
  <c r="U33" i="1"/>
  <c r="T33" i="1"/>
  <c r="U25" i="1"/>
  <c r="T25" i="1"/>
  <c r="T1001" i="1"/>
  <c r="T945" i="1"/>
  <c r="T874" i="1"/>
  <c r="T674" i="1"/>
  <c r="T465" i="1"/>
  <c r="U490" i="1"/>
  <c r="U984" i="1"/>
  <c r="T984" i="1"/>
  <c r="U952" i="1"/>
  <c r="T952" i="1"/>
  <c r="U928" i="1"/>
  <c r="T928" i="1"/>
  <c r="U912" i="1"/>
  <c r="T912" i="1"/>
  <c r="U904" i="1"/>
  <c r="T904" i="1"/>
  <c r="U880" i="1"/>
  <c r="T880" i="1"/>
  <c r="U864" i="1"/>
  <c r="T864" i="1"/>
  <c r="U856" i="1"/>
  <c r="T856" i="1"/>
  <c r="U824" i="1"/>
  <c r="T824" i="1"/>
  <c r="U816" i="1"/>
  <c r="T816" i="1"/>
  <c r="U752" i="1"/>
  <c r="T752" i="1"/>
  <c r="U728" i="1"/>
  <c r="T728" i="1"/>
  <c r="U712" i="1"/>
  <c r="T712" i="1"/>
  <c r="T696" i="1"/>
  <c r="U696" i="1"/>
  <c r="U688" i="1"/>
  <c r="T688" i="1"/>
  <c r="U672" i="1"/>
  <c r="T672" i="1"/>
  <c r="U656" i="1"/>
  <c r="T656" i="1"/>
  <c r="U616" i="1"/>
  <c r="T616" i="1"/>
  <c r="U560" i="1"/>
  <c r="T560" i="1"/>
  <c r="U552" i="1"/>
  <c r="T552" i="1"/>
  <c r="U520" i="1"/>
  <c r="T520" i="1"/>
  <c r="U456" i="1"/>
  <c r="T456" i="1"/>
  <c r="U408" i="1"/>
  <c r="T408" i="1"/>
  <c r="U384" i="1"/>
  <c r="T384" i="1"/>
  <c r="U224" i="1"/>
  <c r="T224" i="1"/>
  <c r="T992" i="1"/>
  <c r="T969" i="1"/>
  <c r="T888" i="1"/>
  <c r="T833" i="1"/>
  <c r="T704" i="1"/>
  <c r="T650" i="1"/>
  <c r="T545" i="1"/>
  <c r="T481" i="1"/>
  <c r="T258" i="1"/>
  <c r="U944" i="1"/>
  <c r="U896" i="1"/>
  <c r="U842" i="1"/>
  <c r="U714" i="1"/>
  <c r="U922" i="1"/>
  <c r="T922" i="1"/>
  <c r="U866" i="1"/>
  <c r="T866" i="1"/>
  <c r="U666" i="1"/>
  <c r="T666" i="1"/>
  <c r="U626" i="1"/>
  <c r="T626" i="1"/>
  <c r="U538" i="1"/>
  <c r="T538" i="1"/>
  <c r="U522" i="1"/>
  <c r="T522" i="1"/>
  <c r="U458" i="1"/>
  <c r="T458" i="1"/>
  <c r="U442" i="1"/>
  <c r="T442" i="1"/>
  <c r="U426" i="1"/>
  <c r="T426" i="1"/>
  <c r="U394" i="1"/>
  <c r="T394" i="1"/>
  <c r="U362" i="1"/>
  <c r="T362" i="1"/>
  <c r="U274" i="1"/>
  <c r="T274" i="1"/>
  <c r="U74" i="1"/>
  <c r="T74" i="1"/>
  <c r="T961" i="1"/>
  <c r="U961" i="1"/>
  <c r="U881" i="1"/>
  <c r="T881" i="1"/>
  <c r="U857" i="1"/>
  <c r="T857" i="1"/>
  <c r="U841" i="1"/>
  <c r="T841" i="1"/>
  <c r="U825" i="1"/>
  <c r="T825" i="1"/>
  <c r="U793" i="1"/>
  <c r="T793" i="1"/>
  <c r="U593" i="1"/>
  <c r="T593" i="1"/>
  <c r="U369" i="1"/>
  <c r="T369" i="1"/>
  <c r="U281" i="1"/>
  <c r="T281" i="1"/>
  <c r="U249" i="1"/>
  <c r="T249" i="1"/>
  <c r="U217" i="1"/>
  <c r="T217" i="1"/>
  <c r="U177" i="1"/>
  <c r="T177" i="1"/>
  <c r="U145" i="1"/>
  <c r="T145" i="1"/>
  <c r="U113" i="1"/>
  <c r="T113" i="1"/>
  <c r="U89" i="1"/>
  <c r="T89" i="1"/>
  <c r="U73" i="1"/>
  <c r="T73" i="1"/>
  <c r="U41" i="1"/>
  <c r="T41" i="1"/>
  <c r="U17" i="1"/>
  <c r="T17" i="1"/>
  <c r="T850" i="1"/>
  <c r="T529" i="1"/>
  <c r="T90" i="1"/>
  <c r="U976" i="1"/>
  <c r="T976" i="1"/>
  <c r="U800" i="1"/>
  <c r="T800" i="1"/>
  <c r="U784" i="1"/>
  <c r="T784" i="1"/>
  <c r="U768" i="1"/>
  <c r="T768" i="1"/>
  <c r="U720" i="1"/>
  <c r="T720" i="1"/>
  <c r="T512" i="1"/>
  <c r="U512" i="1"/>
  <c r="T504" i="1"/>
  <c r="U504" i="1"/>
  <c r="U488" i="1"/>
  <c r="T488" i="1"/>
  <c r="U472" i="1"/>
  <c r="T472" i="1"/>
  <c r="T440" i="1"/>
  <c r="U440" i="1"/>
  <c r="U424" i="1"/>
  <c r="T424" i="1"/>
  <c r="T400" i="1"/>
  <c r="U400" i="1"/>
  <c r="U376" i="1"/>
  <c r="T376" i="1"/>
  <c r="U360" i="1"/>
  <c r="T360" i="1"/>
  <c r="U344" i="1"/>
  <c r="T344" i="1"/>
  <c r="U328" i="1"/>
  <c r="T328" i="1"/>
  <c r="T312" i="1"/>
  <c r="U312" i="1"/>
  <c r="T296" i="1"/>
  <c r="U296" i="1"/>
  <c r="U280" i="1"/>
  <c r="T280" i="1"/>
  <c r="U232" i="1"/>
  <c r="T232" i="1"/>
  <c r="T192" i="1"/>
  <c r="U192" i="1"/>
  <c r="T168" i="1"/>
  <c r="U168" i="1"/>
  <c r="U152" i="1"/>
  <c r="T152" i="1"/>
  <c r="U144" i="1"/>
  <c r="T144" i="1"/>
  <c r="U128" i="1"/>
  <c r="T128" i="1"/>
  <c r="U112" i="1"/>
  <c r="T112" i="1"/>
  <c r="T96" i="1"/>
  <c r="U96" i="1"/>
  <c r="T88" i="1"/>
  <c r="U88" i="1"/>
  <c r="U72" i="1"/>
  <c r="T72" i="1"/>
  <c r="U56" i="1"/>
  <c r="T56" i="1"/>
  <c r="U40" i="1"/>
  <c r="T40" i="1"/>
  <c r="U24" i="1"/>
  <c r="T24" i="1"/>
  <c r="U16" i="1"/>
  <c r="T16" i="1"/>
  <c r="T897" i="1"/>
  <c r="T802" i="1"/>
  <c r="T664" i="1"/>
  <c r="T618" i="1"/>
  <c r="T562" i="1"/>
  <c r="T496" i="1"/>
  <c r="T240" i="1"/>
  <c r="T48" i="1"/>
  <c r="U810" i="1"/>
  <c r="U744" i="1"/>
  <c r="U136" i="1"/>
  <c r="U991" i="1"/>
  <c r="T991" i="1"/>
  <c r="T983" i="1"/>
  <c r="U983" i="1"/>
  <c r="T975" i="1"/>
  <c r="U975" i="1"/>
  <c r="U967" i="1"/>
  <c r="T967" i="1"/>
  <c r="U959" i="1"/>
  <c r="T959" i="1"/>
  <c r="T951" i="1"/>
  <c r="U951" i="1"/>
  <c r="U943" i="1"/>
  <c r="T943" i="1"/>
  <c r="T935" i="1"/>
  <c r="U935" i="1"/>
  <c r="T927" i="1"/>
  <c r="U927" i="1"/>
  <c r="U903" i="1"/>
  <c r="T903" i="1"/>
  <c r="U895" i="1"/>
  <c r="T895" i="1"/>
  <c r="T887" i="1"/>
  <c r="U887" i="1"/>
  <c r="T879" i="1"/>
  <c r="U879" i="1"/>
  <c r="U855" i="1"/>
  <c r="T855" i="1"/>
  <c r="T847" i="1"/>
  <c r="U847" i="1"/>
  <c r="U839" i="1"/>
  <c r="T839" i="1"/>
  <c r="U831" i="1"/>
  <c r="T831" i="1"/>
  <c r="T823" i="1"/>
  <c r="U823" i="1"/>
  <c r="T815" i="1"/>
  <c r="U815" i="1"/>
  <c r="U807" i="1"/>
  <c r="T807" i="1"/>
  <c r="T960" i="1"/>
  <c r="T936" i="1"/>
  <c r="T872" i="1"/>
  <c r="T792" i="1"/>
  <c r="T746" i="1"/>
  <c r="T690" i="1"/>
  <c r="T633" i="1"/>
  <c r="T578" i="1"/>
  <c r="T433" i="1"/>
  <c r="T314" i="1"/>
  <c r="U282" i="1"/>
  <c r="U882" i="1"/>
  <c r="T882" i="1"/>
  <c r="U786" i="1"/>
  <c r="T786" i="1"/>
  <c r="T762" i="1"/>
  <c r="U762" i="1"/>
  <c r="U738" i="1"/>
  <c r="T738" i="1"/>
  <c r="U730" i="1"/>
  <c r="T730" i="1"/>
  <c r="U658" i="1"/>
  <c r="T658" i="1"/>
  <c r="U586" i="1"/>
  <c r="T586" i="1"/>
  <c r="T570" i="1"/>
  <c r="U570" i="1"/>
  <c r="T546" i="1"/>
  <c r="U546" i="1"/>
  <c r="T530" i="1"/>
  <c r="U530" i="1"/>
  <c r="U506" i="1"/>
  <c r="T506" i="1"/>
  <c r="T498" i="1"/>
  <c r="U498" i="1"/>
  <c r="U378" i="1"/>
  <c r="T378" i="1"/>
  <c r="U290" i="1"/>
  <c r="T290" i="1"/>
  <c r="U266" i="1"/>
  <c r="T266" i="1"/>
  <c r="U202" i="1"/>
  <c r="T202" i="1"/>
  <c r="U98" i="1"/>
  <c r="T98" i="1"/>
  <c r="T58" i="1"/>
  <c r="U58" i="1"/>
  <c r="T946" i="1"/>
  <c r="U977" i="1"/>
  <c r="T977" i="1"/>
  <c r="U929" i="1"/>
  <c r="T929" i="1"/>
  <c r="U913" i="1"/>
  <c r="T913" i="1"/>
  <c r="U865" i="1"/>
  <c r="T865" i="1"/>
  <c r="U769" i="1"/>
  <c r="T769" i="1"/>
  <c r="U745" i="1"/>
  <c r="T745" i="1"/>
  <c r="U713" i="1"/>
  <c r="T713" i="1"/>
  <c r="U689" i="1"/>
  <c r="T689" i="1"/>
  <c r="U665" i="1"/>
  <c r="T665" i="1"/>
  <c r="U657" i="1"/>
  <c r="T657" i="1"/>
  <c r="U625" i="1"/>
  <c r="T625" i="1"/>
  <c r="U601" i="1"/>
  <c r="T601" i="1"/>
  <c r="U585" i="1"/>
  <c r="T585" i="1"/>
  <c r="U569" i="1"/>
  <c r="T569" i="1"/>
  <c r="U553" i="1"/>
  <c r="T553" i="1"/>
  <c r="U537" i="1"/>
  <c r="T537" i="1"/>
  <c r="U513" i="1"/>
  <c r="T513" i="1"/>
  <c r="U505" i="1"/>
  <c r="T505" i="1"/>
  <c r="U489" i="1"/>
  <c r="T489" i="1"/>
  <c r="U473" i="1"/>
  <c r="T473" i="1"/>
  <c r="U457" i="1"/>
  <c r="T457" i="1"/>
  <c r="U441" i="1"/>
  <c r="T441" i="1"/>
  <c r="U417" i="1"/>
  <c r="T417" i="1"/>
  <c r="U377" i="1"/>
  <c r="T377" i="1"/>
  <c r="U345" i="1"/>
  <c r="T345" i="1"/>
  <c r="U329" i="1"/>
  <c r="T329" i="1"/>
  <c r="U321" i="1"/>
  <c r="T321" i="1"/>
  <c r="U305" i="1"/>
  <c r="T305" i="1"/>
  <c r="U289" i="1"/>
  <c r="T289" i="1"/>
  <c r="U257" i="1"/>
  <c r="T257" i="1"/>
  <c r="U225" i="1"/>
  <c r="T225" i="1"/>
  <c r="U193" i="1"/>
  <c r="T193" i="1"/>
  <c r="U153" i="1"/>
  <c r="T153" i="1"/>
  <c r="U129" i="1"/>
  <c r="T129" i="1"/>
  <c r="U105" i="1"/>
  <c r="T105" i="1"/>
  <c r="U81" i="1"/>
  <c r="T81" i="1"/>
  <c r="U49" i="1"/>
  <c r="T49" i="1"/>
  <c r="U9" i="1"/>
  <c r="T9" i="1"/>
  <c r="T898" i="1"/>
  <c r="T497" i="1"/>
  <c r="T409" i="1"/>
  <c r="U848" i="1"/>
  <c r="T848" i="1"/>
  <c r="U840" i="1"/>
  <c r="T840" i="1"/>
  <c r="U640" i="1"/>
  <c r="T640" i="1"/>
  <c r="U624" i="1"/>
  <c r="T624" i="1"/>
  <c r="U600" i="1"/>
  <c r="T600" i="1"/>
  <c r="T584" i="1"/>
  <c r="U584" i="1"/>
  <c r="U568" i="1"/>
  <c r="T568" i="1"/>
  <c r="U536" i="1"/>
  <c r="T536" i="1"/>
  <c r="U392" i="1"/>
  <c r="T392" i="1"/>
  <c r="U368" i="1"/>
  <c r="T368" i="1"/>
  <c r="T352" i="1"/>
  <c r="U352" i="1"/>
  <c r="U320" i="1"/>
  <c r="T320" i="1"/>
  <c r="U304" i="1"/>
  <c r="T304" i="1"/>
  <c r="U288" i="1"/>
  <c r="T288" i="1"/>
  <c r="T264" i="1"/>
  <c r="U264" i="1"/>
  <c r="T256" i="1"/>
  <c r="U256" i="1"/>
  <c r="U248" i="1"/>
  <c r="T248" i="1"/>
  <c r="U208" i="1"/>
  <c r="T208" i="1"/>
  <c r="U160" i="1"/>
  <c r="T160" i="1"/>
  <c r="T120" i="1"/>
  <c r="U120" i="1"/>
  <c r="T104" i="1"/>
  <c r="U104" i="1"/>
  <c r="U80" i="1"/>
  <c r="T80" i="1"/>
  <c r="U32" i="1"/>
  <c r="T32" i="1"/>
  <c r="T1000" i="1"/>
  <c r="T873" i="1"/>
  <c r="T528" i="1"/>
  <c r="T464" i="1"/>
  <c r="T434" i="1"/>
  <c r="T354" i="1"/>
  <c r="U592" i="1"/>
  <c r="T978" i="1"/>
  <c r="T818" i="1"/>
  <c r="T761" i="1"/>
  <c r="T632" i="1"/>
  <c r="T608" i="1"/>
  <c r="T577" i="1"/>
  <c r="T432" i="1"/>
  <c r="T313" i="1"/>
  <c r="T273" i="1"/>
  <c r="T200" i="1"/>
  <c r="T65" i="1"/>
  <c r="U272" i="1"/>
  <c r="T970" i="1"/>
  <c r="T834" i="1"/>
  <c r="T760" i="1"/>
  <c r="T736" i="1"/>
  <c r="T705" i="1"/>
  <c r="T576" i="1"/>
  <c r="T514" i="1"/>
  <c r="T482" i="1"/>
  <c r="T114" i="1"/>
  <c r="U993" i="1"/>
  <c r="U448" i="1"/>
  <c r="U184" i="1"/>
  <c r="T791" i="1"/>
  <c r="U791" i="1"/>
  <c r="U775" i="1"/>
  <c r="T775" i="1"/>
  <c r="U735" i="1"/>
  <c r="T735" i="1"/>
  <c r="T695" i="1"/>
  <c r="U695" i="1"/>
  <c r="T679" i="1"/>
  <c r="U679" i="1"/>
  <c r="T663" i="1"/>
  <c r="U663" i="1"/>
  <c r="U647" i="1"/>
  <c r="T647" i="1"/>
  <c r="U631" i="1"/>
  <c r="T631" i="1"/>
  <c r="U615" i="1"/>
  <c r="T615" i="1"/>
  <c r="U599" i="1"/>
  <c r="T599" i="1"/>
  <c r="U583" i="1"/>
  <c r="T583" i="1"/>
  <c r="U567" i="1"/>
  <c r="T567" i="1"/>
  <c r="U511" i="1"/>
  <c r="T511" i="1"/>
  <c r="U495" i="1"/>
  <c r="T495" i="1"/>
  <c r="U375" i="1"/>
  <c r="T375" i="1"/>
  <c r="U327" i="1"/>
  <c r="T327" i="1"/>
  <c r="U311" i="1"/>
  <c r="T311" i="1"/>
  <c r="U303" i="1"/>
  <c r="T303" i="1"/>
  <c r="U279" i="1"/>
  <c r="T279" i="1"/>
  <c r="U271" i="1"/>
  <c r="T271" i="1"/>
  <c r="U255" i="1"/>
  <c r="T255" i="1"/>
  <c r="U239" i="1"/>
  <c r="T239" i="1"/>
  <c r="U231" i="1"/>
  <c r="T231" i="1"/>
  <c r="U223" i="1"/>
  <c r="T223" i="1"/>
  <c r="U119" i="1"/>
  <c r="T119" i="1"/>
  <c r="U111" i="1"/>
  <c r="T111" i="1"/>
  <c r="U95" i="1"/>
  <c r="T95" i="1"/>
  <c r="U87" i="1"/>
  <c r="T87" i="1"/>
  <c r="U79" i="1"/>
  <c r="T79" i="1"/>
  <c r="U71" i="1"/>
  <c r="T71" i="1"/>
  <c r="U31" i="1"/>
  <c r="T31" i="1"/>
  <c r="U15" i="1"/>
  <c r="T15" i="1"/>
  <c r="T527" i="1"/>
  <c r="T479" i="1"/>
  <c r="T191" i="1"/>
  <c r="U990" i="1"/>
  <c r="T990" i="1"/>
  <c r="T982" i="1"/>
  <c r="U982" i="1"/>
  <c r="U958" i="1"/>
  <c r="T958" i="1"/>
  <c r="U894" i="1"/>
  <c r="T894" i="1"/>
  <c r="U886" i="1"/>
  <c r="T886" i="1"/>
  <c r="T838" i="1"/>
  <c r="U838" i="1"/>
  <c r="U830" i="1"/>
  <c r="T830" i="1"/>
  <c r="T806" i="1"/>
  <c r="U806" i="1"/>
  <c r="T790" i="1"/>
  <c r="U790" i="1"/>
  <c r="T774" i="1"/>
  <c r="U774" i="1"/>
  <c r="U758" i="1"/>
  <c r="T758" i="1"/>
  <c r="T742" i="1"/>
  <c r="U742" i="1"/>
  <c r="T726" i="1"/>
  <c r="U726" i="1"/>
  <c r="T718" i="1"/>
  <c r="U718" i="1"/>
  <c r="U702" i="1"/>
  <c r="T702" i="1"/>
  <c r="U686" i="1"/>
  <c r="T686" i="1"/>
  <c r="T670" i="1"/>
  <c r="U670" i="1"/>
  <c r="T662" i="1"/>
  <c r="U662" i="1"/>
  <c r="T654" i="1"/>
  <c r="U654" i="1"/>
  <c r="T590" i="1"/>
  <c r="U590" i="1"/>
  <c r="T574" i="1"/>
  <c r="U574" i="1"/>
  <c r="U510" i="1"/>
  <c r="T510" i="1"/>
  <c r="U494" i="1"/>
  <c r="T494" i="1"/>
  <c r="T430" i="1"/>
  <c r="U430" i="1"/>
  <c r="T414" i="1"/>
  <c r="U414" i="1"/>
  <c r="U406" i="1"/>
  <c r="T406" i="1"/>
  <c r="U390" i="1"/>
  <c r="T390" i="1"/>
  <c r="U342" i="1"/>
  <c r="T342" i="1"/>
  <c r="U246" i="1"/>
  <c r="T246" i="1"/>
  <c r="U230" i="1"/>
  <c r="T230" i="1"/>
  <c r="T182" i="1"/>
  <c r="U182" i="1"/>
  <c r="U150" i="1"/>
  <c r="T150" i="1"/>
  <c r="U142" i="1"/>
  <c r="T142" i="1"/>
  <c r="T126" i="1"/>
  <c r="U126" i="1"/>
  <c r="T78" i="1"/>
  <c r="U78" i="1"/>
  <c r="T542" i="1"/>
  <c r="T526" i="1"/>
  <c r="T478" i="1"/>
  <c r="T407" i="1"/>
  <c r="T326" i="1"/>
  <c r="T190" i="1"/>
  <c r="T103" i="1"/>
  <c r="U630" i="1"/>
  <c r="U949" i="1"/>
  <c r="T949" i="1"/>
  <c r="U941" i="1"/>
  <c r="T941" i="1"/>
  <c r="U885" i="1"/>
  <c r="T885" i="1"/>
  <c r="U877" i="1"/>
  <c r="T877" i="1"/>
  <c r="U709" i="1"/>
  <c r="T709" i="1"/>
  <c r="T645" i="1"/>
  <c r="U645" i="1"/>
  <c r="U613" i="1"/>
  <c r="T613" i="1"/>
  <c r="U581" i="1"/>
  <c r="T581" i="1"/>
  <c r="T549" i="1"/>
  <c r="U549" i="1"/>
  <c r="U541" i="1"/>
  <c r="T541" i="1"/>
  <c r="U525" i="1"/>
  <c r="T525" i="1"/>
  <c r="T485" i="1"/>
  <c r="U485" i="1"/>
  <c r="U437" i="1"/>
  <c r="T437" i="1"/>
  <c r="U421" i="1"/>
  <c r="T421" i="1"/>
  <c r="T389" i="1"/>
  <c r="U389" i="1"/>
  <c r="U381" i="1"/>
  <c r="T381" i="1"/>
  <c r="U365" i="1"/>
  <c r="T365" i="1"/>
  <c r="T357" i="1"/>
  <c r="U357" i="1"/>
  <c r="U349" i="1"/>
  <c r="T349" i="1"/>
  <c r="U333" i="1"/>
  <c r="T333" i="1"/>
  <c r="U317" i="1"/>
  <c r="T317" i="1"/>
  <c r="T293" i="1"/>
  <c r="U293" i="1"/>
  <c r="U285" i="1"/>
  <c r="T285" i="1"/>
  <c r="U269" i="1"/>
  <c r="T269" i="1"/>
  <c r="T229" i="1"/>
  <c r="U229" i="1"/>
  <c r="T181" i="1"/>
  <c r="U181" i="1"/>
  <c r="U173" i="1"/>
  <c r="T173" i="1"/>
  <c r="U157" i="1"/>
  <c r="T157" i="1"/>
  <c r="U125" i="1"/>
  <c r="T125" i="1"/>
  <c r="U109" i="1"/>
  <c r="T109" i="1"/>
  <c r="U69" i="1"/>
  <c r="T69" i="1"/>
  <c r="U61" i="1"/>
  <c r="T61" i="1"/>
  <c r="U45" i="1"/>
  <c r="T45" i="1"/>
  <c r="T29" i="1"/>
  <c r="U29" i="1"/>
  <c r="T13" i="1"/>
  <c r="U13" i="1"/>
  <c r="T916" i="1"/>
  <c r="T902" i="1"/>
  <c r="T853" i="1"/>
  <c r="T797" i="1"/>
  <c r="T781" i="1"/>
  <c r="T725" i="1"/>
  <c r="T653" i="1"/>
  <c r="T597" i="1"/>
  <c r="T423" i="1"/>
  <c r="T405" i="1"/>
  <c r="T383" i="1"/>
  <c r="T325" i="1"/>
  <c r="T287" i="1"/>
  <c r="T189" i="1"/>
  <c r="T101" i="1"/>
  <c r="T53" i="1"/>
  <c r="U878" i="1"/>
  <c r="U621" i="1"/>
  <c r="U413" i="1"/>
  <c r="U358" i="1"/>
  <c r="U102" i="1"/>
  <c r="U783" i="1"/>
  <c r="T783" i="1"/>
  <c r="U767" i="1"/>
  <c r="T767" i="1"/>
  <c r="U759" i="1"/>
  <c r="T759" i="1"/>
  <c r="T743" i="1"/>
  <c r="U743" i="1"/>
  <c r="T727" i="1"/>
  <c r="U727" i="1"/>
  <c r="T719" i="1"/>
  <c r="U719" i="1"/>
  <c r="U711" i="1"/>
  <c r="T711" i="1"/>
  <c r="U703" i="1"/>
  <c r="T703" i="1"/>
  <c r="U687" i="1"/>
  <c r="T687" i="1"/>
  <c r="T671" i="1"/>
  <c r="U671" i="1"/>
  <c r="T655" i="1"/>
  <c r="U655" i="1"/>
  <c r="U639" i="1"/>
  <c r="T639" i="1"/>
  <c r="U623" i="1"/>
  <c r="T623" i="1"/>
  <c r="U607" i="1"/>
  <c r="T607" i="1"/>
  <c r="U591" i="1"/>
  <c r="T591" i="1"/>
  <c r="U575" i="1"/>
  <c r="T575" i="1"/>
  <c r="U559" i="1"/>
  <c r="T559" i="1"/>
  <c r="U535" i="1"/>
  <c r="T535" i="1"/>
  <c r="U503" i="1"/>
  <c r="T503" i="1"/>
  <c r="U487" i="1"/>
  <c r="T487" i="1"/>
  <c r="U463" i="1"/>
  <c r="T463" i="1"/>
  <c r="U439" i="1"/>
  <c r="T439" i="1"/>
  <c r="U431" i="1"/>
  <c r="T431" i="1"/>
  <c r="U415" i="1"/>
  <c r="T415" i="1"/>
  <c r="U367" i="1"/>
  <c r="T367" i="1"/>
  <c r="U319" i="1"/>
  <c r="T319" i="1"/>
  <c r="U247" i="1"/>
  <c r="T247" i="1"/>
  <c r="U207" i="1"/>
  <c r="T207" i="1"/>
  <c r="U183" i="1"/>
  <c r="T183" i="1"/>
  <c r="U167" i="1"/>
  <c r="T167" i="1"/>
  <c r="U159" i="1"/>
  <c r="T159" i="1"/>
  <c r="U151" i="1"/>
  <c r="T151" i="1"/>
  <c r="U55" i="1"/>
  <c r="T55" i="1"/>
  <c r="U47" i="1"/>
  <c r="T47" i="1"/>
  <c r="T543" i="1"/>
  <c r="T127" i="1"/>
  <c r="T998" i="1"/>
  <c r="U998" i="1"/>
  <c r="U966" i="1"/>
  <c r="T966" i="1"/>
  <c r="U950" i="1"/>
  <c r="T950" i="1"/>
  <c r="T854" i="1"/>
  <c r="U854" i="1"/>
  <c r="U822" i="1"/>
  <c r="T822" i="1"/>
  <c r="U782" i="1"/>
  <c r="T782" i="1"/>
  <c r="U766" i="1"/>
  <c r="T766" i="1"/>
  <c r="U734" i="1"/>
  <c r="T734" i="1"/>
  <c r="T710" i="1"/>
  <c r="U710" i="1"/>
  <c r="U694" i="1"/>
  <c r="T694" i="1"/>
  <c r="T678" i="1"/>
  <c r="U678" i="1"/>
  <c r="U638" i="1"/>
  <c r="T638" i="1"/>
  <c r="T622" i="1"/>
  <c r="U622" i="1"/>
  <c r="T614" i="1"/>
  <c r="U614" i="1"/>
  <c r="U598" i="1"/>
  <c r="T598" i="1"/>
  <c r="U582" i="1"/>
  <c r="T582" i="1"/>
  <c r="U566" i="1"/>
  <c r="T566" i="1"/>
  <c r="U558" i="1"/>
  <c r="T558" i="1"/>
  <c r="T486" i="1"/>
  <c r="U486" i="1"/>
  <c r="U462" i="1"/>
  <c r="T462" i="1"/>
  <c r="U422" i="1"/>
  <c r="T422" i="1"/>
  <c r="T366" i="1"/>
  <c r="U366" i="1"/>
  <c r="U302" i="1"/>
  <c r="T302" i="1"/>
  <c r="T254" i="1"/>
  <c r="U254" i="1"/>
  <c r="T206" i="1"/>
  <c r="U206" i="1"/>
  <c r="U198" i="1"/>
  <c r="T198" i="1"/>
  <c r="U110" i="1"/>
  <c r="T110" i="1"/>
  <c r="U86" i="1"/>
  <c r="T86" i="1"/>
  <c r="U70" i="1"/>
  <c r="T70" i="1"/>
  <c r="U54" i="1"/>
  <c r="T54" i="1"/>
  <c r="T942" i="1"/>
  <c r="U940" i="1"/>
  <c r="T940" i="1"/>
  <c r="U932" i="1"/>
  <c r="T932" i="1"/>
  <c r="U876" i="1"/>
  <c r="T876" i="1"/>
  <c r="U868" i="1"/>
  <c r="T868" i="1"/>
  <c r="U836" i="1"/>
  <c r="T836" i="1"/>
  <c r="U804" i="1"/>
  <c r="T804" i="1"/>
  <c r="U772" i="1"/>
  <c r="T772" i="1"/>
  <c r="U740" i="1"/>
  <c r="T740" i="1"/>
  <c r="U708" i="1"/>
  <c r="T708" i="1"/>
  <c r="U676" i="1"/>
  <c r="T676" i="1"/>
  <c r="U644" i="1"/>
  <c r="T644" i="1"/>
  <c r="U612" i="1"/>
  <c r="T612" i="1"/>
  <c r="U580" i="1"/>
  <c r="T580" i="1"/>
  <c r="U556" i="1"/>
  <c r="T556" i="1"/>
  <c r="U548" i="1"/>
  <c r="T548" i="1"/>
  <c r="U540" i="1"/>
  <c r="T540" i="1"/>
  <c r="U532" i="1"/>
  <c r="T532" i="1"/>
  <c r="U524" i="1"/>
  <c r="T524" i="1"/>
  <c r="U516" i="1"/>
  <c r="T516" i="1"/>
  <c r="U508" i="1"/>
  <c r="T508" i="1"/>
  <c r="U500" i="1"/>
  <c r="T500" i="1"/>
  <c r="U492" i="1"/>
  <c r="T492" i="1"/>
  <c r="U484" i="1"/>
  <c r="T484" i="1"/>
  <c r="U476" i="1"/>
  <c r="T476" i="1"/>
  <c r="U468" i="1"/>
  <c r="T468" i="1"/>
  <c r="U460" i="1"/>
  <c r="T460" i="1"/>
  <c r="U452" i="1"/>
  <c r="T452" i="1"/>
  <c r="U444" i="1"/>
  <c r="T444" i="1"/>
  <c r="U436" i="1"/>
  <c r="T436" i="1"/>
  <c r="U428" i="1"/>
  <c r="T428" i="1"/>
  <c r="U420" i="1"/>
  <c r="T420" i="1"/>
  <c r="U412" i="1"/>
  <c r="T412" i="1"/>
  <c r="U404" i="1"/>
  <c r="T404" i="1"/>
  <c r="U396" i="1"/>
  <c r="T396" i="1"/>
  <c r="U388" i="1"/>
  <c r="T388" i="1"/>
  <c r="U380" i="1"/>
  <c r="T380" i="1"/>
  <c r="U372" i="1"/>
  <c r="T372" i="1"/>
  <c r="U364" i="1"/>
  <c r="T364" i="1"/>
  <c r="U356" i="1"/>
  <c r="T356" i="1"/>
  <c r="U348" i="1"/>
  <c r="T348" i="1"/>
  <c r="U340" i="1"/>
  <c r="T340" i="1"/>
  <c r="U332" i="1"/>
  <c r="T332" i="1"/>
  <c r="U324" i="1"/>
  <c r="T324" i="1"/>
  <c r="U316" i="1"/>
  <c r="T316" i="1"/>
  <c r="U308" i="1"/>
  <c r="T308" i="1"/>
  <c r="U300" i="1"/>
  <c r="T300" i="1"/>
  <c r="U292" i="1"/>
  <c r="T292" i="1"/>
  <c r="U284" i="1"/>
  <c r="T284" i="1"/>
  <c r="U276" i="1"/>
  <c r="T276" i="1"/>
  <c r="U268" i="1"/>
  <c r="T268" i="1"/>
  <c r="U260" i="1"/>
  <c r="T260" i="1"/>
  <c r="U252" i="1"/>
  <c r="T252" i="1"/>
  <c r="U244" i="1"/>
  <c r="T244" i="1"/>
  <c r="U236" i="1"/>
  <c r="T236" i="1"/>
  <c r="U228" i="1"/>
  <c r="T228" i="1"/>
  <c r="U220" i="1"/>
  <c r="T220" i="1"/>
  <c r="U212" i="1"/>
  <c r="T212" i="1"/>
  <c r="U204" i="1"/>
  <c r="T204" i="1"/>
  <c r="U196" i="1"/>
  <c r="T196" i="1"/>
  <c r="U188" i="1"/>
  <c r="T188" i="1"/>
  <c r="U180" i="1"/>
  <c r="T180" i="1"/>
  <c r="U172" i="1"/>
  <c r="T172" i="1"/>
  <c r="U164" i="1"/>
  <c r="T164" i="1"/>
  <c r="U156" i="1"/>
  <c r="T156" i="1"/>
  <c r="U148" i="1"/>
  <c r="T148" i="1"/>
  <c r="U140" i="1"/>
  <c r="T140" i="1"/>
  <c r="U132" i="1"/>
  <c r="T132" i="1"/>
  <c r="U124" i="1"/>
  <c r="T124" i="1"/>
  <c r="U116" i="1"/>
  <c r="T116" i="1"/>
  <c r="U108" i="1"/>
  <c r="T108" i="1"/>
  <c r="U100" i="1"/>
  <c r="T100" i="1"/>
  <c r="U92" i="1"/>
  <c r="T92" i="1"/>
  <c r="U84" i="1"/>
  <c r="T84" i="1"/>
  <c r="U76" i="1"/>
  <c r="T76" i="1"/>
  <c r="U68" i="1"/>
  <c r="T68" i="1"/>
  <c r="U60" i="1"/>
  <c r="T60" i="1"/>
  <c r="U52" i="1"/>
  <c r="T52" i="1"/>
  <c r="U44" i="1"/>
  <c r="T44" i="1"/>
  <c r="U36" i="1"/>
  <c r="T36" i="1"/>
  <c r="U28" i="1"/>
  <c r="T28" i="1"/>
  <c r="U20" i="1"/>
  <c r="T20" i="1"/>
  <c r="U12" i="1"/>
  <c r="T12" i="1"/>
  <c r="U4" i="1"/>
  <c r="T4" i="1"/>
  <c r="T972" i="1"/>
  <c r="T926" i="1"/>
  <c r="T901" i="1"/>
  <c r="T852" i="1"/>
  <c r="T796" i="1"/>
  <c r="T780" i="1"/>
  <c r="T724" i="1"/>
  <c r="T668" i="1"/>
  <c r="T652" i="1"/>
  <c r="T596" i="1"/>
  <c r="T519" i="1"/>
  <c r="T471" i="1"/>
  <c r="T455" i="1"/>
  <c r="T399" i="1"/>
  <c r="T382" i="1"/>
  <c r="T343" i="1"/>
  <c r="T301" i="1"/>
  <c r="T286" i="1"/>
  <c r="T263" i="1"/>
  <c r="T143" i="1"/>
  <c r="T94" i="1"/>
  <c r="U751" i="1"/>
  <c r="U454" i="1"/>
  <c r="U931" i="1"/>
  <c r="T931" i="1"/>
  <c r="U867" i="1"/>
  <c r="T867" i="1"/>
  <c r="U795" i="1"/>
  <c r="T795" i="1"/>
  <c r="U635" i="1"/>
  <c r="T635" i="1"/>
  <c r="T603" i="1"/>
  <c r="U603" i="1"/>
  <c r="T571" i="1"/>
  <c r="U571" i="1"/>
  <c r="U547" i="1"/>
  <c r="T547" i="1"/>
  <c r="U539" i="1"/>
  <c r="T539" i="1"/>
  <c r="U523" i="1"/>
  <c r="T523" i="1"/>
  <c r="U451" i="1"/>
  <c r="T451" i="1"/>
  <c r="T411" i="1"/>
  <c r="U411" i="1"/>
  <c r="U403" i="1"/>
  <c r="T403" i="1"/>
  <c r="U363" i="1"/>
  <c r="T363" i="1"/>
  <c r="U355" i="1"/>
  <c r="T355" i="1"/>
  <c r="U347" i="1"/>
  <c r="T347" i="1"/>
  <c r="T339" i="1"/>
  <c r="U339" i="1"/>
  <c r="U307" i="1"/>
  <c r="T307" i="1"/>
  <c r="U291" i="1"/>
  <c r="T291" i="1"/>
  <c r="T283" i="1"/>
  <c r="U283" i="1"/>
  <c r="U275" i="1"/>
  <c r="T275" i="1"/>
  <c r="U267" i="1"/>
  <c r="T267" i="1"/>
  <c r="U259" i="1"/>
  <c r="T259" i="1"/>
  <c r="T211" i="1"/>
  <c r="U211" i="1"/>
  <c r="U171" i="1"/>
  <c r="T171" i="1"/>
  <c r="T131" i="1"/>
  <c r="U131" i="1"/>
  <c r="U115" i="1"/>
  <c r="T115" i="1"/>
  <c r="U99" i="1"/>
  <c r="T99" i="1"/>
  <c r="U83" i="1"/>
  <c r="T83" i="1"/>
  <c r="T67" i="1"/>
  <c r="U67" i="1"/>
  <c r="U35" i="1"/>
  <c r="T35" i="1"/>
  <c r="U27" i="1"/>
  <c r="T27" i="1"/>
  <c r="U11" i="1"/>
  <c r="T11" i="1"/>
  <c r="T3" i="1"/>
  <c r="U3" i="1"/>
  <c r="T981" i="1"/>
  <c r="T948" i="1"/>
  <c r="T925" i="1"/>
  <c r="T900" i="1"/>
  <c r="T875" i="1"/>
  <c r="T851" i="1"/>
  <c r="T835" i="1"/>
  <c r="T821" i="1"/>
  <c r="T779" i="1"/>
  <c r="T749" i="1"/>
  <c r="T723" i="1"/>
  <c r="T707" i="1"/>
  <c r="T693" i="1"/>
  <c r="T651" i="1"/>
  <c r="T637" i="1"/>
  <c r="T595" i="1"/>
  <c r="T579" i="1"/>
  <c r="T565" i="1"/>
  <c r="T534" i="1"/>
  <c r="T518" i="1"/>
  <c r="T502" i="1"/>
  <c r="T483" i="1"/>
  <c r="T470" i="1"/>
  <c r="T435" i="1"/>
  <c r="T398" i="1"/>
  <c r="T379" i="1"/>
  <c r="T299" i="1"/>
  <c r="T262" i="1"/>
  <c r="T203" i="1"/>
  <c r="T93" i="1"/>
  <c r="U974" i="1"/>
  <c r="U846" i="1"/>
  <c r="U814" i="1"/>
  <c r="U750" i="1"/>
  <c r="U606" i="1"/>
  <c r="U139" i="1"/>
  <c r="U37" i="1"/>
  <c r="H9" i="9"/>
  <c r="H10" i="9"/>
  <c r="G7" i="9"/>
  <c r="U22" i="1"/>
  <c r="T22" i="1"/>
  <c r="T14" i="1"/>
  <c r="U14" i="1"/>
  <c r="G8" i="9"/>
  <c r="H4" i="9"/>
  <c r="G9" i="9"/>
  <c r="E2" i="9"/>
  <c r="F2" i="9" s="1"/>
  <c r="E6" i="9"/>
  <c r="F6" i="9" s="1"/>
  <c r="E13" i="9"/>
  <c r="F13" i="9" s="1"/>
  <c r="E5" i="9"/>
  <c r="G5" i="9" s="1"/>
  <c r="F9" i="9"/>
  <c r="E12" i="9"/>
  <c r="G12" i="9" s="1"/>
  <c r="E4" i="9"/>
  <c r="F4" i="9" s="1"/>
  <c r="F8" i="9"/>
  <c r="E11" i="9"/>
  <c r="F11" i="9" s="1"/>
  <c r="E3" i="9"/>
  <c r="G3" i="9" s="1"/>
  <c r="F7" i="9"/>
  <c r="H12" i="9" l="1"/>
  <c r="F10" i="9"/>
  <c r="H2" i="9"/>
  <c r="F5" i="9"/>
  <c r="G6" i="9"/>
  <c r="H6" i="9"/>
  <c r="G2" i="9"/>
  <c r="H5" i="9"/>
  <c r="H3" i="9"/>
  <c r="H13" i="9"/>
  <c r="G11" i="9"/>
  <c r="G4" i="9"/>
  <c r="G13" i="9"/>
  <c r="H11" i="9"/>
  <c r="F12" i="9"/>
  <c r="F3" i="9"/>
</calcChain>
</file>

<file path=xl/sharedStrings.xml><?xml version="1.0" encoding="utf-8"?>
<sst xmlns="http://schemas.openxmlformats.org/spreadsheetml/2006/main" count="9103" uniqueCount="2124">
  <si>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</si>
  <si>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</si>
  <si>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</si>
  <si>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</si>
  <si>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</si>
  <si>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</si>
  <si>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</si>
  <si>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</si>
  <si>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</si>
  <si>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</si>
  <si>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</si>
  <si>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</si>
  <si>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</si>
  <si>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</si>
  <si>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</si>
  <si>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</si>
  <si>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</si>
  <si>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</si>
  <si>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</si>
  <si>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</si>
  <si>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</si>
  <si>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</si>
  <si>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</si>
  <si>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</si>
  <si>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</si>
  <si>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</si>
  <si>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</si>
  <si>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</si>
  <si>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</si>
  <si>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</si>
  <si>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</si>
  <si>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</si>
  <si>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</si>
  <si>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</si>
  <si>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</si>
  <si>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</si>
  <si>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</si>
  <si>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</si>
  <si>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</si>
  <si>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</si>
  <si>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</si>
  <si>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</si>
  <si>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</si>
  <si>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</si>
  <si>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</si>
  <si>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</si>
  <si>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</si>
  <si>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</si>
  <si>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</si>
  <si>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</si>
  <si>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</si>
  <si>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</si>
  <si>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</si>
  <si>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</si>
  <si>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</si>
  <si>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</si>
  <si>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</si>
  <si>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</si>
  <si>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</si>
  <si>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</si>
  <si>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</si>
  <si>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</si>
  <si>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</si>
  <si>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</si>
  <si>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</si>
  <si>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</si>
  <si>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</si>
  <si>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</si>
  <si>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</si>
  <si>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</si>
  <si>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</si>
  <si>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</si>
  <si>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</si>
  <si>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</si>
  <si>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</si>
  <si>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</si>
  <si>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</si>
  <si>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</si>
  <si>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</si>
  <si>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</si>
  <si>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</si>
  <si>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</si>
  <si>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</si>
  <si>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</si>
  <si>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</si>
  <si>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</si>
  <si>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</si>
  <si>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</si>
  <si>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</si>
  <si>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</si>
  <si>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</si>
  <si>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</si>
  <si>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</si>
  <si>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</si>
  <si>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</si>
  <si>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</si>
  <si>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</si>
  <si>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</si>
  <si>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</si>
  <si>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</si>
  <si>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</si>
  <si>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</si>
  <si>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</si>
  <si>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</si>
  <si>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</si>
  <si>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</si>
  <si>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</si>
  <si>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</si>
  <si>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</si>
  <si>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</si>
  <si>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</si>
  <si>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</si>
  <si>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</si>
  <si>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</si>
  <si>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</si>
  <si>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</si>
  <si>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</si>
  <si>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</si>
  <si>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</si>
  <si>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</si>
  <si>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</si>
  <si>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</si>
  <si>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</si>
  <si>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</si>
  <si>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</si>
  <si>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</si>
  <si>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</si>
  <si>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</si>
  <si>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</si>
  <si>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</si>
  <si>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</si>
  <si>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</si>
  <si>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</si>
  <si>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</si>
  <si>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</si>
  <si>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</si>
  <si>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</si>
  <si>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</si>
  <si>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</si>
  <si>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</si>
  <si>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</si>
  <si>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</si>
  <si>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</si>
  <si>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</si>
  <si>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</si>
  <si>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</si>
  <si>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</si>
  <si>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</si>
  <si>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</si>
  <si>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</si>
  <si>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</si>
  <si>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</si>
  <si>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</si>
  <si>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</si>
  <si>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</si>
  <si>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</si>
  <si>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</si>
  <si>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</si>
  <si>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</si>
  <si>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</si>
  <si>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</si>
  <si>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</si>
  <si>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</si>
  <si>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</si>
  <si>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</si>
  <si>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</si>
  <si>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</si>
  <si>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</si>
  <si>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</si>
  <si>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</si>
  <si>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</si>
  <si>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</si>
  <si>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</si>
  <si>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</si>
  <si>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</si>
  <si>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</si>
  <si>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</si>
  <si>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</si>
  <si>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</si>
  <si>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</si>
  <si>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</si>
  <si>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</si>
  <si>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</si>
  <si>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</si>
  <si>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</si>
  <si>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</si>
  <si>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</si>
  <si>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</si>
  <si>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</si>
  <si>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</si>
  <si>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</si>
  <si>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</si>
  <si>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</si>
  <si>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</si>
  <si>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</si>
  <si>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</si>
  <si>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</si>
  <si>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</si>
  <si>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</si>
  <si>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</si>
  <si>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</si>
  <si>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</si>
  <si>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</si>
  <si>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</si>
  <si>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</si>
  <si>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</si>
  <si>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</si>
  <si>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</si>
  <si>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</si>
  <si>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</si>
  <si>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</si>
  <si>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</si>
  <si>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</si>
  <si>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</si>
  <si>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</si>
  <si>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</si>
  <si>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</si>
  <si>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</si>
  <si>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</si>
  <si>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</si>
  <si>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</si>
  <si>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</si>
  <si>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</si>
  <si>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</si>
  <si>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</si>
  <si>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</si>
  <si>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</si>
  <si>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</si>
  <si>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</si>
  <si>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</si>
  <si>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</si>
  <si>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</si>
  <si>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</si>
  <si>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</si>
  <si>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</si>
  <si>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</si>
  <si>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</si>
  <si>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</si>
  <si>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</si>
  <si>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</si>
  <si>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</si>
  <si>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</si>
  <si>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</si>
  <si>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</si>
  <si>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</si>
  <si>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</si>
  <si>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</si>
  <si>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</si>
  <si>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</si>
  <si>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</si>
  <si>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</si>
  <si>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</si>
  <si>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</si>
  <si>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</si>
  <si>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</si>
  <si>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</si>
  <si>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</si>
  <si>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</si>
  <si>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</si>
  <si>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</si>
  <si>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</si>
  <si>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</si>
  <si>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</si>
  <si>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</si>
  <si>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</si>
  <si>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</si>
  <si>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</si>
  <si>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</si>
  <si>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</si>
  <si>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</si>
  <si>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</si>
  <si>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</si>
  <si>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</si>
  <si>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</si>
  <si>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</si>
  <si>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</si>
  <si>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</si>
  <si>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</si>
  <si>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</si>
  <si>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</si>
  <si>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</si>
  <si>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</si>
  <si>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</si>
  <si>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</si>
  <si>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</si>
  <si>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</si>
  <si>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</si>
  <si>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</si>
  <si>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</si>
  <si>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</si>
  <si>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</si>
  <si>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</si>
  <si>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</si>
  <si>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</si>
  <si>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</si>
  <si>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</si>
  <si>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</si>
  <si>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</si>
  <si>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</si>
  <si>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</si>
  <si>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</si>
  <si>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</si>
  <si>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</si>
  <si>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</si>
  <si>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</si>
  <si>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</si>
  <si>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</si>
  <si>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</si>
  <si>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</si>
  <si>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</si>
  <si>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</si>
  <si>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</si>
  <si>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</si>
  <si>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</si>
  <si>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</si>
  <si>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</si>
  <si>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</si>
  <si>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</si>
  <si>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</si>
  <si>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</si>
  <si>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</si>
  <si>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</si>
  <si>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</si>
  <si>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</si>
  <si>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</si>
  <si>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</si>
  <si>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</si>
  <si>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</si>
  <si>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</si>
  <si>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</si>
  <si>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</si>
  <si>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</si>
  <si>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</si>
  <si>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</si>
  <si>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</si>
  <si>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</si>
  <si>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</si>
  <si>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</si>
  <si>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</si>
  <si>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</si>
  <si>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</si>
  <si>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</si>
  <si>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</si>
  <si>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</si>
  <si>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</si>
  <si>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</si>
  <si>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</si>
  <si>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</si>
  <si>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</si>
  <si>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</si>
  <si>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</si>
  <si>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</si>
  <si>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</si>
  <si>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</si>
  <si>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</si>
  <si>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</si>
  <si>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</si>
  <si>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</si>
  <si>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</si>
  <si>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</si>
  <si>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</si>
  <si>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</si>
  <si>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</si>
  <si>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</si>
  <si>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</si>
  <si>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</si>
  <si>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</si>
  <si>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</si>
  <si>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</si>
  <si>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</si>
  <si>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</si>
  <si>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</si>
  <si>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</si>
  <si>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</si>
  <si>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</si>
  <si>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</si>
  <si>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</si>
  <si>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</si>
  <si>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</si>
  <si>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</si>
  <si>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</si>
  <si>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</si>
  <si>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</si>
  <si>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</si>
  <si>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</si>
  <si>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</si>
  <si>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</si>
  <si>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</si>
  <si>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</si>
  <si>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</si>
  <si>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</si>
  <si>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</si>
  <si>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</si>
  <si>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</si>
  <si>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</si>
  <si>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</si>
  <si>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</si>
  <si>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</si>
  <si>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</si>
  <si>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</si>
  <si>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</si>
  <si>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</si>
  <si>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</si>
  <si>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</si>
  <si>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</si>
  <si>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</si>
  <si>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</si>
  <si>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</si>
  <si>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</si>
  <si>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</si>
  <si>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</si>
  <si>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</si>
  <si>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</si>
  <si>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</si>
  <si>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</si>
  <si>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</si>
  <si>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</si>
  <si>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</si>
  <si>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</si>
  <si>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</si>
  <si>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</si>
  <si>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</si>
  <si>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</si>
  <si>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</si>
  <si>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</si>
  <si>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</si>
  <si>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</si>
  <si>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</si>
  <si>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</si>
  <si>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</si>
  <si>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</si>
  <si>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</si>
  <si>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</si>
  <si>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</si>
  <si>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</si>
  <si>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</si>
  <si>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</si>
  <si>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</si>
  <si>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</si>
  <si>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</si>
  <si>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</si>
  <si>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</si>
  <si>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</si>
  <si>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</si>
  <si>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</si>
  <si>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</si>
  <si>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</si>
  <si>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</si>
  <si>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</si>
  <si>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</si>
  <si>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</si>
  <si>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</si>
  <si>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</si>
  <si>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</si>
  <si>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</si>
  <si>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</si>
  <si>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</si>
  <si>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</si>
  <si>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</si>
  <si>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</si>
  <si>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</si>
  <si>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</si>
  <si>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</si>
  <si>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</si>
  <si>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</si>
  <si>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</si>
  <si>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</si>
  <si>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</si>
  <si>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</si>
  <si>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</si>
  <si>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</si>
  <si>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</si>
  <si>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</si>
  <si>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</si>
  <si>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</si>
  <si>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</si>
  <si>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</si>
  <si>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</si>
  <si>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</si>
  <si>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</si>
  <si>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</si>
  <si>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</si>
  <si>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</si>
  <si>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</si>
  <si>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</si>
  <si>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</si>
  <si>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</si>
  <si>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</si>
  <si>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</si>
  <si>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</si>
  <si>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</si>
  <si>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</si>
  <si>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</si>
  <si>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</si>
  <si>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</si>
  <si>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</si>
  <si>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</si>
  <si>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</si>
  <si>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</si>
  <si>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</si>
  <si>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</si>
  <si>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</si>
  <si>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</si>
  <si>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</si>
  <si>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</si>
  <si>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</si>
  <si>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</si>
  <si>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</si>
  <si>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</si>
  <si>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</si>
  <si>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</si>
  <si>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</si>
  <si>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</si>
  <si>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</si>
  <si>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</si>
  <si>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</si>
  <si>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</si>
  <si>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</si>
  <si>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</si>
  <si>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</si>
  <si>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</si>
  <si>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</si>
  <si>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</si>
  <si>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</si>
  <si>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</si>
  <si>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</si>
  <si>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</si>
  <si>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</si>
  <si>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</si>
  <si>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</si>
  <si>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</si>
  <si>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</si>
  <si>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</si>
  <si>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</si>
  <si>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</si>
  <si>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</si>
  <si>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</si>
  <si>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</si>
  <si>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</si>
  <si>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</si>
  <si>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</si>
  <si>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</si>
  <si>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</si>
  <si>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</si>
  <si>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</si>
  <si>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</si>
  <si>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</si>
  <si>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</si>
  <si>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</si>
  <si>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</si>
  <si>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</si>
  <si>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</si>
  <si>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</si>
  <si>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</si>
  <si>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</si>
  <si>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</si>
  <si>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</si>
  <si>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</si>
  <si>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</si>
  <si>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</si>
  <si>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</si>
  <si>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</si>
  <si>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</si>
  <si>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</si>
  <si>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</si>
  <si>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</si>
  <si>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</si>
  <si>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</si>
  <si>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</si>
  <si>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</si>
  <si>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</si>
  <si>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</si>
  <si>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</si>
  <si>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</si>
  <si>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</si>
  <si>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</si>
  <si>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</si>
  <si>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</si>
  <si>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</si>
  <si>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</si>
  <si>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</si>
  <si>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</si>
  <si>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</si>
  <si>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</si>
  <si>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</si>
  <si>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</si>
  <si>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</si>
  <si>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</si>
  <si>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</si>
  <si>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</si>
  <si>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</si>
  <si>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</si>
  <si>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</si>
  <si>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</si>
  <si>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</si>
  <si>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</si>
  <si>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</si>
  <si>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</si>
  <si>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</si>
  <si>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</si>
  <si>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</si>
  <si>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</si>
  <si>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</si>
  <si>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</si>
  <si>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</si>
  <si>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</si>
  <si>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</si>
  <si>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</si>
  <si>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</si>
  <si>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</si>
  <si>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</si>
  <si>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</si>
  <si>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</si>
  <si>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</si>
  <si>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</si>
  <si>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</si>
  <si>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</si>
  <si>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</si>
  <si>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</si>
  <si>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</si>
  <si>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</si>
  <si>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</si>
  <si>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</si>
  <si>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</si>
  <si>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</si>
  <si>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</si>
  <si>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</si>
  <si>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</si>
  <si>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</si>
  <si>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</si>
  <si>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</si>
  <si>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</si>
  <si>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</si>
  <si>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</si>
  <si>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</si>
  <si>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</si>
  <si>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</si>
  <si>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</si>
  <si>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</si>
  <si>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</si>
  <si>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</si>
  <si>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</si>
  <si>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</si>
  <si>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</si>
  <si>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</si>
  <si>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</si>
  <si>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</si>
  <si>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</si>
  <si>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</si>
  <si>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</si>
  <si>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</si>
  <si>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</si>
  <si>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</si>
  <si>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</si>
  <si>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</si>
  <si>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</si>
  <si>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</si>
  <si>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</si>
  <si>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</si>
  <si>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</si>
  <si>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</si>
  <si>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</si>
  <si>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</si>
  <si>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</si>
  <si>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</si>
  <si>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</si>
  <si>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</si>
  <si>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</si>
  <si>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</si>
  <si>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</si>
  <si>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</si>
  <si>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</si>
  <si>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</si>
  <si>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</si>
  <si>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</si>
  <si>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</si>
  <si>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</si>
  <si>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</si>
  <si>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</si>
  <si>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</si>
  <si>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</si>
  <si>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</si>
  <si>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</si>
  <si>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</si>
  <si>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</si>
  <si>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</si>
  <si>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</si>
  <si>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</si>
  <si>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</si>
  <si>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</si>
  <si>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</si>
  <si>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</si>
  <si>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</si>
  <si>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</si>
  <si>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</si>
  <si>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</si>
  <si>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</si>
  <si>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</si>
  <si>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</si>
  <si>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</si>
  <si>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</si>
  <si>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</si>
  <si>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</si>
  <si>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</si>
  <si>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</si>
  <si>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</si>
  <si>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</si>
  <si>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</si>
  <si>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</si>
  <si>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</si>
  <si>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</si>
  <si>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</si>
  <si>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</si>
  <si>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</si>
  <si>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</si>
  <si>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</si>
  <si>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</si>
  <si>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</si>
  <si>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</si>
  <si>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</si>
  <si>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</si>
  <si>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</si>
  <si>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</si>
  <si>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</si>
  <si>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</si>
  <si>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</si>
  <si>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</si>
  <si>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</si>
  <si>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</si>
  <si>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</si>
  <si>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</si>
  <si>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</si>
  <si>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</si>
  <si>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</si>
  <si>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</si>
  <si>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</si>
  <si>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</si>
  <si>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</si>
  <si>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</si>
  <si>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</si>
  <si>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</si>
  <si>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</si>
  <si>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</si>
  <si>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</si>
  <si>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</si>
  <si>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</si>
  <si>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</si>
  <si>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</si>
  <si>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</si>
  <si>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</si>
  <si>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</si>
  <si>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</si>
  <si>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</si>
  <si>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</si>
  <si>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</si>
  <si>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</si>
  <si>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</si>
  <si>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</si>
  <si>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</si>
  <si>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</si>
  <si>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</si>
  <si>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</si>
  <si>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</si>
  <si>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</si>
  <si>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</si>
  <si>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</si>
  <si>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</si>
  <si>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</si>
  <si>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</si>
  <si>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</si>
  <si>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</si>
  <si>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</si>
  <si>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</si>
  <si>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</si>
  <si>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</si>
  <si>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</si>
  <si>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</si>
  <si>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</si>
  <si>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</si>
  <si>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</si>
  <si>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</si>
  <si>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</si>
  <si>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</si>
  <si>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</si>
  <si>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</si>
  <si>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</si>
  <si>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</si>
  <si>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</si>
  <si>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</si>
  <si>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</si>
  <si>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</si>
  <si>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</si>
  <si>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</si>
  <si>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</si>
  <si>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</si>
  <si>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</si>
  <si>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</si>
  <si>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</si>
  <si>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</si>
  <si>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</si>
  <si>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</si>
  <si>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</si>
  <si>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</si>
  <si>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</si>
  <si>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</si>
  <si>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</si>
  <si>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</si>
  <si>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</si>
  <si>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</si>
  <si>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</si>
  <si>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</si>
  <si>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</si>
  <si>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</si>
  <si>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</si>
  <si>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</si>
  <si>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</si>
  <si>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</si>
  <si>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</si>
  <si>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</si>
  <si>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</si>
  <si>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</si>
  <si>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</si>
  <si>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</si>
  <si>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</si>
  <si>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</si>
  <si>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</si>
  <si>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</si>
  <si>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</si>
  <si>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</si>
  <si>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</si>
  <si>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</si>
  <si>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</si>
  <si>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</si>
  <si>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</si>
  <si>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</si>
  <si>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</si>
  <si>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</si>
  <si>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</si>
  <si>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</si>
  <si>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</si>
  <si>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</si>
  <si>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</si>
  <si>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</si>
  <si>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</si>
  <si>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</si>
  <si>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</si>
  <si>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</si>
  <si>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</si>
  <si>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</si>
  <si>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</si>
  <si>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</si>
  <si>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</si>
  <si>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</si>
  <si>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</si>
  <si>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</si>
  <si>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</si>
  <si>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</si>
  <si>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</si>
  <si>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</si>
  <si>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</si>
  <si>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</si>
  <si>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</si>
  <si>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</si>
  <si>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</si>
  <si>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</si>
  <si>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</si>
  <si>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</si>
  <si>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</si>
  <si>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</si>
  <si>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</si>
  <si>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</si>
  <si>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</si>
  <si>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</si>
  <si>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</si>
  <si>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</si>
  <si>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</si>
  <si>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</si>
  <si>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</si>
  <si>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</si>
  <si>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</si>
  <si>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</si>
  <si>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</si>
  <si>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</si>
  <si>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</si>
  <si>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</si>
  <si>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</si>
  <si>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</si>
  <si>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</si>
  <si>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</si>
  <si>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</si>
  <si>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</si>
  <si>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</si>
  <si>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</si>
  <si>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</si>
  <si>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</si>
  <si>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</si>
  <si>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</si>
  <si>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</si>
  <si>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</si>
  <si>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</si>
  <si>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</si>
  <si>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</si>
  <si>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</si>
  <si>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</si>
  <si>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</si>
  <si>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</si>
  <si>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</si>
  <si>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</si>
  <si>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</si>
  <si>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</si>
  <si>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</si>
  <si>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</si>
  <si>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</si>
  <si>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</si>
  <si>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</si>
  <si>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</si>
  <si>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</si>
  <si>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</si>
  <si>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</si>
  <si>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</si>
  <si>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</si>
  <si>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</si>
  <si>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</si>
  <si>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</si>
  <si>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</si>
  <si>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</si>
  <si>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</si>
  <si>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</si>
  <si>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</si>
  <si>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</si>
  <si>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</si>
  <si>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</si>
  <si>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</si>
  <si>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</si>
  <si>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</si>
  <si>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</si>
  <si>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</si>
  <si>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</si>
  <si>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</si>
  <si>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</si>
  <si>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</si>
  <si>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</si>
  <si>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</si>
  <si>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</si>
  <si>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</si>
  <si>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</si>
  <si>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</si>
  <si>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</si>
  <si>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</si>
  <si>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</si>
  <si>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</si>
  <si>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</si>
  <si>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</si>
  <si>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</si>
  <si>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</si>
  <si>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</si>
  <si>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</si>
  <si>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</si>
  <si>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</si>
  <si>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</si>
  <si>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</si>
  <si>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</si>
  <si>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</si>
  <si>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</si>
  <si>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</si>
  <si>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</si>
  <si>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</si>
  <si>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</si>
  <si>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</si>
  <si>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</si>
  <si>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</si>
  <si>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</si>
  <si>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</si>
  <si>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</si>
  <si>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</si>
  <si>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</si>
  <si>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</si>
  <si>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</si>
  <si>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</si>
  <si>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</si>
  <si>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</si>
  <si>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</si>
  <si>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</si>
  <si>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</si>
  <si>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</si>
  <si>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</si>
  <si>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</si>
  <si>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</si>
  <si>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</si>
  <si>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</si>
  <si>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</si>
  <si>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</si>
  <si>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</si>
  <si>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</si>
  <si>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</si>
  <si>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</si>
  <si>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</si>
  <si>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</si>
  <si>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</si>
  <si>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</si>
  <si>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</si>
  <si>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</si>
  <si>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</si>
  <si>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</si>
  <si>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</si>
  <si>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</si>
  <si>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</si>
  <si>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</si>
  <si>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</si>
  <si>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</si>
  <si>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</si>
  <si>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</si>
  <si>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</si>
  <si>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</si>
  <si>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</si>
  <si>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</si>
  <si>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</si>
  <si>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</si>
  <si>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</si>
  <si>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</si>
  <si>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</si>
  <si>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</si>
  <si>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</si>
  <si>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</si>
  <si>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</si>
  <si>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</si>
  <si>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</si>
  <si>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</si>
  <si>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</si>
  <si>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</si>
  <si>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</si>
  <si>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</si>
  <si>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</si>
  <si>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</si>
  <si>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</si>
  <si>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</si>
  <si>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</si>
  <si>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</si>
  <si>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</si>
  <si>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</si>
  <si>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</si>
  <si>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</si>
  <si>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</si>
  <si>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</si>
  <si>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</si>
  <si>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</si>
  <si>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</si>
  <si>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</si>
  <si>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</si>
  <si>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</si>
  <si>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</si>
  <si>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</si>
  <si>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</si>
  <si>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</si>
  <si>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</si>
  <si>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</si>
  <si>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</si>
  <si>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</si>
  <si>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</si>
  <si>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</si>
  <si>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</si>
  <si>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</si>
  <si>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</si>
  <si>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</si>
  <si>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</si>
  <si>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</si>
  <si>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</si>
  <si>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</si>
  <si>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</si>
  <si>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</si>
  <si>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</si>
  <si>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</si>
  <si>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</si>
  <si>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</si>
  <si>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</si>
  <si>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</si>
  <si>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</si>
  <si>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</si>
  <si>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</si>
  <si>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</si>
  <si>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</si>
  <si>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</si>
  <si>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</si>
  <si>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</si>
  <si>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</si>
  <si>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</si>
  <si>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</si>
  <si>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</si>
  <si>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</si>
  <si>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</si>
  <si>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</si>
  <si>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</si>
  <si>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</si>
  <si>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</si>
  <si>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</si>
  <si>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</si>
  <si>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</si>
  <si>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</si>
  <si>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</si>
  <si>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</si>
  <si>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</si>
  <si>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</si>
  <si>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</si>
  <si>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</si>
  <si>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</si>
  <si>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</si>
  <si>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</si>
  <si>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</si>
  <si>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</si>
  <si>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</si>
  <si>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</si>
  <si>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</si>
  <si>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</si>
  <si>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</si>
  <si>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</si>
  <si>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</si>
  <si>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</si>
  <si>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</si>
  <si>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</si>
  <si>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</si>
  <si>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</si>
  <si>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</si>
  <si>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</si>
  <si>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</si>
  <si>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</si>
  <si>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</si>
  <si>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</si>
  <si>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</si>
  <si>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</si>
  <si>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</si>
  <si>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</si>
  <si>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</si>
  <si>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</si>
  <si>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</si>
  <si>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</si>
  <si>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</si>
  <si>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</si>
  <si>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</si>
  <si>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</si>
  <si>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</si>
  <si>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</si>
  <si>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</si>
  <si>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</si>
  <si>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</si>
  <si>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</si>
  <si>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</si>
  <si>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</si>
  <si>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</si>
  <si>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</si>
  <si>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</si>
  <si>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</si>
  <si>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</si>
  <si>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</si>
  <si>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</si>
  <si>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</si>
  <si>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</si>
  <si>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</si>
  <si>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</si>
  <si>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</si>
  <si>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</si>
  <si>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</si>
  <si>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</si>
  <si>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</si>
  <si>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</si>
  <si>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</si>
  <si>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</si>
  <si>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</si>
  <si>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</si>
  <si>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</si>
  <si>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</si>
  <si>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</si>
  <si>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</si>
  <si>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</si>
  <si>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</si>
  <si>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</si>
  <si>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</si>
  <si>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</si>
  <si>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</si>
  <si>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</si>
  <si>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</si>
  <si>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</si>
  <si>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</si>
  <si>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</si>
  <si>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</si>
  <si>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</si>
  <si>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</si>
  <si>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</si>
  <si>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</si>
  <si>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</si>
  <si>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</si>
  <si>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</si>
  <si>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</si>
  <si>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</si>
  <si>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</si>
  <si>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</si>
  <si>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</si>
  <si>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</si>
  <si>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</si>
  <si>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</si>
  <si>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</si>
  <si>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</si>
  <si>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</si>
  <si>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</si>
  <si>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</si>
  <si>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</si>
  <si>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</si>
  <si>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</si>
  <si>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</si>
  <si>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</si>
  <si>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</si>
  <si>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</si>
  <si>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</si>
  <si>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</si>
  <si>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</si>
  <si>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</si>
  <si>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</si>
  <si>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</si>
  <si>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</si>
  <si>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</si>
  <si>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</si>
  <si>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</si>
  <si>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</si>
  <si>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</si>
  <si>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</si>
  <si>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</si>
  <si>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</si>
  <si>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</si>
  <si>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</si>
  <si>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</si>
  <si>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</si>
  <si>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</si>
  <si>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</si>
  <si>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</si>
  <si>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</si>
  <si>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</si>
  <si>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</si>
  <si>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</si>
  <si>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</si>
  <si>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</si>
  <si>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</si>
  <si>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</si>
  <si>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</si>
  <si>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</si>
  <si>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</si>
  <si>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</si>
  <si>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</si>
  <si>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</si>
  <si>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</si>
  <si>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</si>
  <si>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</si>
  <si>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</si>
  <si>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</si>
  <si>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</si>
  <si>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</si>
  <si>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</si>
  <si>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</si>
  <si>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</si>
  <si>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</si>
  <si>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</si>
  <si>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</si>
  <si>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</si>
  <si>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</si>
  <si>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</si>
  <si>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</si>
  <si>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</si>
  <si>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</si>
  <si>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</si>
  <si>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</si>
  <si>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</si>
  <si>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</si>
  <si>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</si>
  <si>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</si>
  <si>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</si>
  <si>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</si>
  <si>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</si>
  <si>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</si>
  <si>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</si>
  <si>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</si>
  <si>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</si>
  <si>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</si>
  <si>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</si>
  <si>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</si>
  <si>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</si>
  <si>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</si>
  <si>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</si>
  <si>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</si>
  <si>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</si>
  <si>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</si>
  <si>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</si>
  <si>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</si>
  <si>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</si>
  <si>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</si>
  <si>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</si>
  <si>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</si>
  <si>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</si>
  <si>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</si>
  <si>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</si>
  <si>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</si>
  <si>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</si>
  <si>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</si>
  <si>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</si>
  <si>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</si>
  <si>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</si>
  <si>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</si>
  <si>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</si>
  <si>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</si>
  <si>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</si>
  <si>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</si>
  <si>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</si>
  <si>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</si>
  <si>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</si>
  <si>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</si>
  <si>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</si>
  <si>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</si>
  <si>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</si>
  <si>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</si>
  <si>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</si>
  <si>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</si>
  <si>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</si>
  <si>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</si>
  <si>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</si>
  <si>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</si>
  <si>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</si>
  <si>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</si>
  <si>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</si>
  <si>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</si>
  <si>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</si>
  <si>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</si>
  <si>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</si>
  <si>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</si>
  <si>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</si>
  <si>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</si>
  <si>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</si>
  <si>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</si>
  <si>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</si>
  <si>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</si>
  <si>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</si>
  <si>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</si>
  <si>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</si>
  <si>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</si>
  <si>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</si>
  <si>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</si>
  <si>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</si>
  <si>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</si>
  <si>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</si>
  <si>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</si>
  <si>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</si>
  <si>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</si>
  <si>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</si>
  <si>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</si>
  <si>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</si>
  <si>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</si>
  <si>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</si>
  <si>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</si>
  <si>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</si>
  <si>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</si>
  <si>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</si>
  <si>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</si>
  <si>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</si>
  <si>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</si>
  <si>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</si>
  <si>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</si>
  <si>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</si>
  <si>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</si>
  <si>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</si>
  <si>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</si>
  <si>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</si>
  <si>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</si>
  <si>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</si>
  <si>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</si>
  <si>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</si>
  <si>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</si>
  <si>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</si>
  <si>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</si>
  <si>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</si>
  <si>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</si>
  <si>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</si>
  <si>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</si>
  <si>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</si>
  <si>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</si>
  <si>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</si>
  <si>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</si>
  <si>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</si>
  <si>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</si>
  <si>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</si>
  <si>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</si>
  <si>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</si>
  <si>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</si>
  <si>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</si>
  <si>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</si>
  <si>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</si>
  <si>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</si>
  <si>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</si>
  <si>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</si>
  <si>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</si>
  <si>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</si>
  <si>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</si>
  <si>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</si>
  <si>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</si>
  <si>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</si>
  <si>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</si>
  <si>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</si>
  <si>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</si>
  <si>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</si>
  <si>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</si>
  <si>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</si>
  <si>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</si>
  <si>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</si>
  <si>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</si>
  <si>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</si>
  <si>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</si>
  <si>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</si>
  <si>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</si>
  <si>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</si>
  <si>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</si>
  <si>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</si>
  <si>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</si>
  <si>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</si>
  <si>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</si>
  <si>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</si>
  <si>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</si>
  <si>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</si>
  <si>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</si>
  <si>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</si>
  <si>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</si>
  <si>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</si>
  <si>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</si>
  <si>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</si>
  <si>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</si>
  <si>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</si>
  <si>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</si>
  <si>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</si>
  <si>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</si>
  <si>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</si>
  <si>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</si>
  <si>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</si>
  <si>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</si>
  <si>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</si>
  <si>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</si>
  <si>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</si>
  <si>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</si>
  <si>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</si>
  <si>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</si>
  <si>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</si>
  <si>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</si>
  <si>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</si>
  <si>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</si>
  <si>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</si>
  <si>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</si>
  <si>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</si>
  <si>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</si>
  <si>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</si>
  <si>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</si>
  <si>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</si>
  <si>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</si>
  <si>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</si>
  <si>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</si>
  <si>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</si>
  <si>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</si>
  <si>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</si>
  <si>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</si>
  <si>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</si>
  <si>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</si>
  <si>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</si>
  <si>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</si>
  <si>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</si>
  <si>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</si>
  <si>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</si>
  <si>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</si>
  <si>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</si>
  <si>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</si>
  <si>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</si>
  <si>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</si>
  <si>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</si>
  <si>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</si>
  <si>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</si>
  <si>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</si>
  <si>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</si>
  <si>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</si>
  <si>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</si>
  <si>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</si>
  <si>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</si>
  <si>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</si>
  <si>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</si>
  <si>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</si>
  <si>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</si>
  <si>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</si>
  <si>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</si>
  <si>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</si>
  <si>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</si>
  <si>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</si>
  <si>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</si>
  <si>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</si>
  <si>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</si>
  <si>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</si>
  <si>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</si>
  <si>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</si>
  <si>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</si>
  <si>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</si>
  <si>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</si>
  <si>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</si>
  <si>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</si>
  <si>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</si>
  <si>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</si>
  <si>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</si>
  <si>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</si>
  <si>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</si>
  <si>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</si>
  <si>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</si>
  <si>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</si>
  <si>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</si>
  <si>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</si>
  <si>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</si>
  <si>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</si>
  <si>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</si>
  <si>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</si>
  <si>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</si>
  <si>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</si>
  <si>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</si>
  <si>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</si>
  <si>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</si>
  <si>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</si>
  <si>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</si>
  <si>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</si>
  <si>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</si>
  <si>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</si>
  <si>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</si>
  <si>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</si>
  <si>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</si>
  <si>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</si>
  <si>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</si>
  <si>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</si>
  <si>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</si>
  <si>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</si>
  <si>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</si>
  <si>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</si>
  <si>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</si>
  <si>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</si>
  <si>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</si>
  <si>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</si>
  <si>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</si>
  <si>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</si>
  <si>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</si>
  <si>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</si>
  <si>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</si>
  <si>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</si>
  <si>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</si>
  <si>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</si>
  <si>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</si>
  <si>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</si>
  <si>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</si>
  <si>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</si>
  <si>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</si>
  <si>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</si>
  <si>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</si>
  <si>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</si>
  <si>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</si>
  <si>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</si>
  <si>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</si>
  <si>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</si>
  <si>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</si>
  <si>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</si>
  <si>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</si>
  <si>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</si>
  <si>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</si>
  <si>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</si>
  <si>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</si>
  <si>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</si>
  <si>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</si>
  <si>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</si>
  <si>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</si>
  <si>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</si>
  <si>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</si>
  <si>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</si>
  <si>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</si>
  <si>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</si>
  <si>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</si>
  <si>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</si>
  <si>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</si>
  <si>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</si>
  <si>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</si>
  <si>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</si>
  <si>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</si>
  <si>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</si>
  <si>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</si>
  <si>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</si>
  <si>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</si>
  <si>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</si>
  <si>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</si>
  <si>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</si>
  <si>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</si>
  <si>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</si>
  <si>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</si>
  <si>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</si>
  <si>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</si>
  <si>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</si>
  <si>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</si>
  <si>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</si>
  <si>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</si>
  <si>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</si>
  <si>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</si>
  <si>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</si>
  <si>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</si>
  <si>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</si>
  <si>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</si>
  <si>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</si>
  <si>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</si>
  <si>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</si>
  <si>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</si>
  <si>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</si>
  <si>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</si>
  <si>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</si>
  <si>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</si>
  <si>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</si>
  <si>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</si>
  <si>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</si>
  <si>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</si>
  <si>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</si>
  <si>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</si>
  <si>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</si>
  <si>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</si>
  <si>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</si>
  <si>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</si>
  <si>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</si>
  <si>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</si>
  <si>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</si>
  <si>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</si>
  <si>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</si>
  <si>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</si>
  <si>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</si>
  <si>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</si>
  <si>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</si>
  <si>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</si>
  <si>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</si>
  <si>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</si>
  <si>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</si>
  <si>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</si>
  <si>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</si>
  <si>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</si>
  <si>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</si>
  <si>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</si>
  <si>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</si>
  <si>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</si>
  <si>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</si>
  <si>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</si>
  <si>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</si>
  <si>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</si>
  <si>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</si>
  <si>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</si>
  <si>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</si>
  <si>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</si>
  <si>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</si>
  <si>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</si>
  <si>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</si>
  <si>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</si>
  <si>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</si>
  <si>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</si>
  <si>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</si>
  <si>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</si>
  <si>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</si>
  <si>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</si>
  <si>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</si>
  <si>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</si>
  <si>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</si>
  <si>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</si>
  <si>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</si>
  <si>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</si>
  <si>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</si>
  <si>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</si>
  <si>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</si>
  <si>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</si>
  <si>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</si>
  <si>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</si>
  <si>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</si>
  <si>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</si>
  <si>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</si>
  <si>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</si>
  <si>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</si>
  <si>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</si>
  <si>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</si>
  <si>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</si>
  <si>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</si>
  <si>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</si>
  <si>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</si>
  <si>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</si>
  <si>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</si>
  <si>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</si>
  <si>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</si>
  <si>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</si>
  <si>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</si>
  <si>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</si>
  <si>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</si>
  <si>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</si>
  <si>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</si>
  <si>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</si>
  <si>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</si>
  <si>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</si>
  <si>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</si>
  <si>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</si>
  <si>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</si>
  <si>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</si>
  <si>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</si>
  <si>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</si>
  <si>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</si>
  <si>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</si>
  <si>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</si>
  <si>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</si>
  <si>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</si>
  <si>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</si>
  <si>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</si>
  <si>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</si>
  <si>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</si>
  <si>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</si>
  <si>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</si>
  <si>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</si>
  <si>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</si>
  <si>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</si>
  <si>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</si>
  <si>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</si>
  <si>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</si>
  <si>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</si>
  <si>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</si>
  <si>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</si>
  <si>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</si>
  <si>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</si>
  <si>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</si>
  <si>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</si>
  <si>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</si>
  <si>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</si>
  <si>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</si>
  <si>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</si>
  <si>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</si>
  <si>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</si>
  <si>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</si>
  <si>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</si>
  <si>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</si>
  <si>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</si>
  <si>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</si>
  <si>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</si>
  <si>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</si>
  <si>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</si>
  <si>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</si>
  <si>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</si>
  <si>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</si>
  <si>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</si>
  <si>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</si>
  <si>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</si>
  <si>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</si>
  <si>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</si>
  <si>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</si>
  <si>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</si>
  <si>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</si>
  <si>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</si>
  <si>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</si>
  <si>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</si>
  <si>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</si>
  <si>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</si>
  <si>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</si>
  <si>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</si>
  <si>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</si>
  <si>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</si>
  <si>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</si>
  <si>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</si>
  <si>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</si>
  <si>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</si>
  <si>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</si>
  <si>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</si>
  <si>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</si>
  <si>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</si>
  <si>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</si>
  <si>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</si>
  <si>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</si>
  <si>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</si>
  <si>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</si>
  <si>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</si>
  <si>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</si>
  <si>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</si>
  <si>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</si>
  <si>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</si>
  <si>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</si>
  <si>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</si>
  <si>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</si>
  <si>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</si>
  <si>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</si>
  <si>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</si>
  <si>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</si>
  <si>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</si>
  <si>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</si>
  <si>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</si>
  <si>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</si>
  <si>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</si>
  <si>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</si>
  <si>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</si>
  <si>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</si>
  <si>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</si>
  <si>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</si>
  <si>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</si>
  <si>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</si>
  <si>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</si>
  <si>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</si>
  <si>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</si>
  <si>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</si>
  <si>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</si>
  <si>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</si>
  <si>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</si>
  <si>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</si>
  <si>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</si>
  <si>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</si>
  <si>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</si>
  <si>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</si>
  <si>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</si>
  <si>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</si>
  <si>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</si>
  <si>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</si>
  <si>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</si>
  <si>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</si>
  <si>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</si>
  <si>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</si>
  <si>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</si>
  <si>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</si>
  <si>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</si>
  <si>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</si>
  <si>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</si>
  <si>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</si>
  <si>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</si>
  <si>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</si>
  <si>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</si>
  <si>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</si>
  <si>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</si>
  <si>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</si>
  <si>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</si>
  <si>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</si>
  <si>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</si>
  <si>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</si>
  <si>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</si>
  <si>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</si>
  <si>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</si>
  <si>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</si>
  <si>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</si>
  <si>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</si>
  <si>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</si>
  <si>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</si>
  <si>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</si>
  <si>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</si>
  <si>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</si>
  <si>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</si>
  <si>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</si>
  <si>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</si>
  <si>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</si>
  <si>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</si>
  <si>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</si>
  <si>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</si>
  <si>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</si>
  <si>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</si>
  <si>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</si>
  <si>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</si>
  <si>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</si>
  <si>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</si>
  <si>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</si>
  <si>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</si>
  <si>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</si>
  <si>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</si>
  <si>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</si>
  <si>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</si>
  <si>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</si>
  <si>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</si>
  <si>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</si>
  <si>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</si>
  <si>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</si>
  <si>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</si>
  <si>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</si>
  <si>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</si>
  <si>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</si>
  <si>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</si>
  <si>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</si>
  <si>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</si>
  <si>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</si>
  <si>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</si>
  <si>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</si>
  <si>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</si>
  <si>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</si>
  <si>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</si>
  <si>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</si>
  <si>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</si>
  <si>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</si>
  <si>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</si>
  <si>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</si>
  <si>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</si>
  <si>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</si>
  <si>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</si>
  <si>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</si>
  <si>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</si>
  <si>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</si>
  <si>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</si>
  <si>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</si>
  <si>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</si>
  <si>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</si>
  <si>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</si>
  <si>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</si>
  <si>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</si>
  <si>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</si>
  <si>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</si>
  <si>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</si>
  <si>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</si>
  <si>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</si>
  <si>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</si>
  <si>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</si>
  <si>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</si>
  <si>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</si>
  <si>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</si>
  <si>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</si>
  <si>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</si>
  <si>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</si>
  <si>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</si>
  <si>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</si>
  <si>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</si>
  <si>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</si>
  <si>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</si>
  <si>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</si>
  <si>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</si>
  <si>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</si>
  <si>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</si>
  <si>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</si>
  <si>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</si>
  <si>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</si>
  <si>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</si>
  <si>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</si>
  <si>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</si>
  <si>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</si>
  <si>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</si>
  <si>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</si>
  <si>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</si>
  <si>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</si>
  <si>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</si>
  <si>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</si>
  <si>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</si>
  <si>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</si>
  <si>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</si>
  <si>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</si>
  <si>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</si>
  <si>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</si>
  <si>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</si>
  <si>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</si>
  <si>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</si>
  <si>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</si>
  <si>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</si>
  <si>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</si>
  <si>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</si>
  <si>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</si>
  <si>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</si>
  <si>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</si>
  <si>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</si>
  <si>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</si>
  <si>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</si>
  <si>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</si>
  <si>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</si>
  <si>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</si>
  <si>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</si>
  <si>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</si>
  <si>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</si>
  <si>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</si>
  <si>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</si>
  <si>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</si>
  <si>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</si>
  <si>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</si>
  <si>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</si>
  <si>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</si>
  <si>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</si>
  <si>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</si>
  <si>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</si>
  <si>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</si>
  <si>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</si>
  <si>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</si>
  <si>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</si>
  <si>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</si>
  <si>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</si>
  <si>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</si>
  <si>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</si>
  <si>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</si>
  <si>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</si>
  <si>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</si>
  <si>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</si>
  <si>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</si>
  <si>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</si>
  <si>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</si>
  <si>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</si>
  <si>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</si>
  <si>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</si>
  <si>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</si>
  <si>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</si>
  <si>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</si>
  <si>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</si>
  <si>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</si>
  <si>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</si>
  <si>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</si>
  <si>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</si>
  <si>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</si>
  <si>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</si>
  <si>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</si>
  <si>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</si>
  <si>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</si>
  <si>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</si>
  <si>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</si>
  <si>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</si>
  <si>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</si>
  <si>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</si>
  <si>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</si>
  <si>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</si>
  <si>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</si>
  <si>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</si>
  <si>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</si>
  <si>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</si>
  <si>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</si>
  <si>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</si>
  <si>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</si>
  <si>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</si>
  <si>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</si>
  <si>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</si>
  <si>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</si>
  <si>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</si>
  <si>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</si>
  <si>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</si>
  <si>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</si>
  <si>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</si>
  <si>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</si>
  <si>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</si>
  <si>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</si>
  <si>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</si>
  <si>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</si>
  <si>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</si>
  <si>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</si>
  <si>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</si>
  <si>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</si>
  <si>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</si>
  <si>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</si>
  <si>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</si>
  <si>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</si>
  <si>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</si>
  <si>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</si>
  <si>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</si>
  <si>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</si>
  <si>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</si>
  <si>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</si>
  <si>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</si>
  <si>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</si>
  <si>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</si>
  <si>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</si>
  <si>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</si>
  <si>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</si>
  <si>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</si>
  <si>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</si>
  <si>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</si>
  <si>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</si>
  <si>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</si>
  <si>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</si>
  <si>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</si>
  <si>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</si>
  <si>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</si>
  <si>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</si>
  <si>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</si>
  <si>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</si>
  <si>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</si>
  <si>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</si>
  <si>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</si>
  <si>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</si>
  <si>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</si>
  <si>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</si>
  <si>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</si>
  <si>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</si>
  <si>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(All)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</si>
  <si>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</si>
  <si>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</si>
  <si>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</si>
  <si>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</si>
  <si>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</si>
  <si>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</si>
  <si>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</si>
  <si>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</si>
  <si>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</si>
  <si>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</si>
  <si>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</si>
  <si>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</si>
  <si>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</si>
  <si>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</si>
  <si>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</si>
  <si>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Created</t>
  </si>
  <si>
    <t>Month Created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</si>
  <si>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</si>
  <si>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</si>
  <si>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</si>
  <si>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</si>
  <si>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</si>
  <si>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</si>
  <si>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</si>
  <si>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</si>
  <si>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</si>
  <si>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</si>
  <si>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</si>
  <si>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</si>
  <si>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</si>
  <si>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</si>
  <si>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</si>
  <si>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</si>
  <si>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</si>
  <si>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</si>
  <si>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</si>
  <si>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</si>
  <si>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</si>
  <si>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Count of Backers</t>
  </si>
  <si>
    <t>Mean for Count of Backers for Successful Outcome</t>
  </si>
  <si>
    <t>Median for Count of Backers for Successful Outcome</t>
  </si>
  <si>
    <t>Minimum number of Backers for Successful Outcome</t>
  </si>
  <si>
    <t>Maximum number of Backers for Successful Outcome</t>
  </si>
  <si>
    <t>Variance number of Backers for Successful Outcome</t>
  </si>
  <si>
    <t>Standard Deviation of the number of Backers for Successful Outcome</t>
  </si>
  <si>
    <t>Mean for Count of Backers for Failed Outcome</t>
  </si>
  <si>
    <t>Median for Count of Backers for Failed Outcome</t>
  </si>
  <si>
    <t>Minimum number of Backers for Failed Outcome</t>
  </si>
  <si>
    <t>Maximum number of Backers for Failed Outcome</t>
  </si>
  <si>
    <t>Variance number of Backers for Failed Outcome</t>
  </si>
  <si>
    <t>Standard Deviation of the number of Backers for Failed Outcome</t>
  </si>
  <si>
    <t>Observations:</t>
  </si>
  <si>
    <t>1. Mean data for count of backers for both outcomes demonstrates a more realistic view of the data than the Median value.</t>
  </si>
  <si>
    <t>2. There is not much difference in the maximum number of backers for both outcomes, however the count of successful outcomes hugely varies from failed outcomes, which does not make sense.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</si>
</sst>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/dd\/yyyy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6" fillId="0" borderId="10" xfId="0" applyFont="1" applyBorder="1" applyAlignment="1">
      <alignment horizontal="left" vertical="center"/>
    </xf>
    <xf numFmtId="0" fontId="0" fillId="0" borderId="10" xfId="0" applyBorder="1"/>
    <xf numFmtId="9" fontId="0" fillId="0" borderId="10" xfId="42" applyFont="1" applyBorder="1"/>
    <xf numFmtId="0" fontId="0" fillId="0" borderId="0" xfId="0" applyAlignment="1">
      <alignment wrapText="1"/>
    </xf>
    <xf numFmtId="0" fontId="16" fillId="0" borderId="0" xfId="0" applyFont="1"/>
    <xf numFmtId="0" fontId="16" fillId="0" borderId="10" xfId="0" applyFont="1" applyBorder="1"/>
    <xf numFmtId="2" fontId="16" fillId="0" borderId="10" xfId="0" applyNumberFormat="1" applyFont="1" applyBorder="1"/>
    <xf numFmtId="0" fontId="16" fillId="0" borderId="10" xfId="0" applyFont="1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FFC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FFC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FFC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Chances</a:t>
            </a:r>
            <a:r>
              <a:rPr lang="en-CA" baseline="0"/>
              <a:t> of Success or Failure or Cancellation per Goal Range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'Count per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'Count per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'Count per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8D-44CC-B15B-3415D3256311}"/>
            </c:ext>
          </c:extLst>
        </c:ser>
        <c:ser>
          <c:idx val="5"/>
          <c:order val="5"/>
          <c:tx>
            <c:strRef>
              <c:f>'Count per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'Count per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'Count per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8D-44CC-B15B-3415D3256311}"/>
            </c:ext>
          </c:extLst>
        </c:ser>
        <c:ser>
          <c:idx val="6"/>
          <c:order val="6"/>
          <c:tx>
            <c:strRef>
              <c:f>'Count per Goal'!$H$1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'Count per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'Count per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8D-44CC-B15B-3415D3256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093391"/>
        <c:axId val="12283623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'Count per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'Count per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'Count per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88D-44CC-B15B-3415D325631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'Count per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'Count per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'Count per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88D-44CC-B15B-3415D325631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'Count per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'Count per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'Count per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88D-44CC-B15B-3415D325631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'Count per 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'Count per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'Count per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88D-44CC-B15B-3415D3256311}"/>
                  </c:ext>
                </c:extLst>
              </c15:ser>
            </c15:filteredLineSeries>
          </c:ext>
        </c:extLst>
      </c:lineChart>
      <c:catAx>
        <c:axId val="123209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Goal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362367"/>
        <c:crosses val="autoZero"/>
        <c:auto val="1"/>
        <c:lblAlgn val="ctr"/>
        <c:lblOffset val="100"/>
        <c:noMultiLvlLbl val="0"/>
      </c:catAx>
      <c:valAx>
        <c:axId val="122836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9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per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9-4BE1-8C19-6D26E5A449CB}"/>
            </c:ext>
          </c:extLst>
        </c:ser>
        <c:ser>
          <c:idx val="1"/>
          <c:order val="1"/>
          <c:tx>
            <c:strRef>
              <c:f>'Outcome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19-4BE1-8C19-6D26E5A449CB}"/>
            </c:ext>
          </c:extLst>
        </c:ser>
        <c:ser>
          <c:idx val="2"/>
          <c:order val="2"/>
          <c:tx>
            <c:strRef>
              <c:f>'Outcome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19-4BE1-8C19-6D26E5A449CB}"/>
            </c:ext>
          </c:extLst>
        </c:ser>
        <c:ser>
          <c:idx val="3"/>
          <c:order val="3"/>
          <c:tx>
            <c:strRef>
              <c:f>'Outcome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19-4BE1-8C19-6D26E5A44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2795551"/>
        <c:axId val="2101990447"/>
      </c:barChart>
      <c:catAx>
        <c:axId val="1902795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Outcome of Campaigns per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990447"/>
        <c:crosses val="autoZero"/>
        <c:auto val="1"/>
        <c:lblAlgn val="ctr"/>
        <c:lblOffset val="100"/>
        <c:noMultiLvlLbl val="0"/>
      </c:catAx>
      <c:valAx>
        <c:axId val="210199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Count per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79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per Country &amp; Category!PivotTable2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 per Country &amp; Category'!$B$4:$B$5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per Country &amp;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Country &amp; Category'!$B$6:$B$30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A-4175-8770-97FE692AC948}"/>
            </c:ext>
          </c:extLst>
        </c:ser>
        <c:ser>
          <c:idx val="1"/>
          <c:order val="1"/>
          <c:tx>
            <c:strRef>
              <c:f>'Outcome per Country &amp; Category'!$C$4:$C$5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per Country &amp;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Country &amp; Category'!$C$6:$C$30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2A-4175-8770-97FE692AC948}"/>
            </c:ext>
          </c:extLst>
        </c:ser>
        <c:ser>
          <c:idx val="2"/>
          <c:order val="2"/>
          <c:tx>
            <c:strRef>
              <c:f>'Outcome per Country &amp; Category'!$D$4:$D$5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per Country &amp;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Country &amp; Category'!$D$6:$D$30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2A-4175-8770-97FE692AC948}"/>
            </c:ext>
          </c:extLst>
        </c:ser>
        <c:ser>
          <c:idx val="3"/>
          <c:order val="3"/>
          <c:tx>
            <c:strRef>
              <c:f>'Outcome per Country &amp; Category'!$E$4:$E$5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per Country &amp;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Country &amp; Category'!$E$6:$E$30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2A-4175-8770-97FE692AC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5136095"/>
        <c:axId val="2107653775"/>
      </c:barChart>
      <c:catAx>
        <c:axId val="2105136095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53775"/>
        <c:crosses val="autoZero"/>
        <c:auto val="0"/>
        <c:lblAlgn val="ctr"/>
        <c:lblOffset val="100"/>
        <c:noMultiLvlLbl val="0"/>
      </c:catAx>
      <c:valAx>
        <c:axId val="210765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36095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per Creation Date!PivotTable6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per Creation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per Creation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per Creation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02-4C86-A923-71BEEBFDEBB3}"/>
            </c:ext>
          </c:extLst>
        </c:ser>
        <c:ser>
          <c:idx val="1"/>
          <c:order val="1"/>
          <c:tx>
            <c:strRef>
              <c:f>'Outcome per Creation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per Creation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per Creation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02-4C86-A923-71BEEBFDEBB3}"/>
            </c:ext>
          </c:extLst>
        </c:ser>
        <c:ser>
          <c:idx val="2"/>
          <c:order val="2"/>
          <c:tx>
            <c:strRef>
              <c:f>'Outcome per Creation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per Creation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per Creation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02-4C86-A923-71BEEBFDEBB3}"/>
            </c:ext>
          </c:extLst>
        </c:ser>
        <c:ser>
          <c:idx val="3"/>
          <c:order val="3"/>
          <c:tx>
            <c:strRef>
              <c:f>'Outcome per Creation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 per Creation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per Creation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02-4C86-A923-71BEEBFDE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64127"/>
        <c:axId val="64806767"/>
      </c:lineChart>
      <c:catAx>
        <c:axId val="16186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6767"/>
        <c:crosses val="autoZero"/>
        <c:auto val="1"/>
        <c:lblAlgn val="ctr"/>
        <c:lblOffset val="100"/>
        <c:noMultiLvlLbl val="0"/>
      </c:catAx>
      <c:valAx>
        <c:axId val="6480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6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887730</xdr:colOff>
      <xdr:row>14</xdr:row>
      <xdr:rowOff>156210</xdr:rowOff>
    </xdr:from>
    <xdr:to>
      <xdr:col>6</xdr:col>
      <xdr:colOff>350520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37B9C5-1A21-D7CD-654F-BEB3D75EF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140970</xdr:rowOff>
    </xdr:from>
    <xdr:to>
      <xdr:col>13</xdr:col>
      <xdr:colOff>643890</xdr:colOff>
      <xdr:row>19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DFB4A-F9B9-3618-0622-87FC38934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110490</xdr:colOff>
      <xdr:row>2</xdr:row>
      <xdr:rowOff>140970</xdr:rowOff>
    </xdr:from>
    <xdr:to>
      <xdr:col>16</xdr:col>
      <xdr:colOff>312420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FB727B-A54A-50C2-9E78-7B0A1CAFA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567690</xdr:colOff>
      <xdr:row>4</xdr:row>
      <xdr:rowOff>57150</xdr:rowOff>
    </xdr:from>
    <xdr:to>
      <xdr:col>13</xdr:col>
      <xdr:colOff>445770</xdr:colOff>
      <xdr:row>18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82680B-F0DB-E946-C9DC-30E1D2609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B" refreshedDate="45132.605301388889" createdVersion="8" refreshedVersion="8" minRefreshableVersion="3" recordCount="1000" xr:uid="{4ED64137-81AA-4E36-B131-9D10E26E8356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String="0" containsBlank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B" refreshedDate="45132.741659490741" createdVersion="8" refreshedVersion="8" minRefreshableVersion="3" recordCount="1000" xr:uid="{EBA037C7-025E-410B-919C-2F1292418999}">
  <cacheSource type="worksheet">
    <worksheetSource ref="A1:U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String="0" containsBlank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64">
      <sharedItems containsSemiMixedTypes="0" containsNonDate="0" containsDate="1" containsString="0" minDate="2010-01-09T06:00:00" maxDate="2020-01-27T06:00:00"/>
    </cacheField>
    <cacheField name="Year Created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Month Created" numFmtId="0">
      <sharedItems count="12">
        <s v="Nov"/>
        <s v="Aug"/>
        <s v="Jan"/>
        <s v="Sep"/>
        <s v="Oct"/>
        <s v="Jun"/>
        <s v="Mar"/>
        <s v="Dec"/>
        <s v="Jul"/>
        <s v="Apr"/>
        <s v="Feb"/>
        <s v="M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m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m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m/>
    <x v="0"/>
    <s v="food trucks"/>
    <d v="2015-11-28T06:00:00"/>
    <x v="0"/>
    <x v="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d v="2014-08-19T05:00:00"/>
    <x v="1"/>
    <x v="1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d v="2013-11-17T06:00:00"/>
    <x v="2"/>
    <x v="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d v="2019-08-11T05:00:00"/>
    <x v="3"/>
    <x v="1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d v="2019-01-20T06:00:00"/>
    <x v="3"/>
    <x v="2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d v="2012-08-28T05:00:00"/>
    <x v="4"/>
    <x v="1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d v="2017-09-13T05:00:00"/>
    <x v="5"/>
    <x v="3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d v="2015-08-13T05:00:00"/>
    <x v="0"/>
    <x v="1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d v="2010-08-09T05:00:00"/>
    <x v="6"/>
    <x v="1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d v="2013-09-19T05:00:00"/>
    <x v="2"/>
    <x v="3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d v="2010-08-14T05:00:00"/>
    <x v="6"/>
    <x v="1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d v="2010-09-21T05:00:00"/>
    <x v="6"/>
    <x v="3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d v="2019-10-22T05:00:00"/>
    <x v="3"/>
    <x v="4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d v="2016-06-11T05:00:00"/>
    <x v="7"/>
    <x v="5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d v="2012-03-06T06:00:00"/>
    <x v="4"/>
    <x v="6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d v="2019-12-10T06:00:00"/>
    <x v="3"/>
    <x v="7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d v="2014-01-22T06:00:00"/>
    <x v="1"/>
    <x v="2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d v="2011-01-12T06:00:00"/>
    <x v="8"/>
    <x v="2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d v="2018-09-08T05:00:00"/>
    <x v="9"/>
    <x v="3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d v="2019-03-04T06:00:00"/>
    <x v="3"/>
    <x v="6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d v="2014-07-28T05:00:00"/>
    <x v="1"/>
    <x v="8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d v="2011-08-15T05:00:00"/>
    <x v="8"/>
    <x v="1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d v="2018-04-03T05:00:00"/>
    <x v="9"/>
    <x v="9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d v="2019-02-14T06:00:00"/>
    <x v="3"/>
    <x v="1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d v="2014-06-21T05:00:00"/>
    <x v="1"/>
    <x v="5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d v="2011-05-18T05:00:00"/>
    <x v="8"/>
    <x v="11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d v="2018-07-31T05:00:00"/>
    <x v="9"/>
    <x v="8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d v="2015-10-03T05:00:00"/>
    <x v="0"/>
    <x v="4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d v="2010-02-09T06:00:00"/>
    <x v="6"/>
    <x v="1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d v="2018-07-20T05:00:00"/>
    <x v="9"/>
    <x v="8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d v="2019-05-24T05:00:00"/>
    <x v="3"/>
    <x v="11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d v="2016-01-05T06:00:00"/>
    <x v="7"/>
    <x v="2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d v="2018-01-10T06:00:00"/>
    <x v="9"/>
    <x v="2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d v="2014-10-05T05:00:00"/>
    <x v="1"/>
    <x v="4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d v="2017-03-23T05:00:00"/>
    <x v="5"/>
    <x v="6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d v="2019-01-19T06:00:00"/>
    <x v="3"/>
    <x v="2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d v="2011-02-26T06:00:00"/>
    <x v="8"/>
    <x v="1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d v="2019-10-06T05:00:00"/>
    <x v="3"/>
    <x v="4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d v="2010-10-18T05:00:00"/>
    <x v="6"/>
    <x v="4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d v="2013-02-25T06:00:00"/>
    <x v="2"/>
    <x v="1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d v="2010-06-05T05:00:00"/>
    <x v="6"/>
    <x v="5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d v="2012-09-04T05:00:00"/>
    <x v="4"/>
    <x v="3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d v="2011-07-04T05:00:00"/>
    <x v="8"/>
    <x v="8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d v="2014-07-24T05:00:00"/>
    <x v="1"/>
    <x v="8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d v="2019-03-17T05:00:00"/>
    <x v="3"/>
    <x v="6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d v="2016-11-02T05:00:00"/>
    <x v="7"/>
    <x v="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d v="2010-07-08T05:00:00"/>
    <x v="6"/>
    <x v="8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d v="2014-03-29T05:00:00"/>
    <x v="1"/>
    <x v="6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d v="2015-06-25T05:00:00"/>
    <x v="0"/>
    <x v="5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d v="2019-10-20T05:00:00"/>
    <x v="3"/>
    <x v="4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d v="2013-08-01T05:00:00"/>
    <x v="2"/>
    <x v="1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d v="2012-03-27T05:00:00"/>
    <x v="4"/>
    <x v="6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d v="2010-09-15T05:00:00"/>
    <x v="6"/>
    <x v="3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d v="2014-05-20T05:00:00"/>
    <x v="1"/>
    <x v="11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d v="2018-03-11T06:00:00"/>
    <x v="9"/>
    <x v="6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d v="2018-07-30T05:00:00"/>
    <x v="9"/>
    <x v="8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d v="2015-01-10T06:00:00"/>
    <x v="0"/>
    <x v="2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d v="2017-09-01T05:00:00"/>
    <x v="5"/>
    <x v="3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d v="2015-09-21T05:00:00"/>
    <x v="0"/>
    <x v="3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d v="2017-06-12T05:00:00"/>
    <x v="5"/>
    <x v="5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d v="2012-07-17T05:00:00"/>
    <x v="4"/>
    <x v="8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d v="2011-02-21T06:00:00"/>
    <x v="8"/>
    <x v="1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d v="2015-06-05T05:00:00"/>
    <x v="0"/>
    <x v="5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d v="2017-04-28T05:00:00"/>
    <x v="5"/>
    <x v="9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d v="2018-07-02T05:00:00"/>
    <x v="9"/>
    <x v="8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d v="2011-01-27T06:00:00"/>
    <x v="8"/>
    <x v="2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d v="2015-04-08T05:00:00"/>
    <x v="0"/>
    <x v="9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d v="2010-01-25T06:00:00"/>
    <x v="6"/>
    <x v="2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d v="2017-07-27T05:00:00"/>
    <x v="5"/>
    <x v="8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d v="2010-12-19T06:00:00"/>
    <x v="6"/>
    <x v="7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d v="2010-11-02T05:00:00"/>
    <x v="6"/>
    <x v="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d v="2019-11-30T06:00:00"/>
    <x v="3"/>
    <x v="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d v="2015-07-01T05:00:00"/>
    <x v="0"/>
    <x v="8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d v="2016-11-27T06:00:00"/>
    <x v="7"/>
    <x v="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d v="2016-03-27T05:00:00"/>
    <x v="7"/>
    <x v="6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d v="2018-07-15T05:00:00"/>
    <x v="9"/>
    <x v="8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d v="2015-01-23T06:00:00"/>
    <x v="0"/>
    <x v="2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d v="2010-09-27T05:00:00"/>
    <x v="6"/>
    <x v="3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d v="2018-04-16T05:00:00"/>
    <x v="9"/>
    <x v="9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d v="2018-06-16T05:00:00"/>
    <x v="9"/>
    <x v="5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d v="2017-08-29T05:00:00"/>
    <x v="5"/>
    <x v="1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d v="2017-11-23T06:00:00"/>
    <x v="5"/>
    <x v="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d v="2019-01-17T06:00:00"/>
    <x v="3"/>
    <x v="2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d v="2016-07-28T05:00:00"/>
    <x v="7"/>
    <x v="8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d v="2012-07-28T05:00:00"/>
    <x v="4"/>
    <x v="8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d v="2011-09-11T05:00:00"/>
    <x v="8"/>
    <x v="3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d v="2015-05-04T05:00:00"/>
    <x v="0"/>
    <x v="11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d v="2011-03-08T06:00:00"/>
    <x v="8"/>
    <x v="6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d v="2015-04-16T05:00:00"/>
    <x v="0"/>
    <x v="9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d v="2010-04-15T05:00:00"/>
    <x v="6"/>
    <x v="9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d v="2016-02-25T06:00:00"/>
    <x v="7"/>
    <x v="1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d v="2016-08-06T05:00:00"/>
    <x v="7"/>
    <x v="1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d v="2010-06-23T05:00:00"/>
    <x v="6"/>
    <x v="5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d v="2012-10-20T05:00:00"/>
    <x v="4"/>
    <x v="4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d v="2019-04-07T05:00:00"/>
    <x v="3"/>
    <x v="9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d v="2019-10-14T05:00:00"/>
    <x v="3"/>
    <x v="4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d v="2011-03-10T06:00:00"/>
    <x v="8"/>
    <x v="6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d v="2015-06-25T05:00:00"/>
    <x v="0"/>
    <x v="5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d v="2015-07-27T05:00:00"/>
    <x v="0"/>
    <x v="8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d v="2014-11-25T06:00:00"/>
    <x v="1"/>
    <x v="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d v="2011-10-19T05:00:00"/>
    <x v="8"/>
    <x v="4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d v="2015-02-21T06:00:00"/>
    <x v="0"/>
    <x v="1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d v="2018-05-14T05:00:00"/>
    <x v="9"/>
    <x v="11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d v="2010-10-24T05:00:00"/>
    <x v="6"/>
    <x v="4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d v="2017-05-23T05:00:00"/>
    <x v="5"/>
    <x v="11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d v="2013-04-02T05:00:00"/>
    <x v="2"/>
    <x v="9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d v="2019-09-08T05:00:00"/>
    <x v="3"/>
    <x v="3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d v="2018-04-23T05:00:00"/>
    <x v="9"/>
    <x v="9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d v="2012-04-06T05:00:00"/>
    <x v="4"/>
    <x v="9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d v="2014-01-12T06:00:00"/>
    <x v="1"/>
    <x v="2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d v="2018-09-11T05:00:00"/>
    <x v="9"/>
    <x v="3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d v="2012-09-22T05:00:00"/>
    <x v="4"/>
    <x v="3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d v="2014-08-24T05:00:00"/>
    <x v="1"/>
    <x v="1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d v="2017-09-12T05:00:00"/>
    <x v="5"/>
    <x v="3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d v="2019-04-09T05:00:00"/>
    <x v="3"/>
    <x v="9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d v="2017-11-17T06:00:00"/>
    <x v="5"/>
    <x v="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d v="2015-09-18T05:00:00"/>
    <x v="0"/>
    <x v="3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d v="2011-09-22T05:00:00"/>
    <x v="8"/>
    <x v="3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d v="2014-01-26T06:00:00"/>
    <x v="1"/>
    <x v="2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d v="2014-06-16T05:00:00"/>
    <x v="1"/>
    <x v="5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d v="2015-04-17T05:00:00"/>
    <x v="0"/>
    <x v="9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d v="2014-10-05T05:00:00"/>
    <x v="1"/>
    <x v="4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d v="2014-11-27T06:00:00"/>
    <x v="1"/>
    <x v="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d v="2015-11-24T06:00:00"/>
    <x v="0"/>
    <x v="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d v="2019-05-13T05:00:00"/>
    <x v="3"/>
    <x v="11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d v="2018-09-19T05:00:00"/>
    <x v="9"/>
    <x v="3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d v="2016-08-14T05:00:00"/>
    <x v="7"/>
    <x v="1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d v="2010-05-12T05:00:00"/>
    <x v="6"/>
    <x v="11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d v="2010-08-27T05:00:00"/>
    <x v="6"/>
    <x v="1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d v="2015-02-03T06:00:00"/>
    <x v="0"/>
    <x v="1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d v="2011-10-26T05:00:00"/>
    <x v="8"/>
    <x v="4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d v="2013-11-29T06:00:00"/>
    <x v="2"/>
    <x v="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d v="2018-01-12T06:00:00"/>
    <x v="9"/>
    <x v="2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d v="2011-08-12T05:00:00"/>
    <x v="8"/>
    <x v="1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d v="2011-06-19T05:00:00"/>
    <x v="8"/>
    <x v="5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d v="2013-03-07T06:00:00"/>
    <x v="2"/>
    <x v="6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d v="2014-06-07T05:00:00"/>
    <x v="1"/>
    <x v="5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d v="2010-10-06T05:00:00"/>
    <x v="6"/>
    <x v="4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d v="2012-09-28T05:00:00"/>
    <x v="4"/>
    <x v="3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d v="2015-04-21T05:00:00"/>
    <x v="0"/>
    <x v="9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d v="2018-02-25T06:00:00"/>
    <x v="9"/>
    <x v="1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d v="2015-06-12T05:00:00"/>
    <x v="0"/>
    <x v="5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d v="2012-04-06T05:00:00"/>
    <x v="4"/>
    <x v="9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d v="2010-06-28T05:00:00"/>
    <x v="6"/>
    <x v="5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d v="2019-06-17T05:00:00"/>
    <x v="3"/>
    <x v="5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d v="2014-09-07T05:00:00"/>
    <x v="1"/>
    <x v="3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d v="2011-11-08T06:00:00"/>
    <x v="8"/>
    <x v="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d v="2016-06-13T05:00:00"/>
    <x v="7"/>
    <x v="5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d v="2017-07-25T05:00:00"/>
    <x v="5"/>
    <x v="8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d v="2013-01-01T06:00:00"/>
    <x v="2"/>
    <x v="2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d v="2018-12-16T06:00:00"/>
    <x v="9"/>
    <x v="7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d v="2014-06-09T05:00:00"/>
    <x v="1"/>
    <x v="5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d v="2017-02-17T06:00:00"/>
    <x v="5"/>
    <x v="1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d v="2012-10-19T05:00:00"/>
    <x v="4"/>
    <x v="4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d v="2016-05-12T05:00:00"/>
    <x v="7"/>
    <x v="11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d v="2010-03-25T05:00:00"/>
    <x v="6"/>
    <x v="6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d v="2019-10-05T05:00:00"/>
    <x v="3"/>
    <x v="4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d v="2013-12-30T06:00:00"/>
    <x v="2"/>
    <x v="7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d v="2015-12-08T06:00:00"/>
    <x v="0"/>
    <x v="7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d v="2019-03-27T05:00:00"/>
    <x v="3"/>
    <x v="6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d v="2019-04-27T05:00:00"/>
    <x v="3"/>
    <x v="9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d v="2015-09-23T05:00:00"/>
    <x v="0"/>
    <x v="3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d v="2018-12-08T06:00:00"/>
    <x v="9"/>
    <x v="7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d v="2017-10-20T05:00:00"/>
    <x v="5"/>
    <x v="4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d v="2017-10-08T05:00:00"/>
    <x v="5"/>
    <x v="4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d v="2017-08-01T05:00:00"/>
    <x v="5"/>
    <x v="1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d v="2010-12-22T06:00:00"/>
    <x v="6"/>
    <x v="7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d v="2013-06-10T05:00:00"/>
    <x v="2"/>
    <x v="5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d v="2019-02-22T06:00:00"/>
    <x v="3"/>
    <x v="1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d v="2012-06-17T05:00:00"/>
    <x v="4"/>
    <x v="5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d v="2017-08-03T05:00:00"/>
    <x v="5"/>
    <x v="1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d v="2014-03-20T05:00:00"/>
    <x v="1"/>
    <x v="6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d v="2014-07-19T05:00:00"/>
    <x v="1"/>
    <x v="8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d v="2013-05-18T05:00:00"/>
    <x v="2"/>
    <x v="11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d v="2015-10-05T05:00:00"/>
    <x v="0"/>
    <x v="4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d v="2016-08-31T05:00:00"/>
    <x v="7"/>
    <x v="1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d v="2016-09-03T05:00:00"/>
    <x v="7"/>
    <x v="3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d v="2010-11-15T06:00:00"/>
    <x v="6"/>
    <x v="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d v="2017-09-21T05:00:00"/>
    <x v="5"/>
    <x v="3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d v="2013-03-17T05:00:00"/>
    <x v="2"/>
    <x v="6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d v="2010-03-22T05:00:00"/>
    <x v="6"/>
    <x v="6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d v="2017-10-04T05:00:00"/>
    <x v="5"/>
    <x v="4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d v="2019-06-15T05:00:00"/>
    <x v="3"/>
    <x v="5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d v="2010-09-09T05:00:00"/>
    <x v="6"/>
    <x v="3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d v="2019-05-03T05:00:00"/>
    <x v="3"/>
    <x v="11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d v="2018-05-13T05:00:00"/>
    <x v="9"/>
    <x v="11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d v="2014-05-23T05:00:00"/>
    <x v="1"/>
    <x v="11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d v="2013-02-23T06:00:00"/>
    <x v="2"/>
    <x v="1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d v="2014-12-02T06:00:00"/>
    <x v="1"/>
    <x v="7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d v="2016-03-04T06:00:00"/>
    <x v="7"/>
    <x v="6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d v="2013-06-04T05:00:00"/>
    <x v="2"/>
    <x v="5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d v="2019-03-12T05:00:00"/>
    <x v="3"/>
    <x v="6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d v="2014-06-27T05:00:00"/>
    <x v="1"/>
    <x v="5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d v="2018-04-08T05:00:00"/>
    <x v="9"/>
    <x v="9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d v="2015-09-14T05:00:00"/>
    <x v="0"/>
    <x v="3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d v="2018-07-29T05:00:00"/>
    <x v="9"/>
    <x v="8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d v="2016-09-03T05:00:00"/>
    <x v="7"/>
    <x v="3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d v="2017-06-23T05:00:00"/>
    <x v="5"/>
    <x v="5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d v="2010-08-06T05:00:00"/>
    <x v="6"/>
    <x v="1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d v="2015-07-07T05:00:00"/>
    <x v="0"/>
    <x v="8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d v="2010-03-25T05:00:00"/>
    <x v="6"/>
    <x v="6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d v="2014-07-25T05:00:00"/>
    <x v="1"/>
    <x v="8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d v="2011-10-02T05:00:00"/>
    <x v="8"/>
    <x v="4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d v="2017-01-17T06:00:00"/>
    <x v="5"/>
    <x v="2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d v="2011-04-03T05:00:00"/>
    <x v="8"/>
    <x v="9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d v="2018-10-17T05:00:00"/>
    <x v="9"/>
    <x v="4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d v="2010-02-27T06:00:00"/>
    <x v="6"/>
    <x v="1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d v="2018-08-28T05:00:00"/>
    <x v="9"/>
    <x v="1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d v="2017-11-09T06:00:00"/>
    <x v="5"/>
    <x v="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d v="2016-05-06T05:00:00"/>
    <x v="7"/>
    <x v="11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d v="2017-03-03T06:00:00"/>
    <x v="5"/>
    <x v="6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d v="2013-08-27T05:00:00"/>
    <x v="2"/>
    <x v="1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d v="2019-12-15T06:00:00"/>
    <x v="3"/>
    <x v="7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d v="2010-11-06T05:00:00"/>
    <x v="6"/>
    <x v="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d v="2010-08-19T05:00:00"/>
    <x v="6"/>
    <x v="1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d v="2019-02-13T06:00:00"/>
    <x v="3"/>
    <x v="1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d v="2011-11-22T06:00:00"/>
    <x v="8"/>
    <x v="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d v="2019-04-28T05:00:00"/>
    <x v="3"/>
    <x v="9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d v="2011-11-11T06:00:00"/>
    <x v="8"/>
    <x v="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d v="2012-08-16T05:00:00"/>
    <x v="4"/>
    <x v="1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d v="2011-07-01T05:00:00"/>
    <x v="8"/>
    <x v="8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d v="2012-06-21T05:00:00"/>
    <x v="4"/>
    <x v="5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d v="2014-10-02T05:00:00"/>
    <x v="1"/>
    <x v="4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d v="2016-03-16T05:00:00"/>
    <x v="7"/>
    <x v="6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d v="2014-09-24T05:00:00"/>
    <x v="1"/>
    <x v="3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d v="2014-05-03T05:00:00"/>
    <x v="1"/>
    <x v="11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d v="2010-04-08T05:00:00"/>
    <x v="6"/>
    <x v="9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d v="2015-05-15T05:00:00"/>
    <x v="0"/>
    <x v="11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d v="2016-08-31T05:00:00"/>
    <x v="7"/>
    <x v="1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d v="2017-06-01T05:00:00"/>
    <x v="5"/>
    <x v="5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d v="2019-12-06T06:00:00"/>
    <x v="3"/>
    <x v="7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d v="2013-05-21T05:00:00"/>
    <x v="2"/>
    <x v="11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d v="2016-07-25T05:00:00"/>
    <x v="7"/>
    <x v="8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d v="2011-06-12T05:00:00"/>
    <x v="8"/>
    <x v="5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d v="2017-08-22T05:00:00"/>
    <x v="5"/>
    <x v="1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d v="2017-02-13T06:00:00"/>
    <x v="5"/>
    <x v="1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d v="2019-06-25T05:00:00"/>
    <x v="3"/>
    <x v="5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d v="2014-04-25T05:00:00"/>
    <x v="1"/>
    <x v="9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d v="2017-12-14T06:00:00"/>
    <x v="5"/>
    <x v="7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d v="2015-08-29T05:00:00"/>
    <x v="0"/>
    <x v="1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d v="2010-08-06T05:00:00"/>
    <x v="6"/>
    <x v="1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d v="2014-04-13T05:00:00"/>
    <x v="1"/>
    <x v="9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d v="2017-05-10T05:00:00"/>
    <x v="5"/>
    <x v="11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d v="2018-03-04T06:00:00"/>
    <x v="9"/>
    <x v="6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d v="2014-07-14T05:00:00"/>
    <x v="1"/>
    <x v="8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d v="2014-04-07T05:00:00"/>
    <x v="1"/>
    <x v="9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d v="2013-08-05T05:00:00"/>
    <x v="2"/>
    <x v="1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d v="2016-12-22T06:00:00"/>
    <x v="7"/>
    <x v="7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d v="2014-12-31T06:00:00"/>
    <x v="1"/>
    <x v="7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d v="2015-01-02T06:00:00"/>
    <x v="0"/>
    <x v="2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d v="2010-01-25T06:00:00"/>
    <x v="6"/>
    <x v="2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d v="2012-12-09T06:00:00"/>
    <x v="4"/>
    <x v="7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d v="2013-10-25T05:00:00"/>
    <x v="2"/>
    <x v="4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d v="2011-04-08T05:00:00"/>
    <x v="8"/>
    <x v="9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d v="2017-02-21T06:00:00"/>
    <x v="5"/>
    <x v="1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d v="2011-02-16T06:00:00"/>
    <x v="8"/>
    <x v="1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d v="2016-01-24T06:00:00"/>
    <x v="7"/>
    <x v="2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d v="2013-03-05T06:00:00"/>
    <x v="2"/>
    <x v="6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d v="2016-12-08T06:00:00"/>
    <x v="7"/>
    <x v="7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d v="2012-12-08T06:00:00"/>
    <x v="4"/>
    <x v="7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d v="2012-09-28T05:00:00"/>
    <x v="4"/>
    <x v="3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d v="2010-08-25T05:00:00"/>
    <x v="6"/>
    <x v="1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d v="2011-04-05T05:00:00"/>
    <x v="8"/>
    <x v="9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d v="2010-01-09T06:00:00"/>
    <x v="6"/>
    <x v="2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d v="2013-02-12T06:00:00"/>
    <x v="2"/>
    <x v="1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d v="2016-01-03T06:00:00"/>
    <x v="7"/>
    <x v="2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d v="2014-11-07T06:00:00"/>
    <x v="1"/>
    <x v="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d v="2012-10-24T05:00:00"/>
    <x v="4"/>
    <x v="4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d v="2012-10-04T05:00:00"/>
    <x v="4"/>
    <x v="4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d v="2019-01-31T06:00:00"/>
    <x v="3"/>
    <x v="2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d v="2010-12-02T06:00:00"/>
    <x v="6"/>
    <x v="7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d v="2015-12-07T06:00:00"/>
    <x v="0"/>
    <x v="7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d v="2019-07-10T05:00:00"/>
    <x v="3"/>
    <x v="8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d v="2017-09-17T05:00:00"/>
    <x v="5"/>
    <x v="3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d v="2017-11-06T06:00:00"/>
    <x v="5"/>
    <x v="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d v="2019-04-06T05:00:00"/>
    <x v="3"/>
    <x v="9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d v="2012-04-19T05:00:00"/>
    <x v="4"/>
    <x v="9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d v="2010-07-19T05:00:00"/>
    <x v="6"/>
    <x v="8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d v="2012-11-26T06:00:00"/>
    <x v="4"/>
    <x v="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d v="2018-09-03T05:00:00"/>
    <x v="9"/>
    <x v="3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d v="2017-11-21T06:00:00"/>
    <x v="5"/>
    <x v="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d v="2012-03-11T06:00:00"/>
    <x v="4"/>
    <x v="6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d v="2016-11-27T06:00:00"/>
    <x v="7"/>
    <x v="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d v="2016-05-30T05:00:00"/>
    <x v="7"/>
    <x v="11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d v="2012-05-01T05:00:00"/>
    <x v="4"/>
    <x v="11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d v="2016-09-10T05:00:00"/>
    <x v="7"/>
    <x v="3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d v="2016-11-23T06:00:00"/>
    <x v="7"/>
    <x v="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d v="2015-04-28T05:00:00"/>
    <x v="0"/>
    <x v="9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d v="2012-03-14T05:00:00"/>
    <x v="4"/>
    <x v="6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d v="2015-08-03T05:00:00"/>
    <x v="0"/>
    <x v="1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d v="2013-05-10T05:00:00"/>
    <x v="2"/>
    <x v="11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d v="2011-10-15T05:00:00"/>
    <x v="8"/>
    <x v="4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d v="2012-03-16T05:00:00"/>
    <x v="4"/>
    <x v="6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d v="2010-10-05T05:00:00"/>
    <x v="6"/>
    <x v="4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d v="2018-10-26T05:00:00"/>
    <x v="9"/>
    <x v="4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d v="2013-10-15T05:00:00"/>
    <x v="2"/>
    <x v="4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d v="2019-01-28T06:00:00"/>
    <x v="3"/>
    <x v="2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d v="2014-01-14T06:00:00"/>
    <x v="1"/>
    <x v="2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d v="2016-02-26T06:00:00"/>
    <x v="7"/>
    <x v="1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d v="2016-03-03T06:00:00"/>
    <x v="7"/>
    <x v="6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d v="2017-08-30T05:00:00"/>
    <x v="5"/>
    <x v="1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d v="2015-02-26T06:00:00"/>
    <x v="0"/>
    <x v="1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d v="2018-09-02T05:00:00"/>
    <x v="9"/>
    <x v="3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d v="2016-01-07T06:00:00"/>
    <x v="7"/>
    <x v="2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d v="2016-08-07T05:00:00"/>
    <x v="7"/>
    <x v="1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d v="2016-03-19T05:00:00"/>
    <x v="7"/>
    <x v="6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d v="2017-07-14T05:00:00"/>
    <x v="5"/>
    <x v="8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d v="2012-06-06T05:00:00"/>
    <x v="4"/>
    <x v="5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d v="2011-04-18T05:00:00"/>
    <x v="8"/>
    <x v="9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d v="2011-09-21T05:00:00"/>
    <x v="8"/>
    <x v="3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d v="2010-04-09T05:00:00"/>
    <x v="6"/>
    <x v="9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d v="2011-02-16T06:00:00"/>
    <x v="8"/>
    <x v="1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d v="2013-10-25T05:00:00"/>
    <x v="2"/>
    <x v="4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d v="2012-02-27T06:00:00"/>
    <x v="4"/>
    <x v="1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d v="2019-03-12T05:00:00"/>
    <x v="3"/>
    <x v="6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d v="2014-05-24T05:00:00"/>
    <x v="1"/>
    <x v="11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d v="2019-11-19T06:00:00"/>
    <x v="3"/>
    <x v="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d v="2017-05-14T05:00:00"/>
    <x v="5"/>
    <x v="11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d v="2014-02-14T06:00:00"/>
    <x v="1"/>
    <x v="1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d v="2010-08-12T05:00:00"/>
    <x v="6"/>
    <x v="1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d v="2011-05-10T05:00:00"/>
    <x v="8"/>
    <x v="11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d v="2011-04-01T05:00:00"/>
    <x v="8"/>
    <x v="9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d v="2010-11-25T06:00:00"/>
    <x v="6"/>
    <x v="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d v="2014-03-27T05:00:00"/>
    <x v="1"/>
    <x v="6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d v="2015-06-21T05:00:00"/>
    <x v="0"/>
    <x v="5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d v="2018-06-16T05:00:00"/>
    <x v="9"/>
    <x v="5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d v="2015-12-26T06:00:00"/>
    <x v="0"/>
    <x v="7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d v="2019-08-28T05:00:00"/>
    <x v="3"/>
    <x v="1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d v="2018-11-30T06:00:00"/>
    <x v="9"/>
    <x v="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d v="2016-12-12T06:00:00"/>
    <x v="7"/>
    <x v="7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d v="2017-12-08T06:00:00"/>
    <x v="5"/>
    <x v="7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d v="2011-12-19T06:00:00"/>
    <x v="8"/>
    <x v="7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d v="2013-03-28T05:00:00"/>
    <x v="2"/>
    <x v="6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d v="2018-11-20T06:00:00"/>
    <x v="9"/>
    <x v="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d v="2018-01-10T06:00:00"/>
    <x v="9"/>
    <x v="2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d v="2019-11-15T06:00:00"/>
    <x v="3"/>
    <x v="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d v="2010-12-15T06:00:00"/>
    <x v="6"/>
    <x v="7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d v="2019-11-11T06:00:00"/>
    <x v="3"/>
    <x v="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d v="2011-10-05T05:00:00"/>
    <x v="8"/>
    <x v="4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d v="2017-08-02T05:00:00"/>
    <x v="5"/>
    <x v="1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d v="2011-12-12T06:00:00"/>
    <x v="8"/>
    <x v="7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d v="2015-08-28T05:00:00"/>
    <x v="0"/>
    <x v="1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d v="2013-07-20T05:00:00"/>
    <x v="2"/>
    <x v="8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d v="2013-11-19T06:00:00"/>
    <x v="2"/>
    <x v="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d v="2018-01-22T06:00:00"/>
    <x v="9"/>
    <x v="2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d v="2015-07-09T05:00:00"/>
    <x v="0"/>
    <x v="8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d v="2017-08-24T05:00:00"/>
    <x v="5"/>
    <x v="1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d v="2015-02-11T06:00:00"/>
    <x v="0"/>
    <x v="1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d v="2017-02-16T06:00:00"/>
    <x v="5"/>
    <x v="1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d v="2017-07-14T05:00:00"/>
    <x v="5"/>
    <x v="8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d v="2015-05-20T05:00:00"/>
    <x v="0"/>
    <x v="11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d v="2015-08-24T05:00:00"/>
    <x v="0"/>
    <x v="1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d v="2015-11-07T06:00:00"/>
    <x v="0"/>
    <x v="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d v="2019-07-05T05:00:00"/>
    <x v="3"/>
    <x v="8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d v="2013-09-03T05:00:00"/>
    <x v="2"/>
    <x v="3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d v="2017-01-22T06:00:00"/>
    <x v="5"/>
    <x v="2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d v="2012-01-14T06:00:00"/>
    <x v="4"/>
    <x v="2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d v="2015-09-03T05:00:00"/>
    <x v="0"/>
    <x v="3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d v="2018-08-10T05:00:00"/>
    <x v="9"/>
    <x v="1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d v="2011-08-27T05:00:00"/>
    <x v="8"/>
    <x v="1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d v="2011-01-01T06:00:00"/>
    <x v="8"/>
    <x v="2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d v="2017-10-07T05:00:00"/>
    <x v="5"/>
    <x v="4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d v="2011-01-27T06:00:00"/>
    <x v="8"/>
    <x v="2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d v="2011-12-27T06:00:00"/>
    <x v="8"/>
    <x v="7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d v="2018-03-05T06:00:00"/>
    <x v="9"/>
    <x v="6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d v="2016-12-29T06:00:00"/>
    <x v="7"/>
    <x v="7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d v="2011-01-03T06:00:00"/>
    <x v="8"/>
    <x v="2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d v="2014-10-18T05:00:00"/>
    <x v="1"/>
    <x v="4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d v="2010-10-13T05:00:00"/>
    <x v="6"/>
    <x v="4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d v="2013-02-03T06:00:00"/>
    <x v="2"/>
    <x v="1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d v="2019-04-15T05:00:00"/>
    <x v="3"/>
    <x v="9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d v="2015-02-08T06:00:00"/>
    <x v="0"/>
    <x v="1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d v="2015-01-08T06:00:00"/>
    <x v="0"/>
    <x v="2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d v="2017-08-17T05:00:00"/>
    <x v="5"/>
    <x v="1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d v="2019-01-11T06:00:00"/>
    <x v="3"/>
    <x v="2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d v="2015-10-16T05:00:00"/>
    <x v="0"/>
    <x v="4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d v="2014-07-06T05:00:00"/>
    <x v="1"/>
    <x v="8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d v="2019-10-22T05:00:00"/>
    <x v="3"/>
    <x v="4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d v="2018-05-21T05:00:00"/>
    <x v="9"/>
    <x v="11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d v="2011-10-27T05:00:00"/>
    <x v="8"/>
    <x v="4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d v="2013-06-23T05:00:00"/>
    <x v="2"/>
    <x v="5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d v="2015-06-08T05:00:00"/>
    <x v="0"/>
    <x v="5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d v="2017-10-16T05:00:00"/>
    <x v="5"/>
    <x v="4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d v="2019-02-13T06:00:00"/>
    <x v="3"/>
    <x v="1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d v="2017-02-10T06:00:00"/>
    <x v="5"/>
    <x v="1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d v="2019-03-29T05:00:00"/>
    <x v="3"/>
    <x v="6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d v="2010-06-26T05:00:00"/>
    <x v="6"/>
    <x v="5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d v="2012-06-12T05:00:00"/>
    <x v="4"/>
    <x v="5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d v="2012-01-04T06:00:00"/>
    <x v="4"/>
    <x v="2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d v="2010-10-28T05:00:00"/>
    <x v="6"/>
    <x v="4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d v="2013-09-13T05:00:00"/>
    <x v="2"/>
    <x v="3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d v="2014-01-14T06:00:00"/>
    <x v="1"/>
    <x v="2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d v="2011-01-06T06:00:00"/>
    <x v="8"/>
    <x v="2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d v="2017-07-17T05:00:00"/>
    <x v="5"/>
    <x v="8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d v="2013-07-29T05:00:00"/>
    <x v="2"/>
    <x v="8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d v="2011-12-08T06:00:00"/>
    <x v="8"/>
    <x v="7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d v="2018-10-05T05:00:00"/>
    <x v="9"/>
    <x v="4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d v="2013-05-23T05:00:00"/>
    <x v="2"/>
    <x v="11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d v="2018-05-08T05:00:00"/>
    <x v="9"/>
    <x v="11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d v="2011-02-02T06:00:00"/>
    <x v="8"/>
    <x v="1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d v="2013-08-16T05:00:00"/>
    <x v="2"/>
    <x v="1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d v="2019-10-27T05:00:00"/>
    <x v="3"/>
    <x v="4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d v="2012-01-06T06:00:00"/>
    <x v="4"/>
    <x v="2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d v="2010-05-12T05:00:00"/>
    <x v="6"/>
    <x v="11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d v="2017-11-14T06:00:00"/>
    <x v="5"/>
    <x v="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d v="2018-06-04T05:00:00"/>
    <x v="9"/>
    <x v="5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d v="2013-01-30T06:00:00"/>
    <x v="2"/>
    <x v="2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d v="2019-10-13T05:00:00"/>
    <x v="3"/>
    <x v="4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d v="2016-06-20T05:00:00"/>
    <x v="7"/>
    <x v="5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d v="2017-04-18T05:00:00"/>
    <x v="5"/>
    <x v="9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d v="2015-04-28T05:00:00"/>
    <x v="0"/>
    <x v="9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d v="2017-05-29T05:00:00"/>
    <x v="5"/>
    <x v="11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d v="2014-01-03T06:00:00"/>
    <x v="1"/>
    <x v="2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d v="2018-11-27T06:00:00"/>
    <x v="9"/>
    <x v="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d v="2010-04-20T05:00:00"/>
    <x v="6"/>
    <x v="9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d v="2012-01-13T06:00:00"/>
    <x v="4"/>
    <x v="2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d v="2011-01-17T06:00:00"/>
    <x v="8"/>
    <x v="2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d v="2018-11-03T05:00:00"/>
    <x v="9"/>
    <x v="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d v="2012-05-06T05:00:00"/>
    <x v="4"/>
    <x v="11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d v="2011-12-22T06:00:00"/>
    <x v="8"/>
    <x v="7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d v="2017-06-25T05:00:00"/>
    <x v="5"/>
    <x v="5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d v="2017-06-29T05:00:00"/>
    <x v="5"/>
    <x v="5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d v="2010-04-17T05:00:00"/>
    <x v="6"/>
    <x v="9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d v="2011-09-22T05:00:00"/>
    <x v="8"/>
    <x v="3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d v="2018-04-18T05:00:00"/>
    <x v="9"/>
    <x v="9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d v="2015-07-28T05:00:00"/>
    <x v="0"/>
    <x v="8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d v="2013-02-27T06:00:00"/>
    <x v="2"/>
    <x v="1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d v="2014-09-13T05:00:00"/>
    <x v="1"/>
    <x v="3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d v="2011-02-11T06:00:00"/>
    <x v="8"/>
    <x v="1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d v="2014-02-10T06:00:00"/>
    <x v="1"/>
    <x v="1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d v="2019-09-29T05:00:00"/>
    <x v="3"/>
    <x v="3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d v="2018-06-22T05:00:00"/>
    <x v="9"/>
    <x v="5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d v="2014-05-02T05:00:00"/>
    <x v="1"/>
    <x v="11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d v="2013-11-25T06:00:00"/>
    <x v="2"/>
    <x v="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d v="2016-12-01T06:00:00"/>
    <x v="7"/>
    <x v="7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d v="2014-12-15T06:00:00"/>
    <x v="1"/>
    <x v="7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d v="2019-04-20T05:00:00"/>
    <x v="3"/>
    <x v="9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d v="2015-09-13T05:00:00"/>
    <x v="0"/>
    <x v="3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d v="2013-03-04T06:00:00"/>
    <x v="2"/>
    <x v="6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d v="2016-11-06T05:00:00"/>
    <x v="7"/>
    <x v="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d v="2017-06-30T05:00:00"/>
    <x v="5"/>
    <x v="5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d v="2012-04-26T05:00:00"/>
    <x v="4"/>
    <x v="9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d v="2017-09-02T05:00:00"/>
    <x v="5"/>
    <x v="3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d v="2010-09-30T05:00:00"/>
    <x v="6"/>
    <x v="3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d v="2011-07-24T05:00:00"/>
    <x v="8"/>
    <x v="8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d v="2010-12-03T06:00:00"/>
    <x v="6"/>
    <x v="7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d v="2012-12-18T06:00:00"/>
    <x v="4"/>
    <x v="7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d v="2017-12-19T06:00:00"/>
    <x v="5"/>
    <x v="7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d v="2013-04-14T05:00:00"/>
    <x v="2"/>
    <x v="9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d v="2019-03-06T06:00:00"/>
    <x v="3"/>
    <x v="6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d v="2018-10-21T05:00:00"/>
    <x v="9"/>
    <x v="4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d v="2017-07-19T05:00:00"/>
    <x v="5"/>
    <x v="8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d v="2010-07-06T05:00:00"/>
    <x v="6"/>
    <x v="8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d v="2016-12-01T06:00:00"/>
    <x v="7"/>
    <x v="7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d v="2013-10-21T05:00:00"/>
    <x v="2"/>
    <x v="4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d v="2011-09-23T05:00:00"/>
    <x v="8"/>
    <x v="3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d v="2018-02-10T06:00:00"/>
    <x v="9"/>
    <x v="1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d v="2016-10-14T05:00:00"/>
    <x v="7"/>
    <x v="4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d v="2010-03-28T05:00:00"/>
    <x v="6"/>
    <x v="6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d v="2014-12-28T06:00:00"/>
    <x v="1"/>
    <x v="7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d v="2010-08-09T05:00:00"/>
    <x v="6"/>
    <x v="1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d v="2014-04-28T05:00:00"/>
    <x v="1"/>
    <x v="9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d v="2013-01-30T06:00:00"/>
    <x v="2"/>
    <x v="2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d v="2013-12-31T06:00:00"/>
    <x v="2"/>
    <x v="7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d v="2018-02-11T06:00:00"/>
    <x v="9"/>
    <x v="1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d v="2018-01-27T06:00:00"/>
    <x v="9"/>
    <x v="2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d v="2013-05-15T05:00:00"/>
    <x v="2"/>
    <x v="11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d v="2015-11-23T06:00:00"/>
    <x v="0"/>
    <x v="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d v="2019-04-14T05:00:00"/>
    <x v="3"/>
    <x v="9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d v="2015-05-18T05:00:00"/>
    <x v="0"/>
    <x v="11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d v="2016-12-12T06:00:00"/>
    <x v="7"/>
    <x v="7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d v="2012-05-02T05:00:00"/>
    <x v="4"/>
    <x v="11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d v="2019-03-11T05:00:00"/>
    <x v="3"/>
    <x v="6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d v="2018-06-26T05:00:00"/>
    <x v="9"/>
    <x v="5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d v="2014-12-16T06:00:00"/>
    <x v="1"/>
    <x v="7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d v="2013-06-25T05:00:00"/>
    <x v="2"/>
    <x v="5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d v="2018-08-10T05:00:00"/>
    <x v="9"/>
    <x v="1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d v="2011-06-26T05:00:00"/>
    <x v="8"/>
    <x v="5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d v="2015-03-09T05:00:00"/>
    <x v="0"/>
    <x v="6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d v="2017-07-29T05:00:00"/>
    <x v="5"/>
    <x v="8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d v="2010-03-11T06:00:00"/>
    <x v="6"/>
    <x v="6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d v="2014-10-01T05:00:00"/>
    <x v="1"/>
    <x v="4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d v="2012-02-24T06:00:00"/>
    <x v="4"/>
    <x v="1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d v="2019-12-12T06:00:00"/>
    <x v="3"/>
    <x v="7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d v="2014-08-04T05:00:00"/>
    <x v="1"/>
    <x v="1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d v="2019-06-10T05:00:00"/>
    <x v="3"/>
    <x v="5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d v="2018-03-09T06:00:00"/>
    <x v="9"/>
    <x v="6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d v="2017-04-20T05:00:00"/>
    <x v="5"/>
    <x v="9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d v="2016-02-03T06:00:00"/>
    <x v="7"/>
    <x v="1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d v="2010-08-16T05:00:00"/>
    <x v="6"/>
    <x v="1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d v="2019-11-17T06:00:00"/>
    <x v="3"/>
    <x v="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d v="2013-07-01T05:00:00"/>
    <x v="2"/>
    <x v="8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d v="2010-06-07T05:00:00"/>
    <x v="6"/>
    <x v="5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d v="2019-06-29T05:00:00"/>
    <x v="3"/>
    <x v="5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d v="2012-03-22T05:00:00"/>
    <x v="4"/>
    <x v="6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d v="2014-06-10T05:00:00"/>
    <x v="1"/>
    <x v="5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d v="2017-05-21T05:00:00"/>
    <x v="5"/>
    <x v="11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d v="2016-12-20T06:00:00"/>
    <x v="7"/>
    <x v="7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d v="2015-01-01T06:00:00"/>
    <x v="0"/>
    <x v="2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d v="2016-03-15T05:00:00"/>
    <x v="7"/>
    <x v="6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m/>
    <x v="3"/>
    <s v="plays"/>
    <d v="2013-05-01T05:00:00"/>
    <x v="2"/>
    <x v="11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d v="2013-03-12T05:00:00"/>
    <x v="2"/>
    <x v="6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d v="2012-07-27T05:00:00"/>
    <x v="4"/>
    <x v="8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d v="2015-07-01T05:00:00"/>
    <x v="0"/>
    <x v="8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d v="2015-05-18T05:00:00"/>
    <x v="0"/>
    <x v="11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d v="2013-03-08T06:00:00"/>
    <x v="2"/>
    <x v="6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d v="2017-11-23T06:00:00"/>
    <x v="5"/>
    <x v="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d v="2013-04-09T05:00:00"/>
    <x v="2"/>
    <x v="9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d v="2018-07-29T05:00:00"/>
    <x v="9"/>
    <x v="8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d v="2012-05-05T05:00:00"/>
    <x v="4"/>
    <x v="11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d v="2018-05-31T05:00:00"/>
    <x v="9"/>
    <x v="11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d v="2019-07-25T05:00:00"/>
    <x v="3"/>
    <x v="8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d v="2014-07-05T05:00:00"/>
    <x v="1"/>
    <x v="8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d v="2010-09-09T05:00:00"/>
    <x v="6"/>
    <x v="3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d v="2013-12-06T06:00:00"/>
    <x v="2"/>
    <x v="7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d v="2011-12-23T06:00:00"/>
    <x v="8"/>
    <x v="7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d v="2010-08-06T05:00:00"/>
    <x v="6"/>
    <x v="1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d v="2017-05-05T05:00:00"/>
    <x v="5"/>
    <x v="11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d v="2018-02-23T06:00:00"/>
    <x v="9"/>
    <x v="1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d v="2015-01-08T06:00:00"/>
    <x v="0"/>
    <x v="2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d v="2019-04-19T05:00:00"/>
    <x v="3"/>
    <x v="9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d v="2016-08-23T05:00:00"/>
    <x v="7"/>
    <x v="1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d v="2012-07-03T05:00:00"/>
    <x v="4"/>
    <x v="8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d v="2010-03-04T06:00:00"/>
    <x v="6"/>
    <x v="6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d v="2010-04-26T05:00:00"/>
    <x v="6"/>
    <x v="9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d v="2010-11-23T06:00:00"/>
    <x v="6"/>
    <x v="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d v="2015-12-26T06:00:00"/>
    <x v="0"/>
    <x v="7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d v="2016-02-05T06:00:00"/>
    <x v="7"/>
    <x v="1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d v="2013-11-23T06:00:00"/>
    <x v="2"/>
    <x v="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d v="2014-05-10T05:00:00"/>
    <x v="1"/>
    <x v="11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d v="2010-08-31T05:00:00"/>
    <x v="6"/>
    <x v="1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d v="2013-11-11T06:00:00"/>
    <x v="2"/>
    <x v="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d v="2018-01-25T06:00:00"/>
    <x v="9"/>
    <x v="2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d v="2013-07-24T05:00:00"/>
    <x v="2"/>
    <x v="8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d v="2018-08-17T05:00:00"/>
    <x v="9"/>
    <x v="1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d v="2018-06-08T05:00:00"/>
    <x v="9"/>
    <x v="5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d v="2010-08-24T05:00:00"/>
    <x v="6"/>
    <x v="1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d v="2018-08-30T05:00:00"/>
    <x v="9"/>
    <x v="1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d v="2013-09-22T05:00:00"/>
    <x v="2"/>
    <x v="3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d v="2019-07-01T05:00:00"/>
    <x v="3"/>
    <x v="8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d v="2018-05-05T05:00:00"/>
    <x v="9"/>
    <x v="11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d v="2015-06-10T05:00:00"/>
    <x v="0"/>
    <x v="5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d v="2016-01-22T06:00:00"/>
    <x v="7"/>
    <x v="2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d v="2013-09-11T05:00:00"/>
    <x v="2"/>
    <x v="3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d v="2016-01-08T06:00:00"/>
    <x v="7"/>
    <x v="2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d v="2019-12-25T06:00:00"/>
    <x v="3"/>
    <x v="7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d v="2018-09-17T05:00:00"/>
    <x v="9"/>
    <x v="3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d v="2015-01-25T06:00:00"/>
    <x v="0"/>
    <x v="2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d v="2016-04-01T05:00:00"/>
    <x v="7"/>
    <x v="9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d v="2013-05-28T05:00:00"/>
    <x v="2"/>
    <x v="11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d v="2012-02-29T06:00:00"/>
    <x v="4"/>
    <x v="1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d v="2014-12-20T06:00:00"/>
    <x v="1"/>
    <x v="7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d v="2016-11-26T06:00:00"/>
    <x v="7"/>
    <x v="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d v="2011-01-02T06:00:00"/>
    <x v="8"/>
    <x v="2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d v="2016-12-19T06:00:00"/>
    <x v="7"/>
    <x v="7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d v="2014-04-02T05:00:00"/>
    <x v="1"/>
    <x v="9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d v="2011-09-06T05:00:00"/>
    <x v="8"/>
    <x v="3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d v="2015-10-02T05:00:00"/>
    <x v="0"/>
    <x v="4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d v="2016-02-24T06:00:00"/>
    <x v="7"/>
    <x v="1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d v="2016-08-02T05:00:00"/>
    <x v="7"/>
    <x v="1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d v="2011-11-18T06:00:00"/>
    <x v="8"/>
    <x v="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d v="2011-10-17T05:00:00"/>
    <x v="8"/>
    <x v="4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d v="2019-03-12T05:00:00"/>
    <x v="3"/>
    <x v="6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d v="2018-11-13T06:00:00"/>
    <x v="9"/>
    <x v="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d v="2015-03-15T05:00:00"/>
    <x v="0"/>
    <x v="6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d v="2011-11-15T06:00:00"/>
    <x v="8"/>
    <x v="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d v="2016-02-24T06:00:00"/>
    <x v="7"/>
    <x v="1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d v="2014-07-10T05:00:00"/>
    <x v="1"/>
    <x v="8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d v="2010-07-15T05:00:00"/>
    <x v="6"/>
    <x v="8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d v="2011-01-11T06:00:00"/>
    <x v="8"/>
    <x v="2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d v="2014-12-20T06:00:00"/>
    <x v="1"/>
    <x v="7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d v="2015-06-19T05:00:00"/>
    <x v="0"/>
    <x v="5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d v="2015-09-28T05:00:00"/>
    <x v="0"/>
    <x v="3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d v="2014-05-02T05:00:00"/>
    <x v="1"/>
    <x v="11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d v="2019-12-07T06:00:00"/>
    <x v="3"/>
    <x v="7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d v="2014-05-20T05:00:00"/>
    <x v="1"/>
    <x v="11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d v="2017-11-01T05:00:00"/>
    <x v="5"/>
    <x v="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d v="2011-03-11T06:00:00"/>
    <x v="8"/>
    <x v="6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d v="2011-12-01T06:00:00"/>
    <x v="8"/>
    <x v="7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d v="2011-08-07T05:00:00"/>
    <x v="8"/>
    <x v="1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d v="2014-02-26T06:00:00"/>
    <x v="1"/>
    <x v="1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d v="2011-04-29T05:00:00"/>
    <x v="8"/>
    <x v="9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d v="2015-06-10T05:00:00"/>
    <x v="0"/>
    <x v="5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d v="2012-02-20T06:00:00"/>
    <x v="4"/>
    <x v="1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d v="2012-04-25T05:00:00"/>
    <x v="4"/>
    <x v="9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d v="2010-03-18T05:00:00"/>
    <x v="6"/>
    <x v="6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d v="2010-11-17T06:00:00"/>
    <x v="6"/>
    <x v="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d v="2019-01-19T06:00:00"/>
    <x v="3"/>
    <x v="2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d v="2010-03-25T05:00:00"/>
    <x v="6"/>
    <x v="6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d v="2015-07-05T05:00:00"/>
    <x v="0"/>
    <x v="8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d v="2014-12-21T06:00:00"/>
    <x v="1"/>
    <x v="7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d v="2010-07-14T05:00:00"/>
    <x v="6"/>
    <x v="8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d v="2014-05-30T05:00:00"/>
    <x v="1"/>
    <x v="11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d v="2014-03-26T05:00:00"/>
    <x v="1"/>
    <x v="6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d v="2016-06-27T05:00:00"/>
    <x v="7"/>
    <x v="5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d v="2010-03-16T05:00:00"/>
    <x v="6"/>
    <x v="6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d v="2016-03-05T06:00:00"/>
    <x v="7"/>
    <x v="6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d v="2019-11-17T06:00:00"/>
    <x v="3"/>
    <x v="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d v="2010-06-15T05:00:00"/>
    <x v="6"/>
    <x v="5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d v="2015-02-12T06:00:00"/>
    <x v="0"/>
    <x v="1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d v="2013-07-30T05:00:00"/>
    <x v="2"/>
    <x v="8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d v="2014-05-30T05:00:00"/>
    <x v="1"/>
    <x v="11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d v="2015-06-05T05:00:00"/>
    <x v="0"/>
    <x v="5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d v="2019-04-18T05:00:00"/>
    <x v="3"/>
    <x v="9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d v="2011-01-22T06:00:00"/>
    <x v="8"/>
    <x v="2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d v="2015-10-03T05:00:00"/>
    <x v="0"/>
    <x v="4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d v="2016-03-07T06:00:00"/>
    <x v="7"/>
    <x v="6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d v="2014-03-23T05:00:00"/>
    <x v="1"/>
    <x v="6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d v="2019-03-06T06:00:00"/>
    <x v="3"/>
    <x v="6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d v="2019-01-16T06:00:00"/>
    <x v="3"/>
    <x v="2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d v="2012-12-16T06:00:00"/>
    <x v="4"/>
    <x v="7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d v="2013-07-25T05:00:00"/>
    <x v="2"/>
    <x v="8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d v="2010-10-23T05:00:00"/>
    <x v="6"/>
    <x v="4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d v="2017-08-26T05:00:00"/>
    <x v="5"/>
    <x v="1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d v="2017-01-11T06:00:00"/>
    <x v="5"/>
    <x v="2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d v="2016-04-29T05:00:00"/>
    <x v="7"/>
    <x v="9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d v="2013-09-20T05:00:00"/>
    <x v="2"/>
    <x v="3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d v="2014-06-04T05:00:00"/>
    <x v="1"/>
    <x v="5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d v="2013-05-02T05:00:00"/>
    <x v="2"/>
    <x v="11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d v="2011-05-06T05:00:00"/>
    <x v="8"/>
    <x v="11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d v="2016-07-08T05:00:00"/>
    <x v="7"/>
    <x v="8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d v="2016-09-13T05:00:00"/>
    <x v="7"/>
    <x v="3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d v="2018-04-15T05:00:00"/>
    <x v="9"/>
    <x v="9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d v="2015-07-16T05:00:00"/>
    <x v="0"/>
    <x v="8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d v="2015-01-25T06:00:00"/>
    <x v="0"/>
    <x v="2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d v="2020-01-27T06:00:00"/>
    <x v="10"/>
    <x v="2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d v="2010-09-28T05:00:00"/>
    <x v="6"/>
    <x v="3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d v="2010-06-16T05:00:00"/>
    <x v="6"/>
    <x v="5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d v="2010-10-04T05:00:00"/>
    <x v="6"/>
    <x v="4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d v="2016-07-06T05:00:00"/>
    <x v="7"/>
    <x v="8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d v="2019-05-01T05:00:00"/>
    <x v="3"/>
    <x v="11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d v="2019-03-26T05:00:00"/>
    <x v="3"/>
    <x v="6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d v="2014-11-02T05:00:00"/>
    <x v="1"/>
    <x v="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d v="2015-11-07T06:00:00"/>
    <x v="0"/>
    <x v="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d v="2017-03-25T05:00:00"/>
    <x v="5"/>
    <x v="6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d v="2013-02-09T06:00:00"/>
    <x v="2"/>
    <x v="1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d v="2012-01-18T06:00:00"/>
    <x v="4"/>
    <x v="2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d v="2016-11-14T06:00:00"/>
    <x v="7"/>
    <x v="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d v="2010-07-27T05:00:00"/>
    <x v="6"/>
    <x v="8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d v="2018-07-28T05:00:00"/>
    <x v="9"/>
    <x v="8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d v="2016-01-18T06:00:00"/>
    <x v="7"/>
    <x v="2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d v="2017-02-20T06:00:00"/>
    <x v="5"/>
    <x v="1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d v="2018-12-17T06:00:00"/>
    <x v="9"/>
    <x v="7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d v="2017-03-01T06:00:00"/>
    <x v="5"/>
    <x v="6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d v="2018-12-18T06:00:00"/>
    <x v="9"/>
    <x v="7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d v="2018-09-26T05:00:00"/>
    <x v="9"/>
    <x v="3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d v="2013-03-13T05:00:00"/>
    <x v="2"/>
    <x v="6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d v="2018-04-09T05:00:00"/>
    <x v="9"/>
    <x v="9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d v="2017-07-06T05:00:00"/>
    <x v="5"/>
    <x v="8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d v="2010-10-20T05:00:00"/>
    <x v="6"/>
    <x v="4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d v="2014-07-08T05:00:00"/>
    <x v="1"/>
    <x v="8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d v="2014-02-22T06:00:00"/>
    <x v="1"/>
    <x v="1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d v="2016-08-05T05:00:00"/>
    <x v="7"/>
    <x v="1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d v="2016-04-08T05:00:00"/>
    <x v="7"/>
    <x v="9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d v="2015-08-24T05:00:00"/>
    <x v="0"/>
    <x v="1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d v="2017-03-02T06:00:00"/>
    <x v="5"/>
    <x v="6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d v="2017-12-28T06:00:00"/>
    <x v="5"/>
    <x v="7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d v="2017-12-27T06:00:00"/>
    <x v="5"/>
    <x v="7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d v="2015-08-30T05:00:00"/>
    <x v="0"/>
    <x v="1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d v="2011-01-27T06:00:00"/>
    <x v="8"/>
    <x v="2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d v="2015-08-21T05:00:00"/>
    <x v="0"/>
    <x v="1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d v="2012-03-28T05:00:00"/>
    <x v="4"/>
    <x v="6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d v="2018-12-09T06:00:00"/>
    <x v="9"/>
    <x v="7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d v="2010-10-07T05:00:00"/>
    <x v="6"/>
    <x v="4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d v="2012-02-20T06:00:00"/>
    <x v="4"/>
    <x v="1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d v="2011-07-09T05:00:00"/>
    <x v="8"/>
    <x v="8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d v="2013-08-30T05:00:00"/>
    <x v="2"/>
    <x v="1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d v="2014-09-10T05:00:00"/>
    <x v="1"/>
    <x v="3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d v="2012-08-01T05:00:00"/>
    <x v="4"/>
    <x v="1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d v="2017-06-26T05:00:00"/>
    <x v="5"/>
    <x v="5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d v="2016-02-25T06:00:00"/>
    <x v="7"/>
    <x v="1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d v="2010-07-31T05:00:00"/>
    <x v="6"/>
    <x v="8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d v="2018-03-21T05:00:00"/>
    <x v="9"/>
    <x v="6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d v="2016-04-15T05:00:00"/>
    <x v="7"/>
    <x v="9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d v="2011-08-19T05:00:00"/>
    <x v="8"/>
    <x v="1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d v="2019-09-11T05:00:00"/>
    <x v="3"/>
    <x v="3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d v="2012-09-26T05:00:00"/>
    <x v="4"/>
    <x v="3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d v="2016-07-10T05:00:00"/>
    <x v="7"/>
    <x v="8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d v="2019-01-19T06:00:00"/>
    <x v="3"/>
    <x v="2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d v="2019-10-18T05:00:00"/>
    <x v="3"/>
    <x v="4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d v="2019-12-14T06:00:00"/>
    <x v="3"/>
    <x v="7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d v="2011-12-21T06:00:00"/>
    <x v="8"/>
    <x v="7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d v="2013-12-11T06:00:00"/>
    <x v="2"/>
    <x v="7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d v="2018-09-16T05:00:00"/>
    <x v="9"/>
    <x v="3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d v="2010-06-29T05:00:00"/>
    <x v="6"/>
    <x v="5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d v="2015-08-23T05:00:00"/>
    <x v="0"/>
    <x v="1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d v="2018-03-27T05:00:00"/>
    <x v="9"/>
    <x v="6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d v="2017-03-12T06:00:00"/>
    <x v="5"/>
    <x v="6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d v="2019-01-10T06:00:00"/>
    <x v="3"/>
    <x v="2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d v="2013-10-29T05:00:00"/>
    <x v="2"/>
    <x v="4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d v="2011-11-27T06:00:00"/>
    <x v="8"/>
    <x v="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d v="2012-10-03T05:00:00"/>
    <x v="4"/>
    <x v="4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d v="2019-07-09T05:00:00"/>
    <x v="3"/>
    <x v="8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d v="2017-10-17T05:00:00"/>
    <x v="5"/>
    <x v="4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d v="2017-11-27T06:00:00"/>
    <x v="5"/>
    <x v="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d v="2015-11-14T06:00:00"/>
    <x v="0"/>
    <x v="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d v="2015-04-20T05:00:00"/>
    <x v="0"/>
    <x v="9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d v="2018-03-31T05:00:00"/>
    <x v="9"/>
    <x v="6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d v="2011-11-24T06:00:00"/>
    <x v="8"/>
    <x v="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d v="2019-06-25T05:00:00"/>
    <x v="3"/>
    <x v="5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d v="2010-01-25T06:00:00"/>
    <x v="6"/>
    <x v="2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d v="2011-03-27T05:00:00"/>
    <x v="8"/>
    <x v="6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d v="2013-07-22T05:00:00"/>
    <x v="2"/>
    <x v="8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d v="2012-04-21T05:00:00"/>
    <x v="4"/>
    <x v="9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d v="2016-07-04T05:00:00"/>
    <x v="7"/>
    <x v="8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d v="2013-12-11T06:00:00"/>
    <x v="2"/>
    <x v="7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d v="2019-01-06T06:00:00"/>
    <x v="3"/>
    <x v="2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d v="2018-12-08T06:00:00"/>
    <x v="9"/>
    <x v="7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d v="2017-05-22T05:00:00"/>
    <x v="5"/>
    <x v="11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d v="2012-04-19T05:00:00"/>
    <x v="4"/>
    <x v="9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d v="2018-07-14T05:00:00"/>
    <x v="9"/>
    <x v="8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d v="2016-01-24T06:00:00"/>
    <x v="7"/>
    <x v="2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d v="2016-07-08T05:00:00"/>
    <x v="7"/>
    <x v="8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d v="2016-08-22T05:00:00"/>
    <x v="7"/>
    <x v="1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d v="2014-08-19T05:00:00"/>
    <x v="1"/>
    <x v="1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d v="2010-08-07T05:00:00"/>
    <x v="6"/>
    <x v="1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d v="2013-07-10T05:00:00"/>
    <x v="2"/>
    <x v="8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d v="2011-08-22T05:00:00"/>
    <x v="8"/>
    <x v="1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d v="2013-06-17T05:00:00"/>
    <x v="2"/>
    <x v="5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d v="2012-05-29T05:00:00"/>
    <x v="4"/>
    <x v="11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d v="2018-02-21T06:00:00"/>
    <x v="9"/>
    <x v="1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d v="2018-04-04T05:00:00"/>
    <x v="9"/>
    <x v="9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d v="2017-11-06T06:00:00"/>
    <x v="5"/>
    <x v="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d v="2016-03-02T06:00:00"/>
    <x v="7"/>
    <x v="6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d v="2014-10-22T05:00:00"/>
    <x v="1"/>
    <x v="4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d v="2014-11-15T06:00:00"/>
    <x v="1"/>
    <x v="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d v="2010-10-25T05:00:00"/>
    <x v="6"/>
    <x v="4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d v="2019-01-20T06:00:00"/>
    <x v="3"/>
    <x v="2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d v="2016-05-25T05:00:00"/>
    <x v="7"/>
    <x v="11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d v="2013-02-04T06:00:00"/>
    <x v="2"/>
    <x v="1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d v="2015-05-23T05:00:00"/>
    <x v="0"/>
    <x v="11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d v="2017-07-23T05:00:00"/>
    <x v="5"/>
    <x v="8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d v="2017-03-22T05:00:00"/>
    <x v="5"/>
    <x v="6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d v="2014-07-24T05:00:00"/>
    <x v="1"/>
    <x v="8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d v="2017-01-28T06:00:00"/>
    <x v="5"/>
    <x v="2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d v="2016-03-30T05:00:00"/>
    <x v="7"/>
    <x v="6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d v="2015-02-20T06:00:00"/>
    <x v="0"/>
    <x v="1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d v="2016-11-11T06:00:00"/>
    <x v="7"/>
    <x v="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d v="2014-11-16T06:00:00"/>
    <x v="1"/>
    <x v="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d v="2012-06-29T05:00:00"/>
    <x v="4"/>
    <x v="5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d v="2017-02-03T06:00:00"/>
    <x v="5"/>
    <x v="1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d v="2010-05-23T05:00:00"/>
    <x v="6"/>
    <x v="11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d v="2010-01-19T06:00:00"/>
    <x v="6"/>
    <x v="2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d v="2015-10-21T05:00:00"/>
    <x v="0"/>
    <x v="4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d v="2018-08-10T05:00:00"/>
    <x v="9"/>
    <x v="1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d v="2010-05-30T05:00:00"/>
    <x v="6"/>
    <x v="11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d v="2011-10-09T05:00:00"/>
    <x v="8"/>
    <x v="4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d v="2010-09-02T05:00:00"/>
    <x v="6"/>
    <x v="3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d v="2010-03-01T06:00:00"/>
    <x v="6"/>
    <x v="6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d v="2014-10-08T05:00:00"/>
    <x v="1"/>
    <x v="4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d v="2010-07-01T05:00:00"/>
    <x v="6"/>
    <x v="8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d v="2016-03-17T05:00:00"/>
    <x v="7"/>
    <x v="6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d v="2010-08-05T05:00:00"/>
    <x v="6"/>
    <x v="1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d v="2010-05-23T05:00:00"/>
    <x v="6"/>
    <x v="11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d v="2012-10-28T05:00:00"/>
    <x v="4"/>
    <x v="4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d v="2017-12-27T06:00:00"/>
    <x v="5"/>
    <x v="7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d v="2015-01-20T06:00:00"/>
    <x v="0"/>
    <x v="2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d v="2011-05-12T05:00:00"/>
    <x v="8"/>
    <x v="11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d v="2014-10-24T05:00:00"/>
    <x v="1"/>
    <x v="4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d v="2018-02-05T06:00:00"/>
    <x v="9"/>
    <x v="1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d v="2019-08-01T05:00:00"/>
    <x v="3"/>
    <x v="1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d v="2017-07-22T05:00:00"/>
    <x v="5"/>
    <x v="8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d v="2012-11-28T06:00:00"/>
    <x v="4"/>
    <x v="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d v="2012-05-08T05:00:00"/>
    <x v="4"/>
    <x v="11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d v="2011-05-13T05:00:00"/>
    <x v="8"/>
    <x v="11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d v="2017-04-15T05:00:00"/>
    <x v="5"/>
    <x v="9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d v="2018-09-19T05:00:00"/>
    <x v="9"/>
    <x v="3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d v="2015-10-06T05:00:00"/>
    <x v="0"/>
    <x v="4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d v="2013-12-11T06:00:00"/>
    <x v="2"/>
    <x v="7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d v="2013-08-15T05:00:00"/>
    <x v="2"/>
    <x v="1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d v="2014-04-14T05:00:00"/>
    <x v="1"/>
    <x v="9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d v="2019-01-26T06:00:00"/>
    <x v="3"/>
    <x v="2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d v="2019-02-09T06:00:00"/>
    <x v="3"/>
    <x v="1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d v="2017-04-13T05:00:00"/>
    <x v="5"/>
    <x v="9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d v="2016-05-23T05:00:00"/>
    <x v="7"/>
    <x v="11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d v="2014-11-06T06:00:00"/>
    <x v="1"/>
    <x v="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d v="2019-07-04T05:00:00"/>
    <x v="3"/>
    <x v="8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d v="2011-09-23T05:00:00"/>
    <x v="8"/>
    <x v="3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d v="2011-08-13T05:00:00"/>
    <x v="8"/>
    <x v="1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d v="2015-08-14T05:00:00"/>
    <x v="0"/>
    <x v="1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d v="2016-07-22T05:00:00"/>
    <x v="7"/>
    <x v="8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d v="2010-10-31T05:00:00"/>
    <x v="6"/>
    <x v="4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d v="2011-03-01T06:00:00"/>
    <x v="8"/>
    <x v="6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d v="2013-12-17T06:00:00"/>
    <x v="2"/>
    <x v="7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d v="2016-03-06T06:00:00"/>
    <x v="7"/>
    <x v="6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d v="2019-04-27T05:00:00"/>
    <x v="3"/>
    <x v="9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d v="2018-03-27T05:00:00"/>
    <x v="9"/>
    <x v="6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d v="2011-05-21T05:00:00"/>
    <x v="8"/>
    <x v="11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d v="2012-10-20T05:00:00"/>
    <x v="4"/>
    <x v="4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d v="2014-05-27T05:00:00"/>
    <x v="1"/>
    <x v="11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d v="2010-02-14T06:00:00"/>
    <x v="6"/>
    <x v="1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d v="2016-12-11T06:00:00"/>
    <x v="7"/>
    <x v="7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d v="2013-06-26T05:00:00"/>
    <x v="2"/>
    <x v="5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d v="2013-06-25T05:00:00"/>
    <x v="2"/>
    <x v="5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d v="2017-12-22T06:00:00"/>
    <x v="5"/>
    <x v="7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d v="2016-11-01T05:00:00"/>
    <x v="7"/>
    <x v="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d v="2014-08-08T05:00:00"/>
    <x v="1"/>
    <x v="1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d v="2018-12-30T06:00:00"/>
    <x v="9"/>
    <x v="7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d v="2012-05-31T05:00:00"/>
    <x v="4"/>
    <x v="11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d v="2016-01-30T06:00:00"/>
    <x v="7"/>
    <x v="2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d v="2015-06-12T05:00:00"/>
    <x v="0"/>
    <x v="5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d v="2019-12-31T06:00:00"/>
    <x v="3"/>
    <x v="7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d v="2019-07-04T05:00:00"/>
    <x v="3"/>
    <x v="8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d v="2019-01-27T06:00:00"/>
    <x v="3"/>
    <x v="2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d v="2018-01-02T06:00:00"/>
    <x v="9"/>
    <x v="2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d v="2014-11-15T06:00:00"/>
    <x v="1"/>
    <x v="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d v="2012-03-05T06:00:00"/>
    <x v="4"/>
    <x v="6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d v="2019-10-15T05:00:00"/>
    <x v="3"/>
    <x v="4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d v="2016-05-17T05:00:00"/>
    <x v="7"/>
    <x v="11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d v="2012-08-14T05:00:00"/>
    <x v="4"/>
    <x v="1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d v="2017-11-28T06:00:00"/>
    <x v="5"/>
    <x v="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d v="2016-01-09T06:00:00"/>
    <x v="7"/>
    <x v="2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d v="2018-04-16T05:00:00"/>
    <x v="9"/>
    <x v="9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d v="2012-08-27T05:00:00"/>
    <x v="4"/>
    <x v="1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d v="2016-05-27T05:00:00"/>
    <x v="7"/>
    <x v="11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d v="2017-11-29T06:00:00"/>
    <x v="5"/>
    <x v="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d v="2014-02-10T06:00:00"/>
    <x v="1"/>
    <x v="1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d v="2019-05-04T05:00:00"/>
    <x v="3"/>
    <x v="11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d v="2019-01-21T06:00:00"/>
    <x v="3"/>
    <x v="2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d v="2012-11-24T06:00:00"/>
    <x v="4"/>
    <x v="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d v="2018-07-29T05:00:00"/>
    <x v="9"/>
    <x v="8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d v="2017-02-28T06:00:00"/>
    <x v="5"/>
    <x v="1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d v="2014-02-28T06:00:00"/>
    <x v="1"/>
    <x v="1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d v="2014-09-10T05:00:00"/>
    <x v="1"/>
    <x v="3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d v="2010-06-19T05:00:00"/>
    <x v="6"/>
    <x v="5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d v="2017-07-25T05:00:00"/>
    <x v="5"/>
    <x v="8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d v="2010-12-13T06:00:00"/>
    <x v="6"/>
    <x v="7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d v="2011-05-03T05:00:00"/>
    <x v="8"/>
    <x v="11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d v="2018-08-28T05:00:00"/>
    <x v="9"/>
    <x v="1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d v="2015-06-09T05:00:00"/>
    <x v="0"/>
    <x v="5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d v="2018-01-03T06:00:00"/>
    <x v="9"/>
    <x v="2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d v="2012-03-26T05:00:00"/>
    <x v="4"/>
    <x v="6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d v="2015-10-22T05:00:00"/>
    <x v="0"/>
    <x v="4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d v="2011-02-14T06:00:00"/>
    <x v="8"/>
    <x v="1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d v="2013-06-23T05:00:00"/>
    <x v="2"/>
    <x v="5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d v="2015-02-28T06:00:00"/>
    <x v="0"/>
    <x v="1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d v="2010-02-05T06:00:00"/>
    <x v="6"/>
    <x v="1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d v="2011-03-27T05:00:00"/>
    <x v="8"/>
    <x v="6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d v="2018-09-27T05:00:00"/>
    <x v="9"/>
    <x v="3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d v="2014-03-17T05:00:00"/>
    <x v="1"/>
    <x v="6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d v="2014-07-16T05:00:00"/>
    <x v="1"/>
    <x v="8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d v="2016-02-19T06:00:00"/>
    <x v="7"/>
    <x v="1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d v="2018-06-15T05:00:00"/>
    <x v="9"/>
    <x v="5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d v="2018-08-26T05:00:00"/>
    <x v="9"/>
    <x v="1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d v="2012-01-22T06:00:00"/>
    <x v="4"/>
    <x v="2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d v="2018-05-15T05:00:00"/>
    <x v="9"/>
    <x v="11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d v="2018-07-21T05:00:00"/>
    <x v="9"/>
    <x v="8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d v="2018-01-07T06:00:00"/>
    <x v="9"/>
    <x v="2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d v="2010-06-12T05:00:00"/>
    <x v="6"/>
    <x v="5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d v="2012-02-09T06:00:00"/>
    <x v="4"/>
    <x v="1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d v="2011-11-19T06:00:00"/>
    <x v="8"/>
    <x v="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d v="2012-05-02T05:00:00"/>
    <x v="4"/>
    <x v="11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d v="2011-07-16T05:00:00"/>
    <x v="8"/>
    <x v="8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d v="2011-06-20T05:00:00"/>
    <x v="8"/>
    <x v="5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d v="2019-11-18T06:00:00"/>
    <x v="3"/>
    <x v="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d v="2011-06-18T05:00:00"/>
    <x v="8"/>
    <x v="5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d v="2012-04-24T05:00:00"/>
    <x v="4"/>
    <x v="9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d v="2012-02-05T06:00:00"/>
    <x v="4"/>
    <x v="1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d v="2018-04-21T05:00:00"/>
    <x v="9"/>
    <x v="9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d v="2013-03-01T06:00:00"/>
    <x v="2"/>
    <x v="6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d v="2019-02-19T06:00:00"/>
    <x v="3"/>
    <x v="1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d v="2010-03-21T05:00:00"/>
    <x v="6"/>
    <x v="6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d v="2011-08-01T05:00:00"/>
    <x v="8"/>
    <x v="1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d v="2015-06-17T05:00:00"/>
    <x v="0"/>
    <x v="5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d v="2016-08-19T05:00:00"/>
    <x v="7"/>
    <x v="1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d v="2014-09-15T05:00:00"/>
    <x v="1"/>
    <x v="3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d v="2011-05-08T05:00:00"/>
    <x v="8"/>
    <x v="11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d v="2018-10-09T05:00:00"/>
    <x v="9"/>
    <x v="4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d v="2013-10-12T05:00:00"/>
    <x v="2"/>
    <x v="4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d v="2010-06-21T05:00:00"/>
    <x v="6"/>
    <x v="5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d v="2015-08-24T05:00:00"/>
    <x v="0"/>
    <x v="1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d v="2017-11-01T05:00:00"/>
    <x v="5"/>
    <x v="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d v="2018-09-03T05:00:00"/>
    <x v="9"/>
    <x v="3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d v="2014-01-08T06:00:00"/>
    <x v="1"/>
    <x v="2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d v="2010-04-23T05:00:00"/>
    <x v="6"/>
    <x v="9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d v="2011-01-13T06:00:00"/>
    <x v="8"/>
    <x v="2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d v="2019-06-08T05:00:00"/>
    <x v="3"/>
    <x v="5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d v="2016-07-26T05:00:00"/>
    <x v="7"/>
    <x v="8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d v="2020-01-15T06:00:00"/>
    <x v="10"/>
    <x v="2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d v="2017-02-22T06:00:00"/>
    <x v="5"/>
    <x v="1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d v="2019-07-21T05:00:00"/>
    <x v="3"/>
    <x v="8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d v="2015-07-09T05:00:00"/>
    <x v="0"/>
    <x v="8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d v="2015-01-21T06:00:00"/>
    <x v="0"/>
    <x v="2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d v="2010-05-25T05:00:00"/>
    <x v="6"/>
    <x v="11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d v="2014-05-04T05:00:00"/>
    <x v="1"/>
    <x v="11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d v="2010-06-06T05:00:00"/>
    <x v="6"/>
    <x v="5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d v="2010-08-26T05:00:00"/>
    <x v="6"/>
    <x v="1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d v="2015-07-17T05:00:00"/>
    <x v="0"/>
    <x v="8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d v="2017-04-11T05:00:00"/>
    <x v="5"/>
    <x v="9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d v="2014-03-12T05:00:00"/>
    <x v="1"/>
    <x v="6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d v="2019-06-24T05:00:00"/>
    <x v="3"/>
    <x v="5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d v="2011-12-03T06:00:00"/>
    <x v="8"/>
    <x v="7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d v="2010-05-21T05:00:00"/>
    <x v="6"/>
    <x v="11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d v="2015-06-15T05:00:00"/>
    <x v="0"/>
    <x v="5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d v="2013-07-11T05:00:00"/>
    <x v="2"/>
    <x v="8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d v="2018-02-03T06:00:00"/>
    <x v="9"/>
    <x v="1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d v="2011-07-14T05:00:00"/>
    <x v="8"/>
    <x v="8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d v="2019-04-28T05:00:00"/>
    <x v="3"/>
    <x v="9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d v="2019-12-16T06:00:00"/>
    <x v="3"/>
    <x v="7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d v="2013-10-07T05:00:00"/>
    <x v="2"/>
    <x v="4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d v="2014-09-19T05:00:00"/>
    <x v="1"/>
    <x v="3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d v="2018-07-17T05:00:00"/>
    <x v="9"/>
    <x v="8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d v="2016-01-30T06:00:00"/>
    <x v="7"/>
    <x v="2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d v="2012-05-05T05:00:00"/>
    <x v="4"/>
    <x v="11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d v="2012-10-04T05:00:00"/>
    <x v="4"/>
    <x v="4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d v="2013-09-19T05:00:00"/>
    <x v="2"/>
    <x v="3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d v="2017-05-13T05:00:00"/>
    <x v="5"/>
    <x v="11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d v="2011-04-27T05:00:00"/>
    <x v="8"/>
    <x v="9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d v="2012-05-02T05:00:00"/>
    <x v="4"/>
    <x v="11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d v="2018-06-04T05:00:00"/>
    <x v="9"/>
    <x v="5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d v="2015-01-22T06:00:00"/>
    <x v="0"/>
    <x v="2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d v="2019-09-09T05:00:00"/>
    <x v="3"/>
    <x v="3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d v="2012-09-05T05:00:00"/>
    <x v="4"/>
    <x v="3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d v="2019-05-12T05:00:00"/>
    <x v="3"/>
    <x v="11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d v="2013-08-04T05:00:00"/>
    <x v="2"/>
    <x v="1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d v="2017-08-29T05:00:00"/>
    <x v="5"/>
    <x v="1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d v="2014-12-18T06:00:00"/>
    <x v="1"/>
    <x v="7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d v="2011-06-28T05:00:00"/>
    <x v="8"/>
    <x v="5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d v="2012-07-27T05:00:00"/>
    <x v="4"/>
    <x v="8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d v="2017-10-14T05:00:00"/>
    <x v="5"/>
    <x v="4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d v="2019-02-07T06:00:00"/>
    <x v="3"/>
    <x v="1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d v="2012-02-12T06:00:00"/>
    <x v="4"/>
    <x v="1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d v="2018-12-09T06:00:00"/>
    <x v="9"/>
    <x v="7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d v="2010-07-14T05:00:00"/>
    <x v="6"/>
    <x v="8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d v="2019-10-31T05:00:00"/>
    <x v="3"/>
    <x v="4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d v="2017-09-22T05:00:00"/>
    <x v="5"/>
    <x v="3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d v="2016-05-12T05:00:00"/>
    <x v="7"/>
    <x v="11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d v="2012-07-12T05:00:00"/>
    <x v="4"/>
    <x v="8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d v="2013-12-29T06:00:00"/>
    <x v="2"/>
    <x v="7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d v="2017-05-03T05:00:00"/>
    <x v="5"/>
    <x v="11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d v="2015-02-25T06:00:00"/>
    <x v="0"/>
    <x v="1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d v="2014-06-28T05:00:00"/>
    <x v="1"/>
    <x v="5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d v="2014-03-11T05:00:00"/>
    <x v="1"/>
    <x v="6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d v="2013-04-08T05:00:00"/>
    <x v="2"/>
    <x v="9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d v="2016-02-22T06:00:00"/>
    <x v="7"/>
    <x v="1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d v="2015-07-24T05:00:00"/>
    <x v="0"/>
    <x v="8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d v="2019-07-22T05:00:00"/>
    <x v="3"/>
    <x v="8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d v="2015-11-26T06:00:00"/>
    <x v="0"/>
    <x v="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d v="2018-06-12T05:00:00"/>
    <x v="9"/>
    <x v="5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d v="2011-05-07T05:00:00"/>
    <x v="8"/>
    <x v="11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d v="2012-12-01T06:00:00"/>
    <x v="4"/>
    <x v="7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d v="2011-01-09T06:00:00"/>
    <x v="8"/>
    <x v="2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d v="2011-01-25T06:00:00"/>
    <x v="8"/>
    <x v="2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d v="2014-09-24T05:00:00"/>
    <x v="1"/>
    <x v="3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d v="2017-02-10T06:00:00"/>
    <x v="5"/>
    <x v="1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d v="2012-04-05T05:00:00"/>
    <x v="4"/>
    <x v="9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d v="2011-06-16T05:00:00"/>
    <x v="8"/>
    <x v="5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d v="2014-09-26T05:00:00"/>
    <x v="1"/>
    <x v="3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d v="2014-12-12T06:00:00"/>
    <x v="1"/>
    <x v="7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d v="2015-04-18T05:00:00"/>
    <x v="0"/>
    <x v="9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d v="2019-04-16T05:00:00"/>
    <x v="3"/>
    <x v="9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d v="2016-12-26T06:00:00"/>
    <x v="7"/>
    <x v="7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d v="2016-08-09T05:00:00"/>
    <x v="7"/>
    <x v="1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d v="2015-12-20T06:00:00"/>
    <x v="0"/>
    <x v="7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d v="2012-09-22T05:00:00"/>
    <x v="4"/>
    <x v="3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d v="2012-11-25T06:00:00"/>
    <x v="4"/>
    <x v="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d v="2015-12-22T06:00:00"/>
    <x v="0"/>
    <x v="7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d v="2012-02-16T06:00:00"/>
    <x v="4"/>
    <x v="1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d v="2010-06-21T05:00:00"/>
    <x v="6"/>
    <x v="5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d v="2010-06-28T05:00:00"/>
    <x v="6"/>
    <x v="5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d v="2016-02-08T06:00:00"/>
    <x v="7"/>
    <x v="1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d v="2011-02-17T06:00:00"/>
    <x v="8"/>
    <x v="1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d v="2013-11-14T06:00:00"/>
    <x v="2"/>
    <x v="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d v="2011-03-05T06:00:00"/>
    <x v="8"/>
    <x v="6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d v="2015-05-11T05:00:00"/>
    <x v="0"/>
    <x v="11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d v="2010-01-25T06:00:00"/>
    <x v="6"/>
    <x v="2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d v="2017-06-15T05:00:00"/>
    <x v="5"/>
    <x v="5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d v="2012-04-06T05:00:00"/>
    <x v="4"/>
    <x v="9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d v="2011-01-01T06:00:00"/>
    <x v="8"/>
    <x v="2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d v="2019-12-22T06:00:00"/>
    <x v="3"/>
    <x v="7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d v="2011-05-09T05:00:00"/>
    <x v="8"/>
    <x v="11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d v="2013-10-08T05:00:00"/>
    <x v="2"/>
    <x v="4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d v="2014-06-02T05:00:00"/>
    <x v="1"/>
    <x v="5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d v="2010-12-10T06:00:00"/>
    <x v="6"/>
    <x v="7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d v="2013-05-18T05:00:00"/>
    <x v="2"/>
    <x v="11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d v="2015-11-29T06:00:00"/>
    <x v="0"/>
    <x v="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d v="2011-01-28T06:00:00"/>
    <x v="8"/>
    <x v="2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d v="2018-02-07T06:00:00"/>
    <x v="9"/>
    <x v="1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d v="2016-11-12T06:00:00"/>
    <x v="7"/>
    <x v="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d v="2015-03-15T05:00:00"/>
    <x v="0"/>
    <x v="6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d v="2015-10-30T05:00:00"/>
    <x v="0"/>
    <x v="4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d v="2017-12-25T06:00:00"/>
    <x v="5"/>
    <x v="7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d v="2011-07-19T05:00:00"/>
    <x v="8"/>
    <x v="8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d v="2019-08-04T05:00:00"/>
    <x v="3"/>
    <x v="1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d v="2019-09-08T05:00:00"/>
    <x v="3"/>
    <x v="3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d v="2013-12-06T06:00:00"/>
    <x v="2"/>
    <x v="7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d v="2011-04-05T05:00:00"/>
    <x v="8"/>
    <x v="9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d v="2017-04-27T05:00:00"/>
    <x v="5"/>
    <x v="9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d v="2016-11-12T06:00:00"/>
    <x v="7"/>
    <x v="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d v="2019-04-16T05:00:00"/>
    <x v="3"/>
    <x v="9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d v="2016-03-03T06:00:00"/>
    <x v="7"/>
    <x v="6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d v="2014-09-25T05:00:00"/>
    <x v="1"/>
    <x v="3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d v="2018-05-07T05:00:00"/>
    <x v="9"/>
    <x v="11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d v="2015-12-24T06:00:00"/>
    <x v="0"/>
    <x v="7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d v="2014-10-17T05:00:00"/>
    <x v="1"/>
    <x v="4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d v="2018-11-04T05:00:00"/>
    <x v="9"/>
    <x v="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d v="2013-01-02T06:00:00"/>
    <x v="2"/>
    <x v="2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d v="2014-01-20T06:00:00"/>
    <x v="1"/>
    <x v="2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d v="2010-02-11T06:00:00"/>
    <x v="6"/>
    <x v="1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d v="2016-06-29T05:00:00"/>
    <x v="7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42D45C-C96D-43E3-9F05-282A04133E6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AFD862-C12C-42BD-83CA-E99746B81F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5">
        <item x="1"/>
        <item x="2"/>
        <item x="0"/>
        <item x="3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D5B3BB-55D3-4DC2-AAB7-4BC972A1C23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29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A96E9A-9815-4659-82BB-DBBCF6FE1D4A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64" showAll="0"/>
    <pivotField axis="axisPage" multipleItemSelectionAllowed="1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axis="axisRow" showAll="0">
      <items count="13">
        <item x="2"/>
        <item x="10"/>
        <item x="6"/>
        <item x="9"/>
        <item x="11"/>
        <item x="5"/>
        <item x="8"/>
        <item x="1"/>
        <item x="3"/>
        <item x="4"/>
        <item x="0"/>
        <item x="7"/>
        <item t="default"/>
      </items>
    </pivotField>
  </pivotFields>
  <rowFields count="1">
    <field x="2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19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1001"/>
  <sheetViews>
    <sheetView tabSelected="1" workbookViewId="0">
      <selection activeCell="B13" sqref="B13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  <col min="15" max="15" width="14.19921875" bestFit="1" customWidth="1"/>
    <col min="16" max="16" width="16.09765625" bestFit="1" customWidth="1"/>
    <col min="17" max="17" width="14.5" bestFit="1" customWidth="1"/>
    <col min="18" max="18" width="12" bestFit="1" customWidth="1"/>
    <col min="19" max="19" width="22.19921875" bestFit="1" customWidth="1"/>
    <col min="21" max="21" width="13.796875" bestFit="1" customWidth="1"/>
    <col min="22" max="22" width="20.796875" bestFit="1" customWidth="1"/>
  </cols>
  <sheetData>
    <row r="1" spans="1:22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2085</v>
      </c>
      <c r="U1" s="1" t="s">
        <v>2086</v>
      </c>
      <c r="V1" s="1" t="s">
        <v>2072</v>
      </c>
    </row>
    <row r="2" spans="1:22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E2/D2</f>
        <v>0</v>
      </c>
      <c r="Q2" t="s">
        <v>2033</v>
      </c>
      <c r="R2" t="s">
        <v>2034</v>
      </c>
      <c r="S2" s="8">
        <f>(((J2/60)/60)/24)+DATE(1970,1,1)</f>
        <v>42336.25</v>
      </c>
      <c r="T2">
        <f>YEAR(S2)</f>
        <v>2015</v>
      </c>
      <c r="U2" t="str">
        <f>TEXT(S2,"mmm")</f>
        <v>Nov</v>
      </c>
      <c r="V2" s="8">
        <f>(((K2/60)/60)/24)+DATE(1970,1,1)</f>
        <v>42353.25</v>
      </c>
    </row>
    <row r="3" spans="1:22" hidden="1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E3/D3</f>
        <v>10.4</v>
      </c>
      <c r="P3" s="4">
        <f>E3/G3</f>
        <v>92.151898734177209</v>
      </c>
      <c r="Q3" t="s">
        <v>2035</v>
      </c>
      <c r="R3" t="s">
        <v>2036</v>
      </c>
      <c r="S3" s="8">
        <f t="shared" ref="S3:S66" si="1">(((J3/60)/60)/24)+DATE(1970,1,1)</f>
        <v>41870.208333333336</v>
      </c>
      <c r="T3">
        <f t="shared" ref="T3:T66" si="2">YEAR(S3)</f>
        <v>2014</v>
      </c>
      <c r="U3" t="str">
        <f t="shared" ref="U3:U66" si="3">TEXT(S3,"mmm")</f>
        <v>Aug</v>
      </c>
      <c r="V3" s="8">
        <f t="shared" ref="V3:V66" si="4">(((K3/60)/60)/24)+DATE(1970,1,1)</f>
        <v>41872.208333333336</v>
      </c>
    </row>
    <row r="4" spans="1:22" ht="31.2" hidden="1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1.3147878228782288</v>
      </c>
      <c r="P4" s="4">
        <f t="shared" ref="P4:P67" si="5">E4/G4</f>
        <v>100.01614035087719</v>
      </c>
      <c r="Q4" t="s">
        <v>2037</v>
      </c>
      <c r="R4" t="s">
        <v>2038</v>
      </c>
      <c r="S4" s="8">
        <f t="shared" si="1"/>
        <v>41595.25</v>
      </c>
      <c r="T4">
        <f t="shared" si="2"/>
        <v>2013</v>
      </c>
      <c r="U4" t="str">
        <f t="shared" si="3"/>
        <v>Nov</v>
      </c>
      <c r="V4" s="8">
        <f t="shared" si="4"/>
        <v>41597.25</v>
      </c>
    </row>
    <row r="5" spans="1:22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0.58976190476190471</v>
      </c>
      <c r="P5" s="4">
        <f t="shared" si="5"/>
        <v>103.20833333333333</v>
      </c>
      <c r="Q5" t="s">
        <v>2035</v>
      </c>
      <c r="R5" t="s">
        <v>2036</v>
      </c>
      <c r="S5" s="8">
        <f t="shared" si="1"/>
        <v>43688.208333333328</v>
      </c>
      <c r="T5">
        <f t="shared" si="2"/>
        <v>2019</v>
      </c>
      <c r="U5" t="str">
        <f t="shared" si="3"/>
        <v>Aug</v>
      </c>
      <c r="V5" s="8">
        <f t="shared" si="4"/>
        <v>43728.208333333328</v>
      </c>
    </row>
    <row r="6" spans="1:22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0.69276315789473686</v>
      </c>
      <c r="P6" s="4">
        <f t="shared" si="5"/>
        <v>99.339622641509436</v>
      </c>
      <c r="Q6" t="s">
        <v>2039</v>
      </c>
      <c r="R6" t="s">
        <v>2040</v>
      </c>
      <c r="S6" s="8">
        <f t="shared" si="1"/>
        <v>43485.25</v>
      </c>
      <c r="T6">
        <f t="shared" si="2"/>
        <v>2019</v>
      </c>
      <c r="U6" t="str">
        <f t="shared" si="3"/>
        <v>Jan</v>
      </c>
      <c r="V6" s="8">
        <f t="shared" si="4"/>
        <v>43489.25</v>
      </c>
    </row>
    <row r="7" spans="1:22" hidden="1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1.7361842105263159</v>
      </c>
      <c r="P7" s="4">
        <f t="shared" si="5"/>
        <v>75.833333333333329</v>
      </c>
      <c r="Q7" t="s">
        <v>2039</v>
      </c>
      <c r="R7" t="s">
        <v>2040</v>
      </c>
      <c r="S7" s="8">
        <f t="shared" si="1"/>
        <v>41149.208333333336</v>
      </c>
      <c r="T7">
        <f t="shared" si="2"/>
        <v>2012</v>
      </c>
      <c r="U7" t="str">
        <f t="shared" si="3"/>
        <v>Aug</v>
      </c>
      <c r="V7" s="8">
        <f t="shared" si="4"/>
        <v>41160.208333333336</v>
      </c>
    </row>
    <row r="8" spans="1:22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0.20961538461538462</v>
      </c>
      <c r="P8" s="4">
        <f t="shared" si="5"/>
        <v>60.555555555555557</v>
      </c>
      <c r="Q8" t="s">
        <v>2041</v>
      </c>
      <c r="R8" t="s">
        <v>2042</v>
      </c>
      <c r="S8" s="8">
        <f t="shared" si="1"/>
        <v>42991.208333333328</v>
      </c>
      <c r="T8">
        <f t="shared" si="2"/>
        <v>2017</v>
      </c>
      <c r="U8" t="str">
        <f t="shared" si="3"/>
        <v>Sep</v>
      </c>
      <c r="V8" s="8">
        <f t="shared" si="4"/>
        <v>42992.208333333328</v>
      </c>
    </row>
    <row r="9" spans="1:22" hidden="1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3.2757777777777779</v>
      </c>
      <c r="P9" s="4">
        <f t="shared" si="5"/>
        <v>64.93832599118943</v>
      </c>
      <c r="Q9" t="s">
        <v>2039</v>
      </c>
      <c r="R9" t="s">
        <v>2040</v>
      </c>
      <c r="S9" s="8">
        <f t="shared" si="1"/>
        <v>42229.208333333328</v>
      </c>
      <c r="T9">
        <f t="shared" si="2"/>
        <v>2015</v>
      </c>
      <c r="U9" t="str">
        <f t="shared" si="3"/>
        <v>Aug</v>
      </c>
      <c r="V9" s="8">
        <f t="shared" si="4"/>
        <v>42231.208333333328</v>
      </c>
    </row>
    <row r="10" spans="1:22" hidden="1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0.19932788374205268</v>
      </c>
      <c r="P10" s="4">
        <f t="shared" si="5"/>
        <v>30.997175141242938</v>
      </c>
      <c r="Q10" t="s">
        <v>2039</v>
      </c>
      <c r="R10" t="s">
        <v>2040</v>
      </c>
      <c r="S10" s="8">
        <f t="shared" si="1"/>
        <v>40399.208333333336</v>
      </c>
      <c r="T10">
        <f t="shared" si="2"/>
        <v>2010</v>
      </c>
      <c r="U10" t="str">
        <f t="shared" si="3"/>
        <v>Aug</v>
      </c>
      <c r="V10" s="8">
        <f t="shared" si="4"/>
        <v>40401.208333333336</v>
      </c>
    </row>
    <row r="11" spans="1:22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0.51741935483870971</v>
      </c>
      <c r="P11" s="4">
        <f t="shared" si="5"/>
        <v>72.909090909090907</v>
      </c>
      <c r="Q11" t="s">
        <v>2035</v>
      </c>
      <c r="R11" t="s">
        <v>2043</v>
      </c>
      <c r="S11" s="8">
        <f t="shared" si="1"/>
        <v>41536.208333333336</v>
      </c>
      <c r="T11">
        <f t="shared" si="2"/>
        <v>2013</v>
      </c>
      <c r="U11" t="str">
        <f t="shared" si="3"/>
        <v>Sep</v>
      </c>
      <c r="V11" s="8">
        <f t="shared" si="4"/>
        <v>41585.25</v>
      </c>
    </row>
    <row r="12" spans="1:22" hidden="1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2.6611538461538462</v>
      </c>
      <c r="P12" s="4">
        <f t="shared" si="5"/>
        <v>62.9</v>
      </c>
      <c r="Q12" t="s">
        <v>2041</v>
      </c>
      <c r="R12" t="s">
        <v>2044</v>
      </c>
      <c r="S12" s="8">
        <f t="shared" si="1"/>
        <v>40404.208333333336</v>
      </c>
      <c r="T12">
        <f t="shared" si="2"/>
        <v>2010</v>
      </c>
      <c r="U12" t="str">
        <f t="shared" si="3"/>
        <v>Aug</v>
      </c>
      <c r="V12" s="8">
        <f t="shared" si="4"/>
        <v>40452.208333333336</v>
      </c>
    </row>
    <row r="13" spans="1:22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0.48095238095238096</v>
      </c>
      <c r="P13" s="4">
        <f t="shared" si="5"/>
        <v>112.22222222222223</v>
      </c>
      <c r="Q13" t="s">
        <v>2039</v>
      </c>
      <c r="R13" t="s">
        <v>2040</v>
      </c>
      <c r="S13" s="8">
        <f t="shared" si="1"/>
        <v>40442.208333333336</v>
      </c>
      <c r="T13">
        <f t="shared" si="2"/>
        <v>2010</v>
      </c>
      <c r="U13" t="str">
        <f t="shared" si="3"/>
        <v>Sep</v>
      </c>
      <c r="V13" s="8">
        <f t="shared" si="4"/>
        <v>40448.208333333336</v>
      </c>
    </row>
    <row r="14" spans="1:22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0.89349206349206345</v>
      </c>
      <c r="P14" s="4">
        <f t="shared" si="5"/>
        <v>102.34545454545454</v>
      </c>
      <c r="Q14" t="s">
        <v>2041</v>
      </c>
      <c r="R14" t="s">
        <v>2044</v>
      </c>
      <c r="S14" s="8">
        <f t="shared" si="1"/>
        <v>43760.208333333328</v>
      </c>
      <c r="T14">
        <f t="shared" si="2"/>
        <v>2019</v>
      </c>
      <c r="U14" t="str">
        <f t="shared" si="3"/>
        <v>Oct</v>
      </c>
      <c r="V14" s="8">
        <f t="shared" si="4"/>
        <v>43768.208333333328</v>
      </c>
    </row>
    <row r="15" spans="1:22" ht="31.2" hidden="1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2.4511904761904764</v>
      </c>
      <c r="P15" s="4">
        <f t="shared" si="5"/>
        <v>105.05102040816327</v>
      </c>
      <c r="Q15" t="s">
        <v>2035</v>
      </c>
      <c r="R15" t="s">
        <v>2045</v>
      </c>
      <c r="S15" s="8">
        <f t="shared" si="1"/>
        <v>42532.208333333328</v>
      </c>
      <c r="T15">
        <f t="shared" si="2"/>
        <v>2016</v>
      </c>
      <c r="U15" t="str">
        <f t="shared" si="3"/>
        <v>Jun</v>
      </c>
      <c r="V15" s="8">
        <f t="shared" si="4"/>
        <v>42544.208333333328</v>
      </c>
    </row>
    <row r="16" spans="1:22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0.66769503546099296</v>
      </c>
      <c r="P16" s="4">
        <f t="shared" si="5"/>
        <v>94.144999999999996</v>
      </c>
      <c r="Q16" t="s">
        <v>2035</v>
      </c>
      <c r="R16" t="s">
        <v>2045</v>
      </c>
      <c r="S16" s="8">
        <f t="shared" si="1"/>
        <v>40974.25</v>
      </c>
      <c r="T16">
        <f t="shared" si="2"/>
        <v>2012</v>
      </c>
      <c r="U16" t="str">
        <f t="shared" si="3"/>
        <v>Mar</v>
      </c>
      <c r="V16" s="8">
        <f t="shared" si="4"/>
        <v>41001.208333333336</v>
      </c>
    </row>
    <row r="17" spans="1:22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0.47307881773399013</v>
      </c>
      <c r="P17" s="4">
        <f t="shared" si="5"/>
        <v>84.986725663716811</v>
      </c>
      <c r="Q17" t="s">
        <v>2037</v>
      </c>
      <c r="R17" t="s">
        <v>2046</v>
      </c>
      <c r="S17" s="8">
        <f t="shared" si="1"/>
        <v>43809.25</v>
      </c>
      <c r="T17">
        <f t="shared" si="2"/>
        <v>2019</v>
      </c>
      <c r="U17" t="str">
        <f t="shared" si="3"/>
        <v>Dec</v>
      </c>
      <c r="V17" s="8">
        <f t="shared" si="4"/>
        <v>43813.25</v>
      </c>
    </row>
    <row r="18" spans="1:22" hidden="1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6.4947058823529416</v>
      </c>
      <c r="P18" s="4">
        <f t="shared" si="5"/>
        <v>110.41</v>
      </c>
      <c r="Q18" t="s">
        <v>2047</v>
      </c>
      <c r="R18" t="s">
        <v>2048</v>
      </c>
      <c r="S18" s="8">
        <f t="shared" si="1"/>
        <v>41661.25</v>
      </c>
      <c r="T18">
        <f t="shared" si="2"/>
        <v>2014</v>
      </c>
      <c r="U18" t="str">
        <f t="shared" si="3"/>
        <v>Jan</v>
      </c>
      <c r="V18" s="8">
        <f t="shared" si="4"/>
        <v>41683.25</v>
      </c>
    </row>
    <row r="19" spans="1:22" hidden="1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1.5939125295508274</v>
      </c>
      <c r="P19" s="4">
        <f t="shared" si="5"/>
        <v>107.96236989591674</v>
      </c>
      <c r="Q19" t="s">
        <v>2041</v>
      </c>
      <c r="R19" t="s">
        <v>2049</v>
      </c>
      <c r="S19" s="8">
        <f t="shared" si="1"/>
        <v>40555.25</v>
      </c>
      <c r="T19">
        <f t="shared" si="2"/>
        <v>2011</v>
      </c>
      <c r="U19" t="str">
        <f t="shared" si="3"/>
        <v>Jan</v>
      </c>
      <c r="V19" s="8">
        <f t="shared" si="4"/>
        <v>40556.25</v>
      </c>
    </row>
    <row r="20" spans="1:22" hidden="1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0.66912087912087914</v>
      </c>
      <c r="P20" s="4">
        <f t="shared" si="5"/>
        <v>45.103703703703701</v>
      </c>
      <c r="Q20" t="s">
        <v>2039</v>
      </c>
      <c r="R20" t="s">
        <v>2040</v>
      </c>
      <c r="S20" s="8">
        <f t="shared" si="1"/>
        <v>43351.208333333328</v>
      </c>
      <c r="T20">
        <f t="shared" si="2"/>
        <v>2018</v>
      </c>
      <c r="U20" t="str">
        <f t="shared" si="3"/>
        <v>Sep</v>
      </c>
      <c r="V20" s="8">
        <f t="shared" si="4"/>
        <v>43359.208333333328</v>
      </c>
    </row>
    <row r="21" spans="1:22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0.48529600000000001</v>
      </c>
      <c r="P21" s="4">
        <f t="shared" si="5"/>
        <v>45.001483679525222</v>
      </c>
      <c r="Q21" t="s">
        <v>2039</v>
      </c>
      <c r="R21" t="s">
        <v>2040</v>
      </c>
      <c r="S21" s="8">
        <f t="shared" si="1"/>
        <v>43528.25</v>
      </c>
      <c r="T21">
        <f t="shared" si="2"/>
        <v>2019</v>
      </c>
      <c r="U21" t="str">
        <f t="shared" si="3"/>
        <v>Mar</v>
      </c>
      <c r="V21" s="8">
        <f t="shared" si="4"/>
        <v>43549.208333333328</v>
      </c>
    </row>
    <row r="22" spans="1:22" hidden="1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1.1224279210925645</v>
      </c>
      <c r="P22" s="4">
        <f t="shared" si="5"/>
        <v>105.97134670487107</v>
      </c>
      <c r="Q22" t="s">
        <v>2041</v>
      </c>
      <c r="R22" t="s">
        <v>2044</v>
      </c>
      <c r="S22" s="8">
        <f t="shared" si="1"/>
        <v>41848.208333333336</v>
      </c>
      <c r="T22">
        <f t="shared" si="2"/>
        <v>2014</v>
      </c>
      <c r="U22" t="str">
        <f t="shared" si="3"/>
        <v>Jul</v>
      </c>
      <c r="V22" s="8">
        <f t="shared" si="4"/>
        <v>41848.208333333336</v>
      </c>
    </row>
    <row r="23" spans="1:22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0.40992553191489361</v>
      </c>
      <c r="P23" s="4">
        <f t="shared" si="5"/>
        <v>69.055555555555557</v>
      </c>
      <c r="Q23" t="s">
        <v>2039</v>
      </c>
      <c r="R23" t="s">
        <v>2040</v>
      </c>
      <c r="S23" s="8">
        <f t="shared" si="1"/>
        <v>40770.208333333336</v>
      </c>
      <c r="T23">
        <f t="shared" si="2"/>
        <v>2011</v>
      </c>
      <c r="U23" t="str">
        <f t="shared" si="3"/>
        <v>Aug</v>
      </c>
      <c r="V23" s="8">
        <f t="shared" si="4"/>
        <v>40804.208333333336</v>
      </c>
    </row>
    <row r="24" spans="1:22" hidden="1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1.2807106598984772</v>
      </c>
      <c r="P24" s="4">
        <f t="shared" si="5"/>
        <v>85.044943820224717</v>
      </c>
      <c r="Q24" t="s">
        <v>2039</v>
      </c>
      <c r="R24" t="s">
        <v>2040</v>
      </c>
      <c r="S24" s="8">
        <f t="shared" si="1"/>
        <v>43193.208333333328</v>
      </c>
      <c r="T24">
        <f t="shared" si="2"/>
        <v>2018</v>
      </c>
      <c r="U24" t="str">
        <f t="shared" si="3"/>
        <v>Apr</v>
      </c>
      <c r="V24" s="8">
        <f t="shared" si="4"/>
        <v>43208.208333333328</v>
      </c>
    </row>
    <row r="25" spans="1:22" hidden="1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3.3204444444444445</v>
      </c>
      <c r="P25" s="4">
        <f t="shared" si="5"/>
        <v>105.22535211267606</v>
      </c>
      <c r="Q25" t="s">
        <v>2041</v>
      </c>
      <c r="R25" t="s">
        <v>2042</v>
      </c>
      <c r="S25" s="8">
        <f t="shared" si="1"/>
        <v>43510.25</v>
      </c>
      <c r="T25">
        <f t="shared" si="2"/>
        <v>2019</v>
      </c>
      <c r="U25" t="str">
        <f t="shared" si="3"/>
        <v>Feb</v>
      </c>
      <c r="V25" s="8">
        <f t="shared" si="4"/>
        <v>43563.208333333328</v>
      </c>
    </row>
    <row r="26" spans="1:22" hidden="1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1.1283225108225108</v>
      </c>
      <c r="P26" s="4">
        <f t="shared" si="5"/>
        <v>39.003741114852225</v>
      </c>
      <c r="Q26" t="s">
        <v>2037</v>
      </c>
      <c r="R26" t="s">
        <v>2046</v>
      </c>
      <c r="S26" s="8">
        <f t="shared" si="1"/>
        <v>41811.208333333336</v>
      </c>
      <c r="T26">
        <f t="shared" si="2"/>
        <v>2014</v>
      </c>
      <c r="U26" t="str">
        <f t="shared" si="3"/>
        <v>Jun</v>
      </c>
      <c r="V26" s="8">
        <f t="shared" si="4"/>
        <v>41813.208333333336</v>
      </c>
    </row>
    <row r="27" spans="1:22" hidden="1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2.1643636363636363</v>
      </c>
      <c r="P27" s="4">
        <f t="shared" si="5"/>
        <v>73.030674846625772</v>
      </c>
      <c r="Q27" t="s">
        <v>2050</v>
      </c>
      <c r="R27" t="s">
        <v>2051</v>
      </c>
      <c r="S27" s="8">
        <f t="shared" si="1"/>
        <v>40681.208333333336</v>
      </c>
      <c r="T27">
        <f t="shared" si="2"/>
        <v>2011</v>
      </c>
      <c r="U27" t="str">
        <f t="shared" si="3"/>
        <v>May</v>
      </c>
      <c r="V27" s="8">
        <f t="shared" si="4"/>
        <v>40701.208333333336</v>
      </c>
    </row>
    <row r="28" spans="1:22" hidden="1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0.4819906976744186</v>
      </c>
      <c r="P28" s="4">
        <f t="shared" si="5"/>
        <v>35.009459459459457</v>
      </c>
      <c r="Q28" t="s">
        <v>2039</v>
      </c>
      <c r="R28" t="s">
        <v>2040</v>
      </c>
      <c r="S28" s="8">
        <f t="shared" si="1"/>
        <v>43312.208333333328</v>
      </c>
      <c r="T28">
        <f t="shared" si="2"/>
        <v>2018</v>
      </c>
      <c r="U28" t="str">
        <f t="shared" si="3"/>
        <v>Jul</v>
      </c>
      <c r="V28" s="8">
        <f t="shared" si="4"/>
        <v>43339.208333333328</v>
      </c>
    </row>
    <row r="29" spans="1:22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0.79949999999999999</v>
      </c>
      <c r="P29" s="4">
        <f t="shared" si="5"/>
        <v>106.6</v>
      </c>
      <c r="Q29" t="s">
        <v>2035</v>
      </c>
      <c r="R29" t="s">
        <v>2036</v>
      </c>
      <c r="S29" s="8">
        <f t="shared" si="1"/>
        <v>42280.208333333328</v>
      </c>
      <c r="T29">
        <f t="shared" si="2"/>
        <v>2015</v>
      </c>
      <c r="U29" t="str">
        <f t="shared" si="3"/>
        <v>Oct</v>
      </c>
      <c r="V29" s="8">
        <f t="shared" si="4"/>
        <v>42288.208333333328</v>
      </c>
    </row>
    <row r="30" spans="1:22" hidden="1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1.0522553516819573</v>
      </c>
      <c r="P30" s="4">
        <f t="shared" si="5"/>
        <v>61.997747747747745</v>
      </c>
      <c r="Q30" t="s">
        <v>2039</v>
      </c>
      <c r="R30" t="s">
        <v>2040</v>
      </c>
      <c r="S30" s="8">
        <f t="shared" si="1"/>
        <v>40218.25</v>
      </c>
      <c r="T30">
        <f t="shared" si="2"/>
        <v>2010</v>
      </c>
      <c r="U30" t="str">
        <f t="shared" si="3"/>
        <v>Feb</v>
      </c>
      <c r="V30" s="8">
        <f t="shared" si="4"/>
        <v>40241.25</v>
      </c>
    </row>
    <row r="31" spans="1:22" hidden="1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3.2889978213507627</v>
      </c>
      <c r="P31" s="4">
        <f t="shared" si="5"/>
        <v>94.000622665006233</v>
      </c>
      <c r="Q31" t="s">
        <v>2041</v>
      </c>
      <c r="R31" t="s">
        <v>2052</v>
      </c>
      <c r="S31" s="8">
        <f t="shared" si="1"/>
        <v>43301.208333333328</v>
      </c>
      <c r="T31">
        <f t="shared" si="2"/>
        <v>2018</v>
      </c>
      <c r="U31" t="str">
        <f t="shared" si="3"/>
        <v>Jul</v>
      </c>
      <c r="V31" s="8">
        <f t="shared" si="4"/>
        <v>43341.208333333328</v>
      </c>
    </row>
    <row r="32" spans="1:22" hidden="1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1.606111111111111</v>
      </c>
      <c r="P32" s="4">
        <f t="shared" si="5"/>
        <v>112.05426356589147</v>
      </c>
      <c r="Q32" t="s">
        <v>2041</v>
      </c>
      <c r="R32" t="s">
        <v>2049</v>
      </c>
      <c r="S32" s="8">
        <f t="shared" si="1"/>
        <v>43609.208333333328</v>
      </c>
      <c r="T32">
        <f t="shared" si="2"/>
        <v>2019</v>
      </c>
      <c r="U32" t="str">
        <f t="shared" si="3"/>
        <v>May</v>
      </c>
      <c r="V32" s="8">
        <f t="shared" si="4"/>
        <v>43614.208333333328</v>
      </c>
    </row>
    <row r="33" spans="1:22" hidden="1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3.1</v>
      </c>
      <c r="P33" s="4">
        <f t="shared" si="5"/>
        <v>48.008849557522126</v>
      </c>
      <c r="Q33" t="s">
        <v>2050</v>
      </c>
      <c r="R33" t="s">
        <v>2051</v>
      </c>
      <c r="S33" s="8">
        <f t="shared" si="1"/>
        <v>42374.25</v>
      </c>
      <c r="T33">
        <f t="shared" si="2"/>
        <v>2016</v>
      </c>
      <c r="U33" t="str">
        <f t="shared" si="3"/>
        <v>Jan</v>
      </c>
      <c r="V33" s="8">
        <f t="shared" si="4"/>
        <v>42402.25</v>
      </c>
    </row>
    <row r="34" spans="1:22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0.86807920792079207</v>
      </c>
      <c r="P34" s="4">
        <f t="shared" si="5"/>
        <v>38.004334633723452</v>
      </c>
      <c r="Q34" t="s">
        <v>2041</v>
      </c>
      <c r="R34" t="s">
        <v>2042</v>
      </c>
      <c r="S34" s="8">
        <f t="shared" si="1"/>
        <v>43110.25</v>
      </c>
      <c r="T34">
        <f t="shared" si="2"/>
        <v>2018</v>
      </c>
      <c r="U34" t="str">
        <f t="shared" si="3"/>
        <v>Jan</v>
      </c>
      <c r="V34" s="8">
        <f t="shared" si="4"/>
        <v>43137.25</v>
      </c>
    </row>
    <row r="35" spans="1:22" hidden="1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3.7782071713147412</v>
      </c>
      <c r="P35" s="4">
        <f t="shared" si="5"/>
        <v>35.000184535892231</v>
      </c>
      <c r="Q35" t="s">
        <v>2039</v>
      </c>
      <c r="R35" t="s">
        <v>2040</v>
      </c>
      <c r="S35" s="8">
        <f t="shared" si="1"/>
        <v>41917.208333333336</v>
      </c>
      <c r="T35">
        <f t="shared" si="2"/>
        <v>2014</v>
      </c>
      <c r="U35" t="str">
        <f t="shared" si="3"/>
        <v>Oct</v>
      </c>
      <c r="V35" s="8">
        <f t="shared" si="4"/>
        <v>41954.25</v>
      </c>
    </row>
    <row r="36" spans="1:22" ht="31.2" hidden="1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1.5080645161290323</v>
      </c>
      <c r="P36" s="4">
        <f t="shared" si="5"/>
        <v>85</v>
      </c>
      <c r="Q36" t="s">
        <v>2041</v>
      </c>
      <c r="R36" t="s">
        <v>2042</v>
      </c>
      <c r="S36" s="8">
        <f t="shared" si="1"/>
        <v>42817.208333333328</v>
      </c>
      <c r="T36">
        <f t="shared" si="2"/>
        <v>2017</v>
      </c>
      <c r="U36" t="str">
        <f t="shared" si="3"/>
        <v>Mar</v>
      </c>
      <c r="V36" s="8">
        <f t="shared" si="4"/>
        <v>42822.208333333328</v>
      </c>
    </row>
    <row r="37" spans="1:22" hidden="1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1.5030119521912351</v>
      </c>
      <c r="P37" s="4">
        <f t="shared" si="5"/>
        <v>95.993893129770996</v>
      </c>
      <c r="Q37" t="s">
        <v>2041</v>
      </c>
      <c r="R37" t="s">
        <v>2044</v>
      </c>
      <c r="S37" s="8">
        <f t="shared" si="1"/>
        <v>43484.25</v>
      </c>
      <c r="T37">
        <f t="shared" si="2"/>
        <v>2019</v>
      </c>
      <c r="U37" t="str">
        <f t="shared" si="3"/>
        <v>Jan</v>
      </c>
      <c r="V37" s="8">
        <f t="shared" si="4"/>
        <v>43526.25</v>
      </c>
    </row>
    <row r="38" spans="1:22" hidden="1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1.572857142857143</v>
      </c>
      <c r="P38" s="4">
        <f t="shared" si="5"/>
        <v>68.8125</v>
      </c>
      <c r="Q38" t="s">
        <v>2039</v>
      </c>
      <c r="R38" t="s">
        <v>2040</v>
      </c>
      <c r="S38" s="8">
        <f t="shared" si="1"/>
        <v>40600.25</v>
      </c>
      <c r="T38">
        <f t="shared" si="2"/>
        <v>2011</v>
      </c>
      <c r="U38" t="str">
        <f t="shared" si="3"/>
        <v>Feb</v>
      </c>
      <c r="V38" s="8">
        <f t="shared" si="4"/>
        <v>40625.208333333336</v>
      </c>
    </row>
    <row r="39" spans="1:22" ht="31.2" hidden="1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1.3998765432098765</v>
      </c>
      <c r="P39" s="4">
        <f t="shared" si="5"/>
        <v>105.97196261682242</v>
      </c>
      <c r="Q39" t="s">
        <v>2047</v>
      </c>
      <c r="R39" t="s">
        <v>2053</v>
      </c>
      <c r="S39" s="8">
        <f t="shared" si="1"/>
        <v>43744.208333333328</v>
      </c>
      <c r="T39">
        <f t="shared" si="2"/>
        <v>2019</v>
      </c>
      <c r="U39" t="str">
        <f t="shared" si="3"/>
        <v>Oct</v>
      </c>
      <c r="V39" s="8">
        <f t="shared" si="4"/>
        <v>43777.25</v>
      </c>
    </row>
    <row r="40" spans="1:22" hidden="1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3.2532258064516131</v>
      </c>
      <c r="P40" s="4">
        <f t="shared" si="5"/>
        <v>75.261194029850742</v>
      </c>
      <c r="Q40" t="s">
        <v>2054</v>
      </c>
      <c r="R40" t="s">
        <v>2055</v>
      </c>
      <c r="S40" s="8">
        <f t="shared" si="1"/>
        <v>40469.208333333336</v>
      </c>
      <c r="T40">
        <f t="shared" si="2"/>
        <v>2010</v>
      </c>
      <c r="U40" t="str">
        <f t="shared" si="3"/>
        <v>Oct</v>
      </c>
      <c r="V40" s="8">
        <f t="shared" si="4"/>
        <v>40474.208333333336</v>
      </c>
    </row>
    <row r="41" spans="1:22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0.50777777777777777</v>
      </c>
      <c r="P41" s="4">
        <f t="shared" si="5"/>
        <v>57.125</v>
      </c>
      <c r="Q41" t="s">
        <v>2039</v>
      </c>
      <c r="R41" t="s">
        <v>2040</v>
      </c>
      <c r="S41" s="8">
        <f t="shared" si="1"/>
        <v>41330.25</v>
      </c>
      <c r="T41">
        <f t="shared" si="2"/>
        <v>2013</v>
      </c>
      <c r="U41" t="str">
        <f t="shared" si="3"/>
        <v>Feb</v>
      </c>
      <c r="V41" s="8">
        <f t="shared" si="4"/>
        <v>41344.208333333336</v>
      </c>
    </row>
    <row r="42" spans="1:22" hidden="1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1.6906818181818182</v>
      </c>
      <c r="P42" s="4">
        <f t="shared" si="5"/>
        <v>75.141414141414145</v>
      </c>
      <c r="Q42" t="s">
        <v>2037</v>
      </c>
      <c r="R42" t="s">
        <v>2046</v>
      </c>
      <c r="S42" s="8">
        <f t="shared" si="1"/>
        <v>40334.208333333336</v>
      </c>
      <c r="T42">
        <f t="shared" si="2"/>
        <v>2010</v>
      </c>
      <c r="U42" t="str">
        <f t="shared" si="3"/>
        <v>Jun</v>
      </c>
      <c r="V42" s="8">
        <f t="shared" si="4"/>
        <v>40353.208333333336</v>
      </c>
    </row>
    <row r="43" spans="1:22" hidden="1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2.1292857142857144</v>
      </c>
      <c r="P43" s="4">
        <f t="shared" si="5"/>
        <v>107.42342342342343</v>
      </c>
      <c r="Q43" t="s">
        <v>2035</v>
      </c>
      <c r="R43" t="s">
        <v>2036</v>
      </c>
      <c r="S43" s="8">
        <f t="shared" si="1"/>
        <v>41156.208333333336</v>
      </c>
      <c r="T43">
        <f t="shared" si="2"/>
        <v>2012</v>
      </c>
      <c r="U43" t="str">
        <f t="shared" si="3"/>
        <v>Sep</v>
      </c>
      <c r="V43" s="8">
        <f t="shared" si="4"/>
        <v>41182.208333333336</v>
      </c>
    </row>
    <row r="44" spans="1:22" hidden="1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4.4394444444444447</v>
      </c>
      <c r="P44" s="4">
        <f t="shared" si="5"/>
        <v>35.995495495495497</v>
      </c>
      <c r="Q44" t="s">
        <v>2033</v>
      </c>
      <c r="R44" t="s">
        <v>2034</v>
      </c>
      <c r="S44" s="8">
        <f t="shared" si="1"/>
        <v>40728.208333333336</v>
      </c>
      <c r="T44">
        <f t="shared" si="2"/>
        <v>2011</v>
      </c>
      <c r="U44" t="str">
        <f t="shared" si="3"/>
        <v>Jul</v>
      </c>
      <c r="V44" s="8">
        <f t="shared" si="4"/>
        <v>40737.208333333336</v>
      </c>
    </row>
    <row r="45" spans="1:22" hidden="1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1.859390243902439</v>
      </c>
      <c r="P45" s="4">
        <f t="shared" si="5"/>
        <v>26.998873148744366</v>
      </c>
      <c r="Q45" t="s">
        <v>2047</v>
      </c>
      <c r="R45" t="s">
        <v>2056</v>
      </c>
      <c r="S45" s="8">
        <f t="shared" si="1"/>
        <v>41844.208333333336</v>
      </c>
      <c r="T45">
        <f t="shared" si="2"/>
        <v>2014</v>
      </c>
      <c r="U45" t="str">
        <f t="shared" si="3"/>
        <v>Jul</v>
      </c>
      <c r="V45" s="8">
        <f t="shared" si="4"/>
        <v>41860.208333333336</v>
      </c>
    </row>
    <row r="46" spans="1:22" hidden="1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6.5881249999999998</v>
      </c>
      <c r="P46" s="4">
        <f t="shared" si="5"/>
        <v>107.56122448979592</v>
      </c>
      <c r="Q46" t="s">
        <v>2047</v>
      </c>
      <c r="R46" t="s">
        <v>2053</v>
      </c>
      <c r="S46" s="8">
        <f t="shared" si="1"/>
        <v>43541.208333333328</v>
      </c>
      <c r="T46">
        <f t="shared" si="2"/>
        <v>2019</v>
      </c>
      <c r="U46" t="str">
        <f t="shared" si="3"/>
        <v>Mar</v>
      </c>
      <c r="V46" s="8">
        <f t="shared" si="4"/>
        <v>43542.208333333328</v>
      </c>
    </row>
    <row r="47" spans="1:22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0.4768421052631579</v>
      </c>
      <c r="P47" s="4">
        <f t="shared" si="5"/>
        <v>94.375</v>
      </c>
      <c r="Q47" t="s">
        <v>2039</v>
      </c>
      <c r="R47" t="s">
        <v>2040</v>
      </c>
      <c r="S47" s="8">
        <f t="shared" si="1"/>
        <v>42676.208333333328</v>
      </c>
      <c r="T47">
        <f t="shared" si="2"/>
        <v>2016</v>
      </c>
      <c r="U47" t="str">
        <f t="shared" si="3"/>
        <v>Nov</v>
      </c>
      <c r="V47" s="8">
        <f t="shared" si="4"/>
        <v>42691.25</v>
      </c>
    </row>
    <row r="48" spans="1:22" hidden="1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1.1478378378378378</v>
      </c>
      <c r="P48" s="4">
        <f t="shared" si="5"/>
        <v>46.163043478260867</v>
      </c>
      <c r="Q48" t="s">
        <v>2035</v>
      </c>
      <c r="R48" t="s">
        <v>2036</v>
      </c>
      <c r="S48" s="8">
        <f t="shared" si="1"/>
        <v>40367.208333333336</v>
      </c>
      <c r="T48">
        <f t="shared" si="2"/>
        <v>2010</v>
      </c>
      <c r="U48" t="str">
        <f t="shared" si="3"/>
        <v>Jul</v>
      </c>
      <c r="V48" s="8">
        <f t="shared" si="4"/>
        <v>40390.208333333336</v>
      </c>
    </row>
    <row r="49" spans="1:22" hidden="1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4.7526666666666664</v>
      </c>
      <c r="P49" s="4">
        <f t="shared" si="5"/>
        <v>47.845637583892618</v>
      </c>
      <c r="Q49" t="s">
        <v>2039</v>
      </c>
      <c r="R49" t="s">
        <v>2040</v>
      </c>
      <c r="S49" s="8">
        <f t="shared" si="1"/>
        <v>41727.208333333336</v>
      </c>
      <c r="T49">
        <f t="shared" si="2"/>
        <v>2014</v>
      </c>
      <c r="U49" t="str">
        <f t="shared" si="3"/>
        <v>Mar</v>
      </c>
      <c r="V49" s="8">
        <f t="shared" si="4"/>
        <v>41757.208333333336</v>
      </c>
    </row>
    <row r="50" spans="1:22" hidden="1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3.86972972972973</v>
      </c>
      <c r="P50" s="4">
        <f t="shared" si="5"/>
        <v>53.007815713698065</v>
      </c>
      <c r="Q50" t="s">
        <v>2039</v>
      </c>
      <c r="R50" t="s">
        <v>2040</v>
      </c>
      <c r="S50" s="8">
        <f t="shared" si="1"/>
        <v>42180.208333333328</v>
      </c>
      <c r="T50">
        <f t="shared" si="2"/>
        <v>2015</v>
      </c>
      <c r="U50" t="str">
        <f t="shared" si="3"/>
        <v>Jun</v>
      </c>
      <c r="V50" s="8">
        <f t="shared" si="4"/>
        <v>42192.208333333328</v>
      </c>
    </row>
    <row r="51" spans="1:22" hidden="1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1.89625</v>
      </c>
      <c r="P51" s="4">
        <f t="shared" si="5"/>
        <v>45.059405940594061</v>
      </c>
      <c r="Q51" t="s">
        <v>2035</v>
      </c>
      <c r="R51" t="s">
        <v>2036</v>
      </c>
      <c r="S51" s="8">
        <f t="shared" si="1"/>
        <v>43758.208333333328</v>
      </c>
      <c r="T51">
        <f t="shared" si="2"/>
        <v>2019</v>
      </c>
      <c r="U51" t="str">
        <f t="shared" si="3"/>
        <v>Oct</v>
      </c>
      <c r="V51" s="8">
        <f t="shared" si="4"/>
        <v>43803.25</v>
      </c>
    </row>
    <row r="52" spans="1:22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0.02</v>
      </c>
      <c r="P52" s="4">
        <f t="shared" si="5"/>
        <v>2</v>
      </c>
      <c r="Q52" t="s">
        <v>2035</v>
      </c>
      <c r="R52" t="s">
        <v>2057</v>
      </c>
      <c r="S52" s="8">
        <f t="shared" si="1"/>
        <v>41487.208333333336</v>
      </c>
      <c r="T52">
        <f t="shared" si="2"/>
        <v>2013</v>
      </c>
      <c r="U52" t="str">
        <f t="shared" si="3"/>
        <v>Aug</v>
      </c>
      <c r="V52" s="8">
        <f t="shared" si="4"/>
        <v>41515.208333333336</v>
      </c>
    </row>
    <row r="53" spans="1:22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0.91867805186590767</v>
      </c>
      <c r="P53" s="4">
        <f t="shared" si="5"/>
        <v>99.006816632583508</v>
      </c>
      <c r="Q53" t="s">
        <v>2037</v>
      </c>
      <c r="R53" t="s">
        <v>2046</v>
      </c>
      <c r="S53" s="8">
        <f t="shared" si="1"/>
        <v>40995.208333333336</v>
      </c>
      <c r="T53">
        <f t="shared" si="2"/>
        <v>2012</v>
      </c>
      <c r="U53" t="str">
        <f t="shared" si="3"/>
        <v>Mar</v>
      </c>
      <c r="V53" s="8">
        <f t="shared" si="4"/>
        <v>41011.208333333336</v>
      </c>
    </row>
    <row r="54" spans="1:22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0.34152777777777776</v>
      </c>
      <c r="P54" s="4">
        <f t="shared" si="5"/>
        <v>32.786666666666669</v>
      </c>
      <c r="Q54" t="s">
        <v>2039</v>
      </c>
      <c r="R54" t="s">
        <v>2040</v>
      </c>
      <c r="S54" s="8">
        <f t="shared" si="1"/>
        <v>40436.208333333336</v>
      </c>
      <c r="T54">
        <f t="shared" si="2"/>
        <v>2010</v>
      </c>
      <c r="U54" t="str">
        <f t="shared" si="3"/>
        <v>Sep</v>
      </c>
      <c r="V54" s="8">
        <f t="shared" si="4"/>
        <v>40440.208333333336</v>
      </c>
    </row>
    <row r="55" spans="1:22" hidden="1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1.4040909090909091</v>
      </c>
      <c r="P55" s="4">
        <f t="shared" si="5"/>
        <v>59.119617224880386</v>
      </c>
      <c r="Q55" t="s">
        <v>2041</v>
      </c>
      <c r="R55" t="s">
        <v>2044</v>
      </c>
      <c r="S55" s="8">
        <f t="shared" si="1"/>
        <v>41779.208333333336</v>
      </c>
      <c r="T55">
        <f t="shared" si="2"/>
        <v>2014</v>
      </c>
      <c r="U55" t="str">
        <f t="shared" si="3"/>
        <v>May</v>
      </c>
      <c r="V55" s="8">
        <f t="shared" si="4"/>
        <v>41818.208333333336</v>
      </c>
    </row>
    <row r="56" spans="1:22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0.89866666666666661</v>
      </c>
      <c r="P56" s="4">
        <f t="shared" si="5"/>
        <v>44.93333333333333</v>
      </c>
      <c r="Q56" t="s">
        <v>2037</v>
      </c>
      <c r="R56" t="s">
        <v>2046</v>
      </c>
      <c r="S56" s="8">
        <f t="shared" si="1"/>
        <v>43170.25</v>
      </c>
      <c r="T56">
        <f t="shared" si="2"/>
        <v>2018</v>
      </c>
      <c r="U56" t="str">
        <f t="shared" si="3"/>
        <v>Mar</v>
      </c>
      <c r="V56" s="8">
        <f t="shared" si="4"/>
        <v>43176.208333333328</v>
      </c>
    </row>
    <row r="57" spans="1:22" ht="31.2" hidden="1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1.7796969696969698</v>
      </c>
      <c r="P57" s="4">
        <f t="shared" si="5"/>
        <v>89.664122137404576</v>
      </c>
      <c r="Q57" t="s">
        <v>2035</v>
      </c>
      <c r="R57" t="s">
        <v>2058</v>
      </c>
      <c r="S57" s="8">
        <f t="shared" si="1"/>
        <v>43311.208333333328</v>
      </c>
      <c r="T57">
        <f t="shared" si="2"/>
        <v>2018</v>
      </c>
      <c r="U57" t="str">
        <f t="shared" si="3"/>
        <v>Jul</v>
      </c>
      <c r="V57" s="8">
        <f t="shared" si="4"/>
        <v>43316.208333333328</v>
      </c>
    </row>
    <row r="58" spans="1:22" ht="31.2" hidden="1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1.436625</v>
      </c>
      <c r="P58" s="4">
        <f t="shared" si="5"/>
        <v>70.079268292682926</v>
      </c>
      <c r="Q58" t="s">
        <v>2037</v>
      </c>
      <c r="R58" t="s">
        <v>2046</v>
      </c>
      <c r="S58" s="8">
        <f t="shared" si="1"/>
        <v>42014.25</v>
      </c>
      <c r="T58">
        <f t="shared" si="2"/>
        <v>2015</v>
      </c>
      <c r="U58" t="str">
        <f t="shared" si="3"/>
        <v>Jan</v>
      </c>
      <c r="V58" s="8">
        <f t="shared" si="4"/>
        <v>42021.25</v>
      </c>
    </row>
    <row r="59" spans="1:22" hidden="1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2.1527586206896552</v>
      </c>
      <c r="P59" s="4">
        <f t="shared" si="5"/>
        <v>31.059701492537314</v>
      </c>
      <c r="Q59" t="s">
        <v>2050</v>
      </c>
      <c r="R59" t="s">
        <v>2051</v>
      </c>
      <c r="S59" s="8">
        <f t="shared" si="1"/>
        <v>42979.208333333328</v>
      </c>
      <c r="T59">
        <f t="shared" si="2"/>
        <v>2017</v>
      </c>
      <c r="U59" t="str">
        <f t="shared" si="3"/>
        <v>Sep</v>
      </c>
      <c r="V59" s="8">
        <f t="shared" si="4"/>
        <v>42991.208333333328</v>
      </c>
    </row>
    <row r="60" spans="1:22" hidden="1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2.2711111111111113</v>
      </c>
      <c r="P60" s="4">
        <f t="shared" si="5"/>
        <v>29.061611374407583</v>
      </c>
      <c r="Q60" t="s">
        <v>2039</v>
      </c>
      <c r="R60" t="s">
        <v>2040</v>
      </c>
      <c r="S60" s="8">
        <f t="shared" si="1"/>
        <v>42268.208333333328</v>
      </c>
      <c r="T60">
        <f t="shared" si="2"/>
        <v>2015</v>
      </c>
      <c r="U60" t="str">
        <f t="shared" si="3"/>
        <v>Sep</v>
      </c>
      <c r="V60" s="8">
        <f t="shared" si="4"/>
        <v>42281.208333333328</v>
      </c>
    </row>
    <row r="61" spans="1:22" hidden="1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2.7507142857142859</v>
      </c>
      <c r="P61" s="4">
        <f t="shared" si="5"/>
        <v>30.0859375</v>
      </c>
      <c r="Q61" t="s">
        <v>2039</v>
      </c>
      <c r="R61" t="s">
        <v>2040</v>
      </c>
      <c r="S61" s="8">
        <f t="shared" si="1"/>
        <v>42898.208333333328</v>
      </c>
      <c r="T61">
        <f t="shared" si="2"/>
        <v>2017</v>
      </c>
      <c r="U61" t="str">
        <f t="shared" si="3"/>
        <v>Jun</v>
      </c>
      <c r="V61" s="8">
        <f t="shared" si="4"/>
        <v>42913.208333333328</v>
      </c>
    </row>
    <row r="62" spans="1:22" hidden="1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1.4437048832271762</v>
      </c>
      <c r="P62" s="4">
        <f t="shared" si="5"/>
        <v>84.998125000000002</v>
      </c>
      <c r="Q62" t="s">
        <v>2039</v>
      </c>
      <c r="R62" t="s">
        <v>2040</v>
      </c>
      <c r="S62" s="8">
        <f t="shared" si="1"/>
        <v>41107.208333333336</v>
      </c>
      <c r="T62">
        <f t="shared" si="2"/>
        <v>2012</v>
      </c>
      <c r="U62" t="str">
        <f t="shared" si="3"/>
        <v>Jul</v>
      </c>
      <c r="V62" s="8">
        <f t="shared" si="4"/>
        <v>41110.208333333336</v>
      </c>
    </row>
    <row r="63" spans="1:22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0.92745983935742971</v>
      </c>
      <c r="P63" s="4">
        <f t="shared" si="5"/>
        <v>82.001775410563695</v>
      </c>
      <c r="Q63" t="s">
        <v>2039</v>
      </c>
      <c r="R63" t="s">
        <v>2040</v>
      </c>
      <c r="S63" s="8">
        <f t="shared" si="1"/>
        <v>40595.25</v>
      </c>
      <c r="T63">
        <f t="shared" si="2"/>
        <v>2011</v>
      </c>
      <c r="U63" t="str">
        <f t="shared" si="3"/>
        <v>Feb</v>
      </c>
      <c r="V63" s="8">
        <f t="shared" si="4"/>
        <v>40635.208333333336</v>
      </c>
    </row>
    <row r="64" spans="1:22" ht="31.2" hidden="1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7.226</v>
      </c>
      <c r="P64" s="4">
        <f t="shared" si="5"/>
        <v>58.040160642570278</v>
      </c>
      <c r="Q64" t="s">
        <v>2037</v>
      </c>
      <c r="R64" t="s">
        <v>2038</v>
      </c>
      <c r="S64" s="8">
        <f t="shared" si="1"/>
        <v>42160.208333333328</v>
      </c>
      <c r="T64">
        <f t="shared" si="2"/>
        <v>2015</v>
      </c>
      <c r="U64" t="str">
        <f t="shared" si="3"/>
        <v>Jun</v>
      </c>
      <c r="V64" s="8">
        <f t="shared" si="4"/>
        <v>42161.208333333328</v>
      </c>
    </row>
    <row r="65" spans="1:22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0.11851063829787234</v>
      </c>
      <c r="P65" s="4">
        <f t="shared" si="5"/>
        <v>111.4</v>
      </c>
      <c r="Q65" t="s">
        <v>2039</v>
      </c>
      <c r="R65" t="s">
        <v>2040</v>
      </c>
      <c r="S65" s="8">
        <f t="shared" si="1"/>
        <v>42853.208333333328</v>
      </c>
      <c r="T65">
        <f t="shared" si="2"/>
        <v>2017</v>
      </c>
      <c r="U65" t="str">
        <f t="shared" si="3"/>
        <v>Apr</v>
      </c>
      <c r="V65" s="8">
        <f t="shared" si="4"/>
        <v>42859.208333333328</v>
      </c>
    </row>
    <row r="66" spans="1:22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0.97642857142857142</v>
      </c>
      <c r="P66" s="4">
        <f t="shared" si="5"/>
        <v>71.94736842105263</v>
      </c>
      <c r="Q66" t="s">
        <v>2037</v>
      </c>
      <c r="R66" t="s">
        <v>2038</v>
      </c>
      <c r="S66" s="8">
        <f t="shared" si="1"/>
        <v>43283.208333333328</v>
      </c>
      <c r="T66">
        <f t="shared" si="2"/>
        <v>2018</v>
      </c>
      <c r="U66" t="str">
        <f t="shared" si="3"/>
        <v>Jul</v>
      </c>
      <c r="V66" s="8">
        <f t="shared" si="4"/>
        <v>43298.208333333328</v>
      </c>
    </row>
    <row r="67" spans="1:22" hidden="1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6">E67/D67</f>
        <v>2.3614754098360655</v>
      </c>
      <c r="P67" s="4">
        <f t="shared" si="5"/>
        <v>61.038135593220339</v>
      </c>
      <c r="Q67" t="s">
        <v>2039</v>
      </c>
      <c r="R67" t="s">
        <v>2040</v>
      </c>
      <c r="S67" s="8">
        <f t="shared" ref="S67:S130" si="7">(((J67/60)/60)/24)+DATE(1970,1,1)</f>
        <v>40570.25</v>
      </c>
      <c r="T67">
        <f t="shared" ref="T67:T130" si="8">YEAR(S67)</f>
        <v>2011</v>
      </c>
      <c r="U67" t="str">
        <f t="shared" ref="U67:U130" si="9">TEXT(S67,"mmm")</f>
        <v>Jan</v>
      </c>
      <c r="V67" s="8">
        <f t="shared" ref="V67:V130" si="10">(((K67/60)/60)/24)+DATE(1970,1,1)</f>
        <v>40577.25</v>
      </c>
    </row>
    <row r="68" spans="1:22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6"/>
        <v>0.45068965517241377</v>
      </c>
      <c r="P68" s="4">
        <f t="shared" ref="P68:P131" si="11">E68/G68</f>
        <v>108.91666666666667</v>
      </c>
      <c r="Q68" t="s">
        <v>2039</v>
      </c>
      <c r="R68" t="s">
        <v>2040</v>
      </c>
      <c r="S68" s="8">
        <f t="shared" si="7"/>
        <v>42102.208333333328</v>
      </c>
      <c r="T68">
        <f t="shared" si="8"/>
        <v>2015</v>
      </c>
      <c r="U68" t="str">
        <f t="shared" si="9"/>
        <v>Apr</v>
      </c>
      <c r="V68" s="8">
        <f t="shared" si="10"/>
        <v>42107.208333333328</v>
      </c>
    </row>
    <row r="69" spans="1:22" ht="31.2" hidden="1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6"/>
        <v>1.6238567493112948</v>
      </c>
      <c r="P69" s="4">
        <f t="shared" si="11"/>
        <v>29.001722017220171</v>
      </c>
      <c r="Q69" t="s">
        <v>2037</v>
      </c>
      <c r="R69" t="s">
        <v>2046</v>
      </c>
      <c r="S69" s="8">
        <f t="shared" si="7"/>
        <v>40203.25</v>
      </c>
      <c r="T69">
        <f t="shared" si="8"/>
        <v>2010</v>
      </c>
      <c r="U69" t="str">
        <f t="shared" si="9"/>
        <v>Jan</v>
      </c>
      <c r="V69" s="8">
        <f t="shared" si="10"/>
        <v>40208.25</v>
      </c>
    </row>
    <row r="70" spans="1:22" hidden="1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6"/>
        <v>2.5452631578947367</v>
      </c>
      <c r="P70" s="4">
        <f t="shared" si="11"/>
        <v>58.975609756097562</v>
      </c>
      <c r="Q70" t="s">
        <v>2039</v>
      </c>
      <c r="R70" t="s">
        <v>2040</v>
      </c>
      <c r="S70" s="8">
        <f t="shared" si="7"/>
        <v>42943.208333333328</v>
      </c>
      <c r="T70">
        <f t="shared" si="8"/>
        <v>2017</v>
      </c>
      <c r="U70" t="str">
        <f t="shared" si="9"/>
        <v>Jul</v>
      </c>
      <c r="V70" s="8">
        <f t="shared" si="10"/>
        <v>42990.208333333328</v>
      </c>
    </row>
    <row r="71" spans="1:22" ht="31.2" hidden="1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6"/>
        <v>0.24063291139240506</v>
      </c>
      <c r="P71" s="4">
        <f t="shared" si="11"/>
        <v>111.82352941176471</v>
      </c>
      <c r="Q71" t="s">
        <v>2039</v>
      </c>
      <c r="R71" t="s">
        <v>2040</v>
      </c>
      <c r="S71" s="8">
        <f t="shared" si="7"/>
        <v>40531.25</v>
      </c>
      <c r="T71">
        <f t="shared" si="8"/>
        <v>2010</v>
      </c>
      <c r="U71" t="str">
        <f t="shared" si="9"/>
        <v>Dec</v>
      </c>
      <c r="V71" s="8">
        <f t="shared" si="10"/>
        <v>40565.25</v>
      </c>
    </row>
    <row r="72" spans="1:22" hidden="1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6"/>
        <v>1.2374140625000001</v>
      </c>
      <c r="P72" s="4">
        <f t="shared" si="11"/>
        <v>63.995555555555555</v>
      </c>
      <c r="Q72" t="s">
        <v>2039</v>
      </c>
      <c r="R72" t="s">
        <v>2040</v>
      </c>
      <c r="S72" s="8">
        <f t="shared" si="7"/>
        <v>40484.208333333336</v>
      </c>
      <c r="T72">
        <f t="shared" si="8"/>
        <v>2010</v>
      </c>
      <c r="U72" t="str">
        <f t="shared" si="9"/>
        <v>Nov</v>
      </c>
      <c r="V72" s="8">
        <f t="shared" si="10"/>
        <v>40533.25</v>
      </c>
    </row>
    <row r="73" spans="1:22" ht="31.2" hidden="1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6"/>
        <v>1.0806666666666667</v>
      </c>
      <c r="P73" s="4">
        <f t="shared" si="11"/>
        <v>85.315789473684205</v>
      </c>
      <c r="Q73" t="s">
        <v>2039</v>
      </c>
      <c r="R73" t="s">
        <v>2040</v>
      </c>
      <c r="S73" s="8">
        <f t="shared" si="7"/>
        <v>43799.25</v>
      </c>
      <c r="T73">
        <f t="shared" si="8"/>
        <v>2019</v>
      </c>
      <c r="U73" t="str">
        <f t="shared" si="9"/>
        <v>Nov</v>
      </c>
      <c r="V73" s="8">
        <f t="shared" si="10"/>
        <v>43803.25</v>
      </c>
    </row>
    <row r="74" spans="1:22" hidden="1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6"/>
        <v>6.7033333333333331</v>
      </c>
      <c r="P74" s="4">
        <f t="shared" si="11"/>
        <v>74.481481481481481</v>
      </c>
      <c r="Q74" t="s">
        <v>2041</v>
      </c>
      <c r="R74" t="s">
        <v>2049</v>
      </c>
      <c r="S74" s="8">
        <f t="shared" si="7"/>
        <v>42186.208333333328</v>
      </c>
      <c r="T74">
        <f t="shared" si="8"/>
        <v>2015</v>
      </c>
      <c r="U74" t="str">
        <f t="shared" si="9"/>
        <v>Jul</v>
      </c>
      <c r="V74" s="8">
        <f t="shared" si="10"/>
        <v>42222.208333333328</v>
      </c>
    </row>
    <row r="75" spans="1:22" hidden="1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6"/>
        <v>6.609285714285714</v>
      </c>
      <c r="P75" s="4">
        <f t="shared" si="11"/>
        <v>105.14772727272727</v>
      </c>
      <c r="Q75" t="s">
        <v>2035</v>
      </c>
      <c r="R75" t="s">
        <v>2058</v>
      </c>
      <c r="S75" s="8">
        <f t="shared" si="7"/>
        <v>42701.25</v>
      </c>
      <c r="T75">
        <f t="shared" si="8"/>
        <v>2016</v>
      </c>
      <c r="U75" t="str">
        <f t="shared" si="9"/>
        <v>Nov</v>
      </c>
      <c r="V75" s="8">
        <f t="shared" si="10"/>
        <v>42704.25</v>
      </c>
    </row>
    <row r="76" spans="1:22" hidden="1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6"/>
        <v>1.2246153846153847</v>
      </c>
      <c r="P76" s="4">
        <f t="shared" si="11"/>
        <v>56.188235294117646</v>
      </c>
      <c r="Q76" t="s">
        <v>2035</v>
      </c>
      <c r="R76" t="s">
        <v>2057</v>
      </c>
      <c r="S76" s="8">
        <f t="shared" si="7"/>
        <v>42456.208333333328</v>
      </c>
      <c r="T76">
        <f t="shared" si="8"/>
        <v>2016</v>
      </c>
      <c r="U76" t="str">
        <f t="shared" si="9"/>
        <v>Mar</v>
      </c>
      <c r="V76" s="8">
        <f t="shared" si="10"/>
        <v>42457.208333333328</v>
      </c>
    </row>
    <row r="77" spans="1:22" hidden="1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6"/>
        <v>1.5057731958762886</v>
      </c>
      <c r="P77" s="4">
        <f t="shared" si="11"/>
        <v>85.917647058823533</v>
      </c>
      <c r="Q77" t="s">
        <v>2054</v>
      </c>
      <c r="R77" t="s">
        <v>2055</v>
      </c>
      <c r="S77" s="8">
        <f t="shared" si="7"/>
        <v>43296.208333333328</v>
      </c>
      <c r="T77">
        <f t="shared" si="8"/>
        <v>2018</v>
      </c>
      <c r="U77" t="str">
        <f t="shared" si="9"/>
        <v>Jul</v>
      </c>
      <c r="V77" s="8">
        <f t="shared" si="10"/>
        <v>43304.208333333328</v>
      </c>
    </row>
    <row r="78" spans="1:22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6"/>
        <v>0.78106590724165992</v>
      </c>
      <c r="P78" s="4">
        <f t="shared" si="11"/>
        <v>57.00296912114014</v>
      </c>
      <c r="Q78" t="s">
        <v>2039</v>
      </c>
      <c r="R78" t="s">
        <v>2040</v>
      </c>
      <c r="S78" s="8">
        <f t="shared" si="7"/>
        <v>42027.25</v>
      </c>
      <c r="T78">
        <f t="shared" si="8"/>
        <v>2015</v>
      </c>
      <c r="U78" t="str">
        <f t="shared" si="9"/>
        <v>Jan</v>
      </c>
      <c r="V78" s="8">
        <f t="shared" si="10"/>
        <v>42076.208333333328</v>
      </c>
    </row>
    <row r="79" spans="1:22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6"/>
        <v>0.46947368421052632</v>
      </c>
      <c r="P79" s="4">
        <f t="shared" si="11"/>
        <v>79.642857142857139</v>
      </c>
      <c r="Q79" t="s">
        <v>2041</v>
      </c>
      <c r="R79" t="s">
        <v>2049</v>
      </c>
      <c r="S79" s="8">
        <f t="shared" si="7"/>
        <v>40448.208333333336</v>
      </c>
      <c r="T79">
        <f t="shared" si="8"/>
        <v>2010</v>
      </c>
      <c r="U79" t="str">
        <f t="shared" si="9"/>
        <v>Sep</v>
      </c>
      <c r="V79" s="8">
        <f t="shared" si="10"/>
        <v>40462.208333333336</v>
      </c>
    </row>
    <row r="80" spans="1:22" ht="31.2" hidden="1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6"/>
        <v>3.008</v>
      </c>
      <c r="P80" s="4">
        <f t="shared" si="11"/>
        <v>41.018181818181816</v>
      </c>
      <c r="Q80" t="s">
        <v>2047</v>
      </c>
      <c r="R80" t="s">
        <v>2059</v>
      </c>
      <c r="S80" s="8">
        <f t="shared" si="7"/>
        <v>43206.208333333328</v>
      </c>
      <c r="T80">
        <f t="shared" si="8"/>
        <v>2018</v>
      </c>
      <c r="U80" t="str">
        <f t="shared" si="9"/>
        <v>Apr</v>
      </c>
      <c r="V80" s="8">
        <f t="shared" si="10"/>
        <v>43207.208333333328</v>
      </c>
    </row>
    <row r="81" spans="1:22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6"/>
        <v>0.6959861591695502</v>
      </c>
      <c r="P81" s="4">
        <f t="shared" si="11"/>
        <v>48.004773269689736</v>
      </c>
      <c r="Q81" t="s">
        <v>2039</v>
      </c>
      <c r="R81" t="s">
        <v>2040</v>
      </c>
      <c r="S81" s="8">
        <f t="shared" si="7"/>
        <v>43267.208333333328</v>
      </c>
      <c r="T81">
        <f t="shared" si="8"/>
        <v>2018</v>
      </c>
      <c r="U81" t="str">
        <f t="shared" si="9"/>
        <v>Jun</v>
      </c>
      <c r="V81" s="8">
        <f t="shared" si="10"/>
        <v>43272.208333333328</v>
      </c>
    </row>
    <row r="82" spans="1:22" hidden="1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6"/>
        <v>6.374545454545455</v>
      </c>
      <c r="P82" s="4">
        <f t="shared" si="11"/>
        <v>55.212598425196852</v>
      </c>
      <c r="Q82" t="s">
        <v>2050</v>
      </c>
      <c r="R82" t="s">
        <v>2051</v>
      </c>
      <c r="S82" s="8">
        <f t="shared" si="7"/>
        <v>42976.208333333328</v>
      </c>
      <c r="T82">
        <f t="shared" si="8"/>
        <v>2017</v>
      </c>
      <c r="U82" t="str">
        <f t="shared" si="9"/>
        <v>Aug</v>
      </c>
      <c r="V82" s="8">
        <f t="shared" si="10"/>
        <v>43006.208333333328</v>
      </c>
    </row>
    <row r="83" spans="1:22" hidden="1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6"/>
        <v>2.253392857142857</v>
      </c>
      <c r="P83" s="4">
        <f t="shared" si="11"/>
        <v>92.109489051094897</v>
      </c>
      <c r="Q83" t="s">
        <v>2035</v>
      </c>
      <c r="R83" t="s">
        <v>2036</v>
      </c>
      <c r="S83" s="8">
        <f t="shared" si="7"/>
        <v>43062.25</v>
      </c>
      <c r="T83">
        <f t="shared" si="8"/>
        <v>2017</v>
      </c>
      <c r="U83" t="str">
        <f t="shared" si="9"/>
        <v>Nov</v>
      </c>
      <c r="V83" s="8">
        <f t="shared" si="10"/>
        <v>43087.25</v>
      </c>
    </row>
    <row r="84" spans="1:22" hidden="1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6"/>
        <v>14.973000000000001</v>
      </c>
      <c r="P84" s="4">
        <f t="shared" si="11"/>
        <v>83.183333333333337</v>
      </c>
      <c r="Q84" t="s">
        <v>2050</v>
      </c>
      <c r="R84" t="s">
        <v>2051</v>
      </c>
      <c r="S84" s="8">
        <f t="shared" si="7"/>
        <v>43482.25</v>
      </c>
      <c r="T84">
        <f t="shared" si="8"/>
        <v>2019</v>
      </c>
      <c r="U84" t="str">
        <f t="shared" si="9"/>
        <v>Jan</v>
      </c>
      <c r="V84" s="8">
        <f t="shared" si="10"/>
        <v>43489.25</v>
      </c>
    </row>
    <row r="85" spans="1:22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6"/>
        <v>0.37590225563909774</v>
      </c>
      <c r="P85" s="4">
        <f t="shared" si="11"/>
        <v>39.996000000000002</v>
      </c>
      <c r="Q85" t="s">
        <v>2035</v>
      </c>
      <c r="R85" t="s">
        <v>2043</v>
      </c>
      <c r="S85" s="8">
        <f t="shared" si="7"/>
        <v>42579.208333333328</v>
      </c>
      <c r="T85">
        <f t="shared" si="8"/>
        <v>2016</v>
      </c>
      <c r="U85" t="str">
        <f t="shared" si="9"/>
        <v>Jul</v>
      </c>
      <c r="V85" s="8">
        <f t="shared" si="10"/>
        <v>42601.208333333328</v>
      </c>
    </row>
    <row r="86" spans="1:22" ht="31.2" hidden="1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6"/>
        <v>1.3236942675159236</v>
      </c>
      <c r="P86" s="4">
        <f t="shared" si="11"/>
        <v>111.1336898395722</v>
      </c>
      <c r="Q86" t="s">
        <v>2037</v>
      </c>
      <c r="R86" t="s">
        <v>2046</v>
      </c>
      <c r="S86" s="8">
        <f t="shared" si="7"/>
        <v>41118.208333333336</v>
      </c>
      <c r="T86">
        <f t="shared" si="8"/>
        <v>2012</v>
      </c>
      <c r="U86" t="str">
        <f t="shared" si="9"/>
        <v>Jul</v>
      </c>
      <c r="V86" s="8">
        <f t="shared" si="10"/>
        <v>41128.208333333336</v>
      </c>
    </row>
    <row r="87" spans="1:22" hidden="1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6"/>
        <v>1.3122448979591836</v>
      </c>
      <c r="P87" s="4">
        <f t="shared" si="11"/>
        <v>90.563380281690144</v>
      </c>
      <c r="Q87" t="s">
        <v>2035</v>
      </c>
      <c r="R87" t="s">
        <v>2045</v>
      </c>
      <c r="S87" s="8">
        <f t="shared" si="7"/>
        <v>40797.208333333336</v>
      </c>
      <c r="T87">
        <f t="shared" si="8"/>
        <v>2011</v>
      </c>
      <c r="U87" t="str">
        <f t="shared" si="9"/>
        <v>Sep</v>
      </c>
      <c r="V87" s="8">
        <f t="shared" si="10"/>
        <v>40805.208333333336</v>
      </c>
    </row>
    <row r="88" spans="1:22" hidden="1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6"/>
        <v>1.6763513513513513</v>
      </c>
      <c r="P88" s="4">
        <f t="shared" si="11"/>
        <v>61.108374384236456</v>
      </c>
      <c r="Q88" t="s">
        <v>2039</v>
      </c>
      <c r="R88" t="s">
        <v>2040</v>
      </c>
      <c r="S88" s="8">
        <f t="shared" si="7"/>
        <v>42128.208333333328</v>
      </c>
      <c r="T88">
        <f t="shared" si="8"/>
        <v>2015</v>
      </c>
      <c r="U88" t="str">
        <f t="shared" si="9"/>
        <v>May</v>
      </c>
      <c r="V88" s="8">
        <f t="shared" si="10"/>
        <v>42141.208333333328</v>
      </c>
    </row>
    <row r="89" spans="1:22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6"/>
        <v>0.6198488664987406</v>
      </c>
      <c r="P89" s="4">
        <f t="shared" si="11"/>
        <v>83.022941970310384</v>
      </c>
      <c r="Q89" t="s">
        <v>2035</v>
      </c>
      <c r="R89" t="s">
        <v>2036</v>
      </c>
      <c r="S89" s="8">
        <f t="shared" si="7"/>
        <v>40610.25</v>
      </c>
      <c r="T89">
        <f t="shared" si="8"/>
        <v>2011</v>
      </c>
      <c r="U89" t="str">
        <f t="shared" si="9"/>
        <v>Mar</v>
      </c>
      <c r="V89" s="8">
        <f t="shared" si="10"/>
        <v>40621.208333333336</v>
      </c>
    </row>
    <row r="90" spans="1:22" hidden="1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6"/>
        <v>2.6074999999999999</v>
      </c>
      <c r="P90" s="4">
        <f t="shared" si="11"/>
        <v>110.76106194690266</v>
      </c>
      <c r="Q90" t="s">
        <v>2047</v>
      </c>
      <c r="R90" t="s">
        <v>2059</v>
      </c>
      <c r="S90" s="8">
        <f t="shared" si="7"/>
        <v>42110.208333333328</v>
      </c>
      <c r="T90">
        <f t="shared" si="8"/>
        <v>2015</v>
      </c>
      <c r="U90" t="str">
        <f t="shared" si="9"/>
        <v>Apr</v>
      </c>
      <c r="V90" s="8">
        <f t="shared" si="10"/>
        <v>42132.208333333328</v>
      </c>
    </row>
    <row r="91" spans="1:22" hidden="1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6"/>
        <v>2.5258823529411765</v>
      </c>
      <c r="P91" s="4">
        <f t="shared" si="11"/>
        <v>89.458333333333329</v>
      </c>
      <c r="Q91" t="s">
        <v>2039</v>
      </c>
      <c r="R91" t="s">
        <v>2040</v>
      </c>
      <c r="S91" s="8">
        <f t="shared" si="7"/>
        <v>40283.208333333336</v>
      </c>
      <c r="T91">
        <f t="shared" si="8"/>
        <v>2010</v>
      </c>
      <c r="U91" t="str">
        <f t="shared" si="9"/>
        <v>Apr</v>
      </c>
      <c r="V91" s="8">
        <f t="shared" si="10"/>
        <v>40285.208333333336</v>
      </c>
    </row>
    <row r="92" spans="1:22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6"/>
        <v>0.7861538461538462</v>
      </c>
      <c r="P92" s="4">
        <f t="shared" si="11"/>
        <v>57.849056603773583</v>
      </c>
      <c r="Q92" t="s">
        <v>2039</v>
      </c>
      <c r="R92" t="s">
        <v>2040</v>
      </c>
      <c r="S92" s="8">
        <f t="shared" si="7"/>
        <v>42425.25</v>
      </c>
      <c r="T92">
        <f t="shared" si="8"/>
        <v>2016</v>
      </c>
      <c r="U92" t="str">
        <f t="shared" si="9"/>
        <v>Feb</v>
      </c>
      <c r="V92" s="8">
        <f t="shared" si="10"/>
        <v>42425.25</v>
      </c>
    </row>
    <row r="93" spans="1:22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6"/>
        <v>0.48404406999351912</v>
      </c>
      <c r="P93" s="4">
        <f t="shared" si="11"/>
        <v>109.99705449189985</v>
      </c>
      <c r="Q93" t="s">
        <v>2047</v>
      </c>
      <c r="R93" t="s">
        <v>2059</v>
      </c>
      <c r="S93" s="8">
        <f t="shared" si="7"/>
        <v>42588.208333333328</v>
      </c>
      <c r="T93">
        <f t="shared" si="8"/>
        <v>2016</v>
      </c>
      <c r="U93" t="str">
        <f t="shared" si="9"/>
        <v>Aug</v>
      </c>
      <c r="V93" s="8">
        <f t="shared" si="10"/>
        <v>42616.208333333328</v>
      </c>
    </row>
    <row r="94" spans="1:22" ht="31.2" hidden="1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6"/>
        <v>2.5887500000000001</v>
      </c>
      <c r="P94" s="4">
        <f t="shared" si="11"/>
        <v>103.96586345381526</v>
      </c>
      <c r="Q94" t="s">
        <v>2050</v>
      </c>
      <c r="R94" t="s">
        <v>2051</v>
      </c>
      <c r="S94" s="8">
        <f t="shared" si="7"/>
        <v>40352.208333333336</v>
      </c>
      <c r="T94">
        <f t="shared" si="8"/>
        <v>2010</v>
      </c>
      <c r="U94" t="str">
        <f t="shared" si="9"/>
        <v>Jun</v>
      </c>
      <c r="V94" s="8">
        <f t="shared" si="10"/>
        <v>40353.208333333336</v>
      </c>
    </row>
    <row r="95" spans="1:22" hidden="1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6"/>
        <v>0.60548713235294116</v>
      </c>
      <c r="P95" s="4">
        <f t="shared" si="11"/>
        <v>107.99508196721311</v>
      </c>
      <c r="Q95" t="s">
        <v>2039</v>
      </c>
      <c r="R95" t="s">
        <v>2040</v>
      </c>
      <c r="S95" s="8">
        <f t="shared" si="7"/>
        <v>41202.208333333336</v>
      </c>
      <c r="T95">
        <f t="shared" si="8"/>
        <v>2012</v>
      </c>
      <c r="U95" t="str">
        <f t="shared" si="9"/>
        <v>Oct</v>
      </c>
      <c r="V95" s="8">
        <f t="shared" si="10"/>
        <v>41206.208333333336</v>
      </c>
    </row>
    <row r="96" spans="1:22" hidden="1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6"/>
        <v>3.036896551724138</v>
      </c>
      <c r="P96" s="4">
        <f t="shared" si="11"/>
        <v>48.927777777777777</v>
      </c>
      <c r="Q96" t="s">
        <v>2037</v>
      </c>
      <c r="R96" t="s">
        <v>2038</v>
      </c>
      <c r="S96" s="8">
        <f t="shared" si="7"/>
        <v>43562.208333333328</v>
      </c>
      <c r="T96">
        <f t="shared" si="8"/>
        <v>2019</v>
      </c>
      <c r="U96" t="str">
        <f t="shared" si="9"/>
        <v>Apr</v>
      </c>
      <c r="V96" s="8">
        <f t="shared" si="10"/>
        <v>43573.208333333328</v>
      </c>
    </row>
    <row r="97" spans="1:22" ht="31.2" hidden="1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6"/>
        <v>1.1299999999999999</v>
      </c>
      <c r="P97" s="4">
        <f t="shared" si="11"/>
        <v>37.666666666666664</v>
      </c>
      <c r="Q97" t="s">
        <v>2041</v>
      </c>
      <c r="R97" t="s">
        <v>2042</v>
      </c>
      <c r="S97" s="8">
        <f t="shared" si="7"/>
        <v>43752.208333333328</v>
      </c>
      <c r="T97">
        <f t="shared" si="8"/>
        <v>2019</v>
      </c>
      <c r="U97" t="str">
        <f t="shared" si="9"/>
        <v>Oct</v>
      </c>
      <c r="V97" s="8">
        <f t="shared" si="10"/>
        <v>43759.208333333328</v>
      </c>
    </row>
    <row r="98" spans="1:22" hidden="1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6"/>
        <v>2.1737876614060259</v>
      </c>
      <c r="P98" s="4">
        <f t="shared" si="11"/>
        <v>64.999141999141997</v>
      </c>
      <c r="Q98" t="s">
        <v>2039</v>
      </c>
      <c r="R98" t="s">
        <v>2040</v>
      </c>
      <c r="S98" s="8">
        <f t="shared" si="7"/>
        <v>40612.25</v>
      </c>
      <c r="T98">
        <f t="shared" si="8"/>
        <v>2011</v>
      </c>
      <c r="U98" t="str">
        <f t="shared" si="9"/>
        <v>Mar</v>
      </c>
      <c r="V98" s="8">
        <f t="shared" si="10"/>
        <v>40625.208333333336</v>
      </c>
    </row>
    <row r="99" spans="1:22" hidden="1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6"/>
        <v>9.2669230769230762</v>
      </c>
      <c r="P99" s="4">
        <f t="shared" si="11"/>
        <v>106.61061946902655</v>
      </c>
      <c r="Q99" t="s">
        <v>2033</v>
      </c>
      <c r="R99" t="s">
        <v>2034</v>
      </c>
      <c r="S99" s="8">
        <f t="shared" si="7"/>
        <v>42180.208333333328</v>
      </c>
      <c r="T99">
        <f t="shared" si="8"/>
        <v>2015</v>
      </c>
      <c r="U99" t="str">
        <f t="shared" si="9"/>
        <v>Jun</v>
      </c>
      <c r="V99" s="8">
        <f t="shared" si="10"/>
        <v>42234.208333333328</v>
      </c>
    </row>
    <row r="100" spans="1:22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6"/>
        <v>0.33692229038854804</v>
      </c>
      <c r="P100" s="4">
        <f t="shared" si="11"/>
        <v>27.009016393442622</v>
      </c>
      <c r="Q100" t="s">
        <v>2050</v>
      </c>
      <c r="R100" t="s">
        <v>2051</v>
      </c>
      <c r="S100" s="8">
        <f t="shared" si="7"/>
        <v>42212.208333333328</v>
      </c>
      <c r="T100">
        <f t="shared" si="8"/>
        <v>2015</v>
      </c>
      <c r="U100" t="str">
        <f t="shared" si="9"/>
        <v>Jul</v>
      </c>
      <c r="V100" s="8">
        <f t="shared" si="10"/>
        <v>42216.208333333328</v>
      </c>
    </row>
    <row r="101" spans="1:22" ht="31.2" hidden="1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6"/>
        <v>1.9672368421052631</v>
      </c>
      <c r="P101" s="4">
        <f t="shared" si="11"/>
        <v>91.16463414634147</v>
      </c>
      <c r="Q101" t="s">
        <v>2039</v>
      </c>
      <c r="R101" t="s">
        <v>2040</v>
      </c>
      <c r="S101" s="8">
        <f t="shared" si="7"/>
        <v>41968.25</v>
      </c>
      <c r="T101">
        <f t="shared" si="8"/>
        <v>2014</v>
      </c>
      <c r="U101" t="str">
        <f t="shared" si="9"/>
        <v>Nov</v>
      </c>
      <c r="V101" s="8">
        <f t="shared" si="10"/>
        <v>41997.25</v>
      </c>
    </row>
    <row r="102" spans="1:22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6"/>
        <v>0.01</v>
      </c>
      <c r="P102" s="4">
        <f t="shared" si="11"/>
        <v>1</v>
      </c>
      <c r="Q102" t="s">
        <v>2039</v>
      </c>
      <c r="R102" t="s">
        <v>2040</v>
      </c>
      <c r="S102" s="8">
        <f t="shared" si="7"/>
        <v>40835.208333333336</v>
      </c>
      <c r="T102">
        <f t="shared" si="8"/>
        <v>2011</v>
      </c>
      <c r="U102" t="str">
        <f t="shared" si="9"/>
        <v>Oct</v>
      </c>
      <c r="V102" s="8">
        <f t="shared" si="10"/>
        <v>40853.208333333336</v>
      </c>
    </row>
    <row r="103" spans="1:22" hidden="1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6"/>
        <v>10.214444444444444</v>
      </c>
      <c r="P103" s="4">
        <f t="shared" si="11"/>
        <v>56.054878048780488</v>
      </c>
      <c r="Q103" t="s">
        <v>2035</v>
      </c>
      <c r="R103" t="s">
        <v>2043</v>
      </c>
      <c r="S103" s="8">
        <f t="shared" si="7"/>
        <v>42056.25</v>
      </c>
      <c r="T103">
        <f t="shared" si="8"/>
        <v>2015</v>
      </c>
      <c r="U103" t="str">
        <f t="shared" si="9"/>
        <v>Feb</v>
      </c>
      <c r="V103" s="8">
        <f t="shared" si="10"/>
        <v>42063.25</v>
      </c>
    </row>
    <row r="104" spans="1:22" hidden="1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6"/>
        <v>2.8167567567567566</v>
      </c>
      <c r="P104" s="4">
        <f t="shared" si="11"/>
        <v>31.017857142857142</v>
      </c>
      <c r="Q104" t="s">
        <v>2037</v>
      </c>
      <c r="R104" t="s">
        <v>2046</v>
      </c>
      <c r="S104" s="8">
        <f t="shared" si="7"/>
        <v>43234.208333333328</v>
      </c>
      <c r="T104">
        <f t="shared" si="8"/>
        <v>2018</v>
      </c>
      <c r="U104" t="str">
        <f t="shared" si="9"/>
        <v>May</v>
      </c>
      <c r="V104" s="8">
        <f t="shared" si="10"/>
        <v>43241.208333333328</v>
      </c>
    </row>
    <row r="105" spans="1:22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6"/>
        <v>0.24610000000000001</v>
      </c>
      <c r="P105" s="4">
        <f t="shared" si="11"/>
        <v>66.513513513513516</v>
      </c>
      <c r="Q105" t="s">
        <v>2035</v>
      </c>
      <c r="R105" t="s">
        <v>2043</v>
      </c>
      <c r="S105" s="8">
        <f t="shared" si="7"/>
        <v>40475.208333333336</v>
      </c>
      <c r="T105">
        <f t="shared" si="8"/>
        <v>2010</v>
      </c>
      <c r="U105" t="str">
        <f t="shared" si="9"/>
        <v>Oct</v>
      </c>
      <c r="V105" s="8">
        <f t="shared" si="10"/>
        <v>40484.208333333336</v>
      </c>
    </row>
    <row r="106" spans="1:22" hidden="1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6"/>
        <v>1.4314010067114094</v>
      </c>
      <c r="P106" s="4">
        <f t="shared" si="11"/>
        <v>89.005216484089729</v>
      </c>
      <c r="Q106" t="s">
        <v>2035</v>
      </c>
      <c r="R106" t="s">
        <v>2045</v>
      </c>
      <c r="S106" s="8">
        <f t="shared" si="7"/>
        <v>42878.208333333328</v>
      </c>
      <c r="T106">
        <f t="shared" si="8"/>
        <v>2017</v>
      </c>
      <c r="U106" t="str">
        <f t="shared" si="9"/>
        <v>May</v>
      </c>
      <c r="V106" s="8">
        <f t="shared" si="10"/>
        <v>42879.208333333328</v>
      </c>
    </row>
    <row r="107" spans="1:22" hidden="1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6"/>
        <v>1.4454411764705883</v>
      </c>
      <c r="P107" s="4">
        <f t="shared" si="11"/>
        <v>103.46315789473684</v>
      </c>
      <c r="Q107" t="s">
        <v>2037</v>
      </c>
      <c r="R107" t="s">
        <v>2038</v>
      </c>
      <c r="S107" s="8">
        <f t="shared" si="7"/>
        <v>41366.208333333336</v>
      </c>
      <c r="T107">
        <f t="shared" si="8"/>
        <v>2013</v>
      </c>
      <c r="U107" t="str">
        <f t="shared" si="9"/>
        <v>Apr</v>
      </c>
      <c r="V107" s="8">
        <f t="shared" si="10"/>
        <v>41384.208333333336</v>
      </c>
    </row>
    <row r="108" spans="1:22" hidden="1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6"/>
        <v>3.5912820512820511</v>
      </c>
      <c r="P108" s="4">
        <f t="shared" si="11"/>
        <v>95.278911564625844</v>
      </c>
      <c r="Q108" t="s">
        <v>2039</v>
      </c>
      <c r="R108" t="s">
        <v>2040</v>
      </c>
      <c r="S108" s="8">
        <f t="shared" si="7"/>
        <v>43716.208333333328</v>
      </c>
      <c r="T108">
        <f t="shared" si="8"/>
        <v>2019</v>
      </c>
      <c r="U108" t="str">
        <f t="shared" si="9"/>
        <v>Sep</v>
      </c>
      <c r="V108" s="8">
        <f t="shared" si="10"/>
        <v>43721.208333333328</v>
      </c>
    </row>
    <row r="109" spans="1:22" ht="31.2" hidden="1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6"/>
        <v>1.8648571428571428</v>
      </c>
      <c r="P109" s="4">
        <f t="shared" si="11"/>
        <v>75.895348837209298</v>
      </c>
      <c r="Q109" t="s">
        <v>2039</v>
      </c>
      <c r="R109" t="s">
        <v>2040</v>
      </c>
      <c r="S109" s="8">
        <f t="shared" si="7"/>
        <v>43213.208333333328</v>
      </c>
      <c r="T109">
        <f t="shared" si="8"/>
        <v>2018</v>
      </c>
      <c r="U109" t="str">
        <f t="shared" si="9"/>
        <v>Apr</v>
      </c>
      <c r="V109" s="8">
        <f t="shared" si="10"/>
        <v>43230.208333333328</v>
      </c>
    </row>
    <row r="110" spans="1:22" ht="31.2" hidden="1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6"/>
        <v>5.9526666666666666</v>
      </c>
      <c r="P110" s="4">
        <f t="shared" si="11"/>
        <v>107.57831325301204</v>
      </c>
      <c r="Q110" t="s">
        <v>2041</v>
      </c>
      <c r="R110" t="s">
        <v>2042</v>
      </c>
      <c r="S110" s="8">
        <f t="shared" si="7"/>
        <v>41005.208333333336</v>
      </c>
      <c r="T110">
        <f t="shared" si="8"/>
        <v>2012</v>
      </c>
      <c r="U110" t="str">
        <f t="shared" si="9"/>
        <v>Apr</v>
      </c>
      <c r="V110" s="8">
        <f t="shared" si="10"/>
        <v>41042.208333333336</v>
      </c>
    </row>
    <row r="111" spans="1:22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6"/>
        <v>0.5921153846153846</v>
      </c>
      <c r="P111" s="4">
        <f t="shared" si="11"/>
        <v>51.31666666666667</v>
      </c>
      <c r="Q111" t="s">
        <v>2041</v>
      </c>
      <c r="R111" t="s">
        <v>2060</v>
      </c>
      <c r="S111" s="8">
        <f t="shared" si="7"/>
        <v>41651.25</v>
      </c>
      <c r="T111">
        <f t="shared" si="8"/>
        <v>2014</v>
      </c>
      <c r="U111" t="str">
        <f t="shared" si="9"/>
        <v>Jan</v>
      </c>
      <c r="V111" s="8">
        <f t="shared" si="10"/>
        <v>41653.25</v>
      </c>
    </row>
    <row r="112" spans="1:22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6"/>
        <v>0.14962780898876404</v>
      </c>
      <c r="P112" s="4">
        <f t="shared" si="11"/>
        <v>71.983108108108112</v>
      </c>
      <c r="Q112" t="s">
        <v>2033</v>
      </c>
      <c r="R112" t="s">
        <v>2034</v>
      </c>
      <c r="S112" s="8">
        <f t="shared" si="7"/>
        <v>43354.208333333328</v>
      </c>
      <c r="T112">
        <f t="shared" si="8"/>
        <v>2018</v>
      </c>
      <c r="U112" t="str">
        <f t="shared" si="9"/>
        <v>Sep</v>
      </c>
      <c r="V112" s="8">
        <f t="shared" si="10"/>
        <v>43373.208333333328</v>
      </c>
    </row>
    <row r="113" spans="1:22" hidden="1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6"/>
        <v>1.1995602605863191</v>
      </c>
      <c r="P113" s="4">
        <f t="shared" si="11"/>
        <v>108.95414201183432</v>
      </c>
      <c r="Q113" t="s">
        <v>2047</v>
      </c>
      <c r="R113" t="s">
        <v>2056</v>
      </c>
      <c r="S113" s="8">
        <f t="shared" si="7"/>
        <v>41174.208333333336</v>
      </c>
      <c r="T113">
        <f t="shared" si="8"/>
        <v>2012</v>
      </c>
      <c r="U113" t="str">
        <f t="shared" si="9"/>
        <v>Sep</v>
      </c>
      <c r="V113" s="8">
        <f t="shared" si="10"/>
        <v>41180.208333333336</v>
      </c>
    </row>
    <row r="114" spans="1:22" hidden="1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6"/>
        <v>2.6882978723404256</v>
      </c>
      <c r="P114" s="4">
        <f t="shared" si="11"/>
        <v>35</v>
      </c>
      <c r="Q114" t="s">
        <v>2037</v>
      </c>
      <c r="R114" t="s">
        <v>2038</v>
      </c>
      <c r="S114" s="8">
        <f t="shared" si="7"/>
        <v>41875.208333333336</v>
      </c>
      <c r="T114">
        <f t="shared" si="8"/>
        <v>2014</v>
      </c>
      <c r="U114" t="str">
        <f t="shared" si="9"/>
        <v>Aug</v>
      </c>
      <c r="V114" s="8">
        <f t="shared" si="10"/>
        <v>41890.208333333336</v>
      </c>
    </row>
    <row r="115" spans="1:22" hidden="1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6"/>
        <v>3.7687878787878786</v>
      </c>
      <c r="P115" s="4">
        <f t="shared" si="11"/>
        <v>94.938931297709928</v>
      </c>
      <c r="Q115" t="s">
        <v>2033</v>
      </c>
      <c r="R115" t="s">
        <v>2034</v>
      </c>
      <c r="S115" s="8">
        <f t="shared" si="7"/>
        <v>42990.208333333328</v>
      </c>
      <c r="T115">
        <f t="shared" si="8"/>
        <v>2017</v>
      </c>
      <c r="U115" t="str">
        <f t="shared" si="9"/>
        <v>Sep</v>
      </c>
      <c r="V115" s="8">
        <f t="shared" si="10"/>
        <v>42997.208333333328</v>
      </c>
    </row>
    <row r="116" spans="1:22" hidden="1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6"/>
        <v>7.2715789473684209</v>
      </c>
      <c r="P116" s="4">
        <f t="shared" si="11"/>
        <v>109.65079365079364</v>
      </c>
      <c r="Q116" t="s">
        <v>2037</v>
      </c>
      <c r="R116" t="s">
        <v>2046</v>
      </c>
      <c r="S116" s="8">
        <f t="shared" si="7"/>
        <v>43564.208333333328</v>
      </c>
      <c r="T116">
        <f t="shared" si="8"/>
        <v>2019</v>
      </c>
      <c r="U116" t="str">
        <f t="shared" si="9"/>
        <v>Apr</v>
      </c>
      <c r="V116" s="8">
        <f t="shared" si="10"/>
        <v>43565.208333333328</v>
      </c>
    </row>
    <row r="117" spans="1:22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6"/>
        <v>0.87211757648470301</v>
      </c>
      <c r="P117" s="4">
        <f t="shared" si="11"/>
        <v>44.001815980629537</v>
      </c>
      <c r="Q117" t="s">
        <v>2047</v>
      </c>
      <c r="R117" t="s">
        <v>2053</v>
      </c>
      <c r="S117" s="8">
        <f t="shared" si="7"/>
        <v>43056.25</v>
      </c>
      <c r="T117">
        <f t="shared" si="8"/>
        <v>2017</v>
      </c>
      <c r="U117" t="str">
        <f t="shared" si="9"/>
        <v>Nov</v>
      </c>
      <c r="V117" s="8">
        <f t="shared" si="10"/>
        <v>43091.25</v>
      </c>
    </row>
    <row r="118" spans="1:22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6"/>
        <v>0.88</v>
      </c>
      <c r="P118" s="4">
        <f t="shared" si="11"/>
        <v>86.794520547945211</v>
      </c>
      <c r="Q118" t="s">
        <v>2039</v>
      </c>
      <c r="R118" t="s">
        <v>2040</v>
      </c>
      <c r="S118" s="8">
        <f t="shared" si="7"/>
        <v>42265.208333333328</v>
      </c>
      <c r="T118">
        <f t="shared" si="8"/>
        <v>2015</v>
      </c>
      <c r="U118" t="str">
        <f t="shared" si="9"/>
        <v>Sep</v>
      </c>
      <c r="V118" s="8">
        <f t="shared" si="10"/>
        <v>42266.208333333328</v>
      </c>
    </row>
    <row r="119" spans="1:22" hidden="1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6"/>
        <v>1.7393877551020409</v>
      </c>
      <c r="P119" s="4">
        <f t="shared" si="11"/>
        <v>30.992727272727272</v>
      </c>
      <c r="Q119" t="s">
        <v>2041</v>
      </c>
      <c r="R119" t="s">
        <v>2060</v>
      </c>
      <c r="S119" s="8">
        <f t="shared" si="7"/>
        <v>40808.208333333336</v>
      </c>
      <c r="T119">
        <f t="shared" si="8"/>
        <v>2011</v>
      </c>
      <c r="U119" t="str">
        <f t="shared" si="9"/>
        <v>Sep</v>
      </c>
      <c r="V119" s="8">
        <f t="shared" si="10"/>
        <v>40814.208333333336</v>
      </c>
    </row>
    <row r="120" spans="1:22" hidden="1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6"/>
        <v>1.1761111111111111</v>
      </c>
      <c r="P120" s="4">
        <f t="shared" si="11"/>
        <v>94.791044776119406</v>
      </c>
      <c r="Q120" t="s">
        <v>2054</v>
      </c>
      <c r="R120" t="s">
        <v>2055</v>
      </c>
      <c r="S120" s="8">
        <f t="shared" si="7"/>
        <v>41665.25</v>
      </c>
      <c r="T120">
        <f t="shared" si="8"/>
        <v>2014</v>
      </c>
      <c r="U120" t="str">
        <f t="shared" si="9"/>
        <v>Jan</v>
      </c>
      <c r="V120" s="8">
        <f t="shared" si="10"/>
        <v>41671.25</v>
      </c>
    </row>
    <row r="121" spans="1:22" ht="31.2" hidden="1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6"/>
        <v>2.1496</v>
      </c>
      <c r="P121" s="4">
        <f t="shared" si="11"/>
        <v>69.79220779220779</v>
      </c>
      <c r="Q121" t="s">
        <v>2041</v>
      </c>
      <c r="R121" t="s">
        <v>2042</v>
      </c>
      <c r="S121" s="8">
        <f t="shared" si="7"/>
        <v>41806.208333333336</v>
      </c>
      <c r="T121">
        <f t="shared" si="8"/>
        <v>2014</v>
      </c>
      <c r="U121" t="str">
        <f t="shared" si="9"/>
        <v>Jun</v>
      </c>
      <c r="V121" s="8">
        <f t="shared" si="10"/>
        <v>41823.208333333336</v>
      </c>
    </row>
    <row r="122" spans="1:22" hidden="1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6"/>
        <v>1.4949667110519307</v>
      </c>
      <c r="P122" s="4">
        <f t="shared" si="11"/>
        <v>63.003367003367003</v>
      </c>
      <c r="Q122" t="s">
        <v>2050</v>
      </c>
      <c r="R122" t="s">
        <v>2061</v>
      </c>
      <c r="S122" s="8">
        <f t="shared" si="7"/>
        <v>42111.208333333328</v>
      </c>
      <c r="T122">
        <f t="shared" si="8"/>
        <v>2015</v>
      </c>
      <c r="U122" t="str">
        <f t="shared" si="9"/>
        <v>Apr</v>
      </c>
      <c r="V122" s="8">
        <f t="shared" si="10"/>
        <v>42115.208333333328</v>
      </c>
    </row>
    <row r="123" spans="1:22" hidden="1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6"/>
        <v>2.1933995584988963</v>
      </c>
      <c r="P123" s="4">
        <f t="shared" si="11"/>
        <v>110.0343300110742</v>
      </c>
      <c r="Q123" t="s">
        <v>2050</v>
      </c>
      <c r="R123" t="s">
        <v>2051</v>
      </c>
      <c r="S123" s="8">
        <f t="shared" si="7"/>
        <v>41917.208333333336</v>
      </c>
      <c r="T123">
        <f t="shared" si="8"/>
        <v>2014</v>
      </c>
      <c r="U123" t="str">
        <f t="shared" si="9"/>
        <v>Oct</v>
      </c>
      <c r="V123" s="8">
        <f t="shared" si="10"/>
        <v>41930.208333333336</v>
      </c>
    </row>
    <row r="124" spans="1:22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6"/>
        <v>0.64367690058479532</v>
      </c>
      <c r="P124" s="4">
        <f t="shared" si="11"/>
        <v>25.997933274284026</v>
      </c>
      <c r="Q124" t="s">
        <v>2047</v>
      </c>
      <c r="R124" t="s">
        <v>2053</v>
      </c>
      <c r="S124" s="8">
        <f t="shared" si="7"/>
        <v>41970.25</v>
      </c>
      <c r="T124">
        <f t="shared" si="8"/>
        <v>2014</v>
      </c>
      <c r="U124" t="str">
        <f t="shared" si="9"/>
        <v>Nov</v>
      </c>
      <c r="V124" s="8">
        <f t="shared" si="10"/>
        <v>41997.25</v>
      </c>
    </row>
    <row r="125" spans="1:22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6"/>
        <v>0.18622397298818233</v>
      </c>
      <c r="P125" s="4">
        <f t="shared" si="11"/>
        <v>49.987915407854985</v>
      </c>
      <c r="Q125" t="s">
        <v>2039</v>
      </c>
      <c r="R125" t="s">
        <v>2040</v>
      </c>
      <c r="S125" s="8">
        <f t="shared" si="7"/>
        <v>42332.25</v>
      </c>
      <c r="T125">
        <f t="shared" si="8"/>
        <v>2015</v>
      </c>
      <c r="U125" t="str">
        <f t="shared" si="9"/>
        <v>Nov</v>
      </c>
      <c r="V125" s="8">
        <f t="shared" si="10"/>
        <v>42335.25</v>
      </c>
    </row>
    <row r="126" spans="1:22" hidden="1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6"/>
        <v>3.6776923076923076</v>
      </c>
      <c r="P126" s="4">
        <f t="shared" si="11"/>
        <v>101.72340425531915</v>
      </c>
      <c r="Q126" t="s">
        <v>2054</v>
      </c>
      <c r="R126" t="s">
        <v>2055</v>
      </c>
      <c r="S126" s="8">
        <f t="shared" si="7"/>
        <v>43598.208333333328</v>
      </c>
      <c r="T126">
        <f t="shared" si="8"/>
        <v>2019</v>
      </c>
      <c r="U126" t="str">
        <f t="shared" si="9"/>
        <v>May</v>
      </c>
      <c r="V126" s="8">
        <f t="shared" si="10"/>
        <v>43651.208333333328</v>
      </c>
    </row>
    <row r="127" spans="1:22" hidden="1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6"/>
        <v>1.5990566037735849</v>
      </c>
      <c r="P127" s="4">
        <f t="shared" si="11"/>
        <v>47.083333333333336</v>
      </c>
      <c r="Q127" t="s">
        <v>2039</v>
      </c>
      <c r="R127" t="s">
        <v>2040</v>
      </c>
      <c r="S127" s="8">
        <f t="shared" si="7"/>
        <v>43362.208333333328</v>
      </c>
      <c r="T127">
        <f t="shared" si="8"/>
        <v>2018</v>
      </c>
      <c r="U127" t="str">
        <f t="shared" si="9"/>
        <v>Sep</v>
      </c>
      <c r="V127" s="8">
        <f t="shared" si="10"/>
        <v>43366.208333333328</v>
      </c>
    </row>
    <row r="128" spans="1:22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6"/>
        <v>0.38633185349611543</v>
      </c>
      <c r="P128" s="4">
        <f t="shared" si="11"/>
        <v>89.944444444444443</v>
      </c>
      <c r="Q128" t="s">
        <v>2039</v>
      </c>
      <c r="R128" t="s">
        <v>2040</v>
      </c>
      <c r="S128" s="8">
        <f t="shared" si="7"/>
        <v>42596.208333333328</v>
      </c>
      <c r="T128">
        <f t="shared" si="8"/>
        <v>2016</v>
      </c>
      <c r="U128" t="str">
        <f t="shared" si="9"/>
        <v>Aug</v>
      </c>
      <c r="V128" s="8">
        <f t="shared" si="10"/>
        <v>42624.208333333328</v>
      </c>
    </row>
    <row r="129" spans="1:22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6"/>
        <v>0.51421511627906979</v>
      </c>
      <c r="P129" s="4">
        <f t="shared" si="11"/>
        <v>78.96875</v>
      </c>
      <c r="Q129" t="s">
        <v>2039</v>
      </c>
      <c r="R129" t="s">
        <v>2040</v>
      </c>
      <c r="S129" s="8">
        <f t="shared" si="7"/>
        <v>40310.208333333336</v>
      </c>
      <c r="T129">
        <f t="shared" si="8"/>
        <v>2010</v>
      </c>
      <c r="U129" t="str">
        <f t="shared" si="9"/>
        <v>May</v>
      </c>
      <c r="V129" s="8">
        <f t="shared" si="10"/>
        <v>40313.208333333336</v>
      </c>
    </row>
    <row r="130" spans="1:22" hidden="1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6"/>
        <v>0.60334277620396604</v>
      </c>
      <c r="P130" s="4">
        <f t="shared" si="11"/>
        <v>80.067669172932327</v>
      </c>
      <c r="Q130" t="s">
        <v>2035</v>
      </c>
      <c r="R130" t="s">
        <v>2036</v>
      </c>
      <c r="S130" s="8">
        <f t="shared" si="7"/>
        <v>40417.208333333336</v>
      </c>
      <c r="T130">
        <f t="shared" si="8"/>
        <v>2010</v>
      </c>
      <c r="U130" t="str">
        <f t="shared" si="9"/>
        <v>Aug</v>
      </c>
      <c r="V130" s="8">
        <f t="shared" si="10"/>
        <v>40430.208333333336</v>
      </c>
    </row>
    <row r="131" spans="1:22" hidden="1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12">E131/D131</f>
        <v>3.2026936026936029E-2</v>
      </c>
      <c r="P131" s="4">
        <f t="shared" si="11"/>
        <v>86.472727272727269</v>
      </c>
      <c r="Q131" t="s">
        <v>2033</v>
      </c>
      <c r="R131" t="s">
        <v>2034</v>
      </c>
      <c r="S131" s="8">
        <f t="shared" ref="S131:S194" si="13">(((J131/60)/60)/24)+DATE(1970,1,1)</f>
        <v>42038.25</v>
      </c>
      <c r="T131">
        <f t="shared" ref="T131:T194" si="14">YEAR(S131)</f>
        <v>2015</v>
      </c>
      <c r="U131" t="str">
        <f t="shared" ref="U131:U194" si="15">TEXT(S131,"mmm")</f>
        <v>Feb</v>
      </c>
      <c r="V131" s="8">
        <f t="shared" ref="V131:V194" si="16">(((K131/60)/60)/24)+DATE(1970,1,1)</f>
        <v>42063.25</v>
      </c>
    </row>
    <row r="132" spans="1:22" hidden="1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12"/>
        <v>1.5546875</v>
      </c>
      <c r="P132" s="4">
        <f t="shared" ref="P132:P195" si="17">E132/G132</f>
        <v>28.001876172607879</v>
      </c>
      <c r="Q132" t="s">
        <v>2041</v>
      </c>
      <c r="R132" t="s">
        <v>2044</v>
      </c>
      <c r="S132" s="8">
        <f t="shared" si="13"/>
        <v>40842.208333333336</v>
      </c>
      <c r="T132">
        <f t="shared" si="14"/>
        <v>2011</v>
      </c>
      <c r="U132" t="str">
        <f t="shared" si="15"/>
        <v>Oct</v>
      </c>
      <c r="V132" s="8">
        <f t="shared" si="16"/>
        <v>40858.25</v>
      </c>
    </row>
    <row r="133" spans="1:22" ht="31.2" hidden="1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12"/>
        <v>1.0085974499089254</v>
      </c>
      <c r="P133" s="4">
        <f t="shared" si="17"/>
        <v>67.996725337699544</v>
      </c>
      <c r="Q133" t="s">
        <v>2037</v>
      </c>
      <c r="R133" t="s">
        <v>2038</v>
      </c>
      <c r="S133" s="8">
        <f t="shared" si="13"/>
        <v>41607.25</v>
      </c>
      <c r="T133">
        <f t="shared" si="14"/>
        <v>2013</v>
      </c>
      <c r="U133" t="str">
        <f t="shared" si="15"/>
        <v>Nov</v>
      </c>
      <c r="V133" s="8">
        <f t="shared" si="16"/>
        <v>41620.25</v>
      </c>
    </row>
    <row r="134" spans="1:22" hidden="1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12"/>
        <v>1.1618181818181819</v>
      </c>
      <c r="P134" s="4">
        <f t="shared" si="17"/>
        <v>43.078651685393261</v>
      </c>
      <c r="Q134" t="s">
        <v>2039</v>
      </c>
      <c r="R134" t="s">
        <v>2040</v>
      </c>
      <c r="S134" s="8">
        <f t="shared" si="13"/>
        <v>43112.25</v>
      </c>
      <c r="T134">
        <f t="shared" si="14"/>
        <v>2018</v>
      </c>
      <c r="U134" t="str">
        <f t="shared" si="15"/>
        <v>Jan</v>
      </c>
      <c r="V134" s="8">
        <f t="shared" si="16"/>
        <v>43128.25</v>
      </c>
    </row>
    <row r="135" spans="1:22" hidden="1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12"/>
        <v>3.1077777777777778</v>
      </c>
      <c r="P135" s="4">
        <f t="shared" si="17"/>
        <v>87.95597484276729</v>
      </c>
      <c r="Q135" t="s">
        <v>2035</v>
      </c>
      <c r="R135" t="s">
        <v>2062</v>
      </c>
      <c r="S135" s="8">
        <f t="shared" si="13"/>
        <v>40767.208333333336</v>
      </c>
      <c r="T135">
        <f t="shared" si="14"/>
        <v>2011</v>
      </c>
      <c r="U135" t="str">
        <f t="shared" si="15"/>
        <v>Aug</v>
      </c>
      <c r="V135" s="8">
        <f t="shared" si="16"/>
        <v>40789.208333333336</v>
      </c>
    </row>
    <row r="136" spans="1:22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12"/>
        <v>0.89736683417085428</v>
      </c>
      <c r="P136" s="4">
        <f t="shared" si="17"/>
        <v>94.987234042553197</v>
      </c>
      <c r="Q136" t="s">
        <v>2041</v>
      </c>
      <c r="R136" t="s">
        <v>2042</v>
      </c>
      <c r="S136" s="8">
        <f t="shared" si="13"/>
        <v>40713.208333333336</v>
      </c>
      <c r="T136">
        <f t="shared" si="14"/>
        <v>2011</v>
      </c>
      <c r="U136" t="str">
        <f t="shared" si="15"/>
        <v>Jun</v>
      </c>
      <c r="V136" s="8">
        <f t="shared" si="16"/>
        <v>40762.208333333336</v>
      </c>
    </row>
    <row r="137" spans="1:22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12"/>
        <v>0.71272727272727276</v>
      </c>
      <c r="P137" s="4">
        <f t="shared" si="17"/>
        <v>46.905982905982903</v>
      </c>
      <c r="Q137" t="s">
        <v>2039</v>
      </c>
      <c r="R137" t="s">
        <v>2040</v>
      </c>
      <c r="S137" s="8">
        <f t="shared" si="13"/>
        <v>41340.25</v>
      </c>
      <c r="T137">
        <f t="shared" si="14"/>
        <v>2013</v>
      </c>
      <c r="U137" t="str">
        <f t="shared" si="15"/>
        <v>Mar</v>
      </c>
      <c r="V137" s="8">
        <f t="shared" si="16"/>
        <v>41345.208333333336</v>
      </c>
    </row>
    <row r="138" spans="1:22" ht="31.2" hidden="1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12"/>
        <v>3.2862318840579711E-2</v>
      </c>
      <c r="P138" s="4">
        <f t="shared" si="17"/>
        <v>46.913793103448278</v>
      </c>
      <c r="Q138" t="s">
        <v>2041</v>
      </c>
      <c r="R138" t="s">
        <v>2044</v>
      </c>
      <c r="S138" s="8">
        <f t="shared" si="13"/>
        <v>41797.208333333336</v>
      </c>
      <c r="T138">
        <f t="shared" si="14"/>
        <v>2014</v>
      </c>
      <c r="U138" t="str">
        <f t="shared" si="15"/>
        <v>Jun</v>
      </c>
      <c r="V138" s="8">
        <f t="shared" si="16"/>
        <v>41809.208333333336</v>
      </c>
    </row>
    <row r="139" spans="1:22" hidden="1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12"/>
        <v>2.617777777777778</v>
      </c>
      <c r="P139" s="4">
        <f t="shared" si="17"/>
        <v>94.24</v>
      </c>
      <c r="Q139" t="s">
        <v>2047</v>
      </c>
      <c r="R139" t="s">
        <v>2048</v>
      </c>
      <c r="S139" s="8">
        <f t="shared" si="13"/>
        <v>40457.208333333336</v>
      </c>
      <c r="T139">
        <f t="shared" si="14"/>
        <v>2010</v>
      </c>
      <c r="U139" t="str">
        <f t="shared" si="15"/>
        <v>Oct</v>
      </c>
      <c r="V139" s="8">
        <f t="shared" si="16"/>
        <v>40463.208333333336</v>
      </c>
    </row>
    <row r="140" spans="1:22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12"/>
        <v>0.96</v>
      </c>
      <c r="P140" s="4">
        <f t="shared" si="17"/>
        <v>80.139130434782615</v>
      </c>
      <c r="Q140" t="s">
        <v>2050</v>
      </c>
      <c r="R140" t="s">
        <v>2061</v>
      </c>
      <c r="S140" s="8">
        <f t="shared" si="13"/>
        <v>41180.208333333336</v>
      </c>
      <c r="T140">
        <f t="shared" si="14"/>
        <v>2012</v>
      </c>
      <c r="U140" t="str">
        <f t="shared" si="15"/>
        <v>Sep</v>
      </c>
      <c r="V140" s="8">
        <f t="shared" si="16"/>
        <v>41186.208333333336</v>
      </c>
    </row>
    <row r="141" spans="1:22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12"/>
        <v>0.20896851248642778</v>
      </c>
      <c r="P141" s="4">
        <f t="shared" si="17"/>
        <v>59.036809815950917</v>
      </c>
      <c r="Q141" t="s">
        <v>2037</v>
      </c>
      <c r="R141" t="s">
        <v>2046</v>
      </c>
      <c r="S141" s="8">
        <f t="shared" si="13"/>
        <v>42115.208333333328</v>
      </c>
      <c r="T141">
        <f t="shared" si="14"/>
        <v>2015</v>
      </c>
      <c r="U141" t="str">
        <f t="shared" si="15"/>
        <v>Apr</v>
      </c>
      <c r="V141" s="8">
        <f t="shared" si="16"/>
        <v>42131.208333333328</v>
      </c>
    </row>
    <row r="142" spans="1:22" ht="31.2" hidden="1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12"/>
        <v>2.2316363636363636</v>
      </c>
      <c r="P142" s="4">
        <f t="shared" si="17"/>
        <v>65.989247311827953</v>
      </c>
      <c r="Q142" t="s">
        <v>2041</v>
      </c>
      <c r="R142" t="s">
        <v>2042</v>
      </c>
      <c r="S142" s="8">
        <f t="shared" si="13"/>
        <v>43156.25</v>
      </c>
      <c r="T142">
        <f t="shared" si="14"/>
        <v>2018</v>
      </c>
      <c r="U142" t="str">
        <f t="shared" si="15"/>
        <v>Feb</v>
      </c>
      <c r="V142" s="8">
        <f t="shared" si="16"/>
        <v>43161.25</v>
      </c>
    </row>
    <row r="143" spans="1:22" hidden="1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12"/>
        <v>1.0159097978227061</v>
      </c>
      <c r="P143" s="4">
        <f t="shared" si="17"/>
        <v>60.992530345471522</v>
      </c>
      <c r="Q143" t="s">
        <v>2037</v>
      </c>
      <c r="R143" t="s">
        <v>2038</v>
      </c>
      <c r="S143" s="8">
        <f t="shared" si="13"/>
        <v>42167.208333333328</v>
      </c>
      <c r="T143">
        <f t="shared" si="14"/>
        <v>2015</v>
      </c>
      <c r="U143" t="str">
        <f t="shared" si="15"/>
        <v>Jun</v>
      </c>
      <c r="V143" s="8">
        <f t="shared" si="16"/>
        <v>42173.208333333328</v>
      </c>
    </row>
    <row r="144" spans="1:22" ht="31.2" hidden="1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12"/>
        <v>2.3003999999999998</v>
      </c>
      <c r="P144" s="4">
        <f t="shared" si="17"/>
        <v>98.307692307692307</v>
      </c>
      <c r="Q144" t="s">
        <v>2037</v>
      </c>
      <c r="R144" t="s">
        <v>2038</v>
      </c>
      <c r="S144" s="8">
        <f t="shared" si="13"/>
        <v>41005.208333333336</v>
      </c>
      <c r="T144">
        <f t="shared" si="14"/>
        <v>2012</v>
      </c>
      <c r="U144" t="str">
        <f t="shared" si="15"/>
        <v>Apr</v>
      </c>
      <c r="V144" s="8">
        <f t="shared" si="16"/>
        <v>41046.208333333336</v>
      </c>
    </row>
    <row r="145" spans="1:22" hidden="1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12"/>
        <v>1.355925925925926</v>
      </c>
      <c r="P145" s="4">
        <f t="shared" si="17"/>
        <v>104.6</v>
      </c>
      <c r="Q145" t="s">
        <v>2035</v>
      </c>
      <c r="R145" t="s">
        <v>2045</v>
      </c>
      <c r="S145" s="8">
        <f t="shared" si="13"/>
        <v>40357.208333333336</v>
      </c>
      <c r="T145">
        <f t="shared" si="14"/>
        <v>2010</v>
      </c>
      <c r="U145" t="str">
        <f t="shared" si="15"/>
        <v>Jun</v>
      </c>
      <c r="V145" s="8">
        <f t="shared" si="16"/>
        <v>40377.208333333336</v>
      </c>
    </row>
    <row r="146" spans="1:22" hidden="1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12"/>
        <v>1.2909999999999999</v>
      </c>
      <c r="P146" s="4">
        <f t="shared" si="17"/>
        <v>86.066666666666663</v>
      </c>
      <c r="Q146" t="s">
        <v>2039</v>
      </c>
      <c r="R146" t="s">
        <v>2040</v>
      </c>
      <c r="S146" s="8">
        <f t="shared" si="13"/>
        <v>43633.208333333328</v>
      </c>
      <c r="T146">
        <f t="shared" si="14"/>
        <v>2019</v>
      </c>
      <c r="U146" t="str">
        <f t="shared" si="15"/>
        <v>Jun</v>
      </c>
      <c r="V146" s="8">
        <f t="shared" si="16"/>
        <v>43641.208333333328</v>
      </c>
    </row>
    <row r="147" spans="1:22" hidden="1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12"/>
        <v>2.3651200000000001</v>
      </c>
      <c r="P147" s="4">
        <f t="shared" si="17"/>
        <v>76.989583333333329</v>
      </c>
      <c r="Q147" t="s">
        <v>2037</v>
      </c>
      <c r="R147" t="s">
        <v>2046</v>
      </c>
      <c r="S147" s="8">
        <f t="shared" si="13"/>
        <v>41889.208333333336</v>
      </c>
      <c r="T147">
        <f t="shared" si="14"/>
        <v>2014</v>
      </c>
      <c r="U147" t="str">
        <f t="shared" si="15"/>
        <v>Sep</v>
      </c>
      <c r="V147" s="8">
        <f t="shared" si="16"/>
        <v>41894.208333333336</v>
      </c>
    </row>
    <row r="148" spans="1:22" ht="31.2" hidden="1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12"/>
        <v>0.17249999999999999</v>
      </c>
      <c r="P148" s="4">
        <f t="shared" si="17"/>
        <v>29.764705882352942</v>
      </c>
      <c r="Q148" t="s">
        <v>2039</v>
      </c>
      <c r="R148" t="s">
        <v>2040</v>
      </c>
      <c r="S148" s="8">
        <f t="shared" si="13"/>
        <v>40855.25</v>
      </c>
      <c r="T148">
        <f t="shared" si="14"/>
        <v>2011</v>
      </c>
      <c r="U148" t="str">
        <f t="shared" si="15"/>
        <v>Nov</v>
      </c>
      <c r="V148" s="8">
        <f t="shared" si="16"/>
        <v>40875.25</v>
      </c>
    </row>
    <row r="149" spans="1:22" ht="31.2" hidden="1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12"/>
        <v>1.1249397590361445</v>
      </c>
      <c r="P149" s="4">
        <f t="shared" si="17"/>
        <v>46.91959798994975</v>
      </c>
      <c r="Q149" t="s">
        <v>2039</v>
      </c>
      <c r="R149" t="s">
        <v>2040</v>
      </c>
      <c r="S149" s="8">
        <f t="shared" si="13"/>
        <v>42534.208333333328</v>
      </c>
      <c r="T149">
        <f t="shared" si="14"/>
        <v>2016</v>
      </c>
      <c r="U149" t="str">
        <f t="shared" si="15"/>
        <v>Jun</v>
      </c>
      <c r="V149" s="8">
        <f t="shared" si="16"/>
        <v>42540.208333333328</v>
      </c>
    </row>
    <row r="150" spans="1:22" hidden="1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12"/>
        <v>1.2102150537634409</v>
      </c>
      <c r="P150" s="4">
        <f t="shared" si="17"/>
        <v>105.18691588785046</v>
      </c>
      <c r="Q150" t="s">
        <v>2037</v>
      </c>
      <c r="R150" t="s">
        <v>2046</v>
      </c>
      <c r="S150" s="8">
        <f t="shared" si="13"/>
        <v>42941.208333333328</v>
      </c>
      <c r="T150">
        <f t="shared" si="14"/>
        <v>2017</v>
      </c>
      <c r="U150" t="str">
        <f t="shared" si="15"/>
        <v>Jul</v>
      </c>
      <c r="V150" s="8">
        <f t="shared" si="16"/>
        <v>42950.208333333328</v>
      </c>
    </row>
    <row r="151" spans="1:22" hidden="1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12"/>
        <v>2.1987096774193549</v>
      </c>
      <c r="P151" s="4">
        <f t="shared" si="17"/>
        <v>69.907692307692301</v>
      </c>
      <c r="Q151" t="s">
        <v>2035</v>
      </c>
      <c r="R151" t="s">
        <v>2045</v>
      </c>
      <c r="S151" s="8">
        <f t="shared" si="13"/>
        <v>41275.25</v>
      </c>
      <c r="T151">
        <f t="shared" si="14"/>
        <v>2013</v>
      </c>
      <c r="U151" t="str">
        <f t="shared" si="15"/>
        <v>Jan</v>
      </c>
      <c r="V151" s="8">
        <f t="shared" si="16"/>
        <v>41327.25</v>
      </c>
    </row>
    <row r="152" spans="1:22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12"/>
        <v>0.01</v>
      </c>
      <c r="P152" s="4">
        <f t="shared" si="17"/>
        <v>1</v>
      </c>
      <c r="Q152" t="s">
        <v>2035</v>
      </c>
      <c r="R152" t="s">
        <v>2036</v>
      </c>
      <c r="S152" s="8">
        <f t="shared" si="13"/>
        <v>43450.25</v>
      </c>
      <c r="T152">
        <f t="shared" si="14"/>
        <v>2018</v>
      </c>
      <c r="U152" t="str">
        <f t="shared" si="15"/>
        <v>Dec</v>
      </c>
      <c r="V152" s="8">
        <f t="shared" si="16"/>
        <v>43451.25</v>
      </c>
    </row>
    <row r="153" spans="1:22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12"/>
        <v>0.64166909620991253</v>
      </c>
      <c r="P153" s="4">
        <f t="shared" si="17"/>
        <v>60.011588275391958</v>
      </c>
      <c r="Q153" t="s">
        <v>2035</v>
      </c>
      <c r="R153" t="s">
        <v>2043</v>
      </c>
      <c r="S153" s="8">
        <f t="shared" si="13"/>
        <v>41799.208333333336</v>
      </c>
      <c r="T153">
        <f t="shared" si="14"/>
        <v>2014</v>
      </c>
      <c r="U153" t="str">
        <f t="shared" si="15"/>
        <v>Jun</v>
      </c>
      <c r="V153" s="8">
        <f t="shared" si="16"/>
        <v>41850.208333333336</v>
      </c>
    </row>
    <row r="154" spans="1:22" hidden="1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12"/>
        <v>4.2306746987951804</v>
      </c>
      <c r="P154" s="4">
        <f t="shared" si="17"/>
        <v>52.006220379146917</v>
      </c>
      <c r="Q154" t="s">
        <v>2035</v>
      </c>
      <c r="R154" t="s">
        <v>2045</v>
      </c>
      <c r="S154" s="8">
        <f t="shared" si="13"/>
        <v>42783.25</v>
      </c>
      <c r="T154">
        <f t="shared" si="14"/>
        <v>2017</v>
      </c>
      <c r="U154" t="str">
        <f t="shared" si="15"/>
        <v>Feb</v>
      </c>
      <c r="V154" s="8">
        <f t="shared" si="16"/>
        <v>42790.25</v>
      </c>
    </row>
    <row r="155" spans="1:22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12"/>
        <v>0.92984160506863778</v>
      </c>
      <c r="P155" s="4">
        <f t="shared" si="17"/>
        <v>31.000176025347649</v>
      </c>
      <c r="Q155" t="s">
        <v>2039</v>
      </c>
      <c r="R155" t="s">
        <v>2040</v>
      </c>
      <c r="S155" s="8">
        <f t="shared" si="13"/>
        <v>41201.208333333336</v>
      </c>
      <c r="T155">
        <f t="shared" si="14"/>
        <v>2012</v>
      </c>
      <c r="U155" t="str">
        <f t="shared" si="15"/>
        <v>Oct</v>
      </c>
      <c r="V155" s="8">
        <f t="shared" si="16"/>
        <v>41207.208333333336</v>
      </c>
    </row>
    <row r="156" spans="1:22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12"/>
        <v>0.58756567425569173</v>
      </c>
      <c r="P156" s="4">
        <f t="shared" si="17"/>
        <v>95.042492917847028</v>
      </c>
      <c r="Q156" t="s">
        <v>2035</v>
      </c>
      <c r="R156" t="s">
        <v>2045</v>
      </c>
      <c r="S156" s="8">
        <f t="shared" si="13"/>
        <v>42502.208333333328</v>
      </c>
      <c r="T156">
        <f t="shared" si="14"/>
        <v>2016</v>
      </c>
      <c r="U156" t="str">
        <f t="shared" si="15"/>
        <v>May</v>
      </c>
      <c r="V156" s="8">
        <f t="shared" si="16"/>
        <v>42525.208333333328</v>
      </c>
    </row>
    <row r="157" spans="1:22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12"/>
        <v>0.65022222222222226</v>
      </c>
      <c r="P157" s="4">
        <f t="shared" si="17"/>
        <v>75.968174204355108</v>
      </c>
      <c r="Q157" t="s">
        <v>2039</v>
      </c>
      <c r="R157" t="s">
        <v>2040</v>
      </c>
      <c r="S157" s="8">
        <f t="shared" si="13"/>
        <v>40262.208333333336</v>
      </c>
      <c r="T157">
        <f t="shared" si="14"/>
        <v>2010</v>
      </c>
      <c r="U157" t="str">
        <f t="shared" si="15"/>
        <v>Mar</v>
      </c>
      <c r="V157" s="8">
        <f t="shared" si="16"/>
        <v>40277.208333333336</v>
      </c>
    </row>
    <row r="158" spans="1:22" hidden="1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12"/>
        <v>0.73939560439560437</v>
      </c>
      <c r="P158" s="4">
        <f t="shared" si="17"/>
        <v>71.013192612137203</v>
      </c>
      <c r="Q158" t="s">
        <v>2035</v>
      </c>
      <c r="R158" t="s">
        <v>2036</v>
      </c>
      <c r="S158" s="8">
        <f t="shared" si="13"/>
        <v>43743.208333333328</v>
      </c>
      <c r="T158">
        <f t="shared" si="14"/>
        <v>2019</v>
      </c>
      <c r="U158" t="str">
        <f t="shared" si="15"/>
        <v>Oct</v>
      </c>
      <c r="V158" s="8">
        <f t="shared" si="16"/>
        <v>43767.208333333328</v>
      </c>
    </row>
    <row r="159" spans="1:22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12"/>
        <v>0.52666666666666662</v>
      </c>
      <c r="P159" s="4">
        <f t="shared" si="17"/>
        <v>73.733333333333334</v>
      </c>
      <c r="Q159" t="s">
        <v>2054</v>
      </c>
      <c r="R159" t="s">
        <v>2055</v>
      </c>
      <c r="S159" s="8">
        <f t="shared" si="13"/>
        <v>41638.25</v>
      </c>
      <c r="T159">
        <f t="shared" si="14"/>
        <v>2013</v>
      </c>
      <c r="U159" t="str">
        <f t="shared" si="15"/>
        <v>Dec</v>
      </c>
      <c r="V159" s="8">
        <f t="shared" si="16"/>
        <v>41650.25</v>
      </c>
    </row>
    <row r="160" spans="1:22" hidden="1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12"/>
        <v>2.2095238095238097</v>
      </c>
      <c r="P160" s="4">
        <f t="shared" si="17"/>
        <v>113.17073170731707</v>
      </c>
      <c r="Q160" t="s">
        <v>2035</v>
      </c>
      <c r="R160" t="s">
        <v>2036</v>
      </c>
      <c r="S160" s="8">
        <f t="shared" si="13"/>
        <v>42346.25</v>
      </c>
      <c r="T160">
        <f t="shared" si="14"/>
        <v>2015</v>
      </c>
      <c r="U160" t="str">
        <f t="shared" si="15"/>
        <v>Dec</v>
      </c>
      <c r="V160" s="8">
        <f t="shared" si="16"/>
        <v>42347.25</v>
      </c>
    </row>
    <row r="161" spans="1:22" hidden="1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12"/>
        <v>1.0001150627615063</v>
      </c>
      <c r="P161" s="4">
        <f t="shared" si="17"/>
        <v>105.00933552992861</v>
      </c>
      <c r="Q161" t="s">
        <v>2039</v>
      </c>
      <c r="R161" t="s">
        <v>2040</v>
      </c>
      <c r="S161" s="8">
        <f t="shared" si="13"/>
        <v>43551.208333333328</v>
      </c>
      <c r="T161">
        <f t="shared" si="14"/>
        <v>2019</v>
      </c>
      <c r="U161" t="str">
        <f t="shared" si="15"/>
        <v>Mar</v>
      </c>
      <c r="V161" s="8">
        <f t="shared" si="16"/>
        <v>43569.208333333328</v>
      </c>
    </row>
    <row r="162" spans="1:22" hidden="1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12"/>
        <v>1.6231249999999999</v>
      </c>
      <c r="P162" s="4">
        <f t="shared" si="17"/>
        <v>79.176829268292678</v>
      </c>
      <c r="Q162" t="s">
        <v>2037</v>
      </c>
      <c r="R162" t="s">
        <v>2046</v>
      </c>
      <c r="S162" s="8">
        <f t="shared" si="13"/>
        <v>43582.208333333328</v>
      </c>
      <c r="T162">
        <f t="shared" si="14"/>
        <v>2019</v>
      </c>
      <c r="U162" t="str">
        <f t="shared" si="15"/>
        <v>Apr</v>
      </c>
      <c r="V162" s="8">
        <f t="shared" si="16"/>
        <v>43598.208333333328</v>
      </c>
    </row>
    <row r="163" spans="1:22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12"/>
        <v>0.78181818181818186</v>
      </c>
      <c r="P163" s="4">
        <f t="shared" si="17"/>
        <v>57.333333333333336</v>
      </c>
      <c r="Q163" t="s">
        <v>2037</v>
      </c>
      <c r="R163" t="s">
        <v>2038</v>
      </c>
      <c r="S163" s="8">
        <f t="shared" si="13"/>
        <v>42270.208333333328</v>
      </c>
      <c r="T163">
        <f t="shared" si="14"/>
        <v>2015</v>
      </c>
      <c r="U163" t="str">
        <f t="shared" si="15"/>
        <v>Sep</v>
      </c>
      <c r="V163" s="8">
        <f t="shared" si="16"/>
        <v>42276.208333333328</v>
      </c>
    </row>
    <row r="164" spans="1:22" ht="31.2" hidden="1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12"/>
        <v>1.4973770491803278</v>
      </c>
      <c r="P164" s="4">
        <f t="shared" si="17"/>
        <v>58.178343949044589</v>
      </c>
      <c r="Q164" t="s">
        <v>2035</v>
      </c>
      <c r="R164" t="s">
        <v>2036</v>
      </c>
      <c r="S164" s="8">
        <f t="shared" si="13"/>
        <v>43442.25</v>
      </c>
      <c r="T164">
        <f t="shared" si="14"/>
        <v>2018</v>
      </c>
      <c r="U164" t="str">
        <f t="shared" si="15"/>
        <v>Dec</v>
      </c>
      <c r="V164" s="8">
        <f t="shared" si="16"/>
        <v>43472.25</v>
      </c>
    </row>
    <row r="165" spans="1:22" hidden="1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12"/>
        <v>2.5325714285714285</v>
      </c>
      <c r="P165" s="4">
        <f t="shared" si="17"/>
        <v>36.032520325203251</v>
      </c>
      <c r="Q165" t="s">
        <v>2054</v>
      </c>
      <c r="R165" t="s">
        <v>2055</v>
      </c>
      <c r="S165" s="8">
        <f t="shared" si="13"/>
        <v>43028.208333333328</v>
      </c>
      <c r="T165">
        <f t="shared" si="14"/>
        <v>2017</v>
      </c>
      <c r="U165" t="str">
        <f t="shared" si="15"/>
        <v>Oct</v>
      </c>
      <c r="V165" s="8">
        <f t="shared" si="16"/>
        <v>43077.25</v>
      </c>
    </row>
    <row r="166" spans="1:22" hidden="1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12"/>
        <v>1.0016943521594683</v>
      </c>
      <c r="P166" s="4">
        <f t="shared" si="17"/>
        <v>107.99068767908309</v>
      </c>
      <c r="Q166" t="s">
        <v>2039</v>
      </c>
      <c r="R166" t="s">
        <v>2040</v>
      </c>
      <c r="S166" s="8">
        <f t="shared" si="13"/>
        <v>43016.208333333328</v>
      </c>
      <c r="T166">
        <f t="shared" si="14"/>
        <v>2017</v>
      </c>
      <c r="U166" t="str">
        <f t="shared" si="15"/>
        <v>Oct</v>
      </c>
      <c r="V166" s="8">
        <f t="shared" si="16"/>
        <v>43017.208333333328</v>
      </c>
    </row>
    <row r="167" spans="1:22" hidden="1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12"/>
        <v>1.2199004424778761</v>
      </c>
      <c r="P167" s="4">
        <f t="shared" si="17"/>
        <v>44.005985634477256</v>
      </c>
      <c r="Q167" t="s">
        <v>2037</v>
      </c>
      <c r="R167" t="s">
        <v>2038</v>
      </c>
      <c r="S167" s="8">
        <f t="shared" si="13"/>
        <v>42948.208333333328</v>
      </c>
      <c r="T167">
        <f t="shared" si="14"/>
        <v>2017</v>
      </c>
      <c r="U167" t="str">
        <f t="shared" si="15"/>
        <v>Aug</v>
      </c>
      <c r="V167" s="8">
        <f t="shared" si="16"/>
        <v>42980.208333333328</v>
      </c>
    </row>
    <row r="168" spans="1:22" hidden="1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12"/>
        <v>1.3713265306122449</v>
      </c>
      <c r="P168" s="4">
        <f t="shared" si="17"/>
        <v>55.077868852459019</v>
      </c>
      <c r="Q168" t="s">
        <v>2054</v>
      </c>
      <c r="R168" t="s">
        <v>2055</v>
      </c>
      <c r="S168" s="8">
        <f t="shared" si="13"/>
        <v>40534.25</v>
      </c>
      <c r="T168">
        <f t="shared" si="14"/>
        <v>2010</v>
      </c>
      <c r="U168" t="str">
        <f t="shared" si="15"/>
        <v>Dec</v>
      </c>
      <c r="V168" s="8">
        <f t="shared" si="16"/>
        <v>40538.25</v>
      </c>
    </row>
    <row r="169" spans="1:22" hidden="1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12"/>
        <v>4.155384615384615</v>
      </c>
      <c r="P169" s="4">
        <f t="shared" si="17"/>
        <v>74</v>
      </c>
      <c r="Q169" t="s">
        <v>2039</v>
      </c>
      <c r="R169" t="s">
        <v>2040</v>
      </c>
      <c r="S169" s="8">
        <f t="shared" si="13"/>
        <v>41435.208333333336</v>
      </c>
      <c r="T169">
        <f t="shared" si="14"/>
        <v>2013</v>
      </c>
      <c r="U169" t="str">
        <f t="shared" si="15"/>
        <v>Jun</v>
      </c>
      <c r="V169" s="8">
        <f t="shared" si="16"/>
        <v>41445.208333333336</v>
      </c>
    </row>
    <row r="170" spans="1:22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12"/>
        <v>0.3130913348946136</v>
      </c>
      <c r="P170" s="4">
        <f t="shared" si="17"/>
        <v>41.996858638743454</v>
      </c>
      <c r="Q170" t="s">
        <v>2035</v>
      </c>
      <c r="R170" t="s">
        <v>2045</v>
      </c>
      <c r="S170" s="8">
        <f t="shared" si="13"/>
        <v>43518.25</v>
      </c>
      <c r="T170">
        <f t="shared" si="14"/>
        <v>2019</v>
      </c>
      <c r="U170" t="str">
        <f t="shared" si="15"/>
        <v>Feb</v>
      </c>
      <c r="V170" s="8">
        <f t="shared" si="16"/>
        <v>43541.208333333328</v>
      </c>
    </row>
    <row r="171" spans="1:22" hidden="1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12"/>
        <v>4.240815450643777</v>
      </c>
      <c r="P171" s="4">
        <f t="shared" si="17"/>
        <v>77.988161010260455</v>
      </c>
      <c r="Q171" t="s">
        <v>2041</v>
      </c>
      <c r="R171" t="s">
        <v>2052</v>
      </c>
      <c r="S171" s="8">
        <f t="shared" si="13"/>
        <v>41077.208333333336</v>
      </c>
      <c r="T171">
        <f t="shared" si="14"/>
        <v>2012</v>
      </c>
      <c r="U171" t="str">
        <f t="shared" si="15"/>
        <v>Jun</v>
      </c>
      <c r="V171" s="8">
        <f t="shared" si="16"/>
        <v>41105.208333333336</v>
      </c>
    </row>
    <row r="172" spans="1:22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12"/>
        <v>2.9388623072833599E-2</v>
      </c>
      <c r="P172" s="4">
        <f t="shared" si="17"/>
        <v>82.507462686567166</v>
      </c>
      <c r="Q172" t="s">
        <v>2035</v>
      </c>
      <c r="R172" t="s">
        <v>2045</v>
      </c>
      <c r="S172" s="8">
        <f t="shared" si="13"/>
        <v>42950.208333333328</v>
      </c>
      <c r="T172">
        <f t="shared" si="14"/>
        <v>2017</v>
      </c>
      <c r="U172" t="str">
        <f t="shared" si="15"/>
        <v>Aug</v>
      </c>
      <c r="V172" s="8">
        <f t="shared" si="16"/>
        <v>42957.208333333328</v>
      </c>
    </row>
    <row r="173" spans="1:22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12"/>
        <v>0.1063265306122449</v>
      </c>
      <c r="P173" s="4">
        <f t="shared" si="17"/>
        <v>104.2</v>
      </c>
      <c r="Q173" t="s">
        <v>2047</v>
      </c>
      <c r="R173" t="s">
        <v>2059</v>
      </c>
      <c r="S173" s="8">
        <f t="shared" si="13"/>
        <v>41718.208333333336</v>
      </c>
      <c r="T173">
        <f t="shared" si="14"/>
        <v>2014</v>
      </c>
      <c r="U173" t="str">
        <f t="shared" si="15"/>
        <v>Mar</v>
      </c>
      <c r="V173" s="8">
        <f t="shared" si="16"/>
        <v>41740.208333333336</v>
      </c>
    </row>
    <row r="174" spans="1:22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12"/>
        <v>0.82874999999999999</v>
      </c>
      <c r="P174" s="4">
        <f t="shared" si="17"/>
        <v>25.5</v>
      </c>
      <c r="Q174" t="s">
        <v>2041</v>
      </c>
      <c r="R174" t="s">
        <v>2042</v>
      </c>
      <c r="S174" s="8">
        <f t="shared" si="13"/>
        <v>41839.208333333336</v>
      </c>
      <c r="T174">
        <f t="shared" si="14"/>
        <v>2014</v>
      </c>
      <c r="U174" t="str">
        <f t="shared" si="15"/>
        <v>Jul</v>
      </c>
      <c r="V174" s="8">
        <f t="shared" si="16"/>
        <v>41854.208333333336</v>
      </c>
    </row>
    <row r="175" spans="1:22" ht="31.2" hidden="1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12"/>
        <v>1.6301447776628748</v>
      </c>
      <c r="P175" s="4">
        <f t="shared" si="17"/>
        <v>100.98334401024984</v>
      </c>
      <c r="Q175" t="s">
        <v>2039</v>
      </c>
      <c r="R175" t="s">
        <v>2040</v>
      </c>
      <c r="S175" s="8">
        <f t="shared" si="13"/>
        <v>41412.208333333336</v>
      </c>
      <c r="T175">
        <f t="shared" si="14"/>
        <v>2013</v>
      </c>
      <c r="U175" t="str">
        <f t="shared" si="15"/>
        <v>May</v>
      </c>
      <c r="V175" s="8">
        <f t="shared" si="16"/>
        <v>41418.208333333336</v>
      </c>
    </row>
    <row r="176" spans="1:22" hidden="1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12"/>
        <v>8.9466666666666672</v>
      </c>
      <c r="P176" s="4">
        <f t="shared" si="17"/>
        <v>111.83333333333333</v>
      </c>
      <c r="Q176" t="s">
        <v>2037</v>
      </c>
      <c r="R176" t="s">
        <v>2046</v>
      </c>
      <c r="S176" s="8">
        <f t="shared" si="13"/>
        <v>42282.208333333328</v>
      </c>
      <c r="T176">
        <f t="shared" si="14"/>
        <v>2015</v>
      </c>
      <c r="U176" t="str">
        <f t="shared" si="15"/>
        <v>Oct</v>
      </c>
      <c r="V176" s="8">
        <f t="shared" si="16"/>
        <v>42283.208333333328</v>
      </c>
    </row>
    <row r="177" spans="1:22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12"/>
        <v>0.26191501103752757</v>
      </c>
      <c r="P177" s="4">
        <f t="shared" si="17"/>
        <v>41.999115044247787</v>
      </c>
      <c r="Q177" t="s">
        <v>2039</v>
      </c>
      <c r="R177" t="s">
        <v>2040</v>
      </c>
      <c r="S177" s="8">
        <f t="shared" si="13"/>
        <v>42613.208333333328</v>
      </c>
      <c r="T177">
        <f t="shared" si="14"/>
        <v>2016</v>
      </c>
      <c r="U177" t="str">
        <f t="shared" si="15"/>
        <v>Aug</v>
      </c>
      <c r="V177" s="8">
        <f t="shared" si="16"/>
        <v>42632.208333333328</v>
      </c>
    </row>
    <row r="178" spans="1:22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12"/>
        <v>0.74834782608695649</v>
      </c>
      <c r="P178" s="4">
        <f t="shared" si="17"/>
        <v>110.05115089514067</v>
      </c>
      <c r="Q178" t="s">
        <v>2039</v>
      </c>
      <c r="R178" t="s">
        <v>2040</v>
      </c>
      <c r="S178" s="8">
        <f t="shared" si="13"/>
        <v>42616.208333333328</v>
      </c>
      <c r="T178">
        <f t="shared" si="14"/>
        <v>2016</v>
      </c>
      <c r="U178" t="str">
        <f t="shared" si="15"/>
        <v>Sep</v>
      </c>
      <c r="V178" s="8">
        <f t="shared" si="16"/>
        <v>42625.208333333328</v>
      </c>
    </row>
    <row r="179" spans="1:22" hidden="1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12"/>
        <v>4.1647680412371137</v>
      </c>
      <c r="P179" s="4">
        <f t="shared" si="17"/>
        <v>58.997079225994888</v>
      </c>
      <c r="Q179" t="s">
        <v>2039</v>
      </c>
      <c r="R179" t="s">
        <v>2040</v>
      </c>
      <c r="S179" s="8">
        <f t="shared" si="13"/>
        <v>40497.25</v>
      </c>
      <c r="T179">
        <f t="shared" si="14"/>
        <v>2010</v>
      </c>
      <c r="U179" t="str">
        <f t="shared" si="15"/>
        <v>Nov</v>
      </c>
      <c r="V179" s="8">
        <f t="shared" si="16"/>
        <v>40522.25</v>
      </c>
    </row>
    <row r="180" spans="1:22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12"/>
        <v>0.96208333333333329</v>
      </c>
      <c r="P180" s="4">
        <f t="shared" si="17"/>
        <v>32.985714285714288</v>
      </c>
      <c r="Q180" t="s">
        <v>2033</v>
      </c>
      <c r="R180" t="s">
        <v>2034</v>
      </c>
      <c r="S180" s="8">
        <f t="shared" si="13"/>
        <v>42999.208333333328</v>
      </c>
      <c r="T180">
        <f t="shared" si="14"/>
        <v>2017</v>
      </c>
      <c r="U180" t="str">
        <f t="shared" si="15"/>
        <v>Sep</v>
      </c>
      <c r="V180" s="8">
        <f t="shared" si="16"/>
        <v>43008.208333333328</v>
      </c>
    </row>
    <row r="181" spans="1:22" ht="31.2" hidden="1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12"/>
        <v>3.5771910112359548</v>
      </c>
      <c r="P181" s="4">
        <f t="shared" si="17"/>
        <v>45.005654509471306</v>
      </c>
      <c r="Q181" t="s">
        <v>2039</v>
      </c>
      <c r="R181" t="s">
        <v>2040</v>
      </c>
      <c r="S181" s="8">
        <f t="shared" si="13"/>
        <v>41350.208333333336</v>
      </c>
      <c r="T181">
        <f t="shared" si="14"/>
        <v>2013</v>
      </c>
      <c r="U181" t="str">
        <f t="shared" si="15"/>
        <v>Mar</v>
      </c>
      <c r="V181" s="8">
        <f t="shared" si="16"/>
        <v>41351.208333333336</v>
      </c>
    </row>
    <row r="182" spans="1:22" hidden="1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12"/>
        <v>3.0845714285714285</v>
      </c>
      <c r="P182" s="4">
        <f t="shared" si="17"/>
        <v>81.98196487897485</v>
      </c>
      <c r="Q182" t="s">
        <v>2037</v>
      </c>
      <c r="R182" t="s">
        <v>2046</v>
      </c>
      <c r="S182" s="8">
        <f t="shared" si="13"/>
        <v>40259.208333333336</v>
      </c>
      <c r="T182">
        <f t="shared" si="14"/>
        <v>2010</v>
      </c>
      <c r="U182" t="str">
        <f t="shared" si="15"/>
        <v>Mar</v>
      </c>
      <c r="V182" s="8">
        <f t="shared" si="16"/>
        <v>40264.208333333336</v>
      </c>
    </row>
    <row r="183" spans="1:22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12"/>
        <v>0.61802325581395345</v>
      </c>
      <c r="P183" s="4">
        <f t="shared" si="17"/>
        <v>39.080882352941174</v>
      </c>
      <c r="Q183" t="s">
        <v>2037</v>
      </c>
      <c r="R183" t="s">
        <v>2038</v>
      </c>
      <c r="S183" s="8">
        <f t="shared" si="13"/>
        <v>43012.208333333328</v>
      </c>
      <c r="T183">
        <f t="shared" si="14"/>
        <v>2017</v>
      </c>
      <c r="U183" t="str">
        <f t="shared" si="15"/>
        <v>Oct</v>
      </c>
      <c r="V183" s="8">
        <f t="shared" si="16"/>
        <v>43030.208333333328</v>
      </c>
    </row>
    <row r="184" spans="1:22" ht="31.2" hidden="1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12"/>
        <v>7.2232472324723247</v>
      </c>
      <c r="P184" s="4">
        <f t="shared" si="17"/>
        <v>58.996383363471971</v>
      </c>
      <c r="Q184" t="s">
        <v>2039</v>
      </c>
      <c r="R184" t="s">
        <v>2040</v>
      </c>
      <c r="S184" s="8">
        <f t="shared" si="13"/>
        <v>43631.208333333328</v>
      </c>
      <c r="T184">
        <f t="shared" si="14"/>
        <v>2019</v>
      </c>
      <c r="U184" t="str">
        <f t="shared" si="15"/>
        <v>Jun</v>
      </c>
      <c r="V184" s="8">
        <f t="shared" si="16"/>
        <v>43647.208333333328</v>
      </c>
    </row>
    <row r="185" spans="1:22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12"/>
        <v>0.69117647058823528</v>
      </c>
      <c r="P185" s="4">
        <f t="shared" si="17"/>
        <v>40.988372093023258</v>
      </c>
      <c r="Q185" t="s">
        <v>2035</v>
      </c>
      <c r="R185" t="s">
        <v>2036</v>
      </c>
      <c r="S185" s="8">
        <f t="shared" si="13"/>
        <v>40430.208333333336</v>
      </c>
      <c r="T185">
        <f t="shared" si="14"/>
        <v>2010</v>
      </c>
      <c r="U185" t="str">
        <f t="shared" si="15"/>
        <v>Sep</v>
      </c>
      <c r="V185" s="8">
        <f t="shared" si="16"/>
        <v>40443.208333333336</v>
      </c>
    </row>
    <row r="186" spans="1:22" hidden="1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12"/>
        <v>2.9305555555555554</v>
      </c>
      <c r="P186" s="4">
        <f t="shared" si="17"/>
        <v>31.029411764705884</v>
      </c>
      <c r="Q186" t="s">
        <v>2039</v>
      </c>
      <c r="R186" t="s">
        <v>2040</v>
      </c>
      <c r="S186" s="8">
        <f t="shared" si="13"/>
        <v>43588.208333333328</v>
      </c>
      <c r="T186">
        <f t="shared" si="14"/>
        <v>2019</v>
      </c>
      <c r="U186" t="str">
        <f t="shared" si="15"/>
        <v>May</v>
      </c>
      <c r="V186" s="8">
        <f t="shared" si="16"/>
        <v>43589.208333333328</v>
      </c>
    </row>
    <row r="187" spans="1:22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12"/>
        <v>0.71799999999999997</v>
      </c>
      <c r="P187" s="4">
        <f t="shared" si="17"/>
        <v>37.789473684210527</v>
      </c>
      <c r="Q187" t="s">
        <v>2041</v>
      </c>
      <c r="R187" t="s">
        <v>2060</v>
      </c>
      <c r="S187" s="8">
        <f t="shared" si="13"/>
        <v>43233.208333333328</v>
      </c>
      <c r="T187">
        <f t="shared" si="14"/>
        <v>2018</v>
      </c>
      <c r="U187" t="str">
        <f t="shared" si="15"/>
        <v>May</v>
      </c>
      <c r="V187" s="8">
        <f t="shared" si="16"/>
        <v>43244.208333333328</v>
      </c>
    </row>
    <row r="188" spans="1:22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12"/>
        <v>0.31934684684684683</v>
      </c>
      <c r="P188" s="4">
        <f t="shared" si="17"/>
        <v>32.006772009029348</v>
      </c>
      <c r="Q188" t="s">
        <v>2039</v>
      </c>
      <c r="R188" t="s">
        <v>2040</v>
      </c>
      <c r="S188" s="8">
        <f t="shared" si="13"/>
        <v>41782.208333333336</v>
      </c>
      <c r="T188">
        <f t="shared" si="14"/>
        <v>2014</v>
      </c>
      <c r="U188" t="str">
        <f t="shared" si="15"/>
        <v>May</v>
      </c>
      <c r="V188" s="8">
        <f t="shared" si="16"/>
        <v>41797.208333333336</v>
      </c>
    </row>
    <row r="189" spans="1:22" hidden="1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12"/>
        <v>2.2987375415282392</v>
      </c>
      <c r="P189" s="4">
        <f t="shared" si="17"/>
        <v>95.966712898751737</v>
      </c>
      <c r="Q189" t="s">
        <v>2041</v>
      </c>
      <c r="R189" t="s">
        <v>2052</v>
      </c>
      <c r="S189" s="8">
        <f t="shared" si="13"/>
        <v>41328.25</v>
      </c>
      <c r="T189">
        <f t="shared" si="14"/>
        <v>2013</v>
      </c>
      <c r="U189" t="str">
        <f t="shared" si="15"/>
        <v>Feb</v>
      </c>
      <c r="V189" s="8">
        <f t="shared" si="16"/>
        <v>41356.208333333336</v>
      </c>
    </row>
    <row r="190" spans="1:22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12"/>
        <v>0.3201219512195122</v>
      </c>
      <c r="P190" s="4">
        <f t="shared" si="17"/>
        <v>75</v>
      </c>
      <c r="Q190" t="s">
        <v>2039</v>
      </c>
      <c r="R190" t="s">
        <v>2040</v>
      </c>
      <c r="S190" s="8">
        <f t="shared" si="13"/>
        <v>41975.25</v>
      </c>
      <c r="T190">
        <f t="shared" si="14"/>
        <v>2014</v>
      </c>
      <c r="U190" t="str">
        <f t="shared" si="15"/>
        <v>Dec</v>
      </c>
      <c r="V190" s="8">
        <f t="shared" si="16"/>
        <v>41976.25</v>
      </c>
    </row>
    <row r="191" spans="1:22" hidden="1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12"/>
        <v>0.23525352848928385</v>
      </c>
      <c r="P191" s="4">
        <f t="shared" si="17"/>
        <v>102.0498866213152</v>
      </c>
      <c r="Q191" t="s">
        <v>2039</v>
      </c>
      <c r="R191" t="s">
        <v>2040</v>
      </c>
      <c r="S191" s="8">
        <f t="shared" si="13"/>
        <v>42433.25</v>
      </c>
      <c r="T191">
        <f t="shared" si="14"/>
        <v>2016</v>
      </c>
      <c r="U191" t="str">
        <f t="shared" si="15"/>
        <v>Mar</v>
      </c>
      <c r="V191" s="8">
        <f t="shared" si="16"/>
        <v>42433.25</v>
      </c>
    </row>
    <row r="192" spans="1:22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12"/>
        <v>0.68594594594594593</v>
      </c>
      <c r="P192" s="4">
        <f t="shared" si="17"/>
        <v>105.75</v>
      </c>
      <c r="Q192" t="s">
        <v>2039</v>
      </c>
      <c r="R192" t="s">
        <v>2040</v>
      </c>
      <c r="S192" s="8">
        <f t="shared" si="13"/>
        <v>41429.208333333336</v>
      </c>
      <c r="T192">
        <f t="shared" si="14"/>
        <v>2013</v>
      </c>
      <c r="U192" t="str">
        <f t="shared" si="15"/>
        <v>Jun</v>
      </c>
      <c r="V192" s="8">
        <f t="shared" si="16"/>
        <v>41430.208333333336</v>
      </c>
    </row>
    <row r="193" spans="1:22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12"/>
        <v>0.37952380952380954</v>
      </c>
      <c r="P193" s="4">
        <f t="shared" si="17"/>
        <v>37.069767441860463</v>
      </c>
      <c r="Q193" t="s">
        <v>2039</v>
      </c>
      <c r="R193" t="s">
        <v>2040</v>
      </c>
      <c r="S193" s="8">
        <f t="shared" si="13"/>
        <v>43536.208333333328</v>
      </c>
      <c r="T193">
        <f t="shared" si="14"/>
        <v>2019</v>
      </c>
      <c r="U193" t="str">
        <f t="shared" si="15"/>
        <v>Mar</v>
      </c>
      <c r="V193" s="8">
        <f t="shared" si="16"/>
        <v>43539.208333333328</v>
      </c>
    </row>
    <row r="194" spans="1:22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12"/>
        <v>0.19992957746478873</v>
      </c>
      <c r="P194" s="4">
        <f t="shared" si="17"/>
        <v>35.049382716049379</v>
      </c>
      <c r="Q194" t="s">
        <v>2035</v>
      </c>
      <c r="R194" t="s">
        <v>2036</v>
      </c>
      <c r="S194" s="8">
        <f t="shared" si="13"/>
        <v>41817.208333333336</v>
      </c>
      <c r="T194">
        <f t="shared" si="14"/>
        <v>2014</v>
      </c>
      <c r="U194" t="str">
        <f t="shared" si="15"/>
        <v>Jun</v>
      </c>
      <c r="V194" s="8">
        <f t="shared" si="16"/>
        <v>41821.208333333336</v>
      </c>
    </row>
    <row r="195" spans="1:22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8">E195/D195</f>
        <v>0.45636363636363636</v>
      </c>
      <c r="P195" s="4">
        <f t="shared" si="17"/>
        <v>46.338461538461537</v>
      </c>
      <c r="Q195" t="s">
        <v>2035</v>
      </c>
      <c r="R195" t="s">
        <v>2045</v>
      </c>
      <c r="S195" s="8">
        <f t="shared" ref="S195:S258" si="19">(((J195/60)/60)/24)+DATE(1970,1,1)</f>
        <v>43198.208333333328</v>
      </c>
      <c r="T195">
        <f t="shared" ref="T195:T258" si="20">YEAR(S195)</f>
        <v>2018</v>
      </c>
      <c r="U195" t="str">
        <f t="shared" ref="U195:U258" si="21">TEXT(S195,"mmm")</f>
        <v>Apr</v>
      </c>
      <c r="V195" s="8">
        <f t="shared" ref="V195:V258" si="22">(((K195/60)/60)/24)+DATE(1970,1,1)</f>
        <v>43202.208333333328</v>
      </c>
    </row>
    <row r="196" spans="1:22" hidden="1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8"/>
        <v>1.227605633802817</v>
      </c>
      <c r="P196" s="4">
        <f t="shared" ref="P196:P259" si="23">E196/G196</f>
        <v>69.174603174603178</v>
      </c>
      <c r="Q196" t="s">
        <v>2035</v>
      </c>
      <c r="R196" t="s">
        <v>2057</v>
      </c>
      <c r="S196" s="8">
        <f t="shared" si="19"/>
        <v>42261.208333333328</v>
      </c>
      <c r="T196">
        <f t="shared" si="20"/>
        <v>2015</v>
      </c>
      <c r="U196" t="str">
        <f t="shared" si="21"/>
        <v>Sep</v>
      </c>
      <c r="V196" s="8">
        <f t="shared" si="22"/>
        <v>42277.208333333328</v>
      </c>
    </row>
    <row r="197" spans="1:22" hidden="1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8"/>
        <v>3.61753164556962</v>
      </c>
      <c r="P197" s="4">
        <f t="shared" si="23"/>
        <v>109.07824427480917</v>
      </c>
      <c r="Q197" t="s">
        <v>2035</v>
      </c>
      <c r="R197" t="s">
        <v>2043</v>
      </c>
      <c r="S197" s="8">
        <f t="shared" si="19"/>
        <v>43310.208333333328</v>
      </c>
      <c r="T197">
        <f t="shared" si="20"/>
        <v>2018</v>
      </c>
      <c r="U197" t="str">
        <f t="shared" si="21"/>
        <v>Jul</v>
      </c>
      <c r="V197" s="8">
        <f t="shared" si="22"/>
        <v>43317.208333333328</v>
      </c>
    </row>
    <row r="198" spans="1:22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8"/>
        <v>0.63146341463414635</v>
      </c>
      <c r="P198" s="4">
        <f t="shared" si="23"/>
        <v>51.78</v>
      </c>
      <c r="Q198" t="s">
        <v>2037</v>
      </c>
      <c r="R198" t="s">
        <v>2046</v>
      </c>
      <c r="S198" s="8">
        <f t="shared" si="19"/>
        <v>42616.208333333328</v>
      </c>
      <c r="T198">
        <f t="shared" si="20"/>
        <v>2016</v>
      </c>
      <c r="U198" t="str">
        <f t="shared" si="21"/>
        <v>Sep</v>
      </c>
      <c r="V198" s="8">
        <f t="shared" si="22"/>
        <v>42635.208333333328</v>
      </c>
    </row>
    <row r="199" spans="1:22" hidden="1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8"/>
        <v>2.9820475319926874</v>
      </c>
      <c r="P199" s="4">
        <f t="shared" si="23"/>
        <v>82.010055304172951</v>
      </c>
      <c r="Q199" t="s">
        <v>2041</v>
      </c>
      <c r="R199" t="s">
        <v>2044</v>
      </c>
      <c r="S199" s="8">
        <f t="shared" si="19"/>
        <v>42909.208333333328</v>
      </c>
      <c r="T199">
        <f t="shared" si="20"/>
        <v>2017</v>
      </c>
      <c r="U199" t="str">
        <f t="shared" si="21"/>
        <v>Jun</v>
      </c>
      <c r="V199" s="8">
        <f t="shared" si="22"/>
        <v>42923.208333333328</v>
      </c>
    </row>
    <row r="200" spans="1:22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8"/>
        <v>9.5585443037974685E-2</v>
      </c>
      <c r="P200" s="4">
        <f t="shared" si="23"/>
        <v>35.958333333333336</v>
      </c>
      <c r="Q200" t="s">
        <v>2035</v>
      </c>
      <c r="R200" t="s">
        <v>2043</v>
      </c>
      <c r="S200" s="8">
        <f t="shared" si="19"/>
        <v>40396.208333333336</v>
      </c>
      <c r="T200">
        <f t="shared" si="20"/>
        <v>2010</v>
      </c>
      <c r="U200" t="str">
        <f t="shared" si="21"/>
        <v>Aug</v>
      </c>
      <c r="V200" s="8">
        <f t="shared" si="22"/>
        <v>40425.208333333336</v>
      </c>
    </row>
    <row r="201" spans="1:22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8"/>
        <v>0.5377777777777778</v>
      </c>
      <c r="P201" s="4">
        <f t="shared" si="23"/>
        <v>74.461538461538467</v>
      </c>
      <c r="Q201" t="s">
        <v>2035</v>
      </c>
      <c r="R201" t="s">
        <v>2036</v>
      </c>
      <c r="S201" s="8">
        <f t="shared" si="19"/>
        <v>42192.208333333328</v>
      </c>
      <c r="T201">
        <f t="shared" si="20"/>
        <v>2015</v>
      </c>
      <c r="U201" t="str">
        <f t="shared" si="21"/>
        <v>Jul</v>
      </c>
      <c r="V201" s="8">
        <f t="shared" si="22"/>
        <v>42196.208333333328</v>
      </c>
    </row>
    <row r="202" spans="1:22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8"/>
        <v>0.02</v>
      </c>
      <c r="P202" s="4">
        <f t="shared" si="23"/>
        <v>2</v>
      </c>
      <c r="Q202" t="s">
        <v>2039</v>
      </c>
      <c r="R202" t="s">
        <v>2040</v>
      </c>
      <c r="S202" s="8">
        <f t="shared" si="19"/>
        <v>40262.208333333336</v>
      </c>
      <c r="T202">
        <f t="shared" si="20"/>
        <v>2010</v>
      </c>
      <c r="U202" t="str">
        <f t="shared" si="21"/>
        <v>Mar</v>
      </c>
      <c r="V202" s="8">
        <f t="shared" si="22"/>
        <v>40273.208333333336</v>
      </c>
    </row>
    <row r="203" spans="1:22" ht="31.2" hidden="1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8"/>
        <v>6.8119047619047617</v>
      </c>
      <c r="P203" s="4">
        <f t="shared" si="23"/>
        <v>91.114649681528661</v>
      </c>
      <c r="Q203" t="s">
        <v>2037</v>
      </c>
      <c r="R203" t="s">
        <v>2038</v>
      </c>
      <c r="S203" s="8">
        <f t="shared" si="19"/>
        <v>41845.208333333336</v>
      </c>
      <c r="T203">
        <f t="shared" si="20"/>
        <v>2014</v>
      </c>
      <c r="U203" t="str">
        <f t="shared" si="21"/>
        <v>Jul</v>
      </c>
      <c r="V203" s="8">
        <f t="shared" si="22"/>
        <v>41863.208333333336</v>
      </c>
    </row>
    <row r="204" spans="1:22" hidden="1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8"/>
        <v>0.78831325301204824</v>
      </c>
      <c r="P204" s="4">
        <f t="shared" si="23"/>
        <v>79.792682926829272</v>
      </c>
      <c r="Q204" t="s">
        <v>2033</v>
      </c>
      <c r="R204" t="s">
        <v>2034</v>
      </c>
      <c r="S204" s="8">
        <f t="shared" si="19"/>
        <v>40818.208333333336</v>
      </c>
      <c r="T204">
        <f t="shared" si="20"/>
        <v>2011</v>
      </c>
      <c r="U204" t="str">
        <f t="shared" si="21"/>
        <v>Oct</v>
      </c>
      <c r="V204" s="8">
        <f t="shared" si="22"/>
        <v>40822.208333333336</v>
      </c>
    </row>
    <row r="205" spans="1:22" ht="31.2" hidden="1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8"/>
        <v>1.3440792216817234</v>
      </c>
      <c r="P205" s="4">
        <f t="shared" si="23"/>
        <v>42.999777678968428</v>
      </c>
      <c r="Q205" t="s">
        <v>2039</v>
      </c>
      <c r="R205" t="s">
        <v>2040</v>
      </c>
      <c r="S205" s="8">
        <f t="shared" si="19"/>
        <v>42752.25</v>
      </c>
      <c r="T205">
        <f t="shared" si="20"/>
        <v>2017</v>
      </c>
      <c r="U205" t="str">
        <f t="shared" si="21"/>
        <v>Jan</v>
      </c>
      <c r="V205" s="8">
        <f t="shared" si="22"/>
        <v>42754.25</v>
      </c>
    </row>
    <row r="206" spans="1:22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8"/>
        <v>3.372E-2</v>
      </c>
      <c r="P206" s="4">
        <f t="shared" si="23"/>
        <v>63.225000000000001</v>
      </c>
      <c r="Q206" t="s">
        <v>2035</v>
      </c>
      <c r="R206" t="s">
        <v>2058</v>
      </c>
      <c r="S206" s="8">
        <f t="shared" si="19"/>
        <v>40636.208333333336</v>
      </c>
      <c r="T206">
        <f t="shared" si="20"/>
        <v>2011</v>
      </c>
      <c r="U206" t="str">
        <f t="shared" si="21"/>
        <v>Apr</v>
      </c>
      <c r="V206" s="8">
        <f t="shared" si="22"/>
        <v>40646.208333333336</v>
      </c>
    </row>
    <row r="207" spans="1:22" hidden="1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8"/>
        <v>4.3184615384615386</v>
      </c>
      <c r="P207" s="4">
        <f t="shared" si="23"/>
        <v>70.174999999999997</v>
      </c>
      <c r="Q207" t="s">
        <v>2039</v>
      </c>
      <c r="R207" t="s">
        <v>2040</v>
      </c>
      <c r="S207" s="8">
        <f t="shared" si="19"/>
        <v>43390.208333333328</v>
      </c>
      <c r="T207">
        <f t="shared" si="20"/>
        <v>2018</v>
      </c>
      <c r="U207" t="str">
        <f t="shared" si="21"/>
        <v>Oct</v>
      </c>
      <c r="V207" s="8">
        <f t="shared" si="22"/>
        <v>43402.208333333328</v>
      </c>
    </row>
    <row r="208" spans="1:22" hidden="1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8"/>
        <v>0.38844444444444443</v>
      </c>
      <c r="P208" s="4">
        <f t="shared" si="23"/>
        <v>61.333333333333336</v>
      </c>
      <c r="Q208" t="s">
        <v>2047</v>
      </c>
      <c r="R208" t="s">
        <v>2053</v>
      </c>
      <c r="S208" s="8">
        <f t="shared" si="19"/>
        <v>40236.25</v>
      </c>
      <c r="T208">
        <f t="shared" si="20"/>
        <v>2010</v>
      </c>
      <c r="U208" t="str">
        <f t="shared" si="21"/>
        <v>Feb</v>
      </c>
      <c r="V208" s="8">
        <f t="shared" si="22"/>
        <v>40245.25</v>
      </c>
    </row>
    <row r="209" spans="1:22" ht="31.2" hidden="1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8"/>
        <v>4.2569999999999997</v>
      </c>
      <c r="P209" s="4">
        <f t="shared" si="23"/>
        <v>99</v>
      </c>
      <c r="Q209" t="s">
        <v>2035</v>
      </c>
      <c r="R209" t="s">
        <v>2036</v>
      </c>
      <c r="S209" s="8">
        <f t="shared" si="19"/>
        <v>43340.208333333328</v>
      </c>
      <c r="T209">
        <f t="shared" si="20"/>
        <v>2018</v>
      </c>
      <c r="U209" t="str">
        <f t="shared" si="21"/>
        <v>Aug</v>
      </c>
      <c r="V209" s="8">
        <f t="shared" si="22"/>
        <v>43360.208333333328</v>
      </c>
    </row>
    <row r="210" spans="1:22" hidden="1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8"/>
        <v>1.0112239715591671</v>
      </c>
      <c r="P210" s="4">
        <f t="shared" si="23"/>
        <v>96.984900146127615</v>
      </c>
      <c r="Q210" t="s">
        <v>2041</v>
      </c>
      <c r="R210" t="s">
        <v>2042</v>
      </c>
      <c r="S210" s="8">
        <f t="shared" si="19"/>
        <v>43048.25</v>
      </c>
      <c r="T210">
        <f t="shared" si="20"/>
        <v>2017</v>
      </c>
      <c r="U210" t="str">
        <f t="shared" si="21"/>
        <v>Nov</v>
      </c>
      <c r="V210" s="8">
        <f t="shared" si="22"/>
        <v>43072.25</v>
      </c>
    </row>
    <row r="211" spans="1:22" ht="31.2" hidden="1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8"/>
        <v>0.21188688946015424</v>
      </c>
      <c r="P211" s="4">
        <f t="shared" si="23"/>
        <v>51.004950495049506</v>
      </c>
      <c r="Q211" t="s">
        <v>2041</v>
      </c>
      <c r="R211" t="s">
        <v>2042</v>
      </c>
      <c r="S211" s="8">
        <f t="shared" si="19"/>
        <v>42496.208333333328</v>
      </c>
      <c r="T211">
        <f t="shared" si="20"/>
        <v>2016</v>
      </c>
      <c r="U211" t="str">
        <f t="shared" si="21"/>
        <v>May</v>
      </c>
      <c r="V211" s="8">
        <f t="shared" si="22"/>
        <v>42503.208333333328</v>
      </c>
    </row>
    <row r="212" spans="1:22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8"/>
        <v>0.67425531914893622</v>
      </c>
      <c r="P212" s="4">
        <f t="shared" si="23"/>
        <v>28.044247787610619</v>
      </c>
      <c r="Q212" t="s">
        <v>2041</v>
      </c>
      <c r="R212" t="s">
        <v>2063</v>
      </c>
      <c r="S212" s="8">
        <f t="shared" si="19"/>
        <v>42797.25</v>
      </c>
      <c r="T212">
        <f t="shared" si="20"/>
        <v>2017</v>
      </c>
      <c r="U212" t="str">
        <f t="shared" si="21"/>
        <v>Mar</v>
      </c>
      <c r="V212" s="8">
        <f t="shared" si="22"/>
        <v>42824.208333333328</v>
      </c>
    </row>
    <row r="213" spans="1:22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8"/>
        <v>0.9492337164750958</v>
      </c>
      <c r="P213" s="4">
        <f t="shared" si="23"/>
        <v>60.984615384615381</v>
      </c>
      <c r="Q213" t="s">
        <v>2039</v>
      </c>
      <c r="R213" t="s">
        <v>2040</v>
      </c>
      <c r="S213" s="8">
        <f t="shared" si="19"/>
        <v>41513.208333333336</v>
      </c>
      <c r="T213">
        <f t="shared" si="20"/>
        <v>2013</v>
      </c>
      <c r="U213" t="str">
        <f t="shared" si="21"/>
        <v>Aug</v>
      </c>
      <c r="V213" s="8">
        <f t="shared" si="22"/>
        <v>41537.208333333336</v>
      </c>
    </row>
    <row r="214" spans="1:22" ht="31.2" hidden="1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8"/>
        <v>1.5185185185185186</v>
      </c>
      <c r="P214" s="4">
        <f t="shared" si="23"/>
        <v>73.214285714285708</v>
      </c>
      <c r="Q214" t="s">
        <v>2039</v>
      </c>
      <c r="R214" t="s">
        <v>2040</v>
      </c>
      <c r="S214" s="8">
        <f t="shared" si="19"/>
        <v>43814.25</v>
      </c>
      <c r="T214">
        <f t="shared" si="20"/>
        <v>2019</v>
      </c>
      <c r="U214" t="str">
        <f t="shared" si="21"/>
        <v>Dec</v>
      </c>
      <c r="V214" s="8">
        <f t="shared" si="22"/>
        <v>43860.25</v>
      </c>
    </row>
    <row r="215" spans="1:22" ht="31.2" hidden="1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8"/>
        <v>1.9516382252559727</v>
      </c>
      <c r="P215" s="4">
        <f t="shared" si="23"/>
        <v>39.997435299603637</v>
      </c>
      <c r="Q215" t="s">
        <v>2035</v>
      </c>
      <c r="R215" t="s">
        <v>2045</v>
      </c>
      <c r="S215" s="8">
        <f t="shared" si="19"/>
        <v>40488.208333333336</v>
      </c>
      <c r="T215">
        <f t="shared" si="20"/>
        <v>2010</v>
      </c>
      <c r="U215" t="str">
        <f t="shared" si="21"/>
        <v>Nov</v>
      </c>
      <c r="V215" s="8">
        <f t="shared" si="22"/>
        <v>40496.25</v>
      </c>
    </row>
    <row r="216" spans="1:22" hidden="1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8"/>
        <v>10.231428571428571</v>
      </c>
      <c r="P216" s="4">
        <f t="shared" si="23"/>
        <v>86.812121212121212</v>
      </c>
      <c r="Q216" t="s">
        <v>2035</v>
      </c>
      <c r="R216" t="s">
        <v>2036</v>
      </c>
      <c r="S216" s="8">
        <f t="shared" si="19"/>
        <v>40409.208333333336</v>
      </c>
      <c r="T216">
        <f t="shared" si="20"/>
        <v>2010</v>
      </c>
      <c r="U216" t="str">
        <f t="shared" si="21"/>
        <v>Aug</v>
      </c>
      <c r="V216" s="8">
        <f t="shared" si="22"/>
        <v>40415.208333333336</v>
      </c>
    </row>
    <row r="217" spans="1:22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8"/>
        <v>3.8418367346938778E-2</v>
      </c>
      <c r="P217" s="4">
        <f t="shared" si="23"/>
        <v>42.125874125874127</v>
      </c>
      <c r="Q217" t="s">
        <v>2039</v>
      </c>
      <c r="R217" t="s">
        <v>2040</v>
      </c>
      <c r="S217" s="8">
        <f t="shared" si="19"/>
        <v>43509.25</v>
      </c>
      <c r="T217">
        <f t="shared" si="20"/>
        <v>2019</v>
      </c>
      <c r="U217" t="str">
        <f t="shared" si="21"/>
        <v>Feb</v>
      </c>
      <c r="V217" s="8">
        <f t="shared" si="22"/>
        <v>43511.25</v>
      </c>
    </row>
    <row r="218" spans="1:22" hidden="1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8"/>
        <v>1.5507066557107643</v>
      </c>
      <c r="P218" s="4">
        <f t="shared" si="23"/>
        <v>103.97851239669421</v>
      </c>
      <c r="Q218" t="s">
        <v>2039</v>
      </c>
      <c r="R218" t="s">
        <v>2040</v>
      </c>
      <c r="S218" s="8">
        <f t="shared" si="19"/>
        <v>40869.25</v>
      </c>
      <c r="T218">
        <f t="shared" si="20"/>
        <v>2011</v>
      </c>
      <c r="U218" t="str">
        <f t="shared" si="21"/>
        <v>Nov</v>
      </c>
      <c r="V218" s="8">
        <f t="shared" si="22"/>
        <v>40871.25</v>
      </c>
    </row>
    <row r="219" spans="1:22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8"/>
        <v>0.44753477588871715</v>
      </c>
      <c r="P219" s="4">
        <f t="shared" si="23"/>
        <v>62.003211991434689</v>
      </c>
      <c r="Q219" t="s">
        <v>2041</v>
      </c>
      <c r="R219" t="s">
        <v>2063</v>
      </c>
      <c r="S219" s="8">
        <f t="shared" si="19"/>
        <v>43583.208333333328</v>
      </c>
      <c r="T219">
        <f t="shared" si="20"/>
        <v>2019</v>
      </c>
      <c r="U219" t="str">
        <f t="shared" si="21"/>
        <v>Apr</v>
      </c>
      <c r="V219" s="8">
        <f t="shared" si="22"/>
        <v>43592.208333333328</v>
      </c>
    </row>
    <row r="220" spans="1:22" hidden="1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8"/>
        <v>2.1594736842105262</v>
      </c>
      <c r="P220" s="4">
        <f t="shared" si="23"/>
        <v>31.005037783375315</v>
      </c>
      <c r="Q220" t="s">
        <v>2041</v>
      </c>
      <c r="R220" t="s">
        <v>2052</v>
      </c>
      <c r="S220" s="8">
        <f t="shared" si="19"/>
        <v>40858.25</v>
      </c>
      <c r="T220">
        <f t="shared" si="20"/>
        <v>2011</v>
      </c>
      <c r="U220" t="str">
        <f t="shared" si="21"/>
        <v>Nov</v>
      </c>
      <c r="V220" s="8">
        <f t="shared" si="22"/>
        <v>40892.25</v>
      </c>
    </row>
    <row r="221" spans="1:22" hidden="1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8"/>
        <v>3.3212709832134291</v>
      </c>
      <c r="P221" s="4">
        <f t="shared" si="23"/>
        <v>89.991552956465242</v>
      </c>
      <c r="Q221" t="s">
        <v>2041</v>
      </c>
      <c r="R221" t="s">
        <v>2049</v>
      </c>
      <c r="S221" s="8">
        <f t="shared" si="19"/>
        <v>41137.208333333336</v>
      </c>
      <c r="T221">
        <f t="shared" si="20"/>
        <v>2012</v>
      </c>
      <c r="U221" t="str">
        <f t="shared" si="21"/>
        <v>Aug</v>
      </c>
      <c r="V221" s="8">
        <f t="shared" si="22"/>
        <v>41149.208333333336</v>
      </c>
    </row>
    <row r="222" spans="1:22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8"/>
        <v>8.4430379746835441E-2</v>
      </c>
      <c r="P222" s="4">
        <f t="shared" si="23"/>
        <v>39.235294117647058</v>
      </c>
      <c r="Q222" t="s">
        <v>2039</v>
      </c>
      <c r="R222" t="s">
        <v>2040</v>
      </c>
      <c r="S222" s="8">
        <f t="shared" si="19"/>
        <v>40725.208333333336</v>
      </c>
      <c r="T222">
        <f t="shared" si="20"/>
        <v>2011</v>
      </c>
      <c r="U222" t="str">
        <f t="shared" si="21"/>
        <v>Jul</v>
      </c>
      <c r="V222" s="8">
        <f t="shared" si="22"/>
        <v>40743.208333333336</v>
      </c>
    </row>
    <row r="223" spans="1:22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8"/>
        <v>0.9862551440329218</v>
      </c>
      <c r="P223" s="4">
        <f t="shared" si="23"/>
        <v>54.993116108306566</v>
      </c>
      <c r="Q223" t="s">
        <v>2033</v>
      </c>
      <c r="R223" t="s">
        <v>2034</v>
      </c>
      <c r="S223" s="8">
        <f t="shared" si="19"/>
        <v>41081.208333333336</v>
      </c>
      <c r="T223">
        <f t="shared" si="20"/>
        <v>2012</v>
      </c>
      <c r="U223" t="str">
        <f t="shared" si="21"/>
        <v>Jun</v>
      </c>
      <c r="V223" s="8">
        <f t="shared" si="22"/>
        <v>41083.208333333336</v>
      </c>
    </row>
    <row r="224" spans="1:22" hidden="1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8"/>
        <v>1.3797916666666667</v>
      </c>
      <c r="P224" s="4">
        <f t="shared" si="23"/>
        <v>47.992753623188406</v>
      </c>
      <c r="Q224" t="s">
        <v>2054</v>
      </c>
      <c r="R224" t="s">
        <v>2055</v>
      </c>
      <c r="S224" s="8">
        <f t="shared" si="19"/>
        <v>41914.208333333336</v>
      </c>
      <c r="T224">
        <f t="shared" si="20"/>
        <v>2014</v>
      </c>
      <c r="U224" t="str">
        <f t="shared" si="21"/>
        <v>Oct</v>
      </c>
      <c r="V224" s="8">
        <f t="shared" si="22"/>
        <v>41915.208333333336</v>
      </c>
    </row>
    <row r="225" spans="1:22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8"/>
        <v>0.93810996563573879</v>
      </c>
      <c r="P225" s="4">
        <f t="shared" si="23"/>
        <v>87.966702470461868</v>
      </c>
      <c r="Q225" t="s">
        <v>2039</v>
      </c>
      <c r="R225" t="s">
        <v>2040</v>
      </c>
      <c r="S225" s="8">
        <f t="shared" si="19"/>
        <v>42445.208333333328</v>
      </c>
      <c r="T225">
        <f t="shared" si="20"/>
        <v>2016</v>
      </c>
      <c r="U225" t="str">
        <f t="shared" si="21"/>
        <v>Mar</v>
      </c>
      <c r="V225" s="8">
        <f t="shared" si="22"/>
        <v>42459.208333333328</v>
      </c>
    </row>
    <row r="226" spans="1:22" hidden="1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8"/>
        <v>4.0363930885529156</v>
      </c>
      <c r="P226" s="4">
        <f t="shared" si="23"/>
        <v>51.999165275459099</v>
      </c>
      <c r="Q226" t="s">
        <v>2041</v>
      </c>
      <c r="R226" t="s">
        <v>2063</v>
      </c>
      <c r="S226" s="8">
        <f t="shared" si="19"/>
        <v>41906.208333333336</v>
      </c>
      <c r="T226">
        <f t="shared" si="20"/>
        <v>2014</v>
      </c>
      <c r="U226" t="str">
        <f t="shared" si="21"/>
        <v>Sep</v>
      </c>
      <c r="V226" s="8">
        <f t="shared" si="22"/>
        <v>41951.25</v>
      </c>
    </row>
    <row r="227" spans="1:22" hidden="1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8"/>
        <v>2.6017404129793511</v>
      </c>
      <c r="P227" s="4">
        <f t="shared" si="23"/>
        <v>29.999659863945578</v>
      </c>
      <c r="Q227" t="s">
        <v>2035</v>
      </c>
      <c r="R227" t="s">
        <v>2036</v>
      </c>
      <c r="S227" s="8">
        <f t="shared" si="19"/>
        <v>41762.208333333336</v>
      </c>
      <c r="T227">
        <f t="shared" si="20"/>
        <v>2014</v>
      </c>
      <c r="U227" t="str">
        <f t="shared" si="21"/>
        <v>May</v>
      </c>
      <c r="V227" s="8">
        <f t="shared" si="22"/>
        <v>41762.208333333336</v>
      </c>
    </row>
    <row r="228" spans="1:22" hidden="1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8"/>
        <v>3.6663333333333332</v>
      </c>
      <c r="P228" s="4">
        <f t="shared" si="23"/>
        <v>98.205357142857139</v>
      </c>
      <c r="Q228" t="s">
        <v>2054</v>
      </c>
      <c r="R228" t="s">
        <v>2055</v>
      </c>
      <c r="S228" s="8">
        <f t="shared" si="19"/>
        <v>40276.208333333336</v>
      </c>
      <c r="T228">
        <f t="shared" si="20"/>
        <v>2010</v>
      </c>
      <c r="U228" t="str">
        <f t="shared" si="21"/>
        <v>Apr</v>
      </c>
      <c r="V228" s="8">
        <f t="shared" si="22"/>
        <v>40313.208333333336</v>
      </c>
    </row>
    <row r="229" spans="1:22" ht="31.2" hidden="1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8"/>
        <v>1.687208538587849</v>
      </c>
      <c r="P229" s="4">
        <f t="shared" si="23"/>
        <v>108.96182396606575</v>
      </c>
      <c r="Q229" t="s">
        <v>2050</v>
      </c>
      <c r="R229" t="s">
        <v>2061</v>
      </c>
      <c r="S229" s="8">
        <f t="shared" si="19"/>
        <v>42139.208333333328</v>
      </c>
      <c r="T229">
        <f t="shared" si="20"/>
        <v>2015</v>
      </c>
      <c r="U229" t="str">
        <f t="shared" si="21"/>
        <v>May</v>
      </c>
      <c r="V229" s="8">
        <f t="shared" si="22"/>
        <v>42145.208333333328</v>
      </c>
    </row>
    <row r="230" spans="1:22" hidden="1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8"/>
        <v>1.1990717911530093</v>
      </c>
      <c r="P230" s="4">
        <f t="shared" si="23"/>
        <v>66.998379254457049</v>
      </c>
      <c r="Q230" t="s">
        <v>2041</v>
      </c>
      <c r="R230" t="s">
        <v>2049</v>
      </c>
      <c r="S230" s="8">
        <f t="shared" si="19"/>
        <v>42613.208333333328</v>
      </c>
      <c r="T230">
        <f t="shared" si="20"/>
        <v>2016</v>
      </c>
      <c r="U230" t="str">
        <f t="shared" si="21"/>
        <v>Aug</v>
      </c>
      <c r="V230" s="8">
        <f t="shared" si="22"/>
        <v>42638.208333333328</v>
      </c>
    </row>
    <row r="231" spans="1:22" hidden="1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8"/>
        <v>1.936892523364486</v>
      </c>
      <c r="P231" s="4">
        <f t="shared" si="23"/>
        <v>64.99333594668758</v>
      </c>
      <c r="Q231" t="s">
        <v>2050</v>
      </c>
      <c r="R231" t="s">
        <v>2061</v>
      </c>
      <c r="S231" s="8">
        <f t="shared" si="19"/>
        <v>42887.208333333328</v>
      </c>
      <c r="T231">
        <f t="shared" si="20"/>
        <v>2017</v>
      </c>
      <c r="U231" t="str">
        <f t="shared" si="21"/>
        <v>Jun</v>
      </c>
      <c r="V231" s="8">
        <f t="shared" si="22"/>
        <v>42935.208333333328</v>
      </c>
    </row>
    <row r="232" spans="1:22" hidden="1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8"/>
        <v>4.2016666666666671</v>
      </c>
      <c r="P232" s="4">
        <f t="shared" si="23"/>
        <v>99.841584158415841</v>
      </c>
      <c r="Q232" t="s">
        <v>2050</v>
      </c>
      <c r="R232" t="s">
        <v>2051</v>
      </c>
      <c r="S232" s="8">
        <f t="shared" si="19"/>
        <v>43805.25</v>
      </c>
      <c r="T232">
        <f t="shared" si="20"/>
        <v>2019</v>
      </c>
      <c r="U232" t="str">
        <f t="shared" si="21"/>
        <v>Dec</v>
      </c>
      <c r="V232" s="8">
        <f t="shared" si="22"/>
        <v>43805.25</v>
      </c>
    </row>
    <row r="233" spans="1:22" hidden="1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8"/>
        <v>0.76708333333333334</v>
      </c>
      <c r="P233" s="4">
        <f t="shared" si="23"/>
        <v>82.432835820895519</v>
      </c>
      <c r="Q233" t="s">
        <v>2039</v>
      </c>
      <c r="R233" t="s">
        <v>2040</v>
      </c>
      <c r="S233" s="8">
        <f t="shared" si="19"/>
        <v>41415.208333333336</v>
      </c>
      <c r="T233">
        <f t="shared" si="20"/>
        <v>2013</v>
      </c>
      <c r="U233" t="str">
        <f t="shared" si="21"/>
        <v>May</v>
      </c>
      <c r="V233" s="8">
        <f t="shared" si="22"/>
        <v>41473.208333333336</v>
      </c>
    </row>
    <row r="234" spans="1:22" hidden="1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8"/>
        <v>1.7126470588235294</v>
      </c>
      <c r="P234" s="4">
        <f t="shared" si="23"/>
        <v>63.293478260869563</v>
      </c>
      <c r="Q234" t="s">
        <v>2039</v>
      </c>
      <c r="R234" t="s">
        <v>2040</v>
      </c>
      <c r="S234" s="8">
        <f t="shared" si="19"/>
        <v>42576.208333333328</v>
      </c>
      <c r="T234">
        <f t="shared" si="20"/>
        <v>2016</v>
      </c>
      <c r="U234" t="str">
        <f t="shared" si="21"/>
        <v>Jul</v>
      </c>
      <c r="V234" s="8">
        <f t="shared" si="22"/>
        <v>42577.208333333328</v>
      </c>
    </row>
    <row r="235" spans="1:22" hidden="1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8"/>
        <v>1.5789473684210527</v>
      </c>
      <c r="P235" s="4">
        <f t="shared" si="23"/>
        <v>96.774193548387103</v>
      </c>
      <c r="Q235" t="s">
        <v>2041</v>
      </c>
      <c r="R235" t="s">
        <v>2049</v>
      </c>
      <c r="S235" s="8">
        <f t="shared" si="19"/>
        <v>40706.208333333336</v>
      </c>
      <c r="T235">
        <f t="shared" si="20"/>
        <v>2011</v>
      </c>
      <c r="U235" t="str">
        <f t="shared" si="21"/>
        <v>Jun</v>
      </c>
      <c r="V235" s="8">
        <f t="shared" si="22"/>
        <v>40722.208333333336</v>
      </c>
    </row>
    <row r="236" spans="1:22" hidden="1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8"/>
        <v>1.0908</v>
      </c>
      <c r="P236" s="4">
        <f t="shared" si="23"/>
        <v>54.906040268456373</v>
      </c>
      <c r="Q236" t="s">
        <v>2050</v>
      </c>
      <c r="R236" t="s">
        <v>2051</v>
      </c>
      <c r="S236" s="8">
        <f t="shared" si="19"/>
        <v>42969.208333333328</v>
      </c>
      <c r="T236">
        <f t="shared" si="20"/>
        <v>2017</v>
      </c>
      <c r="U236" t="str">
        <f t="shared" si="21"/>
        <v>Aug</v>
      </c>
      <c r="V236" s="8">
        <f t="shared" si="22"/>
        <v>42976.208333333328</v>
      </c>
    </row>
    <row r="237" spans="1:22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8"/>
        <v>0.41732558139534881</v>
      </c>
      <c r="P237" s="4">
        <f t="shared" si="23"/>
        <v>39.010869565217391</v>
      </c>
      <c r="Q237" t="s">
        <v>2041</v>
      </c>
      <c r="R237" t="s">
        <v>2049</v>
      </c>
      <c r="S237" s="8">
        <f t="shared" si="19"/>
        <v>42779.25</v>
      </c>
      <c r="T237">
        <f t="shared" si="20"/>
        <v>2017</v>
      </c>
      <c r="U237" t="str">
        <f t="shared" si="21"/>
        <v>Feb</v>
      </c>
      <c r="V237" s="8">
        <f t="shared" si="22"/>
        <v>42784.25</v>
      </c>
    </row>
    <row r="238" spans="1:22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8"/>
        <v>0.10944303797468355</v>
      </c>
      <c r="P238" s="4">
        <f t="shared" si="23"/>
        <v>75.84210526315789</v>
      </c>
      <c r="Q238" t="s">
        <v>2035</v>
      </c>
      <c r="R238" t="s">
        <v>2036</v>
      </c>
      <c r="S238" s="8">
        <f t="shared" si="19"/>
        <v>43641.208333333328</v>
      </c>
      <c r="T238">
        <f t="shared" si="20"/>
        <v>2019</v>
      </c>
      <c r="U238" t="str">
        <f t="shared" si="21"/>
        <v>Jun</v>
      </c>
      <c r="V238" s="8">
        <f t="shared" si="22"/>
        <v>43648.208333333328</v>
      </c>
    </row>
    <row r="239" spans="1:22" ht="31.2" hidden="1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8"/>
        <v>1.593763440860215</v>
      </c>
      <c r="P239" s="4">
        <f t="shared" si="23"/>
        <v>45.051671732522799</v>
      </c>
      <c r="Q239" t="s">
        <v>2041</v>
      </c>
      <c r="R239" t="s">
        <v>2049</v>
      </c>
      <c r="S239" s="8">
        <f t="shared" si="19"/>
        <v>41754.208333333336</v>
      </c>
      <c r="T239">
        <f t="shared" si="20"/>
        <v>2014</v>
      </c>
      <c r="U239" t="str">
        <f t="shared" si="21"/>
        <v>Apr</v>
      </c>
      <c r="V239" s="8">
        <f t="shared" si="22"/>
        <v>41756.208333333336</v>
      </c>
    </row>
    <row r="240" spans="1:22" hidden="1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8"/>
        <v>4.2241666666666671</v>
      </c>
      <c r="P240" s="4">
        <f t="shared" si="23"/>
        <v>104.51546391752578</v>
      </c>
      <c r="Q240" t="s">
        <v>2039</v>
      </c>
      <c r="R240" t="s">
        <v>2040</v>
      </c>
      <c r="S240" s="8">
        <f t="shared" si="19"/>
        <v>43083.25</v>
      </c>
      <c r="T240">
        <f t="shared" si="20"/>
        <v>2017</v>
      </c>
      <c r="U240" t="str">
        <f t="shared" si="21"/>
        <v>Dec</v>
      </c>
      <c r="V240" s="8">
        <f t="shared" si="22"/>
        <v>43108.25</v>
      </c>
    </row>
    <row r="241" spans="1:22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8"/>
        <v>0.97718749999999999</v>
      </c>
      <c r="P241" s="4">
        <f t="shared" si="23"/>
        <v>76.268292682926827</v>
      </c>
      <c r="Q241" t="s">
        <v>2037</v>
      </c>
      <c r="R241" t="s">
        <v>2046</v>
      </c>
      <c r="S241" s="8">
        <f t="shared" si="19"/>
        <v>42245.208333333328</v>
      </c>
      <c r="T241">
        <f t="shared" si="20"/>
        <v>2015</v>
      </c>
      <c r="U241" t="str">
        <f t="shared" si="21"/>
        <v>Aug</v>
      </c>
      <c r="V241" s="8">
        <f t="shared" si="22"/>
        <v>42249.208333333328</v>
      </c>
    </row>
    <row r="242" spans="1:22" hidden="1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8"/>
        <v>4.1878911564625847</v>
      </c>
      <c r="P242" s="4">
        <f t="shared" si="23"/>
        <v>69.015695067264573</v>
      </c>
      <c r="Q242" t="s">
        <v>2039</v>
      </c>
      <c r="R242" t="s">
        <v>2040</v>
      </c>
      <c r="S242" s="8">
        <f t="shared" si="19"/>
        <v>40396.208333333336</v>
      </c>
      <c r="T242">
        <f t="shared" si="20"/>
        <v>2010</v>
      </c>
      <c r="U242" t="str">
        <f t="shared" si="21"/>
        <v>Aug</v>
      </c>
      <c r="V242" s="8">
        <f t="shared" si="22"/>
        <v>40397.208333333336</v>
      </c>
    </row>
    <row r="243" spans="1:22" ht="31.2" hidden="1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8"/>
        <v>1.0191632047477746</v>
      </c>
      <c r="P243" s="4">
        <f t="shared" si="23"/>
        <v>101.97684085510689</v>
      </c>
      <c r="Q243" t="s">
        <v>2047</v>
      </c>
      <c r="R243" t="s">
        <v>2048</v>
      </c>
      <c r="S243" s="8">
        <f t="shared" si="19"/>
        <v>41742.208333333336</v>
      </c>
      <c r="T243">
        <f t="shared" si="20"/>
        <v>2014</v>
      </c>
      <c r="U243" t="str">
        <f t="shared" si="21"/>
        <v>Apr</v>
      </c>
      <c r="V243" s="8">
        <f t="shared" si="22"/>
        <v>41752.208333333336</v>
      </c>
    </row>
    <row r="244" spans="1:22" hidden="1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8"/>
        <v>1.2772619047619047</v>
      </c>
      <c r="P244" s="4">
        <f t="shared" si="23"/>
        <v>42.915999999999997</v>
      </c>
      <c r="Q244" t="s">
        <v>2035</v>
      </c>
      <c r="R244" t="s">
        <v>2036</v>
      </c>
      <c r="S244" s="8">
        <f t="shared" si="19"/>
        <v>42865.208333333328</v>
      </c>
      <c r="T244">
        <f t="shared" si="20"/>
        <v>2017</v>
      </c>
      <c r="U244" t="str">
        <f t="shared" si="21"/>
        <v>May</v>
      </c>
      <c r="V244" s="8">
        <f t="shared" si="22"/>
        <v>42875.208333333328</v>
      </c>
    </row>
    <row r="245" spans="1:22" ht="31.2" hidden="1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8"/>
        <v>4.4521739130434783</v>
      </c>
      <c r="P245" s="4">
        <f t="shared" si="23"/>
        <v>43.025210084033617</v>
      </c>
      <c r="Q245" t="s">
        <v>2039</v>
      </c>
      <c r="R245" t="s">
        <v>2040</v>
      </c>
      <c r="S245" s="8">
        <f t="shared" si="19"/>
        <v>43163.25</v>
      </c>
      <c r="T245">
        <f t="shared" si="20"/>
        <v>2018</v>
      </c>
      <c r="U245" t="str">
        <f t="shared" si="21"/>
        <v>Mar</v>
      </c>
      <c r="V245" s="8">
        <f t="shared" si="22"/>
        <v>43166.25</v>
      </c>
    </row>
    <row r="246" spans="1:22" ht="31.2" hidden="1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8"/>
        <v>5.6971428571428575</v>
      </c>
      <c r="P246" s="4">
        <f t="shared" si="23"/>
        <v>75.245283018867923</v>
      </c>
      <c r="Q246" t="s">
        <v>2039</v>
      </c>
      <c r="R246" t="s">
        <v>2040</v>
      </c>
      <c r="S246" s="8">
        <f t="shared" si="19"/>
        <v>41834.208333333336</v>
      </c>
      <c r="T246">
        <f t="shared" si="20"/>
        <v>2014</v>
      </c>
      <c r="U246" t="str">
        <f t="shared" si="21"/>
        <v>Jul</v>
      </c>
      <c r="V246" s="8">
        <f t="shared" si="22"/>
        <v>41886.208333333336</v>
      </c>
    </row>
    <row r="247" spans="1:22" hidden="1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8"/>
        <v>5.0934482758620687</v>
      </c>
      <c r="P247" s="4">
        <f t="shared" si="23"/>
        <v>69.023364485981304</v>
      </c>
      <c r="Q247" t="s">
        <v>2039</v>
      </c>
      <c r="R247" t="s">
        <v>2040</v>
      </c>
      <c r="S247" s="8">
        <f t="shared" si="19"/>
        <v>41736.208333333336</v>
      </c>
      <c r="T247">
        <f t="shared" si="20"/>
        <v>2014</v>
      </c>
      <c r="U247" t="str">
        <f t="shared" si="21"/>
        <v>Apr</v>
      </c>
      <c r="V247" s="8">
        <f t="shared" si="22"/>
        <v>41737.208333333336</v>
      </c>
    </row>
    <row r="248" spans="1:22" ht="31.2" hidden="1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8"/>
        <v>3.2553333333333332</v>
      </c>
      <c r="P248" s="4">
        <f t="shared" si="23"/>
        <v>65.986486486486484</v>
      </c>
      <c r="Q248" t="s">
        <v>2037</v>
      </c>
      <c r="R248" t="s">
        <v>2038</v>
      </c>
      <c r="S248" s="8">
        <f t="shared" si="19"/>
        <v>41491.208333333336</v>
      </c>
      <c r="T248">
        <f t="shared" si="20"/>
        <v>2013</v>
      </c>
      <c r="U248" t="str">
        <f t="shared" si="21"/>
        <v>Aug</v>
      </c>
      <c r="V248" s="8">
        <f t="shared" si="22"/>
        <v>41495.208333333336</v>
      </c>
    </row>
    <row r="249" spans="1:22" hidden="1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8"/>
        <v>9.3261616161616168</v>
      </c>
      <c r="P249" s="4">
        <f t="shared" si="23"/>
        <v>98.013800424628457</v>
      </c>
      <c r="Q249" t="s">
        <v>2047</v>
      </c>
      <c r="R249" t="s">
        <v>2053</v>
      </c>
      <c r="S249" s="8">
        <f t="shared" si="19"/>
        <v>42726.25</v>
      </c>
      <c r="T249">
        <f t="shared" si="20"/>
        <v>2016</v>
      </c>
      <c r="U249" t="str">
        <f t="shared" si="21"/>
        <v>Dec</v>
      </c>
      <c r="V249" s="8">
        <f t="shared" si="22"/>
        <v>42741.25</v>
      </c>
    </row>
    <row r="250" spans="1:22" hidden="1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8"/>
        <v>2.1133870967741935</v>
      </c>
      <c r="P250" s="4">
        <f t="shared" si="23"/>
        <v>60.105504587155963</v>
      </c>
      <c r="Q250" t="s">
        <v>2050</v>
      </c>
      <c r="R250" t="s">
        <v>2061</v>
      </c>
      <c r="S250" s="8">
        <f t="shared" si="19"/>
        <v>42004.25</v>
      </c>
      <c r="T250">
        <f t="shared" si="20"/>
        <v>2014</v>
      </c>
      <c r="U250" t="str">
        <f t="shared" si="21"/>
        <v>Dec</v>
      </c>
      <c r="V250" s="8">
        <f t="shared" si="22"/>
        <v>42009.25</v>
      </c>
    </row>
    <row r="251" spans="1:22" hidden="1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8"/>
        <v>2.7332520325203253</v>
      </c>
      <c r="P251" s="4">
        <f t="shared" si="23"/>
        <v>26.000773395204948</v>
      </c>
      <c r="Q251" t="s">
        <v>2047</v>
      </c>
      <c r="R251" t="s">
        <v>2059</v>
      </c>
      <c r="S251" s="8">
        <f t="shared" si="19"/>
        <v>42006.25</v>
      </c>
      <c r="T251">
        <f t="shared" si="20"/>
        <v>2015</v>
      </c>
      <c r="U251" t="str">
        <f t="shared" si="21"/>
        <v>Jan</v>
      </c>
      <c r="V251" s="8">
        <f t="shared" si="22"/>
        <v>42013.25</v>
      </c>
    </row>
    <row r="252" spans="1:22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8"/>
        <v>0.03</v>
      </c>
      <c r="P252" s="4">
        <f t="shared" si="23"/>
        <v>3</v>
      </c>
      <c r="Q252" t="s">
        <v>2035</v>
      </c>
      <c r="R252" t="s">
        <v>2036</v>
      </c>
      <c r="S252" s="8">
        <f t="shared" si="19"/>
        <v>40203.25</v>
      </c>
      <c r="T252">
        <f t="shared" si="20"/>
        <v>2010</v>
      </c>
      <c r="U252" t="str">
        <f t="shared" si="21"/>
        <v>Jan</v>
      </c>
      <c r="V252" s="8">
        <f t="shared" si="22"/>
        <v>40238.25</v>
      </c>
    </row>
    <row r="253" spans="1:22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8"/>
        <v>0.54084507042253516</v>
      </c>
      <c r="P253" s="4">
        <f t="shared" si="23"/>
        <v>38.019801980198018</v>
      </c>
      <c r="Q253" t="s">
        <v>2039</v>
      </c>
      <c r="R253" t="s">
        <v>2040</v>
      </c>
      <c r="S253" s="8">
        <f t="shared" si="19"/>
        <v>41252.25</v>
      </c>
      <c r="T253">
        <f t="shared" si="20"/>
        <v>2012</v>
      </c>
      <c r="U253" t="str">
        <f t="shared" si="21"/>
        <v>Dec</v>
      </c>
      <c r="V253" s="8">
        <f t="shared" si="22"/>
        <v>41254.25</v>
      </c>
    </row>
    <row r="254" spans="1:22" ht="31.2" hidden="1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8"/>
        <v>6.2629999999999999</v>
      </c>
      <c r="P254" s="4">
        <f t="shared" si="23"/>
        <v>106.15254237288136</v>
      </c>
      <c r="Q254" t="s">
        <v>2039</v>
      </c>
      <c r="R254" t="s">
        <v>2040</v>
      </c>
      <c r="S254" s="8">
        <f t="shared" si="19"/>
        <v>41572.208333333336</v>
      </c>
      <c r="T254">
        <f t="shared" si="20"/>
        <v>2013</v>
      </c>
      <c r="U254" t="str">
        <f t="shared" si="21"/>
        <v>Oct</v>
      </c>
      <c r="V254" s="8">
        <f t="shared" si="22"/>
        <v>41577.208333333336</v>
      </c>
    </row>
    <row r="255" spans="1:22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8"/>
        <v>0.8902139917695473</v>
      </c>
      <c r="P255" s="4">
        <f t="shared" si="23"/>
        <v>81.019475655430711</v>
      </c>
      <c r="Q255" t="s">
        <v>2041</v>
      </c>
      <c r="R255" t="s">
        <v>2044</v>
      </c>
      <c r="S255" s="8">
        <f t="shared" si="19"/>
        <v>40641.208333333336</v>
      </c>
      <c r="T255">
        <f t="shared" si="20"/>
        <v>2011</v>
      </c>
      <c r="U255" t="str">
        <f t="shared" si="21"/>
        <v>Apr</v>
      </c>
      <c r="V255" s="8">
        <f t="shared" si="22"/>
        <v>40653.208333333336</v>
      </c>
    </row>
    <row r="256" spans="1:22" ht="31.2" hidden="1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8"/>
        <v>1.8489130434782608</v>
      </c>
      <c r="P256" s="4">
        <f t="shared" si="23"/>
        <v>96.647727272727266</v>
      </c>
      <c r="Q256" t="s">
        <v>2047</v>
      </c>
      <c r="R256" t="s">
        <v>2048</v>
      </c>
      <c r="S256" s="8">
        <f t="shared" si="19"/>
        <v>42787.25</v>
      </c>
      <c r="T256">
        <f t="shared" si="20"/>
        <v>2017</v>
      </c>
      <c r="U256" t="str">
        <f t="shared" si="21"/>
        <v>Feb</v>
      </c>
      <c r="V256" s="8">
        <f t="shared" si="22"/>
        <v>42789.25</v>
      </c>
    </row>
    <row r="257" spans="1:22" ht="31.2" hidden="1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8"/>
        <v>1.2016770186335404</v>
      </c>
      <c r="P257" s="4">
        <f t="shared" si="23"/>
        <v>57.003535651149086</v>
      </c>
      <c r="Q257" t="s">
        <v>2035</v>
      </c>
      <c r="R257" t="s">
        <v>2036</v>
      </c>
      <c r="S257" s="8">
        <f t="shared" si="19"/>
        <v>40590.25</v>
      </c>
      <c r="T257">
        <f t="shared" si="20"/>
        <v>2011</v>
      </c>
      <c r="U257" t="str">
        <f t="shared" si="21"/>
        <v>Feb</v>
      </c>
      <c r="V257" s="8">
        <f t="shared" si="22"/>
        <v>40595.25</v>
      </c>
    </row>
    <row r="258" spans="1:22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8"/>
        <v>0.23390243902439026</v>
      </c>
      <c r="P258" s="4">
        <f t="shared" si="23"/>
        <v>63.93333333333333</v>
      </c>
      <c r="Q258" t="s">
        <v>2035</v>
      </c>
      <c r="R258" t="s">
        <v>2036</v>
      </c>
      <c r="S258" s="8">
        <f t="shared" si="19"/>
        <v>42393.25</v>
      </c>
      <c r="T258">
        <f t="shared" si="20"/>
        <v>2016</v>
      </c>
      <c r="U258" t="str">
        <f t="shared" si="21"/>
        <v>Jan</v>
      </c>
      <c r="V258" s="8">
        <f t="shared" si="22"/>
        <v>42430.25</v>
      </c>
    </row>
    <row r="259" spans="1:22" hidden="1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24">E259/D259</f>
        <v>1.46</v>
      </c>
      <c r="P259" s="4">
        <f t="shared" si="23"/>
        <v>90.456521739130437</v>
      </c>
      <c r="Q259" t="s">
        <v>2039</v>
      </c>
      <c r="R259" t="s">
        <v>2040</v>
      </c>
      <c r="S259" s="8">
        <f t="shared" ref="S259:S322" si="25">(((J259/60)/60)/24)+DATE(1970,1,1)</f>
        <v>41338.25</v>
      </c>
      <c r="T259">
        <f t="shared" ref="T259:T322" si="26">YEAR(S259)</f>
        <v>2013</v>
      </c>
      <c r="U259" t="str">
        <f t="shared" ref="U259:U322" si="27">TEXT(S259,"mmm")</f>
        <v>Mar</v>
      </c>
      <c r="V259" s="8">
        <f t="shared" ref="V259:V322" si="28">(((K259/60)/60)/24)+DATE(1970,1,1)</f>
        <v>41352.208333333336</v>
      </c>
    </row>
    <row r="260" spans="1:22" hidden="1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24"/>
        <v>2.6848000000000001</v>
      </c>
      <c r="P260" s="4">
        <f t="shared" ref="P260:P323" si="29">E260/G260</f>
        <v>72.172043010752688</v>
      </c>
      <c r="Q260" t="s">
        <v>2039</v>
      </c>
      <c r="R260" t="s">
        <v>2040</v>
      </c>
      <c r="S260" s="8">
        <f t="shared" si="25"/>
        <v>42712.25</v>
      </c>
      <c r="T260">
        <f t="shared" si="26"/>
        <v>2016</v>
      </c>
      <c r="U260" t="str">
        <f t="shared" si="27"/>
        <v>Dec</v>
      </c>
      <c r="V260" s="8">
        <f t="shared" si="28"/>
        <v>42732.25</v>
      </c>
    </row>
    <row r="261" spans="1:22" ht="31.2" hidden="1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24"/>
        <v>5.9749999999999996</v>
      </c>
      <c r="P261" s="4">
        <f t="shared" si="29"/>
        <v>77.934782608695656</v>
      </c>
      <c r="Q261" t="s">
        <v>2054</v>
      </c>
      <c r="R261" t="s">
        <v>2055</v>
      </c>
      <c r="S261" s="8">
        <f t="shared" si="25"/>
        <v>41251.25</v>
      </c>
      <c r="T261">
        <f t="shared" si="26"/>
        <v>2012</v>
      </c>
      <c r="U261" t="str">
        <f t="shared" si="27"/>
        <v>Dec</v>
      </c>
      <c r="V261" s="8">
        <f t="shared" si="28"/>
        <v>41270.25</v>
      </c>
    </row>
    <row r="262" spans="1:22" hidden="1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24"/>
        <v>1.5769841269841269</v>
      </c>
      <c r="P262" s="4">
        <f t="shared" si="29"/>
        <v>38.065134099616856</v>
      </c>
      <c r="Q262" t="s">
        <v>2035</v>
      </c>
      <c r="R262" t="s">
        <v>2036</v>
      </c>
      <c r="S262" s="8">
        <f t="shared" si="25"/>
        <v>41180.208333333336</v>
      </c>
      <c r="T262">
        <f t="shared" si="26"/>
        <v>2012</v>
      </c>
      <c r="U262" t="str">
        <f t="shared" si="27"/>
        <v>Sep</v>
      </c>
      <c r="V262" s="8">
        <f t="shared" si="28"/>
        <v>41192.208333333336</v>
      </c>
    </row>
    <row r="263" spans="1:22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24"/>
        <v>0.31201660735468567</v>
      </c>
      <c r="P263" s="4">
        <f t="shared" si="29"/>
        <v>57.936123348017624</v>
      </c>
      <c r="Q263" t="s">
        <v>2035</v>
      </c>
      <c r="R263" t="s">
        <v>2036</v>
      </c>
      <c r="S263" s="8">
        <f t="shared" si="25"/>
        <v>40415.208333333336</v>
      </c>
      <c r="T263">
        <f t="shared" si="26"/>
        <v>2010</v>
      </c>
      <c r="U263" t="str">
        <f t="shared" si="27"/>
        <v>Aug</v>
      </c>
      <c r="V263" s="8">
        <f t="shared" si="28"/>
        <v>40419.208333333336</v>
      </c>
    </row>
    <row r="264" spans="1:22" hidden="1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24"/>
        <v>3.1341176470588237</v>
      </c>
      <c r="P264" s="4">
        <f t="shared" si="29"/>
        <v>49.794392523364486</v>
      </c>
      <c r="Q264" t="s">
        <v>2035</v>
      </c>
      <c r="R264" t="s">
        <v>2045</v>
      </c>
      <c r="S264" s="8">
        <f t="shared" si="25"/>
        <v>40638.208333333336</v>
      </c>
      <c r="T264">
        <f t="shared" si="26"/>
        <v>2011</v>
      </c>
      <c r="U264" t="str">
        <f t="shared" si="27"/>
        <v>Apr</v>
      </c>
      <c r="V264" s="8">
        <f t="shared" si="28"/>
        <v>40664.208333333336</v>
      </c>
    </row>
    <row r="265" spans="1:22" hidden="1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24"/>
        <v>3.7089655172413791</v>
      </c>
      <c r="P265" s="4">
        <f t="shared" si="29"/>
        <v>54.050251256281406</v>
      </c>
      <c r="Q265" t="s">
        <v>2054</v>
      </c>
      <c r="R265" t="s">
        <v>2055</v>
      </c>
      <c r="S265" s="8">
        <f t="shared" si="25"/>
        <v>40187.25</v>
      </c>
      <c r="T265">
        <f t="shared" si="26"/>
        <v>2010</v>
      </c>
      <c r="U265" t="str">
        <f t="shared" si="27"/>
        <v>Jan</v>
      </c>
      <c r="V265" s="8">
        <f t="shared" si="28"/>
        <v>40187.25</v>
      </c>
    </row>
    <row r="266" spans="1:22" hidden="1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24"/>
        <v>3.6266447368421053</v>
      </c>
      <c r="P266" s="4">
        <f t="shared" si="29"/>
        <v>30.002721335268504</v>
      </c>
      <c r="Q266" t="s">
        <v>2039</v>
      </c>
      <c r="R266" t="s">
        <v>2040</v>
      </c>
      <c r="S266" s="8">
        <f t="shared" si="25"/>
        <v>41317.25</v>
      </c>
      <c r="T266">
        <f t="shared" si="26"/>
        <v>2013</v>
      </c>
      <c r="U266" t="str">
        <f t="shared" si="27"/>
        <v>Feb</v>
      </c>
      <c r="V266" s="8">
        <f t="shared" si="28"/>
        <v>41333.25</v>
      </c>
    </row>
    <row r="267" spans="1:22" hidden="1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24"/>
        <v>1.2308163265306122</v>
      </c>
      <c r="P267" s="4">
        <f t="shared" si="29"/>
        <v>70.127906976744185</v>
      </c>
      <c r="Q267" t="s">
        <v>2039</v>
      </c>
      <c r="R267" t="s">
        <v>2040</v>
      </c>
      <c r="S267" s="8">
        <f t="shared" si="25"/>
        <v>42372.25</v>
      </c>
      <c r="T267">
        <f t="shared" si="26"/>
        <v>2016</v>
      </c>
      <c r="U267" t="str">
        <f t="shared" si="27"/>
        <v>Jan</v>
      </c>
      <c r="V267" s="8">
        <f t="shared" si="28"/>
        <v>42416.25</v>
      </c>
    </row>
    <row r="268" spans="1:22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24"/>
        <v>0.76766756032171579</v>
      </c>
      <c r="P268" s="4">
        <f t="shared" si="29"/>
        <v>26.996228786926462</v>
      </c>
      <c r="Q268" t="s">
        <v>2035</v>
      </c>
      <c r="R268" t="s">
        <v>2058</v>
      </c>
      <c r="S268" s="8">
        <f t="shared" si="25"/>
        <v>41950.25</v>
      </c>
      <c r="T268">
        <f t="shared" si="26"/>
        <v>2014</v>
      </c>
      <c r="U268" t="str">
        <f t="shared" si="27"/>
        <v>Nov</v>
      </c>
      <c r="V268" s="8">
        <f t="shared" si="28"/>
        <v>41983.25</v>
      </c>
    </row>
    <row r="269" spans="1:22" hidden="1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24"/>
        <v>2.3362012987012988</v>
      </c>
      <c r="P269" s="4">
        <f t="shared" si="29"/>
        <v>51.990606936416185</v>
      </c>
      <c r="Q269" t="s">
        <v>2039</v>
      </c>
      <c r="R269" t="s">
        <v>2040</v>
      </c>
      <c r="S269" s="8">
        <f t="shared" si="25"/>
        <v>41206.208333333336</v>
      </c>
      <c r="T269">
        <f t="shared" si="26"/>
        <v>2012</v>
      </c>
      <c r="U269" t="str">
        <f t="shared" si="27"/>
        <v>Oct</v>
      </c>
      <c r="V269" s="8">
        <f t="shared" si="28"/>
        <v>41222.25</v>
      </c>
    </row>
    <row r="270" spans="1:22" hidden="1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24"/>
        <v>1.8053333333333332</v>
      </c>
      <c r="P270" s="4">
        <f t="shared" si="29"/>
        <v>56.416666666666664</v>
      </c>
      <c r="Q270" t="s">
        <v>2041</v>
      </c>
      <c r="R270" t="s">
        <v>2042</v>
      </c>
      <c r="S270" s="8">
        <f t="shared" si="25"/>
        <v>41186.208333333336</v>
      </c>
      <c r="T270">
        <f t="shared" si="26"/>
        <v>2012</v>
      </c>
      <c r="U270" t="str">
        <f t="shared" si="27"/>
        <v>Oct</v>
      </c>
      <c r="V270" s="8">
        <f t="shared" si="28"/>
        <v>41232.25</v>
      </c>
    </row>
    <row r="271" spans="1:22" hidden="1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24"/>
        <v>2.5262857142857142</v>
      </c>
      <c r="P271" s="4">
        <f t="shared" si="29"/>
        <v>101.63218390804597</v>
      </c>
      <c r="Q271" t="s">
        <v>2041</v>
      </c>
      <c r="R271" t="s">
        <v>2060</v>
      </c>
      <c r="S271" s="8">
        <f t="shared" si="25"/>
        <v>43496.25</v>
      </c>
      <c r="T271">
        <f t="shared" si="26"/>
        <v>2019</v>
      </c>
      <c r="U271" t="str">
        <f t="shared" si="27"/>
        <v>Jan</v>
      </c>
      <c r="V271" s="8">
        <f t="shared" si="28"/>
        <v>43517.25</v>
      </c>
    </row>
    <row r="272" spans="1:22" hidden="1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24"/>
        <v>0.27176538240368026</v>
      </c>
      <c r="P272" s="4">
        <f t="shared" si="29"/>
        <v>25.005291005291006</v>
      </c>
      <c r="Q272" t="s">
        <v>2050</v>
      </c>
      <c r="R272" t="s">
        <v>2051</v>
      </c>
      <c r="S272" s="8">
        <f t="shared" si="25"/>
        <v>40514.25</v>
      </c>
      <c r="T272">
        <f t="shared" si="26"/>
        <v>2010</v>
      </c>
      <c r="U272" t="str">
        <f t="shared" si="27"/>
        <v>Dec</v>
      </c>
      <c r="V272" s="8">
        <f t="shared" si="28"/>
        <v>40516.25</v>
      </c>
    </row>
    <row r="273" spans="1:22" ht="31.2" hidden="1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24"/>
        <v>1.2706571242680547E-2</v>
      </c>
      <c r="P273" s="4">
        <f t="shared" si="29"/>
        <v>32.016393442622949</v>
      </c>
      <c r="Q273" t="s">
        <v>2054</v>
      </c>
      <c r="R273" t="s">
        <v>2055</v>
      </c>
      <c r="S273" s="8">
        <f t="shared" si="25"/>
        <v>42345.25</v>
      </c>
      <c r="T273">
        <f t="shared" si="26"/>
        <v>2015</v>
      </c>
      <c r="U273" t="str">
        <f t="shared" si="27"/>
        <v>Dec</v>
      </c>
      <c r="V273" s="8">
        <f t="shared" si="28"/>
        <v>42376.25</v>
      </c>
    </row>
    <row r="274" spans="1:22" hidden="1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24"/>
        <v>3.0400978473581213</v>
      </c>
      <c r="P274" s="4">
        <f t="shared" si="29"/>
        <v>82.021647307286173</v>
      </c>
      <c r="Q274" t="s">
        <v>2039</v>
      </c>
      <c r="R274" t="s">
        <v>2040</v>
      </c>
      <c r="S274" s="8">
        <f t="shared" si="25"/>
        <v>43656.208333333328</v>
      </c>
      <c r="T274">
        <f t="shared" si="26"/>
        <v>2019</v>
      </c>
      <c r="U274" t="str">
        <f t="shared" si="27"/>
        <v>Jul</v>
      </c>
      <c r="V274" s="8">
        <f t="shared" si="28"/>
        <v>43681.208333333328</v>
      </c>
    </row>
    <row r="275" spans="1:22" hidden="1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24"/>
        <v>1.3723076923076922</v>
      </c>
      <c r="P275" s="4">
        <f t="shared" si="29"/>
        <v>37.957446808510639</v>
      </c>
      <c r="Q275" t="s">
        <v>2039</v>
      </c>
      <c r="R275" t="s">
        <v>2040</v>
      </c>
      <c r="S275" s="8">
        <f t="shared" si="25"/>
        <v>42995.208333333328</v>
      </c>
      <c r="T275">
        <f t="shared" si="26"/>
        <v>2017</v>
      </c>
      <c r="U275" t="str">
        <f t="shared" si="27"/>
        <v>Sep</v>
      </c>
      <c r="V275" s="8">
        <f t="shared" si="28"/>
        <v>42998.208333333328</v>
      </c>
    </row>
    <row r="276" spans="1:22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24"/>
        <v>0.32208333333333333</v>
      </c>
      <c r="P276" s="4">
        <f t="shared" si="29"/>
        <v>51.533333333333331</v>
      </c>
      <c r="Q276" t="s">
        <v>2039</v>
      </c>
      <c r="R276" t="s">
        <v>2040</v>
      </c>
      <c r="S276" s="8">
        <f t="shared" si="25"/>
        <v>43045.25</v>
      </c>
      <c r="T276">
        <f t="shared" si="26"/>
        <v>2017</v>
      </c>
      <c r="U276" t="str">
        <f t="shared" si="27"/>
        <v>Nov</v>
      </c>
      <c r="V276" s="8">
        <f t="shared" si="28"/>
        <v>43050.25</v>
      </c>
    </row>
    <row r="277" spans="1:22" ht="31.2" hidden="1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24"/>
        <v>2.4151282051282053</v>
      </c>
      <c r="P277" s="4">
        <f t="shared" si="29"/>
        <v>81.198275862068968</v>
      </c>
      <c r="Q277" t="s">
        <v>2047</v>
      </c>
      <c r="R277" t="s">
        <v>2059</v>
      </c>
      <c r="S277" s="8">
        <f t="shared" si="25"/>
        <v>43561.208333333328</v>
      </c>
      <c r="T277">
        <f t="shared" si="26"/>
        <v>2019</v>
      </c>
      <c r="U277" t="str">
        <f t="shared" si="27"/>
        <v>Apr</v>
      </c>
      <c r="V277" s="8">
        <f t="shared" si="28"/>
        <v>43569.208333333328</v>
      </c>
    </row>
    <row r="278" spans="1:22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24"/>
        <v>0.96799999999999997</v>
      </c>
      <c r="P278" s="4">
        <f t="shared" si="29"/>
        <v>40.030075187969928</v>
      </c>
      <c r="Q278" t="s">
        <v>2050</v>
      </c>
      <c r="R278" t="s">
        <v>2051</v>
      </c>
      <c r="S278" s="8">
        <f t="shared" si="25"/>
        <v>41018.208333333336</v>
      </c>
      <c r="T278">
        <f t="shared" si="26"/>
        <v>2012</v>
      </c>
      <c r="U278" t="str">
        <f t="shared" si="27"/>
        <v>Apr</v>
      </c>
      <c r="V278" s="8">
        <f t="shared" si="28"/>
        <v>41023.208333333336</v>
      </c>
    </row>
    <row r="279" spans="1:22" ht="31.2" hidden="1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24"/>
        <v>10.664285714285715</v>
      </c>
      <c r="P279" s="4">
        <f t="shared" si="29"/>
        <v>89.939759036144579</v>
      </c>
      <c r="Q279" t="s">
        <v>2039</v>
      </c>
      <c r="R279" t="s">
        <v>2040</v>
      </c>
      <c r="S279" s="8">
        <f t="shared" si="25"/>
        <v>40378.208333333336</v>
      </c>
      <c r="T279">
        <f t="shared" si="26"/>
        <v>2010</v>
      </c>
      <c r="U279" t="str">
        <f t="shared" si="27"/>
        <v>Jul</v>
      </c>
      <c r="V279" s="8">
        <f t="shared" si="28"/>
        <v>40380.208333333336</v>
      </c>
    </row>
    <row r="280" spans="1:22" hidden="1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24"/>
        <v>3.2588888888888889</v>
      </c>
      <c r="P280" s="4">
        <f t="shared" si="29"/>
        <v>96.692307692307693</v>
      </c>
      <c r="Q280" t="s">
        <v>2037</v>
      </c>
      <c r="R280" t="s">
        <v>2038</v>
      </c>
      <c r="S280" s="8">
        <f t="shared" si="25"/>
        <v>41239.25</v>
      </c>
      <c r="T280">
        <f t="shared" si="26"/>
        <v>2012</v>
      </c>
      <c r="U280" t="str">
        <f t="shared" si="27"/>
        <v>Nov</v>
      </c>
      <c r="V280" s="8">
        <f t="shared" si="28"/>
        <v>41264.25</v>
      </c>
    </row>
    <row r="281" spans="1:22" ht="31.2" hidden="1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24"/>
        <v>1.7070000000000001</v>
      </c>
      <c r="P281" s="4">
        <f t="shared" si="29"/>
        <v>25.010989010989011</v>
      </c>
      <c r="Q281" t="s">
        <v>2039</v>
      </c>
      <c r="R281" t="s">
        <v>2040</v>
      </c>
      <c r="S281" s="8">
        <f t="shared" si="25"/>
        <v>43346.208333333328</v>
      </c>
      <c r="T281">
        <f t="shared" si="26"/>
        <v>2018</v>
      </c>
      <c r="U281" t="str">
        <f t="shared" si="27"/>
        <v>Sep</v>
      </c>
      <c r="V281" s="8">
        <f t="shared" si="28"/>
        <v>43349.208333333328</v>
      </c>
    </row>
    <row r="282" spans="1:22" ht="31.2" hidden="1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24"/>
        <v>5.8144</v>
      </c>
      <c r="P282" s="4">
        <f t="shared" si="29"/>
        <v>36.987277353689571</v>
      </c>
      <c r="Q282" t="s">
        <v>2041</v>
      </c>
      <c r="R282" t="s">
        <v>2049</v>
      </c>
      <c r="S282" s="8">
        <f t="shared" si="25"/>
        <v>43060.25</v>
      </c>
      <c r="T282">
        <f t="shared" si="26"/>
        <v>2017</v>
      </c>
      <c r="U282" t="str">
        <f t="shared" si="27"/>
        <v>Nov</v>
      </c>
      <c r="V282" s="8">
        <f t="shared" si="28"/>
        <v>43066.25</v>
      </c>
    </row>
    <row r="283" spans="1:22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24"/>
        <v>0.91520972644376897</v>
      </c>
      <c r="P283" s="4">
        <f t="shared" si="29"/>
        <v>73.012609117361791</v>
      </c>
      <c r="Q283" t="s">
        <v>2039</v>
      </c>
      <c r="R283" t="s">
        <v>2040</v>
      </c>
      <c r="S283" s="8">
        <f t="shared" si="25"/>
        <v>40979.25</v>
      </c>
      <c r="T283">
        <f t="shared" si="26"/>
        <v>2012</v>
      </c>
      <c r="U283" t="str">
        <f t="shared" si="27"/>
        <v>Mar</v>
      </c>
      <c r="V283" s="8">
        <f t="shared" si="28"/>
        <v>41000.208333333336</v>
      </c>
    </row>
    <row r="284" spans="1:22" hidden="1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24"/>
        <v>1.0804761904761904</v>
      </c>
      <c r="P284" s="4">
        <f t="shared" si="29"/>
        <v>68.240601503759393</v>
      </c>
      <c r="Q284" t="s">
        <v>2041</v>
      </c>
      <c r="R284" t="s">
        <v>2060</v>
      </c>
      <c r="S284" s="8">
        <f t="shared" si="25"/>
        <v>42701.25</v>
      </c>
      <c r="T284">
        <f t="shared" si="26"/>
        <v>2016</v>
      </c>
      <c r="U284" t="str">
        <f t="shared" si="27"/>
        <v>Nov</v>
      </c>
      <c r="V284" s="8">
        <f t="shared" si="28"/>
        <v>42707.25</v>
      </c>
    </row>
    <row r="285" spans="1:22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24"/>
        <v>0.18728395061728395</v>
      </c>
      <c r="P285" s="4">
        <f t="shared" si="29"/>
        <v>52.310344827586206</v>
      </c>
      <c r="Q285" t="s">
        <v>2035</v>
      </c>
      <c r="R285" t="s">
        <v>2036</v>
      </c>
      <c r="S285" s="8">
        <f t="shared" si="25"/>
        <v>42520.208333333328</v>
      </c>
      <c r="T285">
        <f t="shared" si="26"/>
        <v>2016</v>
      </c>
      <c r="U285" t="str">
        <f t="shared" si="27"/>
        <v>May</v>
      </c>
      <c r="V285" s="8">
        <f t="shared" si="28"/>
        <v>42525.208333333328</v>
      </c>
    </row>
    <row r="286" spans="1:22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24"/>
        <v>0.83193877551020412</v>
      </c>
      <c r="P286" s="4">
        <f t="shared" si="29"/>
        <v>61.765151515151516</v>
      </c>
      <c r="Q286" t="s">
        <v>2037</v>
      </c>
      <c r="R286" t="s">
        <v>2038</v>
      </c>
      <c r="S286" s="8">
        <f t="shared" si="25"/>
        <v>41030.208333333336</v>
      </c>
      <c r="T286">
        <f t="shared" si="26"/>
        <v>2012</v>
      </c>
      <c r="U286" t="str">
        <f t="shared" si="27"/>
        <v>May</v>
      </c>
      <c r="V286" s="8">
        <f t="shared" si="28"/>
        <v>41035.208333333336</v>
      </c>
    </row>
    <row r="287" spans="1:22" hidden="1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24"/>
        <v>7.0633333333333335</v>
      </c>
      <c r="P287" s="4">
        <f t="shared" si="29"/>
        <v>25.027559055118111</v>
      </c>
      <c r="Q287" t="s">
        <v>2039</v>
      </c>
      <c r="R287" t="s">
        <v>2040</v>
      </c>
      <c r="S287" s="8">
        <f t="shared" si="25"/>
        <v>42623.208333333328</v>
      </c>
      <c r="T287">
        <f t="shared" si="26"/>
        <v>2016</v>
      </c>
      <c r="U287" t="str">
        <f t="shared" si="27"/>
        <v>Sep</v>
      </c>
      <c r="V287" s="8">
        <f t="shared" si="28"/>
        <v>42661.208333333328</v>
      </c>
    </row>
    <row r="288" spans="1:22" hidden="1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24"/>
        <v>0.17446030330062445</v>
      </c>
      <c r="P288" s="4">
        <f t="shared" si="29"/>
        <v>106.28804347826087</v>
      </c>
      <c r="Q288" t="s">
        <v>2039</v>
      </c>
      <c r="R288" t="s">
        <v>2040</v>
      </c>
      <c r="S288" s="8">
        <f t="shared" si="25"/>
        <v>42697.25</v>
      </c>
      <c r="T288">
        <f t="shared" si="26"/>
        <v>2016</v>
      </c>
      <c r="U288" t="str">
        <f t="shared" si="27"/>
        <v>Nov</v>
      </c>
      <c r="V288" s="8">
        <f t="shared" si="28"/>
        <v>42704.25</v>
      </c>
    </row>
    <row r="289" spans="1:22" hidden="1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24"/>
        <v>2.0973015873015872</v>
      </c>
      <c r="P289" s="4">
        <f t="shared" si="29"/>
        <v>75.07386363636364</v>
      </c>
      <c r="Q289" t="s">
        <v>2035</v>
      </c>
      <c r="R289" t="s">
        <v>2043</v>
      </c>
      <c r="S289" s="8">
        <f t="shared" si="25"/>
        <v>42122.208333333328</v>
      </c>
      <c r="T289">
        <f t="shared" si="26"/>
        <v>2015</v>
      </c>
      <c r="U289" t="str">
        <f t="shared" si="27"/>
        <v>Apr</v>
      </c>
      <c r="V289" s="8">
        <f t="shared" si="28"/>
        <v>42122.208333333328</v>
      </c>
    </row>
    <row r="290" spans="1:22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24"/>
        <v>0.97785714285714287</v>
      </c>
      <c r="P290" s="4">
        <f t="shared" si="29"/>
        <v>39.970802919708028</v>
      </c>
      <c r="Q290" t="s">
        <v>2035</v>
      </c>
      <c r="R290" t="s">
        <v>2057</v>
      </c>
      <c r="S290" s="8">
        <f t="shared" si="25"/>
        <v>40982.208333333336</v>
      </c>
      <c r="T290">
        <f t="shared" si="26"/>
        <v>2012</v>
      </c>
      <c r="U290" t="str">
        <f t="shared" si="27"/>
        <v>Mar</v>
      </c>
      <c r="V290" s="8">
        <f t="shared" si="28"/>
        <v>40983.208333333336</v>
      </c>
    </row>
    <row r="291" spans="1:22" hidden="1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24"/>
        <v>16.842500000000001</v>
      </c>
      <c r="P291" s="4">
        <f t="shared" si="29"/>
        <v>39.982195845697326</v>
      </c>
      <c r="Q291" t="s">
        <v>2039</v>
      </c>
      <c r="R291" t="s">
        <v>2040</v>
      </c>
      <c r="S291" s="8">
        <f t="shared" si="25"/>
        <v>42219.208333333328</v>
      </c>
      <c r="T291">
        <f t="shared" si="26"/>
        <v>2015</v>
      </c>
      <c r="U291" t="str">
        <f t="shared" si="27"/>
        <v>Aug</v>
      </c>
      <c r="V291" s="8">
        <f t="shared" si="28"/>
        <v>42222.208333333328</v>
      </c>
    </row>
    <row r="292" spans="1:22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24"/>
        <v>0.54402135231316728</v>
      </c>
      <c r="P292" s="4">
        <f t="shared" si="29"/>
        <v>101.01541850220265</v>
      </c>
      <c r="Q292" t="s">
        <v>2041</v>
      </c>
      <c r="R292" t="s">
        <v>2042</v>
      </c>
      <c r="S292" s="8">
        <f t="shared" si="25"/>
        <v>41404.208333333336</v>
      </c>
      <c r="T292">
        <f t="shared" si="26"/>
        <v>2013</v>
      </c>
      <c r="U292" t="str">
        <f t="shared" si="27"/>
        <v>May</v>
      </c>
      <c r="V292" s="8">
        <f t="shared" si="28"/>
        <v>41436.208333333336</v>
      </c>
    </row>
    <row r="293" spans="1:22" hidden="1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24"/>
        <v>4.5661111111111108</v>
      </c>
      <c r="P293" s="4">
        <f t="shared" si="29"/>
        <v>76.813084112149539</v>
      </c>
      <c r="Q293" t="s">
        <v>2037</v>
      </c>
      <c r="R293" t="s">
        <v>2038</v>
      </c>
      <c r="S293" s="8">
        <f t="shared" si="25"/>
        <v>40831.208333333336</v>
      </c>
      <c r="T293">
        <f t="shared" si="26"/>
        <v>2011</v>
      </c>
      <c r="U293" t="str">
        <f t="shared" si="27"/>
        <v>Oct</v>
      </c>
      <c r="V293" s="8">
        <f t="shared" si="28"/>
        <v>40835.208333333336</v>
      </c>
    </row>
    <row r="294" spans="1:22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24"/>
        <v>9.8219178082191785E-2</v>
      </c>
      <c r="P294" s="4">
        <f t="shared" si="29"/>
        <v>71.7</v>
      </c>
      <c r="Q294" t="s">
        <v>2033</v>
      </c>
      <c r="R294" t="s">
        <v>2034</v>
      </c>
      <c r="S294" s="8">
        <f t="shared" si="25"/>
        <v>40984.208333333336</v>
      </c>
      <c r="T294">
        <f t="shared" si="26"/>
        <v>2012</v>
      </c>
      <c r="U294" t="str">
        <f t="shared" si="27"/>
        <v>Mar</v>
      </c>
      <c r="V294" s="8">
        <f t="shared" si="28"/>
        <v>41002.208333333336</v>
      </c>
    </row>
    <row r="295" spans="1:22" hidden="1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24"/>
        <v>0.16384615384615384</v>
      </c>
      <c r="P295" s="4">
        <f t="shared" si="29"/>
        <v>33.28125</v>
      </c>
      <c r="Q295" t="s">
        <v>2039</v>
      </c>
      <c r="R295" t="s">
        <v>2040</v>
      </c>
      <c r="S295" s="8">
        <f t="shared" si="25"/>
        <v>40456.208333333336</v>
      </c>
      <c r="T295">
        <f t="shared" si="26"/>
        <v>2010</v>
      </c>
      <c r="U295" t="str">
        <f t="shared" si="27"/>
        <v>Oct</v>
      </c>
      <c r="V295" s="8">
        <f t="shared" si="28"/>
        <v>40465.208333333336</v>
      </c>
    </row>
    <row r="296" spans="1:22" hidden="1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24"/>
        <v>13.396666666666667</v>
      </c>
      <c r="P296" s="4">
        <f t="shared" si="29"/>
        <v>43.923497267759565</v>
      </c>
      <c r="Q296" t="s">
        <v>2039</v>
      </c>
      <c r="R296" t="s">
        <v>2040</v>
      </c>
      <c r="S296" s="8">
        <f t="shared" si="25"/>
        <v>43399.208333333328</v>
      </c>
      <c r="T296">
        <f t="shared" si="26"/>
        <v>2018</v>
      </c>
      <c r="U296" t="str">
        <f t="shared" si="27"/>
        <v>Oct</v>
      </c>
      <c r="V296" s="8">
        <f t="shared" si="28"/>
        <v>43411.25</v>
      </c>
    </row>
    <row r="297" spans="1:22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24"/>
        <v>0.35650077760497667</v>
      </c>
      <c r="P297" s="4">
        <f t="shared" si="29"/>
        <v>36.004712041884815</v>
      </c>
      <c r="Q297" t="s">
        <v>2039</v>
      </c>
      <c r="R297" t="s">
        <v>2040</v>
      </c>
      <c r="S297" s="8">
        <f t="shared" si="25"/>
        <v>41562.208333333336</v>
      </c>
      <c r="T297">
        <f t="shared" si="26"/>
        <v>2013</v>
      </c>
      <c r="U297" t="str">
        <f t="shared" si="27"/>
        <v>Oct</v>
      </c>
      <c r="V297" s="8">
        <f t="shared" si="28"/>
        <v>41587.25</v>
      </c>
    </row>
    <row r="298" spans="1:22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24"/>
        <v>0.54950819672131146</v>
      </c>
      <c r="P298" s="4">
        <f t="shared" si="29"/>
        <v>88.21052631578948</v>
      </c>
      <c r="Q298" t="s">
        <v>2039</v>
      </c>
      <c r="R298" t="s">
        <v>2040</v>
      </c>
      <c r="S298" s="8">
        <f t="shared" si="25"/>
        <v>43493.25</v>
      </c>
      <c r="T298">
        <f t="shared" si="26"/>
        <v>2019</v>
      </c>
      <c r="U298" t="str">
        <f t="shared" si="27"/>
        <v>Jan</v>
      </c>
      <c r="V298" s="8">
        <f t="shared" si="28"/>
        <v>43515.25</v>
      </c>
    </row>
    <row r="299" spans="1:22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24"/>
        <v>0.94236111111111109</v>
      </c>
      <c r="P299" s="4">
        <f t="shared" si="29"/>
        <v>65.240384615384613</v>
      </c>
      <c r="Q299" t="s">
        <v>2039</v>
      </c>
      <c r="R299" t="s">
        <v>2040</v>
      </c>
      <c r="S299" s="8">
        <f t="shared" si="25"/>
        <v>41653.25</v>
      </c>
      <c r="T299">
        <f t="shared" si="26"/>
        <v>2014</v>
      </c>
      <c r="U299" t="str">
        <f t="shared" si="27"/>
        <v>Jan</v>
      </c>
      <c r="V299" s="8">
        <f t="shared" si="28"/>
        <v>41662.25</v>
      </c>
    </row>
    <row r="300" spans="1:22" hidden="1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24"/>
        <v>1.4391428571428571</v>
      </c>
      <c r="P300" s="4">
        <f t="shared" si="29"/>
        <v>69.958333333333329</v>
      </c>
      <c r="Q300" t="s">
        <v>2035</v>
      </c>
      <c r="R300" t="s">
        <v>2036</v>
      </c>
      <c r="S300" s="8">
        <f t="shared" si="25"/>
        <v>42426.25</v>
      </c>
      <c r="T300">
        <f t="shared" si="26"/>
        <v>2016</v>
      </c>
      <c r="U300" t="str">
        <f t="shared" si="27"/>
        <v>Feb</v>
      </c>
      <c r="V300" s="8">
        <f t="shared" si="28"/>
        <v>42444.208333333328</v>
      </c>
    </row>
    <row r="301" spans="1:22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24"/>
        <v>0.51421052631578945</v>
      </c>
      <c r="P301" s="4">
        <f t="shared" si="29"/>
        <v>39.877551020408163</v>
      </c>
      <c r="Q301" t="s">
        <v>2033</v>
      </c>
      <c r="R301" t="s">
        <v>2034</v>
      </c>
      <c r="S301" s="8">
        <f t="shared" si="25"/>
        <v>42432.25</v>
      </c>
      <c r="T301">
        <f t="shared" si="26"/>
        <v>2016</v>
      </c>
      <c r="U301" t="str">
        <f t="shared" si="27"/>
        <v>Mar</v>
      </c>
      <c r="V301" s="8">
        <f t="shared" si="28"/>
        <v>42488.208333333328</v>
      </c>
    </row>
    <row r="302" spans="1:22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24"/>
        <v>0.05</v>
      </c>
      <c r="P302" s="4">
        <f t="shared" si="29"/>
        <v>5</v>
      </c>
      <c r="Q302" t="s">
        <v>2047</v>
      </c>
      <c r="R302" t="s">
        <v>2048</v>
      </c>
      <c r="S302" s="8">
        <f t="shared" si="25"/>
        <v>42977.208333333328</v>
      </c>
      <c r="T302">
        <f t="shared" si="26"/>
        <v>2017</v>
      </c>
      <c r="U302" t="str">
        <f t="shared" si="27"/>
        <v>Aug</v>
      </c>
      <c r="V302" s="8">
        <f t="shared" si="28"/>
        <v>42978.208333333328</v>
      </c>
    </row>
    <row r="303" spans="1:22" ht="31.2" hidden="1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24"/>
        <v>13.446666666666667</v>
      </c>
      <c r="P303" s="4">
        <f t="shared" si="29"/>
        <v>41.023728813559323</v>
      </c>
      <c r="Q303" t="s">
        <v>2041</v>
      </c>
      <c r="R303" t="s">
        <v>2042</v>
      </c>
      <c r="S303" s="8">
        <f t="shared" si="25"/>
        <v>42061.25</v>
      </c>
      <c r="T303">
        <f t="shared" si="26"/>
        <v>2015</v>
      </c>
      <c r="U303" t="str">
        <f t="shared" si="27"/>
        <v>Feb</v>
      </c>
      <c r="V303" s="8">
        <f t="shared" si="28"/>
        <v>42078.208333333328</v>
      </c>
    </row>
    <row r="304" spans="1:22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24"/>
        <v>0.31844940867279897</v>
      </c>
      <c r="P304" s="4">
        <f t="shared" si="29"/>
        <v>98.914285714285711</v>
      </c>
      <c r="Q304" t="s">
        <v>2039</v>
      </c>
      <c r="R304" t="s">
        <v>2040</v>
      </c>
      <c r="S304" s="8">
        <f t="shared" si="25"/>
        <v>43345.208333333328</v>
      </c>
      <c r="T304">
        <f t="shared" si="26"/>
        <v>2018</v>
      </c>
      <c r="U304" t="str">
        <f t="shared" si="27"/>
        <v>Sep</v>
      </c>
      <c r="V304" s="8">
        <f t="shared" si="28"/>
        <v>43359.208333333328</v>
      </c>
    </row>
    <row r="305" spans="1:22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24"/>
        <v>0.82617647058823529</v>
      </c>
      <c r="P305" s="4">
        <f t="shared" si="29"/>
        <v>87.78125</v>
      </c>
      <c r="Q305" t="s">
        <v>2035</v>
      </c>
      <c r="R305" t="s">
        <v>2045</v>
      </c>
      <c r="S305" s="8">
        <f t="shared" si="25"/>
        <v>42376.25</v>
      </c>
      <c r="T305">
        <f t="shared" si="26"/>
        <v>2016</v>
      </c>
      <c r="U305" t="str">
        <f t="shared" si="27"/>
        <v>Jan</v>
      </c>
      <c r="V305" s="8">
        <f t="shared" si="28"/>
        <v>42381.25</v>
      </c>
    </row>
    <row r="306" spans="1:22" hidden="1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24"/>
        <v>5.4614285714285717</v>
      </c>
      <c r="P306" s="4">
        <f t="shared" si="29"/>
        <v>80.767605633802816</v>
      </c>
      <c r="Q306" t="s">
        <v>2041</v>
      </c>
      <c r="R306" t="s">
        <v>2042</v>
      </c>
      <c r="S306" s="8">
        <f t="shared" si="25"/>
        <v>42589.208333333328</v>
      </c>
      <c r="T306">
        <f t="shared" si="26"/>
        <v>2016</v>
      </c>
      <c r="U306" t="str">
        <f t="shared" si="27"/>
        <v>Aug</v>
      </c>
      <c r="V306" s="8">
        <f t="shared" si="28"/>
        <v>42630.208333333328</v>
      </c>
    </row>
    <row r="307" spans="1:22" hidden="1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24"/>
        <v>2.8621428571428571</v>
      </c>
      <c r="P307" s="4">
        <f t="shared" si="29"/>
        <v>94.28235294117647</v>
      </c>
      <c r="Q307" t="s">
        <v>2039</v>
      </c>
      <c r="R307" t="s">
        <v>2040</v>
      </c>
      <c r="S307" s="8">
        <f t="shared" si="25"/>
        <v>42448.208333333328</v>
      </c>
      <c r="T307">
        <f t="shared" si="26"/>
        <v>2016</v>
      </c>
      <c r="U307" t="str">
        <f t="shared" si="27"/>
        <v>Mar</v>
      </c>
      <c r="V307" s="8">
        <f t="shared" si="28"/>
        <v>42489.208333333328</v>
      </c>
    </row>
    <row r="308" spans="1:22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24"/>
        <v>7.9076923076923072E-2</v>
      </c>
      <c r="P308" s="4">
        <f t="shared" si="29"/>
        <v>73.428571428571431</v>
      </c>
      <c r="Q308" t="s">
        <v>2039</v>
      </c>
      <c r="R308" t="s">
        <v>2040</v>
      </c>
      <c r="S308" s="8">
        <f t="shared" si="25"/>
        <v>42930.208333333328</v>
      </c>
      <c r="T308">
        <f t="shared" si="26"/>
        <v>2017</v>
      </c>
      <c r="U308" t="str">
        <f t="shared" si="27"/>
        <v>Jul</v>
      </c>
      <c r="V308" s="8">
        <f t="shared" si="28"/>
        <v>42933.208333333328</v>
      </c>
    </row>
    <row r="309" spans="1:22" ht="31.2" hidden="1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24"/>
        <v>1.3213677811550153</v>
      </c>
      <c r="P309" s="4">
        <f t="shared" si="29"/>
        <v>65.968133535660087</v>
      </c>
      <c r="Q309" t="s">
        <v>2047</v>
      </c>
      <c r="R309" t="s">
        <v>2053</v>
      </c>
      <c r="S309" s="8">
        <f t="shared" si="25"/>
        <v>41066.208333333336</v>
      </c>
      <c r="T309">
        <f t="shared" si="26"/>
        <v>2012</v>
      </c>
      <c r="U309" t="str">
        <f t="shared" si="27"/>
        <v>Jun</v>
      </c>
      <c r="V309" s="8">
        <f t="shared" si="28"/>
        <v>41086.208333333336</v>
      </c>
    </row>
    <row r="310" spans="1:22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24"/>
        <v>0.74077834179357027</v>
      </c>
      <c r="P310" s="4">
        <f t="shared" si="29"/>
        <v>109.04109589041096</v>
      </c>
      <c r="Q310" t="s">
        <v>2039</v>
      </c>
      <c r="R310" t="s">
        <v>2040</v>
      </c>
      <c r="S310" s="8">
        <f t="shared" si="25"/>
        <v>40651.208333333336</v>
      </c>
      <c r="T310">
        <f t="shared" si="26"/>
        <v>2011</v>
      </c>
      <c r="U310" t="str">
        <f t="shared" si="27"/>
        <v>Apr</v>
      </c>
      <c r="V310" s="8">
        <f t="shared" si="28"/>
        <v>40652.208333333336</v>
      </c>
    </row>
    <row r="311" spans="1:22" hidden="1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24"/>
        <v>0.75292682926829269</v>
      </c>
      <c r="P311" s="4">
        <f t="shared" si="29"/>
        <v>41.16</v>
      </c>
      <c r="Q311" t="s">
        <v>2035</v>
      </c>
      <c r="R311" t="s">
        <v>2045</v>
      </c>
      <c r="S311" s="8">
        <f t="shared" si="25"/>
        <v>40807.208333333336</v>
      </c>
      <c r="T311">
        <f t="shared" si="26"/>
        <v>2011</v>
      </c>
      <c r="U311" t="str">
        <f t="shared" si="27"/>
        <v>Sep</v>
      </c>
      <c r="V311" s="8">
        <f t="shared" si="28"/>
        <v>40827.208333333336</v>
      </c>
    </row>
    <row r="312" spans="1:22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24"/>
        <v>0.20333333333333334</v>
      </c>
      <c r="P312" s="4">
        <f t="shared" si="29"/>
        <v>99.125</v>
      </c>
      <c r="Q312" t="s">
        <v>2050</v>
      </c>
      <c r="R312" t="s">
        <v>2051</v>
      </c>
      <c r="S312" s="8">
        <f t="shared" si="25"/>
        <v>40277.208333333336</v>
      </c>
      <c r="T312">
        <f t="shared" si="26"/>
        <v>2010</v>
      </c>
      <c r="U312" t="str">
        <f t="shared" si="27"/>
        <v>Apr</v>
      </c>
      <c r="V312" s="8">
        <f t="shared" si="28"/>
        <v>40293.208333333336</v>
      </c>
    </row>
    <row r="313" spans="1:22" hidden="1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24"/>
        <v>2.0336507936507937</v>
      </c>
      <c r="P313" s="4">
        <f t="shared" si="29"/>
        <v>105.88429752066116</v>
      </c>
      <c r="Q313" t="s">
        <v>2039</v>
      </c>
      <c r="R313" t="s">
        <v>2040</v>
      </c>
      <c r="S313" s="8">
        <f t="shared" si="25"/>
        <v>40590.25</v>
      </c>
      <c r="T313">
        <f t="shared" si="26"/>
        <v>2011</v>
      </c>
      <c r="U313" t="str">
        <f t="shared" si="27"/>
        <v>Feb</v>
      </c>
      <c r="V313" s="8">
        <f t="shared" si="28"/>
        <v>40602.25</v>
      </c>
    </row>
    <row r="314" spans="1:22" hidden="1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24"/>
        <v>3.1022842639593908</v>
      </c>
      <c r="P314" s="4">
        <f t="shared" si="29"/>
        <v>48.996525921966864</v>
      </c>
      <c r="Q314" t="s">
        <v>2039</v>
      </c>
      <c r="R314" t="s">
        <v>2040</v>
      </c>
      <c r="S314" s="8">
        <f t="shared" si="25"/>
        <v>41572.208333333336</v>
      </c>
      <c r="T314">
        <f t="shared" si="26"/>
        <v>2013</v>
      </c>
      <c r="U314" t="str">
        <f t="shared" si="27"/>
        <v>Oct</v>
      </c>
      <c r="V314" s="8">
        <f t="shared" si="28"/>
        <v>41579.208333333336</v>
      </c>
    </row>
    <row r="315" spans="1:22" hidden="1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24"/>
        <v>3.9531818181818181</v>
      </c>
      <c r="P315" s="4">
        <f t="shared" si="29"/>
        <v>39</v>
      </c>
      <c r="Q315" t="s">
        <v>2035</v>
      </c>
      <c r="R315" t="s">
        <v>2036</v>
      </c>
      <c r="S315" s="8">
        <f t="shared" si="25"/>
        <v>40966.25</v>
      </c>
      <c r="T315">
        <f t="shared" si="26"/>
        <v>2012</v>
      </c>
      <c r="U315" t="str">
        <f t="shared" si="27"/>
        <v>Feb</v>
      </c>
      <c r="V315" s="8">
        <f t="shared" si="28"/>
        <v>40968.25</v>
      </c>
    </row>
    <row r="316" spans="1:22" hidden="1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24"/>
        <v>2.9471428571428571</v>
      </c>
      <c r="P316" s="4">
        <f t="shared" si="29"/>
        <v>31.022556390977442</v>
      </c>
      <c r="Q316" t="s">
        <v>2041</v>
      </c>
      <c r="R316" t="s">
        <v>2042</v>
      </c>
      <c r="S316" s="8">
        <f t="shared" si="25"/>
        <v>43536.208333333328</v>
      </c>
      <c r="T316">
        <f t="shared" si="26"/>
        <v>2019</v>
      </c>
      <c r="U316" t="str">
        <f t="shared" si="27"/>
        <v>Mar</v>
      </c>
      <c r="V316" s="8">
        <f t="shared" si="28"/>
        <v>43541.208333333328</v>
      </c>
    </row>
    <row r="317" spans="1:22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24"/>
        <v>0.33894736842105261</v>
      </c>
      <c r="P317" s="4">
        <f t="shared" si="29"/>
        <v>103.87096774193549</v>
      </c>
      <c r="Q317" t="s">
        <v>2039</v>
      </c>
      <c r="R317" t="s">
        <v>2040</v>
      </c>
      <c r="S317" s="8">
        <f t="shared" si="25"/>
        <v>41783.208333333336</v>
      </c>
      <c r="T317">
        <f t="shared" si="26"/>
        <v>2014</v>
      </c>
      <c r="U317" t="str">
        <f t="shared" si="27"/>
        <v>May</v>
      </c>
      <c r="V317" s="8">
        <f t="shared" si="28"/>
        <v>41812.208333333336</v>
      </c>
    </row>
    <row r="318" spans="1:22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24"/>
        <v>0.66677083333333331</v>
      </c>
      <c r="P318" s="4">
        <f t="shared" si="29"/>
        <v>59.268518518518519</v>
      </c>
      <c r="Q318" t="s">
        <v>2033</v>
      </c>
      <c r="R318" t="s">
        <v>2034</v>
      </c>
      <c r="S318" s="8">
        <f t="shared" si="25"/>
        <v>43788.25</v>
      </c>
      <c r="T318">
        <f t="shared" si="26"/>
        <v>2019</v>
      </c>
      <c r="U318" t="str">
        <f t="shared" si="27"/>
        <v>Nov</v>
      </c>
      <c r="V318" s="8">
        <f t="shared" si="28"/>
        <v>43789.25</v>
      </c>
    </row>
    <row r="319" spans="1:22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24"/>
        <v>0.19227272727272726</v>
      </c>
      <c r="P319" s="4">
        <f t="shared" si="29"/>
        <v>42.3</v>
      </c>
      <c r="Q319" t="s">
        <v>2039</v>
      </c>
      <c r="R319" t="s">
        <v>2040</v>
      </c>
      <c r="S319" s="8">
        <f t="shared" si="25"/>
        <v>42869.208333333328</v>
      </c>
      <c r="T319">
        <f t="shared" si="26"/>
        <v>2017</v>
      </c>
      <c r="U319" t="str">
        <f t="shared" si="27"/>
        <v>May</v>
      </c>
      <c r="V319" s="8">
        <f t="shared" si="28"/>
        <v>42882.208333333328</v>
      </c>
    </row>
    <row r="320" spans="1:22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24"/>
        <v>0.15842105263157893</v>
      </c>
      <c r="P320" s="4">
        <f t="shared" si="29"/>
        <v>53.117647058823529</v>
      </c>
      <c r="Q320" t="s">
        <v>2035</v>
      </c>
      <c r="R320" t="s">
        <v>2036</v>
      </c>
      <c r="S320" s="8">
        <f t="shared" si="25"/>
        <v>41684.25</v>
      </c>
      <c r="T320">
        <f t="shared" si="26"/>
        <v>2014</v>
      </c>
      <c r="U320" t="str">
        <f t="shared" si="27"/>
        <v>Feb</v>
      </c>
      <c r="V320" s="8">
        <f t="shared" si="28"/>
        <v>41686.25</v>
      </c>
    </row>
    <row r="321" spans="1:22" hidden="1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24"/>
        <v>0.38702380952380955</v>
      </c>
      <c r="P321" s="4">
        <f t="shared" si="29"/>
        <v>50.796875</v>
      </c>
      <c r="Q321" t="s">
        <v>2037</v>
      </c>
      <c r="R321" t="s">
        <v>2038</v>
      </c>
      <c r="S321" s="8">
        <f t="shared" si="25"/>
        <v>40402.208333333336</v>
      </c>
      <c r="T321">
        <f t="shared" si="26"/>
        <v>2010</v>
      </c>
      <c r="U321" t="str">
        <f t="shared" si="27"/>
        <v>Aug</v>
      </c>
      <c r="V321" s="8">
        <f t="shared" si="28"/>
        <v>40426.208333333336</v>
      </c>
    </row>
    <row r="322" spans="1:22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24"/>
        <v>9.5876777251184833E-2</v>
      </c>
      <c r="P322" s="4">
        <f t="shared" si="29"/>
        <v>101.15</v>
      </c>
      <c r="Q322" t="s">
        <v>2047</v>
      </c>
      <c r="R322" t="s">
        <v>2053</v>
      </c>
      <c r="S322" s="8">
        <f t="shared" si="25"/>
        <v>40673.208333333336</v>
      </c>
      <c r="T322">
        <f t="shared" si="26"/>
        <v>2011</v>
      </c>
      <c r="U322" t="str">
        <f t="shared" si="27"/>
        <v>May</v>
      </c>
      <c r="V322" s="8">
        <f t="shared" si="28"/>
        <v>40682.208333333336</v>
      </c>
    </row>
    <row r="323" spans="1:22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30">E323/D323</f>
        <v>0.94144366197183094</v>
      </c>
      <c r="P323" s="4">
        <f t="shared" si="29"/>
        <v>65.000810372771468</v>
      </c>
      <c r="Q323" t="s">
        <v>2041</v>
      </c>
      <c r="R323" t="s">
        <v>2052</v>
      </c>
      <c r="S323" s="8">
        <f t="shared" ref="S323:S386" si="31">(((J323/60)/60)/24)+DATE(1970,1,1)</f>
        <v>40634.208333333336</v>
      </c>
      <c r="T323">
        <f t="shared" ref="T323:T386" si="32">YEAR(S323)</f>
        <v>2011</v>
      </c>
      <c r="U323" t="str">
        <f t="shared" ref="U323:U386" si="33">TEXT(S323,"mmm")</f>
        <v>Apr</v>
      </c>
      <c r="V323" s="8">
        <f t="shared" ref="V323:V386" si="34">(((K323/60)/60)/24)+DATE(1970,1,1)</f>
        <v>40642.208333333336</v>
      </c>
    </row>
    <row r="324" spans="1:22" ht="31.2" hidden="1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30"/>
        <v>1.6656234096692113</v>
      </c>
      <c r="P324" s="4">
        <f t="shared" ref="P324:P387" si="35">E324/G324</f>
        <v>37.998645510835914</v>
      </c>
      <c r="Q324" t="s">
        <v>2039</v>
      </c>
      <c r="R324" t="s">
        <v>2040</v>
      </c>
      <c r="S324" s="8">
        <f t="shared" si="31"/>
        <v>40507.25</v>
      </c>
      <c r="T324">
        <f t="shared" si="32"/>
        <v>2010</v>
      </c>
      <c r="U324" t="str">
        <f t="shared" si="33"/>
        <v>Nov</v>
      </c>
      <c r="V324" s="8">
        <f t="shared" si="34"/>
        <v>40520.25</v>
      </c>
    </row>
    <row r="325" spans="1:22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30"/>
        <v>0.24134831460674158</v>
      </c>
      <c r="P325" s="4">
        <f t="shared" si="35"/>
        <v>82.615384615384613</v>
      </c>
      <c r="Q325" t="s">
        <v>2041</v>
      </c>
      <c r="R325" t="s">
        <v>2042</v>
      </c>
      <c r="S325" s="8">
        <f t="shared" si="31"/>
        <v>41725.208333333336</v>
      </c>
      <c r="T325">
        <f t="shared" si="32"/>
        <v>2014</v>
      </c>
      <c r="U325" t="str">
        <f t="shared" si="33"/>
        <v>Mar</v>
      </c>
      <c r="V325" s="8">
        <f t="shared" si="34"/>
        <v>41727.208333333336</v>
      </c>
    </row>
    <row r="326" spans="1:22" hidden="1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30"/>
        <v>1.6405633802816901</v>
      </c>
      <c r="P326" s="4">
        <f t="shared" si="35"/>
        <v>37.941368078175898</v>
      </c>
      <c r="Q326" t="s">
        <v>2039</v>
      </c>
      <c r="R326" t="s">
        <v>2040</v>
      </c>
      <c r="S326" s="8">
        <f t="shared" si="31"/>
        <v>42176.208333333328</v>
      </c>
      <c r="T326">
        <f t="shared" si="32"/>
        <v>2015</v>
      </c>
      <c r="U326" t="str">
        <f t="shared" si="33"/>
        <v>Jun</v>
      </c>
      <c r="V326" s="8">
        <f t="shared" si="34"/>
        <v>42188.208333333328</v>
      </c>
    </row>
    <row r="327" spans="1:22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30"/>
        <v>0.90723076923076929</v>
      </c>
      <c r="P327" s="4">
        <f t="shared" si="35"/>
        <v>80.780821917808225</v>
      </c>
      <c r="Q327" t="s">
        <v>2039</v>
      </c>
      <c r="R327" t="s">
        <v>2040</v>
      </c>
      <c r="S327" s="8">
        <f t="shared" si="31"/>
        <v>43267.208333333328</v>
      </c>
      <c r="T327">
        <f t="shared" si="32"/>
        <v>2018</v>
      </c>
      <c r="U327" t="str">
        <f t="shared" si="33"/>
        <v>Jun</v>
      </c>
      <c r="V327" s="8">
        <f t="shared" si="34"/>
        <v>43290.208333333328</v>
      </c>
    </row>
    <row r="328" spans="1:22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30"/>
        <v>0.46194444444444444</v>
      </c>
      <c r="P328" s="4">
        <f t="shared" si="35"/>
        <v>25.984375</v>
      </c>
      <c r="Q328" t="s">
        <v>2041</v>
      </c>
      <c r="R328" t="s">
        <v>2049</v>
      </c>
      <c r="S328" s="8">
        <f t="shared" si="31"/>
        <v>42364.25</v>
      </c>
      <c r="T328">
        <f t="shared" si="32"/>
        <v>2015</v>
      </c>
      <c r="U328" t="str">
        <f t="shared" si="33"/>
        <v>Dec</v>
      </c>
      <c r="V328" s="8">
        <f t="shared" si="34"/>
        <v>42370.25</v>
      </c>
    </row>
    <row r="329" spans="1:22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30"/>
        <v>0.38538461538461538</v>
      </c>
      <c r="P329" s="4">
        <f t="shared" si="35"/>
        <v>30.363636363636363</v>
      </c>
      <c r="Q329" t="s">
        <v>2039</v>
      </c>
      <c r="R329" t="s">
        <v>2040</v>
      </c>
      <c r="S329" s="8">
        <f t="shared" si="31"/>
        <v>43705.208333333328</v>
      </c>
      <c r="T329">
        <f t="shared" si="32"/>
        <v>2019</v>
      </c>
      <c r="U329" t="str">
        <f t="shared" si="33"/>
        <v>Aug</v>
      </c>
      <c r="V329" s="8">
        <f t="shared" si="34"/>
        <v>43709.208333333328</v>
      </c>
    </row>
    <row r="330" spans="1:22" ht="31.2" hidden="1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30"/>
        <v>1.3356231003039514</v>
      </c>
      <c r="P330" s="4">
        <f t="shared" si="35"/>
        <v>54.004916018025398</v>
      </c>
      <c r="Q330" t="s">
        <v>2035</v>
      </c>
      <c r="R330" t="s">
        <v>2036</v>
      </c>
      <c r="S330" s="8">
        <f t="shared" si="31"/>
        <v>43434.25</v>
      </c>
      <c r="T330">
        <f t="shared" si="32"/>
        <v>2018</v>
      </c>
      <c r="U330" t="str">
        <f t="shared" si="33"/>
        <v>Nov</v>
      </c>
      <c r="V330" s="8">
        <f t="shared" si="34"/>
        <v>43445.25</v>
      </c>
    </row>
    <row r="331" spans="1:22" hidden="1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30"/>
        <v>0.22896588486140726</v>
      </c>
      <c r="P331" s="4">
        <f t="shared" si="35"/>
        <v>101.78672985781991</v>
      </c>
      <c r="Q331" t="s">
        <v>2050</v>
      </c>
      <c r="R331" t="s">
        <v>2051</v>
      </c>
      <c r="S331" s="8">
        <f t="shared" si="31"/>
        <v>42716.25</v>
      </c>
      <c r="T331">
        <f t="shared" si="32"/>
        <v>2016</v>
      </c>
      <c r="U331" t="str">
        <f t="shared" si="33"/>
        <v>Dec</v>
      </c>
      <c r="V331" s="8">
        <f t="shared" si="34"/>
        <v>42727.25</v>
      </c>
    </row>
    <row r="332" spans="1:22" ht="31.2" hidden="1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30"/>
        <v>1.8495548961424333</v>
      </c>
      <c r="P332" s="4">
        <f t="shared" si="35"/>
        <v>45.003610108303249</v>
      </c>
      <c r="Q332" t="s">
        <v>2041</v>
      </c>
      <c r="R332" t="s">
        <v>2042</v>
      </c>
      <c r="S332" s="8">
        <f t="shared" si="31"/>
        <v>43077.25</v>
      </c>
      <c r="T332">
        <f t="shared" si="32"/>
        <v>2017</v>
      </c>
      <c r="U332" t="str">
        <f t="shared" si="33"/>
        <v>Dec</v>
      </c>
      <c r="V332" s="8">
        <f t="shared" si="34"/>
        <v>43078.25</v>
      </c>
    </row>
    <row r="333" spans="1:22" hidden="1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30"/>
        <v>4.4372727272727275</v>
      </c>
      <c r="P333" s="4">
        <f t="shared" si="35"/>
        <v>77.068421052631578</v>
      </c>
      <c r="Q333" t="s">
        <v>2033</v>
      </c>
      <c r="R333" t="s">
        <v>2034</v>
      </c>
      <c r="S333" s="8">
        <f t="shared" si="31"/>
        <v>40896.25</v>
      </c>
      <c r="T333">
        <f t="shared" si="32"/>
        <v>2011</v>
      </c>
      <c r="U333" t="str">
        <f t="shared" si="33"/>
        <v>Dec</v>
      </c>
      <c r="V333" s="8">
        <f t="shared" si="34"/>
        <v>40897.25</v>
      </c>
    </row>
    <row r="334" spans="1:22" ht="31.2" hidden="1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30"/>
        <v>1.999806763285024</v>
      </c>
      <c r="P334" s="4">
        <f t="shared" si="35"/>
        <v>88.076595744680844</v>
      </c>
      <c r="Q334" t="s">
        <v>2037</v>
      </c>
      <c r="R334" t="s">
        <v>2046</v>
      </c>
      <c r="S334" s="8">
        <f t="shared" si="31"/>
        <v>41361.208333333336</v>
      </c>
      <c r="T334">
        <f t="shared" si="32"/>
        <v>2013</v>
      </c>
      <c r="U334" t="str">
        <f t="shared" si="33"/>
        <v>Mar</v>
      </c>
      <c r="V334" s="8">
        <f t="shared" si="34"/>
        <v>41362.208333333336</v>
      </c>
    </row>
    <row r="335" spans="1:22" hidden="1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30"/>
        <v>1.2395833333333333</v>
      </c>
      <c r="P335" s="4">
        <f t="shared" si="35"/>
        <v>47.035573122529641</v>
      </c>
      <c r="Q335" t="s">
        <v>2039</v>
      </c>
      <c r="R335" t="s">
        <v>2040</v>
      </c>
      <c r="S335" s="8">
        <f t="shared" si="31"/>
        <v>43424.25</v>
      </c>
      <c r="T335">
        <f t="shared" si="32"/>
        <v>2018</v>
      </c>
      <c r="U335" t="str">
        <f t="shared" si="33"/>
        <v>Nov</v>
      </c>
      <c r="V335" s="8">
        <f t="shared" si="34"/>
        <v>43452.25</v>
      </c>
    </row>
    <row r="336" spans="1:22" hidden="1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30"/>
        <v>1.8661329305135952</v>
      </c>
      <c r="P336" s="4">
        <f t="shared" si="35"/>
        <v>110.99550763701707</v>
      </c>
      <c r="Q336" t="s">
        <v>2035</v>
      </c>
      <c r="R336" t="s">
        <v>2036</v>
      </c>
      <c r="S336" s="8">
        <f t="shared" si="31"/>
        <v>43110.25</v>
      </c>
      <c r="T336">
        <f t="shared" si="32"/>
        <v>2018</v>
      </c>
      <c r="U336" t="str">
        <f t="shared" si="33"/>
        <v>Jan</v>
      </c>
      <c r="V336" s="8">
        <f t="shared" si="34"/>
        <v>43117.25</v>
      </c>
    </row>
    <row r="337" spans="1:22" hidden="1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30"/>
        <v>1.1428538550057536</v>
      </c>
      <c r="P337" s="4">
        <f t="shared" si="35"/>
        <v>87.003066141042481</v>
      </c>
      <c r="Q337" t="s">
        <v>2035</v>
      </c>
      <c r="R337" t="s">
        <v>2036</v>
      </c>
      <c r="S337" s="8">
        <f t="shared" si="31"/>
        <v>43784.25</v>
      </c>
      <c r="T337">
        <f t="shared" si="32"/>
        <v>2019</v>
      </c>
      <c r="U337" t="str">
        <f t="shared" si="33"/>
        <v>Nov</v>
      </c>
      <c r="V337" s="8">
        <f t="shared" si="34"/>
        <v>43797.25</v>
      </c>
    </row>
    <row r="338" spans="1:22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30"/>
        <v>0.97032531824611035</v>
      </c>
      <c r="P338" s="4">
        <f t="shared" si="35"/>
        <v>63.994402985074629</v>
      </c>
      <c r="Q338" t="s">
        <v>2035</v>
      </c>
      <c r="R338" t="s">
        <v>2036</v>
      </c>
      <c r="S338" s="8">
        <f t="shared" si="31"/>
        <v>40527.25</v>
      </c>
      <c r="T338">
        <f t="shared" si="32"/>
        <v>2010</v>
      </c>
      <c r="U338" t="str">
        <f t="shared" si="33"/>
        <v>Dec</v>
      </c>
      <c r="V338" s="8">
        <f t="shared" si="34"/>
        <v>40528.25</v>
      </c>
    </row>
    <row r="339" spans="1:22" hidden="1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30"/>
        <v>1.2281904761904763</v>
      </c>
      <c r="P339" s="4">
        <f t="shared" si="35"/>
        <v>105.9945205479452</v>
      </c>
      <c r="Q339" t="s">
        <v>2039</v>
      </c>
      <c r="R339" t="s">
        <v>2040</v>
      </c>
      <c r="S339" s="8">
        <f t="shared" si="31"/>
        <v>43780.25</v>
      </c>
      <c r="T339">
        <f t="shared" si="32"/>
        <v>2019</v>
      </c>
      <c r="U339" t="str">
        <f t="shared" si="33"/>
        <v>Nov</v>
      </c>
      <c r="V339" s="8">
        <f t="shared" si="34"/>
        <v>43781.25</v>
      </c>
    </row>
    <row r="340" spans="1:22" hidden="1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30"/>
        <v>1.7914326647564469</v>
      </c>
      <c r="P340" s="4">
        <f t="shared" si="35"/>
        <v>73.989349112426041</v>
      </c>
      <c r="Q340" t="s">
        <v>2039</v>
      </c>
      <c r="R340" t="s">
        <v>2040</v>
      </c>
      <c r="S340" s="8">
        <f t="shared" si="31"/>
        <v>40821.208333333336</v>
      </c>
      <c r="T340">
        <f t="shared" si="32"/>
        <v>2011</v>
      </c>
      <c r="U340" t="str">
        <f t="shared" si="33"/>
        <v>Oct</v>
      </c>
      <c r="V340" s="8">
        <f t="shared" si="34"/>
        <v>40851.208333333336</v>
      </c>
    </row>
    <row r="341" spans="1:22" hidden="1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30"/>
        <v>0.79951577402787966</v>
      </c>
      <c r="P341" s="4">
        <f t="shared" si="35"/>
        <v>84.02004626060139</v>
      </c>
      <c r="Q341" t="s">
        <v>2039</v>
      </c>
      <c r="R341" t="s">
        <v>2040</v>
      </c>
      <c r="S341" s="8">
        <f t="shared" si="31"/>
        <v>42949.208333333328</v>
      </c>
      <c r="T341">
        <f t="shared" si="32"/>
        <v>2017</v>
      </c>
      <c r="U341" t="str">
        <f t="shared" si="33"/>
        <v>Aug</v>
      </c>
      <c r="V341" s="8">
        <f t="shared" si="34"/>
        <v>42963.208333333328</v>
      </c>
    </row>
    <row r="342" spans="1:22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30"/>
        <v>0.94242587601078165</v>
      </c>
      <c r="P342" s="4">
        <f t="shared" si="35"/>
        <v>88.966921119592882</v>
      </c>
      <c r="Q342" t="s">
        <v>2054</v>
      </c>
      <c r="R342" t="s">
        <v>2055</v>
      </c>
      <c r="S342" s="8">
        <f t="shared" si="31"/>
        <v>40889.25</v>
      </c>
      <c r="T342">
        <f t="shared" si="32"/>
        <v>2011</v>
      </c>
      <c r="U342" t="str">
        <f t="shared" si="33"/>
        <v>Dec</v>
      </c>
      <c r="V342" s="8">
        <f t="shared" si="34"/>
        <v>40890.25</v>
      </c>
    </row>
    <row r="343" spans="1:22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30"/>
        <v>0.84669291338582675</v>
      </c>
      <c r="P343" s="4">
        <f t="shared" si="35"/>
        <v>76.990453460620529</v>
      </c>
      <c r="Q343" t="s">
        <v>2035</v>
      </c>
      <c r="R343" t="s">
        <v>2045</v>
      </c>
      <c r="S343" s="8">
        <f t="shared" si="31"/>
        <v>42244.208333333328</v>
      </c>
      <c r="T343">
        <f t="shared" si="32"/>
        <v>2015</v>
      </c>
      <c r="U343" t="str">
        <f t="shared" si="33"/>
        <v>Aug</v>
      </c>
      <c r="V343" s="8">
        <f t="shared" si="34"/>
        <v>42251.208333333328</v>
      </c>
    </row>
    <row r="344" spans="1:22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30"/>
        <v>0.66521920668058454</v>
      </c>
      <c r="P344" s="4">
        <f t="shared" si="35"/>
        <v>97.146341463414629</v>
      </c>
      <c r="Q344" t="s">
        <v>2039</v>
      </c>
      <c r="R344" t="s">
        <v>2040</v>
      </c>
      <c r="S344" s="8">
        <f t="shared" si="31"/>
        <v>41475.208333333336</v>
      </c>
      <c r="T344">
        <f t="shared" si="32"/>
        <v>2013</v>
      </c>
      <c r="U344" t="str">
        <f t="shared" si="33"/>
        <v>Jul</v>
      </c>
      <c r="V344" s="8">
        <f t="shared" si="34"/>
        <v>41487.208333333336</v>
      </c>
    </row>
    <row r="345" spans="1:22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30"/>
        <v>0.53922222222222227</v>
      </c>
      <c r="P345" s="4">
        <f t="shared" si="35"/>
        <v>33.013605442176868</v>
      </c>
      <c r="Q345" t="s">
        <v>2039</v>
      </c>
      <c r="R345" t="s">
        <v>2040</v>
      </c>
      <c r="S345" s="8">
        <f t="shared" si="31"/>
        <v>41597.25</v>
      </c>
      <c r="T345">
        <f t="shared" si="32"/>
        <v>2013</v>
      </c>
      <c r="U345" t="str">
        <f t="shared" si="33"/>
        <v>Nov</v>
      </c>
      <c r="V345" s="8">
        <f t="shared" si="34"/>
        <v>41650.25</v>
      </c>
    </row>
    <row r="346" spans="1:22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30"/>
        <v>0.41983299595141699</v>
      </c>
      <c r="P346" s="4">
        <f t="shared" si="35"/>
        <v>99.950602409638549</v>
      </c>
      <c r="Q346" t="s">
        <v>2050</v>
      </c>
      <c r="R346" t="s">
        <v>2051</v>
      </c>
      <c r="S346" s="8">
        <f t="shared" si="31"/>
        <v>43122.25</v>
      </c>
      <c r="T346">
        <f t="shared" si="32"/>
        <v>2018</v>
      </c>
      <c r="U346" t="str">
        <f t="shared" si="33"/>
        <v>Jan</v>
      </c>
      <c r="V346" s="8">
        <f t="shared" si="34"/>
        <v>43162.25</v>
      </c>
    </row>
    <row r="347" spans="1:22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30"/>
        <v>0.14694796954314721</v>
      </c>
      <c r="P347" s="4">
        <f t="shared" si="35"/>
        <v>69.966767371601208</v>
      </c>
      <c r="Q347" t="s">
        <v>2041</v>
      </c>
      <c r="R347" t="s">
        <v>2044</v>
      </c>
      <c r="S347" s="8">
        <f t="shared" si="31"/>
        <v>42194.208333333328</v>
      </c>
      <c r="T347">
        <f t="shared" si="32"/>
        <v>2015</v>
      </c>
      <c r="U347" t="str">
        <f t="shared" si="33"/>
        <v>Jul</v>
      </c>
      <c r="V347" s="8">
        <f t="shared" si="34"/>
        <v>42195.208333333328</v>
      </c>
    </row>
    <row r="348" spans="1:22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30"/>
        <v>0.34475</v>
      </c>
      <c r="P348" s="4">
        <f t="shared" si="35"/>
        <v>110.32</v>
      </c>
      <c r="Q348" t="s">
        <v>2035</v>
      </c>
      <c r="R348" t="s">
        <v>2045</v>
      </c>
      <c r="S348" s="8">
        <f t="shared" si="31"/>
        <v>42971.208333333328</v>
      </c>
      <c r="T348">
        <f t="shared" si="32"/>
        <v>2017</v>
      </c>
      <c r="U348" t="str">
        <f t="shared" si="33"/>
        <v>Aug</v>
      </c>
      <c r="V348" s="8">
        <f t="shared" si="34"/>
        <v>43026.208333333328</v>
      </c>
    </row>
    <row r="349" spans="1:22" hidden="1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30"/>
        <v>14.007777777777777</v>
      </c>
      <c r="P349" s="4">
        <f t="shared" si="35"/>
        <v>66.005235602094245</v>
      </c>
      <c r="Q349" t="s">
        <v>2037</v>
      </c>
      <c r="R349" t="s">
        <v>2038</v>
      </c>
      <c r="S349" s="8">
        <f t="shared" si="31"/>
        <v>42046.25</v>
      </c>
      <c r="T349">
        <f t="shared" si="32"/>
        <v>2015</v>
      </c>
      <c r="U349" t="str">
        <f t="shared" si="33"/>
        <v>Feb</v>
      </c>
      <c r="V349" s="8">
        <f t="shared" si="34"/>
        <v>42070.25</v>
      </c>
    </row>
    <row r="350" spans="1:22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30"/>
        <v>0.71770351758793971</v>
      </c>
      <c r="P350" s="4">
        <f t="shared" si="35"/>
        <v>41.005742176284812</v>
      </c>
      <c r="Q350" t="s">
        <v>2033</v>
      </c>
      <c r="R350" t="s">
        <v>2034</v>
      </c>
      <c r="S350" s="8">
        <f t="shared" si="31"/>
        <v>42782.25</v>
      </c>
      <c r="T350">
        <f t="shared" si="32"/>
        <v>2017</v>
      </c>
      <c r="U350" t="str">
        <f t="shared" si="33"/>
        <v>Feb</v>
      </c>
      <c r="V350" s="8">
        <f t="shared" si="34"/>
        <v>42795.25</v>
      </c>
    </row>
    <row r="351" spans="1:22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30"/>
        <v>0.53074115044247783</v>
      </c>
      <c r="P351" s="4">
        <f t="shared" si="35"/>
        <v>103.96316359696641</v>
      </c>
      <c r="Q351" t="s">
        <v>2039</v>
      </c>
      <c r="R351" t="s">
        <v>2040</v>
      </c>
      <c r="S351" s="8">
        <f t="shared" si="31"/>
        <v>42930.208333333328</v>
      </c>
      <c r="T351">
        <f t="shared" si="32"/>
        <v>2017</v>
      </c>
      <c r="U351" t="str">
        <f t="shared" si="33"/>
        <v>Jul</v>
      </c>
      <c r="V351" s="8">
        <f t="shared" si="34"/>
        <v>42960.208333333328</v>
      </c>
    </row>
    <row r="352" spans="1:22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30"/>
        <v>0.05</v>
      </c>
      <c r="P352" s="4">
        <f t="shared" si="35"/>
        <v>5</v>
      </c>
      <c r="Q352" t="s">
        <v>2035</v>
      </c>
      <c r="R352" t="s">
        <v>2058</v>
      </c>
      <c r="S352" s="8">
        <f t="shared" si="31"/>
        <v>42144.208333333328</v>
      </c>
      <c r="T352">
        <f t="shared" si="32"/>
        <v>2015</v>
      </c>
      <c r="U352" t="str">
        <f t="shared" si="33"/>
        <v>May</v>
      </c>
      <c r="V352" s="8">
        <f t="shared" si="34"/>
        <v>42162.208333333328</v>
      </c>
    </row>
    <row r="353" spans="1:22" hidden="1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30"/>
        <v>1.2770715249662619</v>
      </c>
      <c r="P353" s="4">
        <f t="shared" si="35"/>
        <v>47.009935419771487</v>
      </c>
      <c r="Q353" t="s">
        <v>2035</v>
      </c>
      <c r="R353" t="s">
        <v>2036</v>
      </c>
      <c r="S353" s="8">
        <f t="shared" si="31"/>
        <v>42240.208333333328</v>
      </c>
      <c r="T353">
        <f t="shared" si="32"/>
        <v>2015</v>
      </c>
      <c r="U353" t="str">
        <f t="shared" si="33"/>
        <v>Aug</v>
      </c>
      <c r="V353" s="8">
        <f t="shared" si="34"/>
        <v>42254.208333333328</v>
      </c>
    </row>
    <row r="354" spans="1:22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30"/>
        <v>0.34892857142857142</v>
      </c>
      <c r="P354" s="4">
        <f t="shared" si="35"/>
        <v>29.606060606060606</v>
      </c>
      <c r="Q354" t="s">
        <v>2039</v>
      </c>
      <c r="R354" t="s">
        <v>2040</v>
      </c>
      <c r="S354" s="8">
        <f t="shared" si="31"/>
        <v>42315.25</v>
      </c>
      <c r="T354">
        <f t="shared" si="32"/>
        <v>2015</v>
      </c>
      <c r="U354" t="str">
        <f t="shared" si="33"/>
        <v>Nov</v>
      </c>
      <c r="V354" s="8">
        <f t="shared" si="34"/>
        <v>42323.25</v>
      </c>
    </row>
    <row r="355" spans="1:22" hidden="1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30"/>
        <v>4.105982142857143</v>
      </c>
      <c r="P355" s="4">
        <f t="shared" si="35"/>
        <v>81.010569583088667</v>
      </c>
      <c r="Q355" t="s">
        <v>2039</v>
      </c>
      <c r="R355" t="s">
        <v>2040</v>
      </c>
      <c r="S355" s="8">
        <f t="shared" si="31"/>
        <v>43651.208333333328</v>
      </c>
      <c r="T355">
        <f t="shared" si="32"/>
        <v>2019</v>
      </c>
      <c r="U355" t="str">
        <f t="shared" si="33"/>
        <v>Jul</v>
      </c>
      <c r="V355" s="8">
        <f t="shared" si="34"/>
        <v>43652.208333333328</v>
      </c>
    </row>
    <row r="356" spans="1:22" hidden="1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30"/>
        <v>1.2373770491803278</v>
      </c>
      <c r="P356" s="4">
        <f t="shared" si="35"/>
        <v>94.35</v>
      </c>
      <c r="Q356" t="s">
        <v>2041</v>
      </c>
      <c r="R356" t="s">
        <v>2042</v>
      </c>
      <c r="S356" s="8">
        <f t="shared" si="31"/>
        <v>41520.208333333336</v>
      </c>
      <c r="T356">
        <f t="shared" si="32"/>
        <v>2013</v>
      </c>
      <c r="U356" t="str">
        <f t="shared" si="33"/>
        <v>Sep</v>
      </c>
      <c r="V356" s="8">
        <f t="shared" si="34"/>
        <v>41527.208333333336</v>
      </c>
    </row>
    <row r="357" spans="1:22" hidden="1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30"/>
        <v>0.58973684210526311</v>
      </c>
      <c r="P357" s="4">
        <f t="shared" si="35"/>
        <v>26.058139534883722</v>
      </c>
      <c r="Q357" t="s">
        <v>2037</v>
      </c>
      <c r="R357" t="s">
        <v>2046</v>
      </c>
      <c r="S357" s="8">
        <f t="shared" si="31"/>
        <v>42757.25</v>
      </c>
      <c r="T357">
        <f t="shared" si="32"/>
        <v>2017</v>
      </c>
      <c r="U357" t="str">
        <f t="shared" si="33"/>
        <v>Jan</v>
      </c>
      <c r="V357" s="8">
        <f t="shared" si="34"/>
        <v>42797.25</v>
      </c>
    </row>
    <row r="358" spans="1:22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30"/>
        <v>0.36892473118279567</v>
      </c>
      <c r="P358" s="4">
        <f t="shared" si="35"/>
        <v>85.775000000000006</v>
      </c>
      <c r="Q358" t="s">
        <v>2039</v>
      </c>
      <c r="R358" t="s">
        <v>2040</v>
      </c>
      <c r="S358" s="8">
        <f t="shared" si="31"/>
        <v>40922.25</v>
      </c>
      <c r="T358">
        <f t="shared" si="32"/>
        <v>2012</v>
      </c>
      <c r="U358" t="str">
        <f t="shared" si="33"/>
        <v>Jan</v>
      </c>
      <c r="V358" s="8">
        <f t="shared" si="34"/>
        <v>40931.25</v>
      </c>
    </row>
    <row r="359" spans="1:22" hidden="1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30"/>
        <v>1.8491304347826087</v>
      </c>
      <c r="P359" s="4">
        <f t="shared" si="35"/>
        <v>103.73170731707317</v>
      </c>
      <c r="Q359" t="s">
        <v>2050</v>
      </c>
      <c r="R359" t="s">
        <v>2051</v>
      </c>
      <c r="S359" s="8">
        <f t="shared" si="31"/>
        <v>42250.208333333328</v>
      </c>
      <c r="T359">
        <f t="shared" si="32"/>
        <v>2015</v>
      </c>
      <c r="U359" t="str">
        <f t="shared" si="33"/>
        <v>Sep</v>
      </c>
      <c r="V359" s="8">
        <f t="shared" si="34"/>
        <v>42275.208333333328</v>
      </c>
    </row>
    <row r="360" spans="1:22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30"/>
        <v>0.11814432989690722</v>
      </c>
      <c r="P360" s="4">
        <f t="shared" si="35"/>
        <v>49.826086956521742</v>
      </c>
      <c r="Q360" t="s">
        <v>2054</v>
      </c>
      <c r="R360" t="s">
        <v>2055</v>
      </c>
      <c r="S360" s="8">
        <f t="shared" si="31"/>
        <v>43322.208333333328</v>
      </c>
      <c r="T360">
        <f t="shared" si="32"/>
        <v>2018</v>
      </c>
      <c r="U360" t="str">
        <f t="shared" si="33"/>
        <v>Aug</v>
      </c>
      <c r="V360" s="8">
        <f t="shared" si="34"/>
        <v>43325.208333333328</v>
      </c>
    </row>
    <row r="361" spans="1:22" hidden="1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30"/>
        <v>2.9870000000000001</v>
      </c>
      <c r="P361" s="4">
        <f t="shared" si="35"/>
        <v>63.893048128342244</v>
      </c>
      <c r="Q361" t="s">
        <v>2041</v>
      </c>
      <c r="R361" t="s">
        <v>2049</v>
      </c>
      <c r="S361" s="8">
        <f t="shared" si="31"/>
        <v>40782.208333333336</v>
      </c>
      <c r="T361">
        <f t="shared" si="32"/>
        <v>2011</v>
      </c>
      <c r="U361" t="str">
        <f t="shared" si="33"/>
        <v>Aug</v>
      </c>
      <c r="V361" s="8">
        <f t="shared" si="34"/>
        <v>40789.208333333336</v>
      </c>
    </row>
    <row r="362" spans="1:22" hidden="1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30"/>
        <v>2.2635175879396985</v>
      </c>
      <c r="P362" s="4">
        <f t="shared" si="35"/>
        <v>47.002434782608695</v>
      </c>
      <c r="Q362" t="s">
        <v>2039</v>
      </c>
      <c r="R362" t="s">
        <v>2040</v>
      </c>
      <c r="S362" s="8">
        <f t="shared" si="31"/>
        <v>40544.25</v>
      </c>
      <c r="T362">
        <f t="shared" si="32"/>
        <v>2011</v>
      </c>
      <c r="U362" t="str">
        <f t="shared" si="33"/>
        <v>Jan</v>
      </c>
      <c r="V362" s="8">
        <f t="shared" si="34"/>
        <v>40558.25</v>
      </c>
    </row>
    <row r="363" spans="1:22" hidden="1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30"/>
        <v>1.7356363636363636</v>
      </c>
      <c r="P363" s="4">
        <f t="shared" si="35"/>
        <v>108.47727272727273</v>
      </c>
      <c r="Q363" t="s">
        <v>2039</v>
      </c>
      <c r="R363" t="s">
        <v>2040</v>
      </c>
      <c r="S363" s="8">
        <f t="shared" si="31"/>
        <v>43015.208333333328</v>
      </c>
      <c r="T363">
        <f t="shared" si="32"/>
        <v>2017</v>
      </c>
      <c r="U363" t="str">
        <f t="shared" si="33"/>
        <v>Oct</v>
      </c>
      <c r="V363" s="8">
        <f t="shared" si="34"/>
        <v>43039.208333333328</v>
      </c>
    </row>
    <row r="364" spans="1:22" hidden="1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30"/>
        <v>3.7175675675675675</v>
      </c>
      <c r="P364" s="4">
        <f t="shared" si="35"/>
        <v>72.015706806282722</v>
      </c>
      <c r="Q364" t="s">
        <v>2035</v>
      </c>
      <c r="R364" t="s">
        <v>2036</v>
      </c>
      <c r="S364" s="8">
        <f t="shared" si="31"/>
        <v>40570.25</v>
      </c>
      <c r="T364">
        <f t="shared" si="32"/>
        <v>2011</v>
      </c>
      <c r="U364" t="str">
        <f t="shared" si="33"/>
        <v>Jan</v>
      </c>
      <c r="V364" s="8">
        <f t="shared" si="34"/>
        <v>40608.25</v>
      </c>
    </row>
    <row r="365" spans="1:22" hidden="1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30"/>
        <v>1.601923076923077</v>
      </c>
      <c r="P365" s="4">
        <f t="shared" si="35"/>
        <v>59.928057553956833</v>
      </c>
      <c r="Q365" t="s">
        <v>2035</v>
      </c>
      <c r="R365" t="s">
        <v>2036</v>
      </c>
      <c r="S365" s="8">
        <f t="shared" si="31"/>
        <v>40904.25</v>
      </c>
      <c r="T365">
        <f t="shared" si="32"/>
        <v>2011</v>
      </c>
      <c r="U365" t="str">
        <f t="shared" si="33"/>
        <v>Dec</v>
      </c>
      <c r="V365" s="8">
        <f t="shared" si="34"/>
        <v>40905.25</v>
      </c>
    </row>
    <row r="366" spans="1:22" hidden="1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30"/>
        <v>16.163333333333334</v>
      </c>
      <c r="P366" s="4">
        <f t="shared" si="35"/>
        <v>78.209677419354833</v>
      </c>
      <c r="Q366" t="s">
        <v>2035</v>
      </c>
      <c r="R366" t="s">
        <v>2045</v>
      </c>
      <c r="S366" s="8">
        <f t="shared" si="31"/>
        <v>43164.25</v>
      </c>
      <c r="T366">
        <f t="shared" si="32"/>
        <v>2018</v>
      </c>
      <c r="U366" t="str">
        <f t="shared" si="33"/>
        <v>Mar</v>
      </c>
      <c r="V366" s="8">
        <f t="shared" si="34"/>
        <v>43194.208333333328</v>
      </c>
    </row>
    <row r="367" spans="1:22" hidden="1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30"/>
        <v>7.3343749999999996</v>
      </c>
      <c r="P367" s="4">
        <f t="shared" si="35"/>
        <v>104.77678571428571</v>
      </c>
      <c r="Q367" t="s">
        <v>2039</v>
      </c>
      <c r="R367" t="s">
        <v>2040</v>
      </c>
      <c r="S367" s="8">
        <f t="shared" si="31"/>
        <v>42733.25</v>
      </c>
      <c r="T367">
        <f t="shared" si="32"/>
        <v>2016</v>
      </c>
      <c r="U367" t="str">
        <f t="shared" si="33"/>
        <v>Dec</v>
      </c>
      <c r="V367" s="8">
        <f t="shared" si="34"/>
        <v>42760.25</v>
      </c>
    </row>
    <row r="368" spans="1:22" hidden="1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30"/>
        <v>5.9211111111111112</v>
      </c>
      <c r="P368" s="4">
        <f t="shared" si="35"/>
        <v>105.52475247524752</v>
      </c>
      <c r="Q368" t="s">
        <v>2039</v>
      </c>
      <c r="R368" t="s">
        <v>2040</v>
      </c>
      <c r="S368" s="8">
        <f t="shared" si="31"/>
        <v>40546.25</v>
      </c>
      <c r="T368">
        <f t="shared" si="32"/>
        <v>2011</v>
      </c>
      <c r="U368" t="str">
        <f t="shared" si="33"/>
        <v>Jan</v>
      </c>
      <c r="V368" s="8">
        <f t="shared" si="34"/>
        <v>40547.25</v>
      </c>
    </row>
    <row r="369" spans="1:22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30"/>
        <v>0.18888888888888888</v>
      </c>
      <c r="P369" s="4">
        <f t="shared" si="35"/>
        <v>24.933333333333334</v>
      </c>
      <c r="Q369" t="s">
        <v>2039</v>
      </c>
      <c r="R369" t="s">
        <v>2040</v>
      </c>
      <c r="S369" s="8">
        <f t="shared" si="31"/>
        <v>41930.208333333336</v>
      </c>
      <c r="T369">
        <f t="shared" si="32"/>
        <v>2014</v>
      </c>
      <c r="U369" t="str">
        <f t="shared" si="33"/>
        <v>Oct</v>
      </c>
      <c r="V369" s="8">
        <f t="shared" si="34"/>
        <v>41954.25</v>
      </c>
    </row>
    <row r="370" spans="1:22" hidden="1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30"/>
        <v>2.7680769230769231</v>
      </c>
      <c r="P370" s="4">
        <f t="shared" si="35"/>
        <v>69.873786407766985</v>
      </c>
      <c r="Q370" t="s">
        <v>2041</v>
      </c>
      <c r="R370" t="s">
        <v>2042</v>
      </c>
      <c r="S370" s="8">
        <f t="shared" si="31"/>
        <v>40464.208333333336</v>
      </c>
      <c r="T370">
        <f t="shared" si="32"/>
        <v>2010</v>
      </c>
      <c r="U370" t="str">
        <f t="shared" si="33"/>
        <v>Oct</v>
      </c>
      <c r="V370" s="8">
        <f t="shared" si="34"/>
        <v>40487.208333333336</v>
      </c>
    </row>
    <row r="371" spans="1:22" hidden="1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30"/>
        <v>2.730185185185185</v>
      </c>
      <c r="P371" s="4">
        <f t="shared" si="35"/>
        <v>95.733766233766232</v>
      </c>
      <c r="Q371" t="s">
        <v>2041</v>
      </c>
      <c r="R371" t="s">
        <v>2060</v>
      </c>
      <c r="S371" s="8">
        <f t="shared" si="31"/>
        <v>41308.25</v>
      </c>
      <c r="T371">
        <f t="shared" si="32"/>
        <v>2013</v>
      </c>
      <c r="U371" t="str">
        <f t="shared" si="33"/>
        <v>Feb</v>
      </c>
      <c r="V371" s="8">
        <f t="shared" si="34"/>
        <v>41347.208333333336</v>
      </c>
    </row>
    <row r="372" spans="1:22" hidden="1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30"/>
        <v>1.593633125556545</v>
      </c>
      <c r="P372" s="4">
        <f t="shared" si="35"/>
        <v>29.997485752598056</v>
      </c>
      <c r="Q372" t="s">
        <v>2039</v>
      </c>
      <c r="R372" t="s">
        <v>2040</v>
      </c>
      <c r="S372" s="8">
        <f t="shared" si="31"/>
        <v>43570.208333333328</v>
      </c>
      <c r="T372">
        <f t="shared" si="32"/>
        <v>2019</v>
      </c>
      <c r="U372" t="str">
        <f t="shared" si="33"/>
        <v>Apr</v>
      </c>
      <c r="V372" s="8">
        <f t="shared" si="34"/>
        <v>43576.208333333328</v>
      </c>
    </row>
    <row r="373" spans="1:22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30"/>
        <v>0.67869978858350954</v>
      </c>
      <c r="P373" s="4">
        <f t="shared" si="35"/>
        <v>59.011948529411768</v>
      </c>
      <c r="Q373" t="s">
        <v>2039</v>
      </c>
      <c r="R373" t="s">
        <v>2040</v>
      </c>
      <c r="S373" s="8">
        <f t="shared" si="31"/>
        <v>42043.25</v>
      </c>
      <c r="T373">
        <f t="shared" si="32"/>
        <v>2015</v>
      </c>
      <c r="U373" t="str">
        <f t="shared" si="33"/>
        <v>Feb</v>
      </c>
      <c r="V373" s="8">
        <f t="shared" si="34"/>
        <v>42094.208333333328</v>
      </c>
    </row>
    <row r="374" spans="1:22" ht="31.2" hidden="1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30"/>
        <v>15.915555555555555</v>
      </c>
      <c r="P374" s="4">
        <f t="shared" si="35"/>
        <v>84.757396449704146</v>
      </c>
      <c r="Q374" t="s">
        <v>2041</v>
      </c>
      <c r="R374" t="s">
        <v>2042</v>
      </c>
      <c r="S374" s="8">
        <f t="shared" si="31"/>
        <v>42012.25</v>
      </c>
      <c r="T374">
        <f t="shared" si="32"/>
        <v>2015</v>
      </c>
      <c r="U374" t="str">
        <f t="shared" si="33"/>
        <v>Jan</v>
      </c>
      <c r="V374" s="8">
        <f t="shared" si="34"/>
        <v>42032.25</v>
      </c>
    </row>
    <row r="375" spans="1:22" hidden="1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30"/>
        <v>7.3018222222222224</v>
      </c>
      <c r="P375" s="4">
        <f t="shared" si="35"/>
        <v>78.010921177587846</v>
      </c>
      <c r="Q375" t="s">
        <v>2039</v>
      </c>
      <c r="R375" t="s">
        <v>2040</v>
      </c>
      <c r="S375" s="8">
        <f t="shared" si="31"/>
        <v>42964.208333333328</v>
      </c>
      <c r="T375">
        <f t="shared" si="32"/>
        <v>2017</v>
      </c>
      <c r="U375" t="str">
        <f t="shared" si="33"/>
        <v>Aug</v>
      </c>
      <c r="V375" s="8">
        <f t="shared" si="34"/>
        <v>42972.208333333328</v>
      </c>
    </row>
    <row r="376" spans="1:22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30"/>
        <v>0.13185782556750297</v>
      </c>
      <c r="P376" s="4">
        <f t="shared" si="35"/>
        <v>50.05215419501134</v>
      </c>
      <c r="Q376" t="s">
        <v>2041</v>
      </c>
      <c r="R376" t="s">
        <v>2042</v>
      </c>
      <c r="S376" s="8">
        <f t="shared" si="31"/>
        <v>43476.25</v>
      </c>
      <c r="T376">
        <f t="shared" si="32"/>
        <v>2019</v>
      </c>
      <c r="U376" t="str">
        <f t="shared" si="33"/>
        <v>Jan</v>
      </c>
      <c r="V376" s="8">
        <f t="shared" si="34"/>
        <v>43481.25</v>
      </c>
    </row>
    <row r="377" spans="1:22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30"/>
        <v>0.54777777777777781</v>
      </c>
      <c r="P377" s="4">
        <f t="shared" si="35"/>
        <v>59.16</v>
      </c>
      <c r="Q377" t="s">
        <v>2035</v>
      </c>
      <c r="R377" t="s">
        <v>2045</v>
      </c>
      <c r="S377" s="8">
        <f t="shared" si="31"/>
        <v>42293.208333333328</v>
      </c>
      <c r="T377">
        <f t="shared" si="32"/>
        <v>2015</v>
      </c>
      <c r="U377" t="str">
        <f t="shared" si="33"/>
        <v>Oct</v>
      </c>
      <c r="V377" s="8">
        <f t="shared" si="34"/>
        <v>42350.25</v>
      </c>
    </row>
    <row r="378" spans="1:22" hidden="1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30"/>
        <v>3.6102941176470589</v>
      </c>
      <c r="P378" s="4">
        <f t="shared" si="35"/>
        <v>93.702290076335885</v>
      </c>
      <c r="Q378" t="s">
        <v>2035</v>
      </c>
      <c r="R378" t="s">
        <v>2036</v>
      </c>
      <c r="S378" s="8">
        <f t="shared" si="31"/>
        <v>41826.208333333336</v>
      </c>
      <c r="T378">
        <f t="shared" si="32"/>
        <v>2014</v>
      </c>
      <c r="U378" t="str">
        <f t="shared" si="33"/>
        <v>Jul</v>
      </c>
      <c r="V378" s="8">
        <f t="shared" si="34"/>
        <v>41832.208333333336</v>
      </c>
    </row>
    <row r="379" spans="1:22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30"/>
        <v>0.10257545271629778</v>
      </c>
      <c r="P379" s="4">
        <f t="shared" si="35"/>
        <v>40.14173228346457</v>
      </c>
      <c r="Q379" t="s">
        <v>2039</v>
      </c>
      <c r="R379" t="s">
        <v>2040</v>
      </c>
      <c r="S379" s="8">
        <f t="shared" si="31"/>
        <v>43760.208333333328</v>
      </c>
      <c r="T379">
        <f t="shared" si="32"/>
        <v>2019</v>
      </c>
      <c r="U379" t="str">
        <f t="shared" si="33"/>
        <v>Oct</v>
      </c>
      <c r="V379" s="8">
        <f t="shared" si="34"/>
        <v>43774.25</v>
      </c>
    </row>
    <row r="380" spans="1:22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30"/>
        <v>0.13962962962962963</v>
      </c>
      <c r="P380" s="4">
        <f t="shared" si="35"/>
        <v>70.090140845070422</v>
      </c>
      <c r="Q380" t="s">
        <v>2041</v>
      </c>
      <c r="R380" t="s">
        <v>2042</v>
      </c>
      <c r="S380" s="8">
        <f t="shared" si="31"/>
        <v>43241.208333333328</v>
      </c>
      <c r="T380">
        <f t="shared" si="32"/>
        <v>2018</v>
      </c>
      <c r="U380" t="str">
        <f t="shared" si="33"/>
        <v>May</v>
      </c>
      <c r="V380" s="8">
        <f t="shared" si="34"/>
        <v>43279.208333333328</v>
      </c>
    </row>
    <row r="381" spans="1:22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30"/>
        <v>0.40444444444444444</v>
      </c>
      <c r="P381" s="4">
        <f t="shared" si="35"/>
        <v>66.181818181818187</v>
      </c>
      <c r="Q381" t="s">
        <v>2039</v>
      </c>
      <c r="R381" t="s">
        <v>2040</v>
      </c>
      <c r="S381" s="8">
        <f t="shared" si="31"/>
        <v>40843.208333333336</v>
      </c>
      <c r="T381">
        <f t="shared" si="32"/>
        <v>2011</v>
      </c>
      <c r="U381" t="str">
        <f t="shared" si="33"/>
        <v>Oct</v>
      </c>
      <c r="V381" s="8">
        <f t="shared" si="34"/>
        <v>40857.25</v>
      </c>
    </row>
    <row r="382" spans="1:22" ht="31.2" hidden="1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30"/>
        <v>1.6032</v>
      </c>
      <c r="P382" s="4">
        <f t="shared" si="35"/>
        <v>47.714285714285715</v>
      </c>
      <c r="Q382" t="s">
        <v>2039</v>
      </c>
      <c r="R382" t="s">
        <v>2040</v>
      </c>
      <c r="S382" s="8">
        <f t="shared" si="31"/>
        <v>41448.208333333336</v>
      </c>
      <c r="T382">
        <f t="shared" si="32"/>
        <v>2013</v>
      </c>
      <c r="U382" t="str">
        <f t="shared" si="33"/>
        <v>Jun</v>
      </c>
      <c r="V382" s="8">
        <f t="shared" si="34"/>
        <v>41453.208333333336</v>
      </c>
    </row>
    <row r="383" spans="1:22" hidden="1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30"/>
        <v>1.8394339622641509</v>
      </c>
      <c r="P383" s="4">
        <f t="shared" si="35"/>
        <v>62.896774193548389</v>
      </c>
      <c r="Q383" t="s">
        <v>2039</v>
      </c>
      <c r="R383" t="s">
        <v>2040</v>
      </c>
      <c r="S383" s="8">
        <f t="shared" si="31"/>
        <v>42163.208333333328</v>
      </c>
      <c r="T383">
        <f t="shared" si="32"/>
        <v>2015</v>
      </c>
      <c r="U383" t="str">
        <f t="shared" si="33"/>
        <v>Jun</v>
      </c>
      <c r="V383" s="8">
        <f t="shared" si="34"/>
        <v>42209.208333333328</v>
      </c>
    </row>
    <row r="384" spans="1:22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30"/>
        <v>0.63769230769230767</v>
      </c>
      <c r="P384" s="4">
        <f t="shared" si="35"/>
        <v>86.611940298507463</v>
      </c>
      <c r="Q384" t="s">
        <v>2054</v>
      </c>
      <c r="R384" t="s">
        <v>2055</v>
      </c>
      <c r="S384" s="8">
        <f t="shared" si="31"/>
        <v>43024.208333333328</v>
      </c>
      <c r="T384">
        <f t="shared" si="32"/>
        <v>2017</v>
      </c>
      <c r="U384" t="str">
        <f t="shared" si="33"/>
        <v>Oct</v>
      </c>
      <c r="V384" s="8">
        <f t="shared" si="34"/>
        <v>43043.208333333328</v>
      </c>
    </row>
    <row r="385" spans="1:22" hidden="1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30"/>
        <v>2.2538095238095237</v>
      </c>
      <c r="P385" s="4">
        <f t="shared" si="35"/>
        <v>75.126984126984127</v>
      </c>
      <c r="Q385" t="s">
        <v>2033</v>
      </c>
      <c r="R385" t="s">
        <v>2034</v>
      </c>
      <c r="S385" s="8">
        <f t="shared" si="31"/>
        <v>43509.25</v>
      </c>
      <c r="T385">
        <f t="shared" si="32"/>
        <v>2019</v>
      </c>
      <c r="U385" t="str">
        <f t="shared" si="33"/>
        <v>Feb</v>
      </c>
      <c r="V385" s="8">
        <f t="shared" si="34"/>
        <v>43515.25</v>
      </c>
    </row>
    <row r="386" spans="1:22" hidden="1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30"/>
        <v>1.7200961538461539</v>
      </c>
      <c r="P386" s="4">
        <f t="shared" si="35"/>
        <v>41.004167534903104</v>
      </c>
      <c r="Q386" t="s">
        <v>2041</v>
      </c>
      <c r="R386" t="s">
        <v>2042</v>
      </c>
      <c r="S386" s="8">
        <f t="shared" si="31"/>
        <v>42776.25</v>
      </c>
      <c r="T386">
        <f t="shared" si="32"/>
        <v>2017</v>
      </c>
      <c r="U386" t="str">
        <f t="shared" si="33"/>
        <v>Feb</v>
      </c>
      <c r="V386" s="8">
        <f t="shared" si="34"/>
        <v>42803.25</v>
      </c>
    </row>
    <row r="387" spans="1:22" ht="31.2" hidden="1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36">E387/D387</f>
        <v>1.4616709511568124</v>
      </c>
      <c r="P387" s="4">
        <f t="shared" si="35"/>
        <v>50.007915567282325</v>
      </c>
      <c r="Q387" t="s">
        <v>2047</v>
      </c>
      <c r="R387" t="s">
        <v>2048</v>
      </c>
      <c r="S387" s="8">
        <f t="shared" ref="S387:S450" si="37">(((J387/60)/60)/24)+DATE(1970,1,1)</f>
        <v>43553.208333333328</v>
      </c>
      <c r="T387">
        <f t="shared" ref="T387:T450" si="38">YEAR(S387)</f>
        <v>2019</v>
      </c>
      <c r="U387" t="str">
        <f t="shared" ref="U387:U450" si="39">TEXT(S387,"mmm")</f>
        <v>Mar</v>
      </c>
      <c r="V387" s="8">
        <f t="shared" ref="V387:V450" si="40">(((K387/60)/60)/24)+DATE(1970,1,1)</f>
        <v>43585.208333333328</v>
      </c>
    </row>
    <row r="388" spans="1:22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36"/>
        <v>0.76423616236162362</v>
      </c>
      <c r="P388" s="4">
        <f t="shared" ref="P388:P451" si="41">E388/G388</f>
        <v>96.960674157303373</v>
      </c>
      <c r="Q388" t="s">
        <v>2039</v>
      </c>
      <c r="R388" t="s">
        <v>2040</v>
      </c>
      <c r="S388" s="8">
        <f t="shared" si="37"/>
        <v>40355.208333333336</v>
      </c>
      <c r="T388">
        <f t="shared" si="38"/>
        <v>2010</v>
      </c>
      <c r="U388" t="str">
        <f t="shared" si="39"/>
        <v>Jun</v>
      </c>
      <c r="V388" s="8">
        <f t="shared" si="40"/>
        <v>40367.208333333336</v>
      </c>
    </row>
    <row r="389" spans="1:22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36"/>
        <v>0.39261467889908258</v>
      </c>
      <c r="P389" s="4">
        <f t="shared" si="41"/>
        <v>100.93160377358491</v>
      </c>
      <c r="Q389" t="s">
        <v>2037</v>
      </c>
      <c r="R389" t="s">
        <v>2046</v>
      </c>
      <c r="S389" s="8">
        <f t="shared" si="37"/>
        <v>41072.208333333336</v>
      </c>
      <c r="T389">
        <f t="shared" si="38"/>
        <v>2012</v>
      </c>
      <c r="U389" t="str">
        <f t="shared" si="39"/>
        <v>Jun</v>
      </c>
      <c r="V389" s="8">
        <f t="shared" si="40"/>
        <v>41077.208333333336</v>
      </c>
    </row>
    <row r="390" spans="1:22" hidden="1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36"/>
        <v>0.11270034843205574</v>
      </c>
      <c r="P390" s="4">
        <f t="shared" si="41"/>
        <v>89.227586206896547</v>
      </c>
      <c r="Q390" t="s">
        <v>2035</v>
      </c>
      <c r="R390" t="s">
        <v>2045</v>
      </c>
      <c r="S390" s="8">
        <f t="shared" si="37"/>
        <v>40912.25</v>
      </c>
      <c r="T390">
        <f t="shared" si="38"/>
        <v>2012</v>
      </c>
      <c r="U390" t="str">
        <f t="shared" si="39"/>
        <v>Jan</v>
      </c>
      <c r="V390" s="8">
        <f t="shared" si="40"/>
        <v>40914.25</v>
      </c>
    </row>
    <row r="391" spans="1:22" hidden="1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36"/>
        <v>1.2211084337349398</v>
      </c>
      <c r="P391" s="4">
        <f t="shared" si="41"/>
        <v>87.979166666666671</v>
      </c>
      <c r="Q391" t="s">
        <v>2039</v>
      </c>
      <c r="R391" t="s">
        <v>2040</v>
      </c>
      <c r="S391" s="8">
        <f t="shared" si="37"/>
        <v>40479.208333333336</v>
      </c>
      <c r="T391">
        <f t="shared" si="38"/>
        <v>2010</v>
      </c>
      <c r="U391" t="str">
        <f t="shared" si="39"/>
        <v>Oct</v>
      </c>
      <c r="V391" s="8">
        <f t="shared" si="40"/>
        <v>40506.25</v>
      </c>
    </row>
    <row r="392" spans="1:22" hidden="1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36"/>
        <v>1.8654166666666667</v>
      </c>
      <c r="P392" s="4">
        <f t="shared" si="41"/>
        <v>89.54</v>
      </c>
      <c r="Q392" t="s">
        <v>2054</v>
      </c>
      <c r="R392" t="s">
        <v>2055</v>
      </c>
      <c r="S392" s="8">
        <f t="shared" si="37"/>
        <v>41530.208333333336</v>
      </c>
      <c r="T392">
        <f t="shared" si="38"/>
        <v>2013</v>
      </c>
      <c r="U392" t="str">
        <f t="shared" si="39"/>
        <v>Sep</v>
      </c>
      <c r="V392" s="8">
        <f t="shared" si="40"/>
        <v>41545.208333333336</v>
      </c>
    </row>
    <row r="393" spans="1:22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36"/>
        <v>7.27317880794702E-2</v>
      </c>
      <c r="P393" s="4">
        <f t="shared" si="41"/>
        <v>29.09271523178808</v>
      </c>
      <c r="Q393" t="s">
        <v>2047</v>
      </c>
      <c r="R393" t="s">
        <v>2048</v>
      </c>
      <c r="S393" s="8">
        <f t="shared" si="37"/>
        <v>41653.25</v>
      </c>
      <c r="T393">
        <f t="shared" si="38"/>
        <v>2014</v>
      </c>
      <c r="U393" t="str">
        <f t="shared" si="39"/>
        <v>Jan</v>
      </c>
      <c r="V393" s="8">
        <f t="shared" si="40"/>
        <v>41655.25</v>
      </c>
    </row>
    <row r="394" spans="1:22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36"/>
        <v>0.65642371234207963</v>
      </c>
      <c r="P394" s="4">
        <f t="shared" si="41"/>
        <v>42.006218905472636</v>
      </c>
      <c r="Q394" t="s">
        <v>2037</v>
      </c>
      <c r="R394" t="s">
        <v>2046</v>
      </c>
      <c r="S394" s="8">
        <f t="shared" si="37"/>
        <v>40549.25</v>
      </c>
      <c r="T394">
        <f t="shared" si="38"/>
        <v>2011</v>
      </c>
      <c r="U394" t="str">
        <f t="shared" si="39"/>
        <v>Jan</v>
      </c>
      <c r="V394" s="8">
        <f t="shared" si="40"/>
        <v>40551.25</v>
      </c>
    </row>
    <row r="395" spans="1:22" hidden="1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36"/>
        <v>2.2896178343949045</v>
      </c>
      <c r="P395" s="4">
        <f t="shared" si="41"/>
        <v>47.004903563255965</v>
      </c>
      <c r="Q395" t="s">
        <v>2035</v>
      </c>
      <c r="R395" t="s">
        <v>2058</v>
      </c>
      <c r="S395" s="8">
        <f t="shared" si="37"/>
        <v>42933.208333333328</v>
      </c>
      <c r="T395">
        <f t="shared" si="38"/>
        <v>2017</v>
      </c>
      <c r="U395" t="str">
        <f t="shared" si="39"/>
        <v>Jul</v>
      </c>
      <c r="V395" s="8">
        <f t="shared" si="40"/>
        <v>42934.208333333328</v>
      </c>
    </row>
    <row r="396" spans="1:22" hidden="1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36"/>
        <v>4.6937499999999996</v>
      </c>
      <c r="P396" s="4">
        <f t="shared" si="41"/>
        <v>110.44117647058823</v>
      </c>
      <c r="Q396" t="s">
        <v>2041</v>
      </c>
      <c r="R396" t="s">
        <v>2042</v>
      </c>
      <c r="S396" s="8">
        <f t="shared" si="37"/>
        <v>41484.208333333336</v>
      </c>
      <c r="T396">
        <f t="shared" si="38"/>
        <v>2013</v>
      </c>
      <c r="U396" t="str">
        <f t="shared" si="39"/>
        <v>Jul</v>
      </c>
      <c r="V396" s="8">
        <f t="shared" si="40"/>
        <v>41494.208333333336</v>
      </c>
    </row>
    <row r="397" spans="1:22" ht="31.2" hidden="1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36"/>
        <v>1.3011267605633803</v>
      </c>
      <c r="P397" s="4">
        <f t="shared" si="41"/>
        <v>41.990909090909092</v>
      </c>
      <c r="Q397" t="s">
        <v>2039</v>
      </c>
      <c r="R397" t="s">
        <v>2040</v>
      </c>
      <c r="S397" s="8">
        <f t="shared" si="37"/>
        <v>40885.25</v>
      </c>
      <c r="T397">
        <f t="shared" si="38"/>
        <v>2011</v>
      </c>
      <c r="U397" t="str">
        <f t="shared" si="39"/>
        <v>Dec</v>
      </c>
      <c r="V397" s="8">
        <f t="shared" si="40"/>
        <v>40886.25</v>
      </c>
    </row>
    <row r="398" spans="1:22" hidden="1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36"/>
        <v>1.6705422993492407</v>
      </c>
      <c r="P398" s="4">
        <f t="shared" si="41"/>
        <v>48.012468827930178</v>
      </c>
      <c r="Q398" t="s">
        <v>2041</v>
      </c>
      <c r="R398" t="s">
        <v>2044</v>
      </c>
      <c r="S398" s="8">
        <f t="shared" si="37"/>
        <v>43378.208333333328</v>
      </c>
      <c r="T398">
        <f t="shared" si="38"/>
        <v>2018</v>
      </c>
      <c r="U398" t="str">
        <f t="shared" si="39"/>
        <v>Oct</v>
      </c>
      <c r="V398" s="8">
        <f t="shared" si="40"/>
        <v>43386.208333333328</v>
      </c>
    </row>
    <row r="399" spans="1:22" hidden="1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36"/>
        <v>1.738641975308642</v>
      </c>
      <c r="P399" s="4">
        <f t="shared" si="41"/>
        <v>31.019823788546255</v>
      </c>
      <c r="Q399" t="s">
        <v>2035</v>
      </c>
      <c r="R399" t="s">
        <v>2036</v>
      </c>
      <c r="S399" s="8">
        <f t="shared" si="37"/>
        <v>41417.208333333336</v>
      </c>
      <c r="T399">
        <f t="shared" si="38"/>
        <v>2013</v>
      </c>
      <c r="U399" t="str">
        <f t="shared" si="39"/>
        <v>May</v>
      </c>
      <c r="V399" s="8">
        <f t="shared" si="40"/>
        <v>41423.208333333336</v>
      </c>
    </row>
    <row r="400" spans="1:22" ht="31.2" hidden="1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36"/>
        <v>7.1776470588235295</v>
      </c>
      <c r="P400" s="4">
        <f t="shared" si="41"/>
        <v>99.203252032520325</v>
      </c>
      <c r="Q400" t="s">
        <v>2041</v>
      </c>
      <c r="R400" t="s">
        <v>2049</v>
      </c>
      <c r="S400" s="8">
        <f t="shared" si="37"/>
        <v>43228.208333333328</v>
      </c>
      <c r="T400">
        <f t="shared" si="38"/>
        <v>2018</v>
      </c>
      <c r="U400" t="str">
        <f t="shared" si="39"/>
        <v>May</v>
      </c>
      <c r="V400" s="8">
        <f t="shared" si="40"/>
        <v>43230.208333333328</v>
      </c>
    </row>
    <row r="401" spans="1:22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36"/>
        <v>0.63850976361767731</v>
      </c>
      <c r="P401" s="4">
        <f t="shared" si="41"/>
        <v>66.022316684378325</v>
      </c>
      <c r="Q401" t="s">
        <v>2035</v>
      </c>
      <c r="R401" t="s">
        <v>2045</v>
      </c>
      <c r="S401" s="8">
        <f t="shared" si="37"/>
        <v>40576.25</v>
      </c>
      <c r="T401">
        <f t="shared" si="38"/>
        <v>2011</v>
      </c>
      <c r="U401" t="str">
        <f t="shared" si="39"/>
        <v>Feb</v>
      </c>
      <c r="V401" s="8">
        <f t="shared" si="40"/>
        <v>40583.25</v>
      </c>
    </row>
    <row r="402" spans="1:22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36"/>
        <v>0.02</v>
      </c>
      <c r="P402" s="4">
        <f t="shared" si="41"/>
        <v>2</v>
      </c>
      <c r="Q402" t="s">
        <v>2054</v>
      </c>
      <c r="R402" t="s">
        <v>2055</v>
      </c>
      <c r="S402" s="8">
        <f t="shared" si="37"/>
        <v>41502.208333333336</v>
      </c>
      <c r="T402">
        <f t="shared" si="38"/>
        <v>2013</v>
      </c>
      <c r="U402" t="str">
        <f t="shared" si="39"/>
        <v>Aug</v>
      </c>
      <c r="V402" s="8">
        <f t="shared" si="40"/>
        <v>41524.208333333336</v>
      </c>
    </row>
    <row r="403" spans="1:22" hidden="1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36"/>
        <v>15.302222222222222</v>
      </c>
      <c r="P403" s="4">
        <f t="shared" si="41"/>
        <v>46.060200668896321</v>
      </c>
      <c r="Q403" t="s">
        <v>2039</v>
      </c>
      <c r="R403" t="s">
        <v>2040</v>
      </c>
      <c r="S403" s="8">
        <f t="shared" si="37"/>
        <v>43765.208333333328</v>
      </c>
      <c r="T403">
        <f t="shared" si="38"/>
        <v>2019</v>
      </c>
      <c r="U403" t="str">
        <f t="shared" si="39"/>
        <v>Oct</v>
      </c>
      <c r="V403" s="8">
        <f t="shared" si="40"/>
        <v>43765.208333333328</v>
      </c>
    </row>
    <row r="404" spans="1:22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36"/>
        <v>0.40356164383561643</v>
      </c>
      <c r="P404" s="4">
        <f t="shared" si="41"/>
        <v>73.650000000000006</v>
      </c>
      <c r="Q404" t="s">
        <v>2041</v>
      </c>
      <c r="R404" t="s">
        <v>2052</v>
      </c>
      <c r="S404" s="8">
        <f t="shared" si="37"/>
        <v>40914.25</v>
      </c>
      <c r="T404">
        <f t="shared" si="38"/>
        <v>2012</v>
      </c>
      <c r="U404" t="str">
        <f t="shared" si="39"/>
        <v>Jan</v>
      </c>
      <c r="V404" s="8">
        <f t="shared" si="40"/>
        <v>40961.25</v>
      </c>
    </row>
    <row r="405" spans="1:22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36"/>
        <v>0.86220633299284988</v>
      </c>
      <c r="P405" s="4">
        <f t="shared" si="41"/>
        <v>55.99336650082919</v>
      </c>
      <c r="Q405" t="s">
        <v>2039</v>
      </c>
      <c r="R405" t="s">
        <v>2040</v>
      </c>
      <c r="S405" s="8">
        <f t="shared" si="37"/>
        <v>40310.208333333336</v>
      </c>
      <c r="T405">
        <f t="shared" si="38"/>
        <v>2010</v>
      </c>
      <c r="U405" t="str">
        <f t="shared" si="39"/>
        <v>May</v>
      </c>
      <c r="V405" s="8">
        <f t="shared" si="40"/>
        <v>40346.208333333336</v>
      </c>
    </row>
    <row r="406" spans="1:22" hidden="1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36"/>
        <v>3.1558486707566464</v>
      </c>
      <c r="P406" s="4">
        <f t="shared" si="41"/>
        <v>68.985695127402778</v>
      </c>
      <c r="Q406" t="s">
        <v>2039</v>
      </c>
      <c r="R406" t="s">
        <v>2040</v>
      </c>
      <c r="S406" s="8">
        <f t="shared" si="37"/>
        <v>43053.25</v>
      </c>
      <c r="T406">
        <f t="shared" si="38"/>
        <v>2017</v>
      </c>
      <c r="U406" t="str">
        <f t="shared" si="39"/>
        <v>Nov</v>
      </c>
      <c r="V406" s="8">
        <f t="shared" si="40"/>
        <v>43056.25</v>
      </c>
    </row>
    <row r="407" spans="1:22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36"/>
        <v>0.89618243243243245</v>
      </c>
      <c r="P407" s="4">
        <f t="shared" si="41"/>
        <v>60.981609195402299</v>
      </c>
      <c r="Q407" t="s">
        <v>2039</v>
      </c>
      <c r="R407" t="s">
        <v>2040</v>
      </c>
      <c r="S407" s="8">
        <f t="shared" si="37"/>
        <v>43255.208333333328</v>
      </c>
      <c r="T407">
        <f t="shared" si="38"/>
        <v>2018</v>
      </c>
      <c r="U407" t="str">
        <f t="shared" si="39"/>
        <v>Jun</v>
      </c>
      <c r="V407" s="8">
        <f t="shared" si="40"/>
        <v>43305.208333333328</v>
      </c>
    </row>
    <row r="408" spans="1:22" ht="31.2" hidden="1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36"/>
        <v>1.8214503816793892</v>
      </c>
      <c r="P408" s="4">
        <f t="shared" si="41"/>
        <v>110.98139534883721</v>
      </c>
      <c r="Q408" t="s">
        <v>2041</v>
      </c>
      <c r="R408" t="s">
        <v>2042</v>
      </c>
      <c r="S408" s="8">
        <f t="shared" si="37"/>
        <v>41304.25</v>
      </c>
      <c r="T408">
        <f t="shared" si="38"/>
        <v>2013</v>
      </c>
      <c r="U408" t="str">
        <f t="shared" si="39"/>
        <v>Jan</v>
      </c>
      <c r="V408" s="8">
        <f t="shared" si="40"/>
        <v>41316.25</v>
      </c>
    </row>
    <row r="409" spans="1:22" hidden="1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36"/>
        <v>3.5588235294117645</v>
      </c>
      <c r="P409" s="4">
        <f t="shared" si="41"/>
        <v>25</v>
      </c>
      <c r="Q409" t="s">
        <v>2039</v>
      </c>
      <c r="R409" t="s">
        <v>2040</v>
      </c>
      <c r="S409" s="8">
        <f t="shared" si="37"/>
        <v>43751.208333333328</v>
      </c>
      <c r="T409">
        <f t="shared" si="38"/>
        <v>2019</v>
      </c>
      <c r="U409" t="str">
        <f t="shared" si="39"/>
        <v>Oct</v>
      </c>
      <c r="V409" s="8">
        <f t="shared" si="40"/>
        <v>43758.208333333328</v>
      </c>
    </row>
    <row r="410" spans="1:22" hidden="1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36"/>
        <v>1.3183695652173912</v>
      </c>
      <c r="P410" s="4">
        <f t="shared" si="41"/>
        <v>78.759740259740255</v>
      </c>
      <c r="Q410" t="s">
        <v>2041</v>
      </c>
      <c r="R410" t="s">
        <v>2042</v>
      </c>
      <c r="S410" s="8">
        <f t="shared" si="37"/>
        <v>42541.208333333328</v>
      </c>
      <c r="T410">
        <f t="shared" si="38"/>
        <v>2016</v>
      </c>
      <c r="U410" t="str">
        <f t="shared" si="39"/>
        <v>Jun</v>
      </c>
      <c r="V410" s="8">
        <f t="shared" si="40"/>
        <v>42561.208333333328</v>
      </c>
    </row>
    <row r="411" spans="1:22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36"/>
        <v>0.46315634218289087</v>
      </c>
      <c r="P411" s="4">
        <f t="shared" si="41"/>
        <v>87.960784313725483</v>
      </c>
      <c r="Q411" t="s">
        <v>2035</v>
      </c>
      <c r="R411" t="s">
        <v>2036</v>
      </c>
      <c r="S411" s="8">
        <f t="shared" si="37"/>
        <v>42843.208333333328</v>
      </c>
      <c r="T411">
        <f t="shared" si="38"/>
        <v>2017</v>
      </c>
      <c r="U411" t="str">
        <f t="shared" si="39"/>
        <v>Apr</v>
      </c>
      <c r="V411" s="8">
        <f t="shared" si="40"/>
        <v>42847.208333333328</v>
      </c>
    </row>
    <row r="412" spans="1:22" hidden="1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36"/>
        <v>0.36132726089785294</v>
      </c>
      <c r="P412" s="4">
        <f t="shared" si="41"/>
        <v>49.987398739873989</v>
      </c>
      <c r="Q412" t="s">
        <v>2050</v>
      </c>
      <c r="R412" t="s">
        <v>2061</v>
      </c>
      <c r="S412" s="8">
        <f t="shared" si="37"/>
        <v>42122.208333333328</v>
      </c>
      <c r="T412">
        <f t="shared" si="38"/>
        <v>2015</v>
      </c>
      <c r="U412" t="str">
        <f t="shared" si="39"/>
        <v>Apr</v>
      </c>
      <c r="V412" s="8">
        <f t="shared" si="40"/>
        <v>42122.208333333328</v>
      </c>
    </row>
    <row r="413" spans="1:22" hidden="1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36"/>
        <v>1.0462820512820512</v>
      </c>
      <c r="P413" s="4">
        <f t="shared" si="41"/>
        <v>99.524390243902445</v>
      </c>
      <c r="Q413" t="s">
        <v>2039</v>
      </c>
      <c r="R413" t="s">
        <v>2040</v>
      </c>
      <c r="S413" s="8">
        <f t="shared" si="37"/>
        <v>42884.208333333328</v>
      </c>
      <c r="T413">
        <f t="shared" si="38"/>
        <v>2017</v>
      </c>
      <c r="U413" t="str">
        <f t="shared" si="39"/>
        <v>May</v>
      </c>
      <c r="V413" s="8">
        <f t="shared" si="40"/>
        <v>42886.208333333328</v>
      </c>
    </row>
    <row r="414" spans="1:22" hidden="1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36"/>
        <v>6.6885714285714286</v>
      </c>
      <c r="P414" s="4">
        <f t="shared" si="41"/>
        <v>104.82089552238806</v>
      </c>
      <c r="Q414" t="s">
        <v>2047</v>
      </c>
      <c r="R414" t="s">
        <v>2053</v>
      </c>
      <c r="S414" s="8">
        <f t="shared" si="37"/>
        <v>41642.25</v>
      </c>
      <c r="T414">
        <f t="shared" si="38"/>
        <v>2014</v>
      </c>
      <c r="U414" t="str">
        <f t="shared" si="39"/>
        <v>Jan</v>
      </c>
      <c r="V414" s="8">
        <f t="shared" si="40"/>
        <v>41652.25</v>
      </c>
    </row>
    <row r="415" spans="1:22" hidden="1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36"/>
        <v>0.62072823218997364</v>
      </c>
      <c r="P415" s="4">
        <f t="shared" si="41"/>
        <v>108.01469237832875</v>
      </c>
      <c r="Q415" t="s">
        <v>2041</v>
      </c>
      <c r="R415" t="s">
        <v>2049</v>
      </c>
      <c r="S415" s="8">
        <f t="shared" si="37"/>
        <v>43431.25</v>
      </c>
      <c r="T415">
        <f t="shared" si="38"/>
        <v>2018</v>
      </c>
      <c r="U415" t="str">
        <f t="shared" si="39"/>
        <v>Nov</v>
      </c>
      <c r="V415" s="8">
        <f t="shared" si="40"/>
        <v>43458.25</v>
      </c>
    </row>
    <row r="416" spans="1:22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36"/>
        <v>0.84699787460148779</v>
      </c>
      <c r="P416" s="4">
        <f t="shared" si="41"/>
        <v>28.998544660724033</v>
      </c>
      <c r="Q416" t="s">
        <v>2033</v>
      </c>
      <c r="R416" t="s">
        <v>2034</v>
      </c>
      <c r="S416" s="8">
        <f t="shared" si="37"/>
        <v>40288.208333333336</v>
      </c>
      <c r="T416">
        <f t="shared" si="38"/>
        <v>2010</v>
      </c>
      <c r="U416" t="str">
        <f t="shared" si="39"/>
        <v>Apr</v>
      </c>
      <c r="V416" s="8">
        <f t="shared" si="40"/>
        <v>40296.208333333336</v>
      </c>
    </row>
    <row r="417" spans="1:22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36"/>
        <v>0.11059030837004405</v>
      </c>
      <c r="P417" s="4">
        <f t="shared" si="41"/>
        <v>30.028708133971293</v>
      </c>
      <c r="Q417" t="s">
        <v>2039</v>
      </c>
      <c r="R417" t="s">
        <v>2040</v>
      </c>
      <c r="S417" s="8">
        <f t="shared" si="37"/>
        <v>40921.25</v>
      </c>
      <c r="T417">
        <f t="shared" si="38"/>
        <v>2012</v>
      </c>
      <c r="U417" t="str">
        <f t="shared" si="39"/>
        <v>Jan</v>
      </c>
      <c r="V417" s="8">
        <f t="shared" si="40"/>
        <v>40938.25</v>
      </c>
    </row>
    <row r="418" spans="1:22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36"/>
        <v>0.43838781575037145</v>
      </c>
      <c r="P418" s="4">
        <f t="shared" si="41"/>
        <v>41.005559416261292</v>
      </c>
      <c r="Q418" t="s">
        <v>2041</v>
      </c>
      <c r="R418" t="s">
        <v>2042</v>
      </c>
      <c r="S418" s="8">
        <f t="shared" si="37"/>
        <v>40560.25</v>
      </c>
      <c r="T418">
        <f t="shared" si="38"/>
        <v>2011</v>
      </c>
      <c r="U418" t="str">
        <f t="shared" si="39"/>
        <v>Jan</v>
      </c>
      <c r="V418" s="8">
        <f t="shared" si="40"/>
        <v>40569.25</v>
      </c>
    </row>
    <row r="419" spans="1:22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36"/>
        <v>0.55470588235294116</v>
      </c>
      <c r="P419" s="4">
        <f t="shared" si="41"/>
        <v>62.866666666666667</v>
      </c>
      <c r="Q419" t="s">
        <v>2039</v>
      </c>
      <c r="R419" t="s">
        <v>2040</v>
      </c>
      <c r="S419" s="8">
        <f t="shared" si="37"/>
        <v>43407.208333333328</v>
      </c>
      <c r="T419">
        <f t="shared" si="38"/>
        <v>2018</v>
      </c>
      <c r="U419" t="str">
        <f t="shared" si="39"/>
        <v>Nov</v>
      </c>
      <c r="V419" s="8">
        <f t="shared" si="40"/>
        <v>43431.25</v>
      </c>
    </row>
    <row r="420" spans="1:22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36"/>
        <v>0.57399511301160655</v>
      </c>
      <c r="P420" s="4">
        <f t="shared" si="41"/>
        <v>47.005002501250623</v>
      </c>
      <c r="Q420" t="s">
        <v>2041</v>
      </c>
      <c r="R420" t="s">
        <v>2042</v>
      </c>
      <c r="S420" s="8">
        <f t="shared" si="37"/>
        <v>41035.208333333336</v>
      </c>
      <c r="T420">
        <f t="shared" si="38"/>
        <v>2012</v>
      </c>
      <c r="U420" t="str">
        <f t="shared" si="39"/>
        <v>May</v>
      </c>
      <c r="V420" s="8">
        <f t="shared" si="40"/>
        <v>41036.208333333336</v>
      </c>
    </row>
    <row r="421" spans="1:22" hidden="1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36"/>
        <v>1.2343497363796134</v>
      </c>
      <c r="P421" s="4">
        <f t="shared" si="41"/>
        <v>26.997693638285604</v>
      </c>
      <c r="Q421" t="s">
        <v>2037</v>
      </c>
      <c r="R421" t="s">
        <v>2038</v>
      </c>
      <c r="S421" s="8">
        <f t="shared" si="37"/>
        <v>40899.25</v>
      </c>
      <c r="T421">
        <f t="shared" si="38"/>
        <v>2011</v>
      </c>
      <c r="U421" t="str">
        <f t="shared" si="39"/>
        <v>Dec</v>
      </c>
      <c r="V421" s="8">
        <f t="shared" si="40"/>
        <v>40905.25</v>
      </c>
    </row>
    <row r="422" spans="1:22" hidden="1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36"/>
        <v>1.2846</v>
      </c>
      <c r="P422" s="4">
        <f t="shared" si="41"/>
        <v>68.329787234042556</v>
      </c>
      <c r="Q422" t="s">
        <v>2039</v>
      </c>
      <c r="R422" t="s">
        <v>2040</v>
      </c>
      <c r="S422" s="8">
        <f t="shared" si="37"/>
        <v>42911.208333333328</v>
      </c>
      <c r="T422">
        <f t="shared" si="38"/>
        <v>2017</v>
      </c>
      <c r="U422" t="str">
        <f t="shared" si="39"/>
        <v>Jun</v>
      </c>
      <c r="V422" s="8">
        <f t="shared" si="40"/>
        <v>42925.208333333328</v>
      </c>
    </row>
    <row r="423" spans="1:22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36"/>
        <v>0.63989361702127656</v>
      </c>
      <c r="P423" s="4">
        <f t="shared" si="41"/>
        <v>50.974576271186443</v>
      </c>
      <c r="Q423" t="s">
        <v>2037</v>
      </c>
      <c r="R423" t="s">
        <v>2046</v>
      </c>
      <c r="S423" s="8">
        <f t="shared" si="37"/>
        <v>42915.208333333328</v>
      </c>
      <c r="T423">
        <f t="shared" si="38"/>
        <v>2017</v>
      </c>
      <c r="U423" t="str">
        <f t="shared" si="39"/>
        <v>Jun</v>
      </c>
      <c r="V423" s="8">
        <f t="shared" si="40"/>
        <v>42945.208333333328</v>
      </c>
    </row>
    <row r="424" spans="1:22" ht="31.2" hidden="1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36"/>
        <v>1.2729885057471264</v>
      </c>
      <c r="P424" s="4">
        <f t="shared" si="41"/>
        <v>54.024390243902438</v>
      </c>
      <c r="Q424" t="s">
        <v>2039</v>
      </c>
      <c r="R424" t="s">
        <v>2040</v>
      </c>
      <c r="S424" s="8">
        <f t="shared" si="37"/>
        <v>40285.208333333336</v>
      </c>
      <c r="T424">
        <f t="shared" si="38"/>
        <v>2010</v>
      </c>
      <c r="U424" t="str">
        <f t="shared" si="39"/>
        <v>Apr</v>
      </c>
      <c r="V424" s="8">
        <f t="shared" si="40"/>
        <v>40305.208333333336</v>
      </c>
    </row>
    <row r="425" spans="1:22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36"/>
        <v>0.10638024357239513</v>
      </c>
      <c r="P425" s="4">
        <f t="shared" si="41"/>
        <v>97.055555555555557</v>
      </c>
      <c r="Q425" t="s">
        <v>2033</v>
      </c>
      <c r="R425" t="s">
        <v>2034</v>
      </c>
      <c r="S425" s="8">
        <f t="shared" si="37"/>
        <v>40808.208333333336</v>
      </c>
      <c r="T425">
        <f t="shared" si="38"/>
        <v>2011</v>
      </c>
      <c r="U425" t="str">
        <f t="shared" si="39"/>
        <v>Sep</v>
      </c>
      <c r="V425" s="8">
        <f t="shared" si="40"/>
        <v>40810.208333333336</v>
      </c>
    </row>
    <row r="426" spans="1:22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36"/>
        <v>0.40470588235294119</v>
      </c>
      <c r="P426" s="4">
        <f t="shared" si="41"/>
        <v>24.867469879518072</v>
      </c>
      <c r="Q426" t="s">
        <v>2035</v>
      </c>
      <c r="R426" t="s">
        <v>2045</v>
      </c>
      <c r="S426" s="8">
        <f t="shared" si="37"/>
        <v>43208.208333333328</v>
      </c>
      <c r="T426">
        <f t="shared" si="38"/>
        <v>2018</v>
      </c>
      <c r="U426" t="str">
        <f t="shared" si="39"/>
        <v>Apr</v>
      </c>
      <c r="V426" s="8">
        <f t="shared" si="40"/>
        <v>43214.208333333328</v>
      </c>
    </row>
    <row r="427" spans="1:22" hidden="1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36"/>
        <v>2.8766666666666665</v>
      </c>
      <c r="P427" s="4">
        <f t="shared" si="41"/>
        <v>84.423913043478265</v>
      </c>
      <c r="Q427" t="s">
        <v>2054</v>
      </c>
      <c r="R427" t="s">
        <v>2055</v>
      </c>
      <c r="S427" s="8">
        <f t="shared" si="37"/>
        <v>42213.208333333328</v>
      </c>
      <c r="T427">
        <f t="shared" si="38"/>
        <v>2015</v>
      </c>
      <c r="U427" t="str">
        <f t="shared" si="39"/>
        <v>Jul</v>
      </c>
      <c r="V427" s="8">
        <f t="shared" si="40"/>
        <v>42219.208333333328</v>
      </c>
    </row>
    <row r="428" spans="1:22" hidden="1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36"/>
        <v>5.7294444444444448</v>
      </c>
      <c r="P428" s="4">
        <f t="shared" si="41"/>
        <v>47.091324200913242</v>
      </c>
      <c r="Q428" t="s">
        <v>2039</v>
      </c>
      <c r="R428" t="s">
        <v>2040</v>
      </c>
      <c r="S428" s="8">
        <f t="shared" si="37"/>
        <v>41332.25</v>
      </c>
      <c r="T428">
        <f t="shared" si="38"/>
        <v>2013</v>
      </c>
      <c r="U428" t="str">
        <f t="shared" si="39"/>
        <v>Feb</v>
      </c>
      <c r="V428" s="8">
        <f t="shared" si="40"/>
        <v>41339.25</v>
      </c>
    </row>
    <row r="429" spans="1:22" hidden="1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36"/>
        <v>1.1290429799426933</v>
      </c>
      <c r="P429" s="4">
        <f t="shared" si="41"/>
        <v>77.996041171813147</v>
      </c>
      <c r="Q429" t="s">
        <v>2039</v>
      </c>
      <c r="R429" t="s">
        <v>2040</v>
      </c>
      <c r="S429" s="8">
        <f t="shared" si="37"/>
        <v>41895.208333333336</v>
      </c>
      <c r="T429">
        <f t="shared" si="38"/>
        <v>2014</v>
      </c>
      <c r="U429" t="str">
        <f t="shared" si="39"/>
        <v>Sep</v>
      </c>
      <c r="V429" s="8">
        <f t="shared" si="40"/>
        <v>41927.208333333336</v>
      </c>
    </row>
    <row r="430" spans="1:22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36"/>
        <v>0.46387573964497042</v>
      </c>
      <c r="P430" s="4">
        <f t="shared" si="41"/>
        <v>62.967871485943775</v>
      </c>
      <c r="Q430" t="s">
        <v>2041</v>
      </c>
      <c r="R430" t="s">
        <v>2049</v>
      </c>
      <c r="S430" s="8">
        <f t="shared" si="37"/>
        <v>40585.25</v>
      </c>
      <c r="T430">
        <f t="shared" si="38"/>
        <v>2011</v>
      </c>
      <c r="U430" t="str">
        <f t="shared" si="39"/>
        <v>Feb</v>
      </c>
      <c r="V430" s="8">
        <f t="shared" si="40"/>
        <v>40592.25</v>
      </c>
    </row>
    <row r="431" spans="1:22" hidden="1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36"/>
        <v>0.90675916230366493</v>
      </c>
      <c r="P431" s="4">
        <f t="shared" si="41"/>
        <v>81.006080449017773</v>
      </c>
      <c r="Q431" t="s">
        <v>2054</v>
      </c>
      <c r="R431" t="s">
        <v>2055</v>
      </c>
      <c r="S431" s="8">
        <f t="shared" si="37"/>
        <v>41680.25</v>
      </c>
      <c r="T431">
        <f t="shared" si="38"/>
        <v>2014</v>
      </c>
      <c r="U431" t="str">
        <f t="shared" si="39"/>
        <v>Feb</v>
      </c>
      <c r="V431" s="8">
        <f t="shared" si="40"/>
        <v>41708.208333333336</v>
      </c>
    </row>
    <row r="432" spans="1:22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36"/>
        <v>0.67740740740740746</v>
      </c>
      <c r="P432" s="4">
        <f t="shared" si="41"/>
        <v>65.321428571428569</v>
      </c>
      <c r="Q432" t="s">
        <v>2039</v>
      </c>
      <c r="R432" t="s">
        <v>2040</v>
      </c>
      <c r="S432" s="8">
        <f t="shared" si="37"/>
        <v>43737.208333333328</v>
      </c>
      <c r="T432">
        <f t="shared" si="38"/>
        <v>2019</v>
      </c>
      <c r="U432" t="str">
        <f t="shared" si="39"/>
        <v>Sep</v>
      </c>
      <c r="V432" s="8">
        <f t="shared" si="40"/>
        <v>43771.208333333328</v>
      </c>
    </row>
    <row r="433" spans="1:22" hidden="1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36"/>
        <v>1.9249019607843136</v>
      </c>
      <c r="P433" s="4">
        <f t="shared" si="41"/>
        <v>104.43617021276596</v>
      </c>
      <c r="Q433" t="s">
        <v>2039</v>
      </c>
      <c r="R433" t="s">
        <v>2040</v>
      </c>
      <c r="S433" s="8">
        <f t="shared" si="37"/>
        <v>43273.208333333328</v>
      </c>
      <c r="T433">
        <f t="shared" si="38"/>
        <v>2018</v>
      </c>
      <c r="U433" t="str">
        <f t="shared" si="39"/>
        <v>Jun</v>
      </c>
      <c r="V433" s="8">
        <f t="shared" si="40"/>
        <v>43290.208333333328</v>
      </c>
    </row>
    <row r="434" spans="1:22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36"/>
        <v>0.82714285714285718</v>
      </c>
      <c r="P434" s="4">
        <f t="shared" si="41"/>
        <v>69.989010989010993</v>
      </c>
      <c r="Q434" t="s">
        <v>2039</v>
      </c>
      <c r="R434" t="s">
        <v>2040</v>
      </c>
      <c r="S434" s="8">
        <f t="shared" si="37"/>
        <v>41761.208333333336</v>
      </c>
      <c r="T434">
        <f t="shared" si="38"/>
        <v>2014</v>
      </c>
      <c r="U434" t="str">
        <f t="shared" si="39"/>
        <v>May</v>
      </c>
      <c r="V434" s="8">
        <f t="shared" si="40"/>
        <v>41781.208333333336</v>
      </c>
    </row>
    <row r="435" spans="1:22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36"/>
        <v>0.54163920922570019</v>
      </c>
      <c r="P435" s="4">
        <f t="shared" si="41"/>
        <v>83.023989898989896</v>
      </c>
      <c r="Q435" t="s">
        <v>2041</v>
      </c>
      <c r="R435" t="s">
        <v>2042</v>
      </c>
      <c r="S435" s="8">
        <f t="shared" si="37"/>
        <v>41603.25</v>
      </c>
      <c r="T435">
        <f t="shared" si="38"/>
        <v>2013</v>
      </c>
      <c r="U435" t="str">
        <f t="shared" si="39"/>
        <v>Nov</v>
      </c>
      <c r="V435" s="8">
        <f t="shared" si="40"/>
        <v>41619.25</v>
      </c>
    </row>
    <row r="436" spans="1:22" hidden="1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36"/>
        <v>0.16722222222222222</v>
      </c>
      <c r="P436" s="4">
        <f t="shared" si="41"/>
        <v>90.3</v>
      </c>
      <c r="Q436" t="s">
        <v>2039</v>
      </c>
      <c r="R436" t="s">
        <v>2040</v>
      </c>
      <c r="S436" s="8">
        <f t="shared" si="37"/>
        <v>42705.25</v>
      </c>
      <c r="T436">
        <f t="shared" si="38"/>
        <v>2016</v>
      </c>
      <c r="U436" t="str">
        <f t="shared" si="39"/>
        <v>Dec</v>
      </c>
      <c r="V436" s="8">
        <f t="shared" si="40"/>
        <v>42719.25</v>
      </c>
    </row>
    <row r="437" spans="1:22" hidden="1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36"/>
        <v>1.168766404199475</v>
      </c>
      <c r="P437" s="4">
        <f t="shared" si="41"/>
        <v>103.98131932282546</v>
      </c>
      <c r="Q437" t="s">
        <v>2039</v>
      </c>
      <c r="R437" t="s">
        <v>2040</v>
      </c>
      <c r="S437" s="8">
        <f t="shared" si="37"/>
        <v>41988.25</v>
      </c>
      <c r="T437">
        <f t="shared" si="38"/>
        <v>2014</v>
      </c>
      <c r="U437" t="str">
        <f t="shared" si="39"/>
        <v>Dec</v>
      </c>
      <c r="V437" s="8">
        <f t="shared" si="40"/>
        <v>42000.25</v>
      </c>
    </row>
    <row r="438" spans="1:22" hidden="1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36"/>
        <v>10.521538461538462</v>
      </c>
      <c r="P438" s="4">
        <f t="shared" si="41"/>
        <v>54.931726907630519</v>
      </c>
      <c r="Q438" t="s">
        <v>2035</v>
      </c>
      <c r="R438" t="s">
        <v>2058</v>
      </c>
      <c r="S438" s="8">
        <f t="shared" si="37"/>
        <v>43575.208333333328</v>
      </c>
      <c r="T438">
        <f t="shared" si="38"/>
        <v>2019</v>
      </c>
      <c r="U438" t="str">
        <f t="shared" si="39"/>
        <v>Apr</v>
      </c>
      <c r="V438" s="8">
        <f t="shared" si="40"/>
        <v>43576.208333333328</v>
      </c>
    </row>
    <row r="439" spans="1:22" hidden="1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36"/>
        <v>1.2307407407407407</v>
      </c>
      <c r="P439" s="4">
        <f t="shared" si="41"/>
        <v>51.921875</v>
      </c>
      <c r="Q439" t="s">
        <v>2041</v>
      </c>
      <c r="R439" t="s">
        <v>2049</v>
      </c>
      <c r="S439" s="8">
        <f t="shared" si="37"/>
        <v>42260.208333333328</v>
      </c>
      <c r="T439">
        <f t="shared" si="38"/>
        <v>2015</v>
      </c>
      <c r="U439" t="str">
        <f t="shared" si="39"/>
        <v>Sep</v>
      </c>
      <c r="V439" s="8">
        <f t="shared" si="40"/>
        <v>42263.208333333328</v>
      </c>
    </row>
    <row r="440" spans="1:22" ht="31.2" hidden="1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36"/>
        <v>1.7863855421686747</v>
      </c>
      <c r="P440" s="4">
        <f t="shared" si="41"/>
        <v>60.02834008097166</v>
      </c>
      <c r="Q440" t="s">
        <v>2039</v>
      </c>
      <c r="R440" t="s">
        <v>2040</v>
      </c>
      <c r="S440" s="8">
        <f t="shared" si="37"/>
        <v>41337.25</v>
      </c>
      <c r="T440">
        <f t="shared" si="38"/>
        <v>2013</v>
      </c>
      <c r="U440" t="str">
        <f t="shared" si="39"/>
        <v>Mar</v>
      </c>
      <c r="V440" s="8">
        <f t="shared" si="40"/>
        <v>41367.208333333336</v>
      </c>
    </row>
    <row r="441" spans="1:22" hidden="1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36"/>
        <v>3.5528169014084505</v>
      </c>
      <c r="P441" s="4">
        <f t="shared" si="41"/>
        <v>44.003488879197555</v>
      </c>
      <c r="Q441" t="s">
        <v>2041</v>
      </c>
      <c r="R441" t="s">
        <v>2063</v>
      </c>
      <c r="S441" s="8">
        <f t="shared" si="37"/>
        <v>42680.208333333328</v>
      </c>
      <c r="T441">
        <f t="shared" si="38"/>
        <v>2016</v>
      </c>
      <c r="U441" t="str">
        <f t="shared" si="39"/>
        <v>Nov</v>
      </c>
      <c r="V441" s="8">
        <f t="shared" si="40"/>
        <v>42687.25</v>
      </c>
    </row>
    <row r="442" spans="1:22" hidden="1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36"/>
        <v>1.6190634146341463</v>
      </c>
      <c r="P442" s="4">
        <f t="shared" si="41"/>
        <v>53.003513254551258</v>
      </c>
      <c r="Q442" t="s">
        <v>2041</v>
      </c>
      <c r="R442" t="s">
        <v>2060</v>
      </c>
      <c r="S442" s="8">
        <f t="shared" si="37"/>
        <v>42916.208333333328</v>
      </c>
      <c r="T442">
        <f t="shared" si="38"/>
        <v>2017</v>
      </c>
      <c r="U442" t="str">
        <f t="shared" si="39"/>
        <v>Jun</v>
      </c>
      <c r="V442" s="8">
        <f t="shared" si="40"/>
        <v>42926.208333333328</v>
      </c>
    </row>
    <row r="443" spans="1:22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36"/>
        <v>0.24914285714285714</v>
      </c>
      <c r="P443" s="4">
        <f t="shared" si="41"/>
        <v>54.5</v>
      </c>
      <c r="Q443" t="s">
        <v>2037</v>
      </c>
      <c r="R443" t="s">
        <v>2046</v>
      </c>
      <c r="S443" s="8">
        <f t="shared" si="37"/>
        <v>41025.208333333336</v>
      </c>
      <c r="T443">
        <f t="shared" si="38"/>
        <v>2012</v>
      </c>
      <c r="U443" t="str">
        <f t="shared" si="39"/>
        <v>Apr</v>
      </c>
      <c r="V443" s="8">
        <f t="shared" si="40"/>
        <v>41053.208333333336</v>
      </c>
    </row>
    <row r="444" spans="1:22" hidden="1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36"/>
        <v>1.9872222222222222</v>
      </c>
      <c r="P444" s="4">
        <f t="shared" si="41"/>
        <v>75.04195804195804</v>
      </c>
      <c r="Q444" t="s">
        <v>2039</v>
      </c>
      <c r="R444" t="s">
        <v>2040</v>
      </c>
      <c r="S444" s="8">
        <f t="shared" si="37"/>
        <v>42980.208333333328</v>
      </c>
      <c r="T444">
        <f t="shared" si="38"/>
        <v>2017</v>
      </c>
      <c r="U444" t="str">
        <f t="shared" si="39"/>
        <v>Sep</v>
      </c>
      <c r="V444" s="8">
        <f t="shared" si="40"/>
        <v>42996.208333333328</v>
      </c>
    </row>
    <row r="445" spans="1:22" hidden="1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36"/>
        <v>0.34752688172043011</v>
      </c>
      <c r="P445" s="4">
        <f t="shared" si="41"/>
        <v>35.911111111111111</v>
      </c>
      <c r="Q445" t="s">
        <v>2039</v>
      </c>
      <c r="R445" t="s">
        <v>2040</v>
      </c>
      <c r="S445" s="8">
        <f t="shared" si="37"/>
        <v>40451.208333333336</v>
      </c>
      <c r="T445">
        <f t="shared" si="38"/>
        <v>2010</v>
      </c>
      <c r="U445" t="str">
        <f t="shared" si="39"/>
        <v>Sep</v>
      </c>
      <c r="V445" s="8">
        <f t="shared" si="40"/>
        <v>40470.208333333336</v>
      </c>
    </row>
    <row r="446" spans="1:22" hidden="1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36"/>
        <v>1.7641935483870967</v>
      </c>
      <c r="P446" s="4">
        <f t="shared" si="41"/>
        <v>36.952702702702702</v>
      </c>
      <c r="Q446" t="s">
        <v>2035</v>
      </c>
      <c r="R446" t="s">
        <v>2045</v>
      </c>
      <c r="S446" s="8">
        <f t="shared" si="37"/>
        <v>40748.208333333336</v>
      </c>
      <c r="T446">
        <f t="shared" si="38"/>
        <v>2011</v>
      </c>
      <c r="U446" t="str">
        <f t="shared" si="39"/>
        <v>Jul</v>
      </c>
      <c r="V446" s="8">
        <f t="shared" si="40"/>
        <v>40750.208333333336</v>
      </c>
    </row>
    <row r="447" spans="1:22" ht="31.2" hidden="1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36"/>
        <v>5.1138095238095236</v>
      </c>
      <c r="P447" s="4">
        <f t="shared" si="41"/>
        <v>63.170588235294119</v>
      </c>
      <c r="Q447" t="s">
        <v>2039</v>
      </c>
      <c r="R447" t="s">
        <v>2040</v>
      </c>
      <c r="S447" s="8">
        <f t="shared" si="37"/>
        <v>40515.25</v>
      </c>
      <c r="T447">
        <f t="shared" si="38"/>
        <v>2010</v>
      </c>
      <c r="U447" t="str">
        <f t="shared" si="39"/>
        <v>Dec</v>
      </c>
      <c r="V447" s="8">
        <f t="shared" si="40"/>
        <v>40536.25</v>
      </c>
    </row>
    <row r="448" spans="1:22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36"/>
        <v>0.82044117647058823</v>
      </c>
      <c r="P448" s="4">
        <f t="shared" si="41"/>
        <v>29.99462365591398</v>
      </c>
      <c r="Q448" t="s">
        <v>2037</v>
      </c>
      <c r="R448" t="s">
        <v>2046</v>
      </c>
      <c r="S448" s="8">
        <f t="shared" si="37"/>
        <v>41261.25</v>
      </c>
      <c r="T448">
        <f t="shared" si="38"/>
        <v>2012</v>
      </c>
      <c r="U448" t="str">
        <f t="shared" si="39"/>
        <v>Dec</v>
      </c>
      <c r="V448" s="8">
        <f t="shared" si="40"/>
        <v>41263.25</v>
      </c>
    </row>
    <row r="449" spans="1:22" ht="31.2" hidden="1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36"/>
        <v>0.24326030927835052</v>
      </c>
      <c r="P449" s="4">
        <f t="shared" si="41"/>
        <v>86</v>
      </c>
      <c r="Q449" t="s">
        <v>2041</v>
      </c>
      <c r="R449" t="s">
        <v>2060</v>
      </c>
      <c r="S449" s="8">
        <f t="shared" si="37"/>
        <v>43088.25</v>
      </c>
      <c r="T449">
        <f t="shared" si="38"/>
        <v>2017</v>
      </c>
      <c r="U449" t="str">
        <f t="shared" si="39"/>
        <v>Dec</v>
      </c>
      <c r="V449" s="8">
        <f t="shared" si="40"/>
        <v>43104.25</v>
      </c>
    </row>
    <row r="450" spans="1:22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36"/>
        <v>0.50482758620689661</v>
      </c>
      <c r="P450" s="4">
        <f t="shared" si="41"/>
        <v>75.014876033057845</v>
      </c>
      <c r="Q450" t="s">
        <v>2050</v>
      </c>
      <c r="R450" t="s">
        <v>2051</v>
      </c>
      <c r="S450" s="8">
        <f t="shared" si="37"/>
        <v>41378.208333333336</v>
      </c>
      <c r="T450">
        <f t="shared" si="38"/>
        <v>2013</v>
      </c>
      <c r="U450" t="str">
        <f t="shared" si="39"/>
        <v>Apr</v>
      </c>
      <c r="V450" s="8">
        <f t="shared" si="40"/>
        <v>41380.208333333336</v>
      </c>
    </row>
    <row r="451" spans="1:22" hidden="1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42">E451/D451</f>
        <v>9.67</v>
      </c>
      <c r="P451" s="4">
        <f t="shared" si="41"/>
        <v>101.19767441860465</v>
      </c>
      <c r="Q451" t="s">
        <v>2050</v>
      </c>
      <c r="R451" t="s">
        <v>2051</v>
      </c>
      <c r="S451" s="8">
        <f t="shared" ref="S451:S514" si="43">(((J451/60)/60)/24)+DATE(1970,1,1)</f>
        <v>43530.25</v>
      </c>
      <c r="T451">
        <f t="shared" ref="T451:T514" si="44">YEAR(S451)</f>
        <v>2019</v>
      </c>
      <c r="U451" t="str">
        <f t="shared" ref="U451:U514" si="45">TEXT(S451,"mmm")</f>
        <v>Mar</v>
      </c>
      <c r="V451" s="8">
        <f t="shared" ref="V451:V514" si="46">(((K451/60)/60)/24)+DATE(1970,1,1)</f>
        <v>43547.208333333328</v>
      </c>
    </row>
    <row r="452" spans="1:22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42"/>
        <v>0.04</v>
      </c>
      <c r="P452" s="4">
        <f t="shared" ref="P452:P501" si="47">E452/G452</f>
        <v>4</v>
      </c>
      <c r="Q452" t="s">
        <v>2041</v>
      </c>
      <c r="R452" t="s">
        <v>2049</v>
      </c>
      <c r="S452" s="8">
        <f t="shared" si="43"/>
        <v>43394.208333333328</v>
      </c>
      <c r="T452">
        <f t="shared" si="44"/>
        <v>2018</v>
      </c>
      <c r="U452" t="str">
        <f t="shared" si="45"/>
        <v>Oct</v>
      </c>
      <c r="V452" s="8">
        <f t="shared" si="46"/>
        <v>43417.25</v>
      </c>
    </row>
    <row r="453" spans="1:22" hidden="1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42"/>
        <v>1.2284501347708894</v>
      </c>
      <c r="P453" s="4">
        <f t="shared" si="47"/>
        <v>29.001272669424118</v>
      </c>
      <c r="Q453" t="s">
        <v>2035</v>
      </c>
      <c r="R453" t="s">
        <v>2036</v>
      </c>
      <c r="S453" s="8">
        <f t="shared" si="43"/>
        <v>42935.208333333328</v>
      </c>
      <c r="T453">
        <f t="shared" si="44"/>
        <v>2017</v>
      </c>
      <c r="U453" t="str">
        <f t="shared" si="45"/>
        <v>Jul</v>
      </c>
      <c r="V453" s="8">
        <f t="shared" si="46"/>
        <v>42966.208333333328</v>
      </c>
    </row>
    <row r="454" spans="1:22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42"/>
        <v>0.63437500000000002</v>
      </c>
      <c r="P454" s="4">
        <f t="shared" si="47"/>
        <v>98.225806451612897</v>
      </c>
      <c r="Q454" t="s">
        <v>2041</v>
      </c>
      <c r="R454" t="s">
        <v>2044</v>
      </c>
      <c r="S454" s="8">
        <f t="shared" si="43"/>
        <v>40365.208333333336</v>
      </c>
      <c r="T454">
        <f t="shared" si="44"/>
        <v>2010</v>
      </c>
      <c r="U454" t="str">
        <f t="shared" si="45"/>
        <v>Jul</v>
      </c>
      <c r="V454" s="8">
        <f t="shared" si="46"/>
        <v>40366.208333333336</v>
      </c>
    </row>
    <row r="455" spans="1:22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42"/>
        <v>0.56331688596491225</v>
      </c>
      <c r="P455" s="4">
        <f t="shared" si="47"/>
        <v>87.001693480101608</v>
      </c>
      <c r="Q455" t="s">
        <v>2041</v>
      </c>
      <c r="R455" t="s">
        <v>2063</v>
      </c>
      <c r="S455" s="8">
        <f t="shared" si="43"/>
        <v>42705.25</v>
      </c>
      <c r="T455">
        <f t="shared" si="44"/>
        <v>2016</v>
      </c>
      <c r="U455" t="str">
        <f t="shared" si="45"/>
        <v>Dec</v>
      </c>
      <c r="V455" s="8">
        <f t="shared" si="46"/>
        <v>42746.25</v>
      </c>
    </row>
    <row r="456" spans="1:22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42"/>
        <v>0.44074999999999998</v>
      </c>
      <c r="P456" s="4">
        <f t="shared" si="47"/>
        <v>45.205128205128204</v>
      </c>
      <c r="Q456" t="s">
        <v>2041</v>
      </c>
      <c r="R456" t="s">
        <v>2044</v>
      </c>
      <c r="S456" s="8">
        <f t="shared" si="43"/>
        <v>41568.208333333336</v>
      </c>
      <c r="T456">
        <f t="shared" si="44"/>
        <v>2013</v>
      </c>
      <c r="U456" t="str">
        <f t="shared" si="45"/>
        <v>Oct</v>
      </c>
      <c r="V456" s="8">
        <f t="shared" si="46"/>
        <v>41604.25</v>
      </c>
    </row>
    <row r="457" spans="1:22" hidden="1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42"/>
        <v>1.1837253218884121</v>
      </c>
      <c r="P457" s="4">
        <f t="shared" si="47"/>
        <v>37.001341561577675</v>
      </c>
      <c r="Q457" t="s">
        <v>2039</v>
      </c>
      <c r="R457" t="s">
        <v>2040</v>
      </c>
      <c r="S457" s="8">
        <f t="shared" si="43"/>
        <v>40809.208333333336</v>
      </c>
      <c r="T457">
        <f t="shared" si="44"/>
        <v>2011</v>
      </c>
      <c r="U457" t="str">
        <f t="shared" si="45"/>
        <v>Sep</v>
      </c>
      <c r="V457" s="8">
        <f t="shared" si="46"/>
        <v>40832.208333333336</v>
      </c>
    </row>
    <row r="458" spans="1:22" ht="31.2" hidden="1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42"/>
        <v>1.041243169398907</v>
      </c>
      <c r="P458" s="4">
        <f t="shared" si="47"/>
        <v>94.976947040498445</v>
      </c>
      <c r="Q458" t="s">
        <v>2035</v>
      </c>
      <c r="R458" t="s">
        <v>2045</v>
      </c>
      <c r="S458" s="8">
        <f t="shared" si="43"/>
        <v>43141.25</v>
      </c>
      <c r="T458">
        <f t="shared" si="44"/>
        <v>2018</v>
      </c>
      <c r="U458" t="str">
        <f t="shared" si="45"/>
        <v>Feb</v>
      </c>
      <c r="V458" s="8">
        <f t="shared" si="46"/>
        <v>43141.25</v>
      </c>
    </row>
    <row r="459" spans="1:22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42"/>
        <v>0.26640000000000003</v>
      </c>
      <c r="P459" s="4">
        <f t="shared" si="47"/>
        <v>28.956521739130434</v>
      </c>
      <c r="Q459" t="s">
        <v>2039</v>
      </c>
      <c r="R459" t="s">
        <v>2040</v>
      </c>
      <c r="S459" s="8">
        <f t="shared" si="43"/>
        <v>42657.208333333328</v>
      </c>
      <c r="T459">
        <f t="shared" si="44"/>
        <v>2016</v>
      </c>
      <c r="U459" t="str">
        <f t="shared" si="45"/>
        <v>Oct</v>
      </c>
      <c r="V459" s="8">
        <f t="shared" si="46"/>
        <v>42659.208333333328</v>
      </c>
    </row>
    <row r="460" spans="1:22" hidden="1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42"/>
        <v>3.5120118343195266</v>
      </c>
      <c r="P460" s="4">
        <f t="shared" si="47"/>
        <v>55.993396226415094</v>
      </c>
      <c r="Q460" t="s">
        <v>2039</v>
      </c>
      <c r="R460" t="s">
        <v>2040</v>
      </c>
      <c r="S460" s="8">
        <f t="shared" si="43"/>
        <v>40265.208333333336</v>
      </c>
      <c r="T460">
        <f t="shared" si="44"/>
        <v>2010</v>
      </c>
      <c r="U460" t="str">
        <f t="shared" si="45"/>
        <v>Mar</v>
      </c>
      <c r="V460" s="8">
        <f t="shared" si="46"/>
        <v>40309.208333333336</v>
      </c>
    </row>
    <row r="461" spans="1:22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42"/>
        <v>0.90063492063492068</v>
      </c>
      <c r="P461" s="4">
        <f t="shared" si="47"/>
        <v>54.038095238095238</v>
      </c>
      <c r="Q461" t="s">
        <v>2041</v>
      </c>
      <c r="R461" t="s">
        <v>2042</v>
      </c>
      <c r="S461" s="8">
        <f t="shared" si="43"/>
        <v>42001.25</v>
      </c>
      <c r="T461">
        <f t="shared" si="44"/>
        <v>2014</v>
      </c>
      <c r="U461" t="str">
        <f t="shared" si="45"/>
        <v>Dec</v>
      </c>
      <c r="V461" s="8">
        <f t="shared" si="46"/>
        <v>42026.25</v>
      </c>
    </row>
    <row r="462" spans="1:22" hidden="1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42"/>
        <v>1.7162500000000001</v>
      </c>
      <c r="P462" s="4">
        <f t="shared" si="47"/>
        <v>82.38</v>
      </c>
      <c r="Q462" t="s">
        <v>2039</v>
      </c>
      <c r="R462" t="s">
        <v>2040</v>
      </c>
      <c r="S462" s="8">
        <f t="shared" si="43"/>
        <v>40399.208333333336</v>
      </c>
      <c r="T462">
        <f t="shared" si="44"/>
        <v>2010</v>
      </c>
      <c r="U462" t="str">
        <f t="shared" si="45"/>
        <v>Aug</v>
      </c>
      <c r="V462" s="8">
        <f t="shared" si="46"/>
        <v>40402.208333333336</v>
      </c>
    </row>
    <row r="463" spans="1:22" hidden="1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42"/>
        <v>1.4104655870445344</v>
      </c>
      <c r="P463" s="4">
        <f t="shared" si="47"/>
        <v>66.997115384615384</v>
      </c>
      <c r="Q463" t="s">
        <v>2041</v>
      </c>
      <c r="R463" t="s">
        <v>2044</v>
      </c>
      <c r="S463" s="8">
        <f t="shared" si="43"/>
        <v>41757.208333333336</v>
      </c>
      <c r="T463">
        <f t="shared" si="44"/>
        <v>2014</v>
      </c>
      <c r="U463" t="str">
        <f t="shared" si="45"/>
        <v>Apr</v>
      </c>
      <c r="V463" s="8">
        <f t="shared" si="46"/>
        <v>41777.208333333336</v>
      </c>
    </row>
    <row r="464" spans="1:22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42"/>
        <v>0.30579449152542371</v>
      </c>
      <c r="P464" s="4">
        <f t="shared" si="47"/>
        <v>107.91401869158878</v>
      </c>
      <c r="Q464" t="s">
        <v>2050</v>
      </c>
      <c r="R464" t="s">
        <v>2061</v>
      </c>
      <c r="S464" s="8">
        <f t="shared" si="43"/>
        <v>41304.25</v>
      </c>
      <c r="T464">
        <f t="shared" si="44"/>
        <v>2013</v>
      </c>
      <c r="U464" t="str">
        <f t="shared" si="45"/>
        <v>Jan</v>
      </c>
      <c r="V464" s="8">
        <f t="shared" si="46"/>
        <v>41342.25</v>
      </c>
    </row>
    <row r="465" spans="1:22" ht="31.2" hidden="1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42"/>
        <v>1.0816455696202532</v>
      </c>
      <c r="P465" s="4">
        <f t="shared" si="47"/>
        <v>69.009501187648453</v>
      </c>
      <c r="Q465" t="s">
        <v>2041</v>
      </c>
      <c r="R465" t="s">
        <v>2049</v>
      </c>
      <c r="S465" s="8">
        <f t="shared" si="43"/>
        <v>41639.25</v>
      </c>
      <c r="T465">
        <f t="shared" si="44"/>
        <v>2013</v>
      </c>
      <c r="U465" t="str">
        <f t="shared" si="45"/>
        <v>Dec</v>
      </c>
      <c r="V465" s="8">
        <f t="shared" si="46"/>
        <v>41643.25</v>
      </c>
    </row>
    <row r="466" spans="1:22" hidden="1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42"/>
        <v>1.3345505617977529</v>
      </c>
      <c r="P466" s="4">
        <f t="shared" si="47"/>
        <v>39.006568144499177</v>
      </c>
      <c r="Q466" t="s">
        <v>2039</v>
      </c>
      <c r="R466" t="s">
        <v>2040</v>
      </c>
      <c r="S466" s="8">
        <f t="shared" si="43"/>
        <v>43142.25</v>
      </c>
      <c r="T466">
        <f t="shared" si="44"/>
        <v>2018</v>
      </c>
      <c r="U466" t="str">
        <f t="shared" si="45"/>
        <v>Feb</v>
      </c>
      <c r="V466" s="8">
        <f t="shared" si="46"/>
        <v>43156.25</v>
      </c>
    </row>
    <row r="467" spans="1:22" hidden="1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42"/>
        <v>1.8785106382978722</v>
      </c>
      <c r="P467" s="4">
        <f t="shared" si="47"/>
        <v>110.3625</v>
      </c>
      <c r="Q467" t="s">
        <v>2047</v>
      </c>
      <c r="R467" t="s">
        <v>2059</v>
      </c>
      <c r="S467" s="8">
        <f t="shared" si="43"/>
        <v>43127.25</v>
      </c>
      <c r="T467">
        <f t="shared" si="44"/>
        <v>2018</v>
      </c>
      <c r="U467" t="str">
        <f t="shared" si="45"/>
        <v>Jan</v>
      </c>
      <c r="V467" s="8">
        <f t="shared" si="46"/>
        <v>43136.25</v>
      </c>
    </row>
    <row r="468" spans="1:22" hidden="1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42"/>
        <v>3.32</v>
      </c>
      <c r="P468" s="4">
        <f t="shared" si="47"/>
        <v>94.857142857142861</v>
      </c>
      <c r="Q468" t="s">
        <v>2037</v>
      </c>
      <c r="R468" t="s">
        <v>2046</v>
      </c>
      <c r="S468" s="8">
        <f t="shared" si="43"/>
        <v>41409.208333333336</v>
      </c>
      <c r="T468">
        <f t="shared" si="44"/>
        <v>2013</v>
      </c>
      <c r="U468" t="str">
        <f t="shared" si="45"/>
        <v>May</v>
      </c>
      <c r="V468" s="8">
        <f t="shared" si="46"/>
        <v>41432.208333333336</v>
      </c>
    </row>
    <row r="469" spans="1:22" ht="31.2" hidden="1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42"/>
        <v>5.7521428571428572</v>
      </c>
      <c r="P469" s="4">
        <f t="shared" si="47"/>
        <v>57.935251798561154</v>
      </c>
      <c r="Q469" t="s">
        <v>2037</v>
      </c>
      <c r="R469" t="s">
        <v>2038</v>
      </c>
      <c r="S469" s="8">
        <f t="shared" si="43"/>
        <v>42331.25</v>
      </c>
      <c r="T469">
        <f t="shared" si="44"/>
        <v>2015</v>
      </c>
      <c r="U469" t="str">
        <f t="shared" si="45"/>
        <v>Nov</v>
      </c>
      <c r="V469" s="8">
        <f t="shared" si="46"/>
        <v>42338.25</v>
      </c>
    </row>
    <row r="470" spans="1:22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42"/>
        <v>0.40500000000000003</v>
      </c>
      <c r="P470" s="4">
        <f t="shared" si="47"/>
        <v>101.25</v>
      </c>
      <c r="Q470" t="s">
        <v>2039</v>
      </c>
      <c r="R470" t="s">
        <v>2040</v>
      </c>
      <c r="S470" s="8">
        <f t="shared" si="43"/>
        <v>43569.208333333328</v>
      </c>
      <c r="T470">
        <f t="shared" si="44"/>
        <v>2019</v>
      </c>
      <c r="U470" t="str">
        <f t="shared" si="45"/>
        <v>Apr</v>
      </c>
      <c r="V470" s="8">
        <f t="shared" si="46"/>
        <v>43585.208333333328</v>
      </c>
    </row>
    <row r="471" spans="1:22" hidden="1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42"/>
        <v>1.8442857142857143</v>
      </c>
      <c r="P471" s="4">
        <f t="shared" si="47"/>
        <v>64.95597484276729</v>
      </c>
      <c r="Q471" t="s">
        <v>2041</v>
      </c>
      <c r="R471" t="s">
        <v>2044</v>
      </c>
      <c r="S471" s="8">
        <f t="shared" si="43"/>
        <v>42142.208333333328</v>
      </c>
      <c r="T471">
        <f t="shared" si="44"/>
        <v>2015</v>
      </c>
      <c r="U471" t="str">
        <f t="shared" si="45"/>
        <v>May</v>
      </c>
      <c r="V471" s="8">
        <f t="shared" si="46"/>
        <v>42144.208333333328</v>
      </c>
    </row>
    <row r="472" spans="1:22" hidden="1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42"/>
        <v>2.8580555555555556</v>
      </c>
      <c r="P472" s="4">
        <f t="shared" si="47"/>
        <v>27.00524934383202</v>
      </c>
      <c r="Q472" t="s">
        <v>2037</v>
      </c>
      <c r="R472" t="s">
        <v>2046</v>
      </c>
      <c r="S472" s="8">
        <f t="shared" si="43"/>
        <v>42716.25</v>
      </c>
      <c r="T472">
        <f t="shared" si="44"/>
        <v>2016</v>
      </c>
      <c r="U472" t="str">
        <f t="shared" si="45"/>
        <v>Dec</v>
      </c>
      <c r="V472" s="8">
        <f t="shared" si="46"/>
        <v>42723.25</v>
      </c>
    </row>
    <row r="473" spans="1:22" hidden="1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42"/>
        <v>3.19</v>
      </c>
      <c r="P473" s="4">
        <f t="shared" si="47"/>
        <v>50.97422680412371</v>
      </c>
      <c r="Q473" t="s">
        <v>2033</v>
      </c>
      <c r="R473" t="s">
        <v>2034</v>
      </c>
      <c r="S473" s="8">
        <f t="shared" si="43"/>
        <v>41031.208333333336</v>
      </c>
      <c r="T473">
        <f t="shared" si="44"/>
        <v>2012</v>
      </c>
      <c r="U473" t="str">
        <f t="shared" si="45"/>
        <v>May</v>
      </c>
      <c r="V473" s="8">
        <f t="shared" si="46"/>
        <v>41031.208333333336</v>
      </c>
    </row>
    <row r="474" spans="1:22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42"/>
        <v>0.39234070221066319</v>
      </c>
      <c r="P474" s="4">
        <f t="shared" si="47"/>
        <v>104.94260869565217</v>
      </c>
      <c r="Q474" t="s">
        <v>2035</v>
      </c>
      <c r="R474" t="s">
        <v>2036</v>
      </c>
      <c r="S474" s="8">
        <f t="shared" si="43"/>
        <v>43535.208333333328</v>
      </c>
      <c r="T474">
        <f t="shared" si="44"/>
        <v>2019</v>
      </c>
      <c r="U474" t="str">
        <f t="shared" si="45"/>
        <v>Mar</v>
      </c>
      <c r="V474" s="8">
        <f t="shared" si="46"/>
        <v>43589.208333333328</v>
      </c>
    </row>
    <row r="475" spans="1:22" hidden="1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42"/>
        <v>1.7814000000000001</v>
      </c>
      <c r="P475" s="4">
        <f t="shared" si="47"/>
        <v>84.028301886792448</v>
      </c>
      <c r="Q475" t="s">
        <v>2035</v>
      </c>
      <c r="R475" t="s">
        <v>2043</v>
      </c>
      <c r="S475" s="8">
        <f t="shared" si="43"/>
        <v>43277.208333333328</v>
      </c>
      <c r="T475">
        <f t="shared" si="44"/>
        <v>2018</v>
      </c>
      <c r="U475" t="str">
        <f t="shared" si="45"/>
        <v>Jun</v>
      </c>
      <c r="V475" s="8">
        <f t="shared" si="46"/>
        <v>43278.208333333328</v>
      </c>
    </row>
    <row r="476" spans="1:22" hidden="1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42"/>
        <v>3.6515</v>
      </c>
      <c r="P476" s="4">
        <f t="shared" si="47"/>
        <v>102.85915492957747</v>
      </c>
      <c r="Q476" t="s">
        <v>2041</v>
      </c>
      <c r="R476" t="s">
        <v>2060</v>
      </c>
      <c r="S476" s="8">
        <f t="shared" si="43"/>
        <v>41989.25</v>
      </c>
      <c r="T476">
        <f t="shared" si="44"/>
        <v>2014</v>
      </c>
      <c r="U476" t="str">
        <f t="shared" si="45"/>
        <v>Dec</v>
      </c>
      <c r="V476" s="8">
        <f t="shared" si="46"/>
        <v>41990.25</v>
      </c>
    </row>
    <row r="477" spans="1:22" ht="31.2" hidden="1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42"/>
        <v>1.1394594594594594</v>
      </c>
      <c r="P477" s="4">
        <f t="shared" si="47"/>
        <v>39.962085308056871</v>
      </c>
      <c r="Q477" t="s">
        <v>2047</v>
      </c>
      <c r="R477" t="s">
        <v>2059</v>
      </c>
      <c r="S477" s="8">
        <f t="shared" si="43"/>
        <v>41450.208333333336</v>
      </c>
      <c r="T477">
        <f t="shared" si="44"/>
        <v>2013</v>
      </c>
      <c r="U477" t="str">
        <f t="shared" si="45"/>
        <v>Jun</v>
      </c>
      <c r="V477" s="8">
        <f t="shared" si="46"/>
        <v>41454.208333333336</v>
      </c>
    </row>
    <row r="478" spans="1:22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42"/>
        <v>0.29828720626631855</v>
      </c>
      <c r="P478" s="4">
        <f t="shared" si="47"/>
        <v>51.001785714285717</v>
      </c>
      <c r="Q478" t="s">
        <v>2047</v>
      </c>
      <c r="R478" t="s">
        <v>2053</v>
      </c>
      <c r="S478" s="8">
        <f t="shared" si="43"/>
        <v>43322.208333333328</v>
      </c>
      <c r="T478">
        <f t="shared" si="44"/>
        <v>2018</v>
      </c>
      <c r="U478" t="str">
        <f t="shared" si="45"/>
        <v>Aug</v>
      </c>
      <c r="V478" s="8">
        <f t="shared" si="46"/>
        <v>43328.208333333328</v>
      </c>
    </row>
    <row r="479" spans="1:22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42"/>
        <v>0.54270588235294115</v>
      </c>
      <c r="P479" s="4">
        <f t="shared" si="47"/>
        <v>40.823008849557525</v>
      </c>
      <c r="Q479" t="s">
        <v>2041</v>
      </c>
      <c r="R479" t="s">
        <v>2063</v>
      </c>
      <c r="S479" s="8">
        <f t="shared" si="43"/>
        <v>40720.208333333336</v>
      </c>
      <c r="T479">
        <f t="shared" si="44"/>
        <v>2011</v>
      </c>
      <c r="U479" t="str">
        <f t="shared" si="45"/>
        <v>Jun</v>
      </c>
      <c r="V479" s="8">
        <f t="shared" si="46"/>
        <v>40747.208333333336</v>
      </c>
    </row>
    <row r="480" spans="1:22" hidden="1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42"/>
        <v>2.3634156976744185</v>
      </c>
      <c r="P480" s="4">
        <f t="shared" si="47"/>
        <v>58.999637155297535</v>
      </c>
      <c r="Q480" t="s">
        <v>2037</v>
      </c>
      <c r="R480" t="s">
        <v>2046</v>
      </c>
      <c r="S480" s="8">
        <f t="shared" si="43"/>
        <v>42072.208333333328</v>
      </c>
      <c r="T480">
        <f t="shared" si="44"/>
        <v>2015</v>
      </c>
      <c r="U480" t="str">
        <f t="shared" si="45"/>
        <v>Mar</v>
      </c>
      <c r="V480" s="8">
        <f t="shared" si="46"/>
        <v>42084.208333333328</v>
      </c>
    </row>
    <row r="481" spans="1:22" hidden="1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42"/>
        <v>5.1291666666666664</v>
      </c>
      <c r="P481" s="4">
        <f t="shared" si="47"/>
        <v>71.156069364161851</v>
      </c>
      <c r="Q481" t="s">
        <v>2033</v>
      </c>
      <c r="R481" t="s">
        <v>2034</v>
      </c>
      <c r="S481" s="8">
        <f t="shared" si="43"/>
        <v>42945.208333333328</v>
      </c>
      <c r="T481">
        <f t="shared" si="44"/>
        <v>2017</v>
      </c>
      <c r="U481" t="str">
        <f t="shared" si="45"/>
        <v>Jul</v>
      </c>
      <c r="V481" s="8">
        <f t="shared" si="46"/>
        <v>42947.208333333328</v>
      </c>
    </row>
    <row r="482" spans="1:22" hidden="1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42"/>
        <v>1.0065116279069768</v>
      </c>
      <c r="P482" s="4">
        <f t="shared" si="47"/>
        <v>99.494252873563212</v>
      </c>
      <c r="Q482" t="s">
        <v>2054</v>
      </c>
      <c r="R482" t="s">
        <v>2055</v>
      </c>
      <c r="S482" s="8">
        <f t="shared" si="43"/>
        <v>40248.25</v>
      </c>
      <c r="T482">
        <f t="shared" si="44"/>
        <v>2010</v>
      </c>
      <c r="U482" t="str">
        <f t="shared" si="45"/>
        <v>Mar</v>
      </c>
      <c r="V482" s="8">
        <f t="shared" si="46"/>
        <v>40257.208333333336</v>
      </c>
    </row>
    <row r="483" spans="1:22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42"/>
        <v>0.81348423194303154</v>
      </c>
      <c r="P483" s="4">
        <f t="shared" si="47"/>
        <v>103.98634590377114</v>
      </c>
      <c r="Q483" t="s">
        <v>2039</v>
      </c>
      <c r="R483" t="s">
        <v>2040</v>
      </c>
      <c r="S483" s="8">
        <f t="shared" si="43"/>
        <v>41913.208333333336</v>
      </c>
      <c r="T483">
        <f t="shared" si="44"/>
        <v>2014</v>
      </c>
      <c r="U483" t="str">
        <f t="shared" si="45"/>
        <v>Oct</v>
      </c>
      <c r="V483" s="8">
        <f t="shared" si="46"/>
        <v>41955.25</v>
      </c>
    </row>
    <row r="484" spans="1:22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42"/>
        <v>0.16404761904761905</v>
      </c>
      <c r="P484" s="4">
        <f t="shared" si="47"/>
        <v>76.555555555555557</v>
      </c>
      <c r="Q484" t="s">
        <v>2047</v>
      </c>
      <c r="R484" t="s">
        <v>2053</v>
      </c>
      <c r="S484" s="8">
        <f t="shared" si="43"/>
        <v>40963.25</v>
      </c>
      <c r="T484">
        <f t="shared" si="44"/>
        <v>2012</v>
      </c>
      <c r="U484" t="str">
        <f t="shared" si="45"/>
        <v>Feb</v>
      </c>
      <c r="V484" s="8">
        <f t="shared" si="46"/>
        <v>40974.25</v>
      </c>
    </row>
    <row r="485" spans="1:22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42"/>
        <v>0.52774617067833696</v>
      </c>
      <c r="P485" s="4">
        <f t="shared" si="47"/>
        <v>87.068592057761734</v>
      </c>
      <c r="Q485" t="s">
        <v>2039</v>
      </c>
      <c r="R485" t="s">
        <v>2040</v>
      </c>
      <c r="S485" s="8">
        <f t="shared" si="43"/>
        <v>43811.25</v>
      </c>
      <c r="T485">
        <f t="shared" si="44"/>
        <v>2019</v>
      </c>
      <c r="U485" t="str">
        <f t="shared" si="45"/>
        <v>Dec</v>
      </c>
      <c r="V485" s="8">
        <f t="shared" si="46"/>
        <v>43818.25</v>
      </c>
    </row>
    <row r="486" spans="1:22" hidden="1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42"/>
        <v>2.6020608108108108</v>
      </c>
      <c r="P486" s="4">
        <f t="shared" si="47"/>
        <v>48.99554707379135</v>
      </c>
      <c r="Q486" t="s">
        <v>2033</v>
      </c>
      <c r="R486" t="s">
        <v>2034</v>
      </c>
      <c r="S486" s="8">
        <f t="shared" si="43"/>
        <v>41855.208333333336</v>
      </c>
      <c r="T486">
        <f t="shared" si="44"/>
        <v>2014</v>
      </c>
      <c r="U486" t="str">
        <f t="shared" si="45"/>
        <v>Aug</v>
      </c>
      <c r="V486" s="8">
        <f t="shared" si="46"/>
        <v>41904.208333333336</v>
      </c>
    </row>
    <row r="487" spans="1:22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42"/>
        <v>0.30732891832229581</v>
      </c>
      <c r="P487" s="4">
        <f t="shared" si="47"/>
        <v>42.969135802469133</v>
      </c>
      <c r="Q487" t="s">
        <v>2039</v>
      </c>
      <c r="R487" t="s">
        <v>2040</v>
      </c>
      <c r="S487" s="8">
        <f t="shared" si="43"/>
        <v>43626.208333333328</v>
      </c>
      <c r="T487">
        <f t="shared" si="44"/>
        <v>2019</v>
      </c>
      <c r="U487" t="str">
        <f t="shared" si="45"/>
        <v>Jun</v>
      </c>
      <c r="V487" s="8">
        <f t="shared" si="46"/>
        <v>43667.208333333328</v>
      </c>
    </row>
    <row r="488" spans="1:22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42"/>
        <v>0.13500000000000001</v>
      </c>
      <c r="P488" s="4">
        <f t="shared" si="47"/>
        <v>33.428571428571431</v>
      </c>
      <c r="Q488" t="s">
        <v>2047</v>
      </c>
      <c r="R488" t="s">
        <v>2059</v>
      </c>
      <c r="S488" s="8">
        <f t="shared" si="43"/>
        <v>43168.25</v>
      </c>
      <c r="T488">
        <f t="shared" si="44"/>
        <v>2018</v>
      </c>
      <c r="U488" t="str">
        <f t="shared" si="45"/>
        <v>Mar</v>
      </c>
      <c r="V488" s="8">
        <f t="shared" si="46"/>
        <v>43183.208333333328</v>
      </c>
    </row>
    <row r="489" spans="1:22" hidden="1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42"/>
        <v>1.7862556663644606</v>
      </c>
      <c r="P489" s="4">
        <f t="shared" si="47"/>
        <v>83.982949701619773</v>
      </c>
      <c r="Q489" t="s">
        <v>2039</v>
      </c>
      <c r="R489" t="s">
        <v>2040</v>
      </c>
      <c r="S489" s="8">
        <f t="shared" si="43"/>
        <v>42845.208333333328</v>
      </c>
      <c r="T489">
        <f t="shared" si="44"/>
        <v>2017</v>
      </c>
      <c r="U489" t="str">
        <f t="shared" si="45"/>
        <v>Apr</v>
      </c>
      <c r="V489" s="8">
        <f t="shared" si="46"/>
        <v>42878.208333333328</v>
      </c>
    </row>
    <row r="490" spans="1:22" hidden="1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42"/>
        <v>2.2005660377358489</v>
      </c>
      <c r="P490" s="4">
        <f t="shared" si="47"/>
        <v>101.41739130434783</v>
      </c>
      <c r="Q490" t="s">
        <v>2039</v>
      </c>
      <c r="R490" t="s">
        <v>2040</v>
      </c>
      <c r="S490" s="8">
        <f t="shared" si="43"/>
        <v>42403.25</v>
      </c>
      <c r="T490">
        <f t="shared" si="44"/>
        <v>2016</v>
      </c>
      <c r="U490" t="str">
        <f t="shared" si="45"/>
        <v>Feb</v>
      </c>
      <c r="V490" s="8">
        <f t="shared" si="46"/>
        <v>42420.25</v>
      </c>
    </row>
    <row r="491" spans="1:22" hidden="1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42"/>
        <v>1.015108695652174</v>
      </c>
      <c r="P491" s="4">
        <f t="shared" si="47"/>
        <v>109.87058823529412</v>
      </c>
      <c r="Q491" t="s">
        <v>2037</v>
      </c>
      <c r="R491" t="s">
        <v>2046</v>
      </c>
      <c r="S491" s="8">
        <f t="shared" si="43"/>
        <v>40406.208333333336</v>
      </c>
      <c r="T491">
        <f t="shared" si="44"/>
        <v>2010</v>
      </c>
      <c r="U491" t="str">
        <f t="shared" si="45"/>
        <v>Aug</v>
      </c>
      <c r="V491" s="8">
        <f t="shared" si="46"/>
        <v>40411.208333333336</v>
      </c>
    </row>
    <row r="492" spans="1:22" ht="31.2" hidden="1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42"/>
        <v>1.915</v>
      </c>
      <c r="P492" s="4">
        <f t="shared" si="47"/>
        <v>31.916666666666668</v>
      </c>
      <c r="Q492" t="s">
        <v>2064</v>
      </c>
      <c r="R492" t="s">
        <v>2065</v>
      </c>
      <c r="S492" s="8">
        <f t="shared" si="43"/>
        <v>43786.25</v>
      </c>
      <c r="T492">
        <f t="shared" si="44"/>
        <v>2019</v>
      </c>
      <c r="U492" t="str">
        <f t="shared" si="45"/>
        <v>Nov</v>
      </c>
      <c r="V492" s="8">
        <f t="shared" si="46"/>
        <v>43793.25</v>
      </c>
    </row>
    <row r="493" spans="1:22" ht="31.2" hidden="1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42"/>
        <v>3.0534683098591549</v>
      </c>
      <c r="P493" s="4">
        <f t="shared" si="47"/>
        <v>70.993450675399103</v>
      </c>
      <c r="Q493" t="s">
        <v>2033</v>
      </c>
      <c r="R493" t="s">
        <v>2034</v>
      </c>
      <c r="S493" s="8">
        <f t="shared" si="43"/>
        <v>41456.208333333336</v>
      </c>
      <c r="T493">
        <f t="shared" si="44"/>
        <v>2013</v>
      </c>
      <c r="U493" t="str">
        <f t="shared" si="45"/>
        <v>Jul</v>
      </c>
      <c r="V493" s="8">
        <f t="shared" si="46"/>
        <v>41482.208333333336</v>
      </c>
    </row>
    <row r="494" spans="1:22" hidden="1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42"/>
        <v>0.23995287958115183</v>
      </c>
      <c r="P494" s="4">
        <f t="shared" si="47"/>
        <v>77.026890756302521</v>
      </c>
      <c r="Q494" t="s">
        <v>2041</v>
      </c>
      <c r="R494" t="s">
        <v>2052</v>
      </c>
      <c r="S494" s="8">
        <f t="shared" si="43"/>
        <v>40336.208333333336</v>
      </c>
      <c r="T494">
        <f t="shared" si="44"/>
        <v>2010</v>
      </c>
      <c r="U494" t="str">
        <f t="shared" si="45"/>
        <v>Jun</v>
      </c>
      <c r="V494" s="8">
        <f t="shared" si="46"/>
        <v>40371.208333333336</v>
      </c>
    </row>
    <row r="495" spans="1:22" hidden="1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42"/>
        <v>7.2377777777777776</v>
      </c>
      <c r="P495" s="4">
        <f t="shared" si="47"/>
        <v>101.78125</v>
      </c>
      <c r="Q495" t="s">
        <v>2054</v>
      </c>
      <c r="R495" t="s">
        <v>2055</v>
      </c>
      <c r="S495" s="8">
        <f t="shared" si="43"/>
        <v>43645.208333333328</v>
      </c>
      <c r="T495">
        <f t="shared" si="44"/>
        <v>2019</v>
      </c>
      <c r="U495" t="str">
        <f t="shared" si="45"/>
        <v>Jun</v>
      </c>
      <c r="V495" s="8">
        <f t="shared" si="46"/>
        <v>43658.208333333328</v>
      </c>
    </row>
    <row r="496" spans="1:22" ht="31.2" hidden="1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42"/>
        <v>5.4736000000000002</v>
      </c>
      <c r="P496" s="4">
        <f t="shared" si="47"/>
        <v>51.059701492537314</v>
      </c>
      <c r="Q496" t="s">
        <v>2037</v>
      </c>
      <c r="R496" t="s">
        <v>2046</v>
      </c>
      <c r="S496" s="8">
        <f t="shared" si="43"/>
        <v>40990.208333333336</v>
      </c>
      <c r="T496">
        <f t="shared" si="44"/>
        <v>2012</v>
      </c>
      <c r="U496" t="str">
        <f t="shared" si="45"/>
        <v>Mar</v>
      </c>
      <c r="V496" s="8">
        <f t="shared" si="46"/>
        <v>40991.208333333336</v>
      </c>
    </row>
    <row r="497" spans="1:22" hidden="1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42"/>
        <v>4.1449999999999996</v>
      </c>
      <c r="P497" s="4">
        <f t="shared" si="47"/>
        <v>68.02051282051282</v>
      </c>
      <c r="Q497" t="s">
        <v>2039</v>
      </c>
      <c r="R497" t="s">
        <v>2040</v>
      </c>
      <c r="S497" s="8">
        <f t="shared" si="43"/>
        <v>41800.208333333336</v>
      </c>
      <c r="T497">
        <f t="shared" si="44"/>
        <v>2014</v>
      </c>
      <c r="U497" t="str">
        <f t="shared" si="45"/>
        <v>Jun</v>
      </c>
      <c r="V497" s="8">
        <f t="shared" si="46"/>
        <v>41804.208333333336</v>
      </c>
    </row>
    <row r="498" spans="1:22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42"/>
        <v>9.0696409140369975E-3</v>
      </c>
      <c r="P498" s="4">
        <f t="shared" si="47"/>
        <v>30.87037037037037</v>
      </c>
      <c r="Q498" t="s">
        <v>2041</v>
      </c>
      <c r="R498" t="s">
        <v>2049</v>
      </c>
      <c r="S498" s="8">
        <f t="shared" si="43"/>
        <v>42876.208333333328</v>
      </c>
      <c r="T498">
        <f t="shared" si="44"/>
        <v>2017</v>
      </c>
      <c r="U498" t="str">
        <f t="shared" si="45"/>
        <v>May</v>
      </c>
      <c r="V498" s="8">
        <f t="shared" si="46"/>
        <v>42893.208333333328</v>
      </c>
    </row>
    <row r="499" spans="1:22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42"/>
        <v>0.34173469387755101</v>
      </c>
      <c r="P499" s="4">
        <f t="shared" si="47"/>
        <v>27.908333333333335</v>
      </c>
      <c r="Q499" t="s">
        <v>2037</v>
      </c>
      <c r="R499" t="s">
        <v>2046</v>
      </c>
      <c r="S499" s="8">
        <f t="shared" si="43"/>
        <v>42724.25</v>
      </c>
      <c r="T499">
        <f t="shared" si="44"/>
        <v>2016</v>
      </c>
      <c r="U499" t="str">
        <f t="shared" si="45"/>
        <v>Dec</v>
      </c>
      <c r="V499" s="8">
        <f t="shared" si="46"/>
        <v>42724.25</v>
      </c>
    </row>
    <row r="500" spans="1:22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42"/>
        <v>0.239488107549121</v>
      </c>
      <c r="P500" s="4">
        <f t="shared" si="47"/>
        <v>79.994818652849744</v>
      </c>
      <c r="Q500" t="s">
        <v>2037</v>
      </c>
      <c r="R500" t="s">
        <v>2038</v>
      </c>
      <c r="S500" s="8">
        <f t="shared" si="43"/>
        <v>42005.25</v>
      </c>
      <c r="T500">
        <f t="shared" si="44"/>
        <v>2015</v>
      </c>
      <c r="U500" t="str">
        <f t="shared" si="45"/>
        <v>Jan</v>
      </c>
      <c r="V500" s="8">
        <f t="shared" si="46"/>
        <v>42007.25</v>
      </c>
    </row>
    <row r="501" spans="1:22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42"/>
        <v>0.48072649572649573</v>
      </c>
      <c r="P501" s="4">
        <f t="shared" si="47"/>
        <v>38.003378378378379</v>
      </c>
      <c r="Q501" t="s">
        <v>2041</v>
      </c>
      <c r="R501" t="s">
        <v>2042</v>
      </c>
      <c r="S501" s="8">
        <f t="shared" si="43"/>
        <v>42444.208333333328</v>
      </c>
      <c r="T501">
        <f t="shared" si="44"/>
        <v>2016</v>
      </c>
      <c r="U501" t="str">
        <f t="shared" si="45"/>
        <v>Mar</v>
      </c>
      <c r="V501" s="8">
        <f t="shared" si="46"/>
        <v>42449.208333333328</v>
      </c>
    </row>
    <row r="502" spans="1:22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42"/>
        <v>0</v>
      </c>
      <c r="Q502" t="s">
        <v>2039</v>
      </c>
      <c r="R502" t="s">
        <v>2040</v>
      </c>
      <c r="S502" s="8">
        <f t="shared" si="43"/>
        <v>41395.208333333336</v>
      </c>
      <c r="T502">
        <f t="shared" si="44"/>
        <v>2013</v>
      </c>
      <c r="U502" t="str">
        <f t="shared" si="45"/>
        <v>May</v>
      </c>
      <c r="V502" s="8">
        <f t="shared" si="46"/>
        <v>41423.208333333336</v>
      </c>
    </row>
    <row r="503" spans="1:22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42"/>
        <v>0.70145182291666663</v>
      </c>
      <c r="P503" s="4">
        <f t="shared" ref="P503:P566" si="48">E503/G503</f>
        <v>59.990534521158132</v>
      </c>
      <c r="Q503" t="s">
        <v>2041</v>
      </c>
      <c r="R503" t="s">
        <v>2042</v>
      </c>
      <c r="S503" s="8">
        <f t="shared" si="43"/>
        <v>41345.208333333336</v>
      </c>
      <c r="T503">
        <f t="shared" si="44"/>
        <v>2013</v>
      </c>
      <c r="U503" t="str">
        <f t="shared" si="45"/>
        <v>Mar</v>
      </c>
      <c r="V503" s="8">
        <f t="shared" si="46"/>
        <v>41347.208333333336</v>
      </c>
    </row>
    <row r="504" spans="1:22" hidden="1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42"/>
        <v>5.2992307692307694</v>
      </c>
      <c r="P504" s="4">
        <f t="shared" si="48"/>
        <v>37.037634408602152</v>
      </c>
      <c r="Q504" t="s">
        <v>2050</v>
      </c>
      <c r="R504" t="s">
        <v>2051</v>
      </c>
      <c r="S504" s="8">
        <f t="shared" si="43"/>
        <v>41117.208333333336</v>
      </c>
      <c r="T504">
        <f t="shared" si="44"/>
        <v>2012</v>
      </c>
      <c r="U504" t="str">
        <f t="shared" si="45"/>
        <v>Jul</v>
      </c>
      <c r="V504" s="8">
        <f t="shared" si="46"/>
        <v>41146.208333333336</v>
      </c>
    </row>
    <row r="505" spans="1:22" ht="31.2" hidden="1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42"/>
        <v>1.8032549019607844</v>
      </c>
      <c r="P505" s="4">
        <f t="shared" si="48"/>
        <v>99.963043478260872</v>
      </c>
      <c r="Q505" t="s">
        <v>2041</v>
      </c>
      <c r="R505" t="s">
        <v>2044</v>
      </c>
      <c r="S505" s="8">
        <f t="shared" si="43"/>
        <v>42186.208333333328</v>
      </c>
      <c r="T505">
        <f t="shared" si="44"/>
        <v>2015</v>
      </c>
      <c r="U505" t="str">
        <f t="shared" si="45"/>
        <v>Jul</v>
      </c>
      <c r="V505" s="8">
        <f t="shared" si="46"/>
        <v>42206.208333333328</v>
      </c>
    </row>
    <row r="506" spans="1:22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42"/>
        <v>0.92320000000000002</v>
      </c>
      <c r="P506" s="4">
        <f t="shared" si="48"/>
        <v>111.6774193548387</v>
      </c>
      <c r="Q506" t="s">
        <v>2035</v>
      </c>
      <c r="R506" t="s">
        <v>2036</v>
      </c>
      <c r="S506" s="8">
        <f t="shared" si="43"/>
        <v>42142.208333333328</v>
      </c>
      <c r="T506">
        <f t="shared" si="44"/>
        <v>2015</v>
      </c>
      <c r="U506" t="str">
        <f t="shared" si="45"/>
        <v>May</v>
      </c>
      <c r="V506" s="8">
        <f t="shared" si="46"/>
        <v>42143.208333333328</v>
      </c>
    </row>
    <row r="507" spans="1:22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42"/>
        <v>0.13901001112347053</v>
      </c>
      <c r="P507" s="4">
        <f t="shared" si="48"/>
        <v>36.014409221902014</v>
      </c>
      <c r="Q507" t="s">
        <v>2047</v>
      </c>
      <c r="R507" t="s">
        <v>2056</v>
      </c>
      <c r="S507" s="8">
        <f t="shared" si="43"/>
        <v>41341.25</v>
      </c>
      <c r="T507">
        <f t="shared" si="44"/>
        <v>2013</v>
      </c>
      <c r="U507" t="str">
        <f t="shared" si="45"/>
        <v>Mar</v>
      </c>
      <c r="V507" s="8">
        <f t="shared" si="46"/>
        <v>41383.208333333336</v>
      </c>
    </row>
    <row r="508" spans="1:22" hidden="1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42"/>
        <v>9.2707777777777771</v>
      </c>
      <c r="P508" s="4">
        <f t="shared" si="48"/>
        <v>66.010284810126578</v>
      </c>
      <c r="Q508" t="s">
        <v>2039</v>
      </c>
      <c r="R508" t="s">
        <v>2040</v>
      </c>
      <c r="S508" s="8">
        <f t="shared" si="43"/>
        <v>43062.25</v>
      </c>
      <c r="T508">
        <f t="shared" si="44"/>
        <v>2017</v>
      </c>
      <c r="U508" t="str">
        <f t="shared" si="45"/>
        <v>Nov</v>
      </c>
      <c r="V508" s="8">
        <f t="shared" si="46"/>
        <v>43079.25</v>
      </c>
    </row>
    <row r="509" spans="1:22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42"/>
        <v>0.39857142857142858</v>
      </c>
      <c r="P509" s="4">
        <f t="shared" si="48"/>
        <v>44.05263157894737</v>
      </c>
      <c r="Q509" t="s">
        <v>2037</v>
      </c>
      <c r="R509" t="s">
        <v>2038</v>
      </c>
      <c r="S509" s="8">
        <f t="shared" si="43"/>
        <v>41373.208333333336</v>
      </c>
      <c r="T509">
        <f t="shared" si="44"/>
        <v>2013</v>
      </c>
      <c r="U509" t="str">
        <f t="shared" si="45"/>
        <v>Apr</v>
      </c>
      <c r="V509" s="8">
        <f t="shared" si="46"/>
        <v>41422.208333333336</v>
      </c>
    </row>
    <row r="510" spans="1:22" hidden="1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42"/>
        <v>1.1222929936305732</v>
      </c>
      <c r="P510" s="4">
        <f t="shared" si="48"/>
        <v>52.999726551818434</v>
      </c>
      <c r="Q510" t="s">
        <v>2039</v>
      </c>
      <c r="R510" t="s">
        <v>2040</v>
      </c>
      <c r="S510" s="8">
        <f t="shared" si="43"/>
        <v>43310.208333333328</v>
      </c>
      <c r="T510">
        <f t="shared" si="44"/>
        <v>2018</v>
      </c>
      <c r="U510" t="str">
        <f t="shared" si="45"/>
        <v>Jul</v>
      </c>
      <c r="V510" s="8">
        <f t="shared" si="46"/>
        <v>43331.208333333328</v>
      </c>
    </row>
    <row r="511" spans="1:22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42"/>
        <v>0.70925816023738875</v>
      </c>
      <c r="P511" s="4">
        <f t="shared" si="48"/>
        <v>95</v>
      </c>
      <c r="Q511" t="s">
        <v>2039</v>
      </c>
      <c r="R511" t="s">
        <v>2040</v>
      </c>
      <c r="S511" s="8">
        <f t="shared" si="43"/>
        <v>41034.208333333336</v>
      </c>
      <c r="T511">
        <f t="shared" si="44"/>
        <v>2012</v>
      </c>
      <c r="U511" t="str">
        <f t="shared" si="45"/>
        <v>May</v>
      </c>
      <c r="V511" s="8">
        <f t="shared" si="46"/>
        <v>41044.208333333336</v>
      </c>
    </row>
    <row r="512" spans="1:22" hidden="1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42"/>
        <v>1.1908974358974358</v>
      </c>
      <c r="P512" s="4">
        <f t="shared" si="48"/>
        <v>70.908396946564892</v>
      </c>
      <c r="Q512" t="s">
        <v>2041</v>
      </c>
      <c r="R512" t="s">
        <v>2044</v>
      </c>
      <c r="S512" s="8">
        <f t="shared" si="43"/>
        <v>43251.208333333328</v>
      </c>
      <c r="T512">
        <f t="shared" si="44"/>
        <v>2018</v>
      </c>
      <c r="U512" t="str">
        <f t="shared" si="45"/>
        <v>May</v>
      </c>
      <c r="V512" s="8">
        <f t="shared" si="46"/>
        <v>43275.208333333328</v>
      </c>
    </row>
    <row r="513" spans="1:22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42"/>
        <v>0.24017591339648173</v>
      </c>
      <c r="P513" s="4">
        <f t="shared" si="48"/>
        <v>98.060773480662988</v>
      </c>
      <c r="Q513" t="s">
        <v>2039</v>
      </c>
      <c r="R513" t="s">
        <v>2040</v>
      </c>
      <c r="S513" s="8">
        <f t="shared" si="43"/>
        <v>43671.208333333328</v>
      </c>
      <c r="T513">
        <f t="shared" si="44"/>
        <v>2019</v>
      </c>
      <c r="U513" t="str">
        <f t="shared" si="45"/>
        <v>Jul</v>
      </c>
      <c r="V513" s="8">
        <f t="shared" si="46"/>
        <v>43681.208333333328</v>
      </c>
    </row>
    <row r="514" spans="1:22" hidden="1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42"/>
        <v>1.3931868131868133</v>
      </c>
      <c r="P514" s="4">
        <f t="shared" si="48"/>
        <v>53.046025104602514</v>
      </c>
      <c r="Q514" t="s">
        <v>2050</v>
      </c>
      <c r="R514" t="s">
        <v>2051</v>
      </c>
      <c r="S514" s="8">
        <f t="shared" si="43"/>
        <v>41825.208333333336</v>
      </c>
      <c r="T514">
        <f t="shared" si="44"/>
        <v>2014</v>
      </c>
      <c r="U514" t="str">
        <f t="shared" si="45"/>
        <v>Jul</v>
      </c>
      <c r="V514" s="8">
        <f t="shared" si="46"/>
        <v>41826.208333333336</v>
      </c>
    </row>
    <row r="515" spans="1:22" hidden="1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49">E515/D515</f>
        <v>0.39277108433734942</v>
      </c>
      <c r="P515" s="4">
        <f t="shared" si="48"/>
        <v>93.142857142857139</v>
      </c>
      <c r="Q515" t="s">
        <v>2041</v>
      </c>
      <c r="R515" t="s">
        <v>2060</v>
      </c>
      <c r="S515" s="8">
        <f t="shared" ref="S515:S578" si="50">(((J515/60)/60)/24)+DATE(1970,1,1)</f>
        <v>40430.208333333336</v>
      </c>
      <c r="T515">
        <f t="shared" ref="T515:T578" si="51">YEAR(S515)</f>
        <v>2010</v>
      </c>
      <c r="U515" t="str">
        <f t="shared" ref="U515:U578" si="52">TEXT(S515,"mmm")</f>
        <v>Sep</v>
      </c>
      <c r="V515" s="8">
        <f t="shared" ref="V515:V578" si="53">(((K515/60)/60)/24)+DATE(1970,1,1)</f>
        <v>40432.208333333336</v>
      </c>
    </row>
    <row r="516" spans="1:22" hidden="1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49"/>
        <v>0.22439077144917088</v>
      </c>
      <c r="P516" s="4">
        <f t="shared" si="48"/>
        <v>58.945075757575758</v>
      </c>
      <c r="Q516" t="s">
        <v>2035</v>
      </c>
      <c r="R516" t="s">
        <v>2036</v>
      </c>
      <c r="S516" s="8">
        <f t="shared" si="50"/>
        <v>41614.25</v>
      </c>
      <c r="T516">
        <f t="shared" si="51"/>
        <v>2013</v>
      </c>
      <c r="U516" t="str">
        <f t="shared" si="52"/>
        <v>Dec</v>
      </c>
      <c r="V516" s="8">
        <f t="shared" si="53"/>
        <v>41619.25</v>
      </c>
    </row>
    <row r="517" spans="1:22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49"/>
        <v>0.55779069767441858</v>
      </c>
      <c r="P517" s="4">
        <f t="shared" si="48"/>
        <v>36.067669172932334</v>
      </c>
      <c r="Q517" t="s">
        <v>2039</v>
      </c>
      <c r="R517" t="s">
        <v>2040</v>
      </c>
      <c r="S517" s="8">
        <f t="shared" si="50"/>
        <v>40900.25</v>
      </c>
      <c r="T517">
        <f t="shared" si="51"/>
        <v>2011</v>
      </c>
      <c r="U517" t="str">
        <f t="shared" si="52"/>
        <v>Dec</v>
      </c>
      <c r="V517" s="8">
        <f t="shared" si="53"/>
        <v>40902.25</v>
      </c>
    </row>
    <row r="518" spans="1:22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49"/>
        <v>0.42523125996810207</v>
      </c>
      <c r="P518" s="4">
        <f t="shared" si="48"/>
        <v>63.030732860520096</v>
      </c>
      <c r="Q518" t="s">
        <v>2047</v>
      </c>
      <c r="R518" t="s">
        <v>2048</v>
      </c>
      <c r="S518" s="8">
        <f t="shared" si="50"/>
        <v>40396.208333333336</v>
      </c>
      <c r="T518">
        <f t="shared" si="51"/>
        <v>2010</v>
      </c>
      <c r="U518" t="str">
        <f t="shared" si="52"/>
        <v>Aug</v>
      </c>
      <c r="V518" s="8">
        <f t="shared" si="53"/>
        <v>40434.208333333336</v>
      </c>
    </row>
    <row r="519" spans="1:22" hidden="1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49"/>
        <v>1.1200000000000001</v>
      </c>
      <c r="P519" s="4">
        <f t="shared" si="48"/>
        <v>84.717948717948715</v>
      </c>
      <c r="Q519" t="s">
        <v>2033</v>
      </c>
      <c r="R519" t="s">
        <v>2034</v>
      </c>
      <c r="S519" s="8">
        <f t="shared" si="50"/>
        <v>42860.208333333328</v>
      </c>
      <c r="T519">
        <f t="shared" si="51"/>
        <v>2017</v>
      </c>
      <c r="U519" t="str">
        <f t="shared" si="52"/>
        <v>May</v>
      </c>
      <c r="V519" s="8">
        <f t="shared" si="53"/>
        <v>42865.208333333328</v>
      </c>
    </row>
    <row r="520" spans="1:22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49"/>
        <v>7.0681818181818179E-2</v>
      </c>
      <c r="P520" s="4">
        <f t="shared" si="48"/>
        <v>62.2</v>
      </c>
      <c r="Q520" t="s">
        <v>2041</v>
      </c>
      <c r="R520" t="s">
        <v>2049</v>
      </c>
      <c r="S520" s="8">
        <f t="shared" si="50"/>
        <v>43154.25</v>
      </c>
      <c r="T520">
        <f t="shared" si="51"/>
        <v>2018</v>
      </c>
      <c r="U520" t="str">
        <f t="shared" si="52"/>
        <v>Feb</v>
      </c>
      <c r="V520" s="8">
        <f t="shared" si="53"/>
        <v>43156.25</v>
      </c>
    </row>
    <row r="521" spans="1:22" hidden="1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49"/>
        <v>1.0174563871693867</v>
      </c>
      <c r="P521" s="4">
        <f t="shared" si="48"/>
        <v>101.97518330513255</v>
      </c>
      <c r="Q521" t="s">
        <v>2035</v>
      </c>
      <c r="R521" t="s">
        <v>2036</v>
      </c>
      <c r="S521" s="8">
        <f t="shared" si="50"/>
        <v>42012.25</v>
      </c>
      <c r="T521">
        <f t="shared" si="51"/>
        <v>2015</v>
      </c>
      <c r="U521" t="str">
        <f t="shared" si="52"/>
        <v>Jan</v>
      </c>
      <c r="V521" s="8">
        <f t="shared" si="53"/>
        <v>42026.25</v>
      </c>
    </row>
    <row r="522" spans="1:22" hidden="1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49"/>
        <v>4.2575000000000003</v>
      </c>
      <c r="P522" s="4">
        <f t="shared" si="48"/>
        <v>106.4375</v>
      </c>
      <c r="Q522" t="s">
        <v>2039</v>
      </c>
      <c r="R522" t="s">
        <v>2040</v>
      </c>
      <c r="S522" s="8">
        <f t="shared" si="50"/>
        <v>43574.208333333328</v>
      </c>
      <c r="T522">
        <f t="shared" si="51"/>
        <v>2019</v>
      </c>
      <c r="U522" t="str">
        <f t="shared" si="52"/>
        <v>Apr</v>
      </c>
      <c r="V522" s="8">
        <f t="shared" si="53"/>
        <v>43577.208333333328</v>
      </c>
    </row>
    <row r="523" spans="1:22" hidden="1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49"/>
        <v>1.4553947368421052</v>
      </c>
      <c r="P523" s="4">
        <f t="shared" si="48"/>
        <v>29.975609756097562</v>
      </c>
      <c r="Q523" t="s">
        <v>2041</v>
      </c>
      <c r="R523" t="s">
        <v>2044</v>
      </c>
      <c r="S523" s="8">
        <f t="shared" si="50"/>
        <v>42605.208333333328</v>
      </c>
      <c r="T523">
        <f t="shared" si="51"/>
        <v>2016</v>
      </c>
      <c r="U523" t="str">
        <f t="shared" si="52"/>
        <v>Aug</v>
      </c>
      <c r="V523" s="8">
        <f t="shared" si="53"/>
        <v>42611.208333333328</v>
      </c>
    </row>
    <row r="524" spans="1:22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49"/>
        <v>0.32453465346534655</v>
      </c>
      <c r="P524" s="4">
        <f t="shared" si="48"/>
        <v>85.806282722513089</v>
      </c>
      <c r="Q524" t="s">
        <v>2041</v>
      </c>
      <c r="R524" t="s">
        <v>2052</v>
      </c>
      <c r="S524" s="8">
        <f t="shared" si="50"/>
        <v>41093.208333333336</v>
      </c>
      <c r="T524">
        <f t="shared" si="51"/>
        <v>2012</v>
      </c>
      <c r="U524" t="str">
        <f t="shared" si="52"/>
        <v>Jul</v>
      </c>
      <c r="V524" s="8">
        <f t="shared" si="53"/>
        <v>41105.208333333336</v>
      </c>
    </row>
    <row r="525" spans="1:22" hidden="1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49"/>
        <v>7.003333333333333</v>
      </c>
      <c r="P525" s="4">
        <f t="shared" si="48"/>
        <v>70.82022471910112</v>
      </c>
      <c r="Q525" t="s">
        <v>2041</v>
      </c>
      <c r="R525" t="s">
        <v>2052</v>
      </c>
      <c r="S525" s="8">
        <f t="shared" si="50"/>
        <v>40241.25</v>
      </c>
      <c r="T525">
        <f t="shared" si="51"/>
        <v>2010</v>
      </c>
      <c r="U525" t="str">
        <f t="shared" si="52"/>
        <v>Mar</v>
      </c>
      <c r="V525" s="8">
        <f t="shared" si="53"/>
        <v>40246.25</v>
      </c>
    </row>
    <row r="526" spans="1:22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49"/>
        <v>0.83904860392967939</v>
      </c>
      <c r="P526" s="4">
        <f t="shared" si="48"/>
        <v>40.998484082870135</v>
      </c>
      <c r="Q526" t="s">
        <v>2039</v>
      </c>
      <c r="R526" t="s">
        <v>2040</v>
      </c>
      <c r="S526" s="8">
        <f t="shared" si="50"/>
        <v>40294.208333333336</v>
      </c>
      <c r="T526">
        <f t="shared" si="51"/>
        <v>2010</v>
      </c>
      <c r="U526" t="str">
        <f t="shared" si="52"/>
        <v>Apr</v>
      </c>
      <c r="V526" s="8">
        <f t="shared" si="53"/>
        <v>40307.208333333336</v>
      </c>
    </row>
    <row r="527" spans="1:22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49"/>
        <v>0.84190476190476193</v>
      </c>
      <c r="P527" s="4">
        <f t="shared" si="48"/>
        <v>28.063492063492063</v>
      </c>
      <c r="Q527" t="s">
        <v>2037</v>
      </c>
      <c r="R527" t="s">
        <v>2046</v>
      </c>
      <c r="S527" s="8">
        <f t="shared" si="50"/>
        <v>40505.25</v>
      </c>
      <c r="T527">
        <f t="shared" si="51"/>
        <v>2010</v>
      </c>
      <c r="U527" t="str">
        <f t="shared" si="52"/>
        <v>Nov</v>
      </c>
      <c r="V527" s="8">
        <f t="shared" si="53"/>
        <v>40509.25</v>
      </c>
    </row>
    <row r="528" spans="1:22" ht="31.2" hidden="1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49"/>
        <v>1.5595180722891566</v>
      </c>
      <c r="P528" s="4">
        <f t="shared" si="48"/>
        <v>88.054421768707485</v>
      </c>
      <c r="Q528" t="s">
        <v>2039</v>
      </c>
      <c r="R528" t="s">
        <v>2040</v>
      </c>
      <c r="S528" s="8">
        <f t="shared" si="50"/>
        <v>42364.25</v>
      </c>
      <c r="T528">
        <f t="shared" si="51"/>
        <v>2015</v>
      </c>
      <c r="U528" t="str">
        <f t="shared" si="52"/>
        <v>Dec</v>
      </c>
      <c r="V528" s="8">
        <f t="shared" si="53"/>
        <v>42401.25</v>
      </c>
    </row>
    <row r="529" spans="1:22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49"/>
        <v>0.99619450317124736</v>
      </c>
      <c r="P529" s="4">
        <f t="shared" si="48"/>
        <v>31</v>
      </c>
      <c r="Q529" t="s">
        <v>2041</v>
      </c>
      <c r="R529" t="s">
        <v>2049</v>
      </c>
      <c r="S529" s="8">
        <f t="shared" si="50"/>
        <v>42405.25</v>
      </c>
      <c r="T529">
        <f t="shared" si="51"/>
        <v>2016</v>
      </c>
      <c r="U529" t="str">
        <f t="shared" si="52"/>
        <v>Feb</v>
      </c>
      <c r="V529" s="8">
        <f t="shared" si="53"/>
        <v>42441.25</v>
      </c>
    </row>
    <row r="530" spans="1:22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49"/>
        <v>0.80300000000000005</v>
      </c>
      <c r="P530" s="4">
        <f t="shared" si="48"/>
        <v>90.337500000000006</v>
      </c>
      <c r="Q530" t="s">
        <v>2035</v>
      </c>
      <c r="R530" t="s">
        <v>2045</v>
      </c>
      <c r="S530" s="8">
        <f t="shared" si="50"/>
        <v>41601.25</v>
      </c>
      <c r="T530">
        <f t="shared" si="51"/>
        <v>2013</v>
      </c>
      <c r="U530" t="str">
        <f t="shared" si="52"/>
        <v>Nov</v>
      </c>
      <c r="V530" s="8">
        <f t="shared" si="53"/>
        <v>41646.25</v>
      </c>
    </row>
    <row r="531" spans="1:22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49"/>
        <v>0.11254901960784314</v>
      </c>
      <c r="P531" s="4">
        <f t="shared" si="48"/>
        <v>63.777777777777779</v>
      </c>
      <c r="Q531" t="s">
        <v>2050</v>
      </c>
      <c r="R531" t="s">
        <v>2051</v>
      </c>
      <c r="S531" s="8">
        <f t="shared" si="50"/>
        <v>41769.208333333336</v>
      </c>
      <c r="T531">
        <f t="shared" si="51"/>
        <v>2014</v>
      </c>
      <c r="U531" t="str">
        <f t="shared" si="52"/>
        <v>May</v>
      </c>
      <c r="V531" s="8">
        <f t="shared" si="53"/>
        <v>41797.208333333336</v>
      </c>
    </row>
    <row r="532" spans="1:22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49"/>
        <v>0.91740952380952379</v>
      </c>
      <c r="P532" s="4">
        <f t="shared" si="48"/>
        <v>53.995515695067262</v>
      </c>
      <c r="Q532" t="s">
        <v>2047</v>
      </c>
      <c r="R532" t="s">
        <v>2053</v>
      </c>
      <c r="S532" s="8">
        <f t="shared" si="50"/>
        <v>40421.208333333336</v>
      </c>
      <c r="T532">
        <f t="shared" si="51"/>
        <v>2010</v>
      </c>
      <c r="U532" t="str">
        <f t="shared" si="52"/>
        <v>Aug</v>
      </c>
      <c r="V532" s="8">
        <f t="shared" si="53"/>
        <v>40435.208333333336</v>
      </c>
    </row>
    <row r="533" spans="1:22" ht="31.2" hidden="1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49"/>
        <v>0.95521156936261387</v>
      </c>
      <c r="P533" s="4">
        <f t="shared" si="48"/>
        <v>48.993956043956047</v>
      </c>
      <c r="Q533" t="s">
        <v>2050</v>
      </c>
      <c r="R533" t="s">
        <v>2051</v>
      </c>
      <c r="S533" s="8">
        <f t="shared" si="50"/>
        <v>41589.25</v>
      </c>
      <c r="T533">
        <f t="shared" si="51"/>
        <v>2013</v>
      </c>
      <c r="U533" t="str">
        <f t="shared" si="52"/>
        <v>Nov</v>
      </c>
      <c r="V533" s="8">
        <f t="shared" si="53"/>
        <v>41645.25</v>
      </c>
    </row>
    <row r="534" spans="1:22" hidden="1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49"/>
        <v>5.0287499999999996</v>
      </c>
      <c r="P534" s="4">
        <f t="shared" si="48"/>
        <v>63.857142857142854</v>
      </c>
      <c r="Q534" t="s">
        <v>2039</v>
      </c>
      <c r="R534" t="s">
        <v>2040</v>
      </c>
      <c r="S534" s="8">
        <f t="shared" si="50"/>
        <v>43125.25</v>
      </c>
      <c r="T534">
        <f t="shared" si="51"/>
        <v>2018</v>
      </c>
      <c r="U534" t="str">
        <f t="shared" si="52"/>
        <v>Jan</v>
      </c>
      <c r="V534" s="8">
        <f t="shared" si="53"/>
        <v>43126.25</v>
      </c>
    </row>
    <row r="535" spans="1:22" hidden="1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49"/>
        <v>1.5924394463667819</v>
      </c>
      <c r="P535" s="4">
        <f t="shared" si="48"/>
        <v>82.996393146979258</v>
      </c>
      <c r="Q535" t="s">
        <v>2035</v>
      </c>
      <c r="R535" t="s">
        <v>2045</v>
      </c>
      <c r="S535" s="8">
        <f t="shared" si="50"/>
        <v>41479.208333333336</v>
      </c>
      <c r="T535">
        <f t="shared" si="51"/>
        <v>2013</v>
      </c>
      <c r="U535" t="str">
        <f t="shared" si="52"/>
        <v>Jul</v>
      </c>
      <c r="V535" s="8">
        <f t="shared" si="53"/>
        <v>41515.208333333336</v>
      </c>
    </row>
    <row r="536" spans="1:22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49"/>
        <v>0.15022446689113356</v>
      </c>
      <c r="P536" s="4">
        <f t="shared" si="48"/>
        <v>55.08230452674897</v>
      </c>
      <c r="Q536" t="s">
        <v>2041</v>
      </c>
      <c r="R536" t="s">
        <v>2044</v>
      </c>
      <c r="S536" s="8">
        <f t="shared" si="50"/>
        <v>43329.208333333328</v>
      </c>
      <c r="T536">
        <f t="shared" si="51"/>
        <v>2018</v>
      </c>
      <c r="U536" t="str">
        <f t="shared" si="52"/>
        <v>Aug</v>
      </c>
      <c r="V536" s="8">
        <f t="shared" si="53"/>
        <v>43330.208333333328</v>
      </c>
    </row>
    <row r="537" spans="1:22" hidden="1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49"/>
        <v>4.820384615384615</v>
      </c>
      <c r="P537" s="4">
        <f t="shared" si="48"/>
        <v>62.044554455445542</v>
      </c>
      <c r="Q537" t="s">
        <v>2039</v>
      </c>
      <c r="R537" t="s">
        <v>2040</v>
      </c>
      <c r="S537" s="8">
        <f t="shared" si="50"/>
        <v>43259.208333333328</v>
      </c>
      <c r="T537">
        <f t="shared" si="51"/>
        <v>2018</v>
      </c>
      <c r="U537" t="str">
        <f t="shared" si="52"/>
        <v>Jun</v>
      </c>
      <c r="V537" s="8">
        <f t="shared" si="53"/>
        <v>43261.208333333328</v>
      </c>
    </row>
    <row r="538" spans="1:22" hidden="1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49"/>
        <v>1.4996938775510205</v>
      </c>
      <c r="P538" s="4">
        <f t="shared" si="48"/>
        <v>104.97857142857143</v>
      </c>
      <c r="Q538" t="s">
        <v>2047</v>
      </c>
      <c r="R538" t="s">
        <v>2053</v>
      </c>
      <c r="S538" s="8">
        <f t="shared" si="50"/>
        <v>40414.208333333336</v>
      </c>
      <c r="T538">
        <f t="shared" si="51"/>
        <v>2010</v>
      </c>
      <c r="U538" t="str">
        <f t="shared" si="52"/>
        <v>Aug</v>
      </c>
      <c r="V538" s="8">
        <f t="shared" si="53"/>
        <v>40440.208333333336</v>
      </c>
    </row>
    <row r="539" spans="1:22" hidden="1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49"/>
        <v>1.1722156398104266</v>
      </c>
      <c r="P539" s="4">
        <f t="shared" si="48"/>
        <v>94.044676806083643</v>
      </c>
      <c r="Q539" t="s">
        <v>2041</v>
      </c>
      <c r="R539" t="s">
        <v>2042</v>
      </c>
      <c r="S539" s="8">
        <f t="shared" si="50"/>
        <v>43342.208333333328</v>
      </c>
      <c r="T539">
        <f t="shared" si="51"/>
        <v>2018</v>
      </c>
      <c r="U539" t="str">
        <f t="shared" si="52"/>
        <v>Aug</v>
      </c>
      <c r="V539" s="8">
        <f t="shared" si="53"/>
        <v>43365.208333333328</v>
      </c>
    </row>
    <row r="540" spans="1:22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49"/>
        <v>0.37695968274950431</v>
      </c>
      <c r="P540" s="4">
        <f t="shared" si="48"/>
        <v>44.007716049382715</v>
      </c>
      <c r="Q540" t="s">
        <v>2050</v>
      </c>
      <c r="R540" t="s">
        <v>2061</v>
      </c>
      <c r="S540" s="8">
        <f t="shared" si="50"/>
        <v>41539.208333333336</v>
      </c>
      <c r="T540">
        <f t="shared" si="51"/>
        <v>2013</v>
      </c>
      <c r="U540" t="str">
        <f t="shared" si="52"/>
        <v>Sep</v>
      </c>
      <c r="V540" s="8">
        <f t="shared" si="53"/>
        <v>41555.208333333336</v>
      </c>
    </row>
    <row r="541" spans="1:22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49"/>
        <v>0.72653061224489801</v>
      </c>
      <c r="P541" s="4">
        <f t="shared" si="48"/>
        <v>92.467532467532465</v>
      </c>
      <c r="Q541" t="s">
        <v>2033</v>
      </c>
      <c r="R541" t="s">
        <v>2034</v>
      </c>
      <c r="S541" s="8">
        <f t="shared" si="50"/>
        <v>43647.208333333328</v>
      </c>
      <c r="T541">
        <f t="shared" si="51"/>
        <v>2019</v>
      </c>
      <c r="U541" t="str">
        <f t="shared" si="52"/>
        <v>Jul</v>
      </c>
      <c r="V541" s="8">
        <f t="shared" si="53"/>
        <v>43653.208333333328</v>
      </c>
    </row>
    <row r="542" spans="1:22" hidden="1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49"/>
        <v>2.6598113207547169</v>
      </c>
      <c r="P542" s="4">
        <f t="shared" si="48"/>
        <v>57.072874493927124</v>
      </c>
      <c r="Q542" t="s">
        <v>2054</v>
      </c>
      <c r="R542" t="s">
        <v>2055</v>
      </c>
      <c r="S542" s="8">
        <f t="shared" si="50"/>
        <v>43225.208333333328</v>
      </c>
      <c r="T542">
        <f t="shared" si="51"/>
        <v>2018</v>
      </c>
      <c r="U542" t="str">
        <f t="shared" si="52"/>
        <v>May</v>
      </c>
      <c r="V542" s="8">
        <f t="shared" si="53"/>
        <v>43247.208333333328</v>
      </c>
    </row>
    <row r="543" spans="1:22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49"/>
        <v>0.24205617977528091</v>
      </c>
      <c r="P543" s="4">
        <f t="shared" si="48"/>
        <v>109.07848101265823</v>
      </c>
      <c r="Q543" t="s">
        <v>2050</v>
      </c>
      <c r="R543" t="s">
        <v>2061</v>
      </c>
      <c r="S543" s="8">
        <f t="shared" si="50"/>
        <v>42165.208333333328</v>
      </c>
      <c r="T543">
        <f t="shared" si="51"/>
        <v>2015</v>
      </c>
      <c r="U543" t="str">
        <f t="shared" si="52"/>
        <v>Jun</v>
      </c>
      <c r="V543" s="8">
        <f t="shared" si="53"/>
        <v>42191.208333333328</v>
      </c>
    </row>
    <row r="544" spans="1:22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49"/>
        <v>2.5064935064935064E-2</v>
      </c>
      <c r="P544" s="4">
        <f t="shared" si="48"/>
        <v>39.387755102040813</v>
      </c>
      <c r="Q544" t="s">
        <v>2035</v>
      </c>
      <c r="R544" t="s">
        <v>2045</v>
      </c>
      <c r="S544" s="8">
        <f t="shared" si="50"/>
        <v>42391.25</v>
      </c>
      <c r="T544">
        <f t="shared" si="51"/>
        <v>2016</v>
      </c>
      <c r="U544" t="str">
        <f t="shared" si="52"/>
        <v>Jan</v>
      </c>
      <c r="V544" s="8">
        <f t="shared" si="53"/>
        <v>42421.25</v>
      </c>
    </row>
    <row r="545" spans="1:22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49"/>
        <v>0.1632979976442874</v>
      </c>
      <c r="P545" s="4">
        <f t="shared" si="48"/>
        <v>77.022222222222226</v>
      </c>
      <c r="Q545" t="s">
        <v>2050</v>
      </c>
      <c r="R545" t="s">
        <v>2051</v>
      </c>
      <c r="S545" s="8">
        <f t="shared" si="50"/>
        <v>41528.208333333336</v>
      </c>
      <c r="T545">
        <f t="shared" si="51"/>
        <v>2013</v>
      </c>
      <c r="U545" t="str">
        <f t="shared" si="52"/>
        <v>Sep</v>
      </c>
      <c r="V545" s="8">
        <f t="shared" si="53"/>
        <v>41543.208333333336</v>
      </c>
    </row>
    <row r="546" spans="1:22" ht="31.2" hidden="1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49"/>
        <v>2.7650000000000001</v>
      </c>
      <c r="P546" s="4">
        <f t="shared" si="48"/>
        <v>92.166666666666671</v>
      </c>
      <c r="Q546" t="s">
        <v>2035</v>
      </c>
      <c r="R546" t="s">
        <v>2036</v>
      </c>
      <c r="S546" s="8">
        <f t="shared" si="50"/>
        <v>42377.25</v>
      </c>
      <c r="T546">
        <f t="shared" si="51"/>
        <v>2016</v>
      </c>
      <c r="U546" t="str">
        <f t="shared" si="52"/>
        <v>Jan</v>
      </c>
      <c r="V546" s="8">
        <f t="shared" si="53"/>
        <v>42390.25</v>
      </c>
    </row>
    <row r="547" spans="1:22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49"/>
        <v>0.88803571428571426</v>
      </c>
      <c r="P547" s="4">
        <f t="shared" si="48"/>
        <v>61.007063197026021</v>
      </c>
      <c r="Q547" t="s">
        <v>2039</v>
      </c>
      <c r="R547" t="s">
        <v>2040</v>
      </c>
      <c r="S547" s="8">
        <f t="shared" si="50"/>
        <v>43824.25</v>
      </c>
      <c r="T547">
        <f t="shared" si="51"/>
        <v>2019</v>
      </c>
      <c r="U547" t="str">
        <f t="shared" si="52"/>
        <v>Dec</v>
      </c>
      <c r="V547" s="8">
        <f t="shared" si="53"/>
        <v>43844.25</v>
      </c>
    </row>
    <row r="548" spans="1:22" ht="31.2" hidden="1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49"/>
        <v>1.6357142857142857</v>
      </c>
      <c r="P548" s="4">
        <f t="shared" si="48"/>
        <v>78.068181818181813</v>
      </c>
      <c r="Q548" t="s">
        <v>2039</v>
      </c>
      <c r="R548" t="s">
        <v>2040</v>
      </c>
      <c r="S548" s="8">
        <f t="shared" si="50"/>
        <v>43360.208333333328</v>
      </c>
      <c r="T548">
        <f t="shared" si="51"/>
        <v>2018</v>
      </c>
      <c r="U548" t="str">
        <f t="shared" si="52"/>
        <v>Sep</v>
      </c>
      <c r="V548" s="8">
        <f t="shared" si="53"/>
        <v>43363.208333333328</v>
      </c>
    </row>
    <row r="549" spans="1:22" hidden="1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49"/>
        <v>9.69</v>
      </c>
      <c r="P549" s="4">
        <f t="shared" si="48"/>
        <v>80.75</v>
      </c>
      <c r="Q549" t="s">
        <v>2041</v>
      </c>
      <c r="R549" t="s">
        <v>2044</v>
      </c>
      <c r="S549" s="8">
        <f t="shared" si="50"/>
        <v>42029.25</v>
      </c>
      <c r="T549">
        <f t="shared" si="51"/>
        <v>2015</v>
      </c>
      <c r="U549" t="str">
        <f t="shared" si="52"/>
        <v>Jan</v>
      </c>
      <c r="V549" s="8">
        <f t="shared" si="53"/>
        <v>42041.25</v>
      </c>
    </row>
    <row r="550" spans="1:22" hidden="1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49"/>
        <v>2.7091376701966716</v>
      </c>
      <c r="P550" s="4">
        <f t="shared" si="48"/>
        <v>59.991289782244557</v>
      </c>
      <c r="Q550" t="s">
        <v>2039</v>
      </c>
      <c r="R550" t="s">
        <v>2040</v>
      </c>
      <c r="S550" s="8">
        <f t="shared" si="50"/>
        <v>42461.208333333328</v>
      </c>
      <c r="T550">
        <f t="shared" si="51"/>
        <v>2016</v>
      </c>
      <c r="U550" t="str">
        <f t="shared" si="52"/>
        <v>Apr</v>
      </c>
      <c r="V550" s="8">
        <f t="shared" si="53"/>
        <v>42474.208333333328</v>
      </c>
    </row>
    <row r="551" spans="1:22" ht="31.2" hidden="1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49"/>
        <v>2.8421355932203389</v>
      </c>
      <c r="P551" s="4">
        <f t="shared" si="48"/>
        <v>110.03018372703411</v>
      </c>
      <c r="Q551" t="s">
        <v>2037</v>
      </c>
      <c r="R551" t="s">
        <v>2046</v>
      </c>
      <c r="S551" s="8">
        <f t="shared" si="50"/>
        <v>41422.208333333336</v>
      </c>
      <c r="T551">
        <f t="shared" si="51"/>
        <v>2013</v>
      </c>
      <c r="U551" t="str">
        <f t="shared" si="52"/>
        <v>May</v>
      </c>
      <c r="V551" s="8">
        <f t="shared" si="53"/>
        <v>41431.208333333336</v>
      </c>
    </row>
    <row r="552" spans="1:22" ht="31.2" hidden="1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49"/>
        <v>0.04</v>
      </c>
      <c r="P552" s="4">
        <f t="shared" si="48"/>
        <v>4</v>
      </c>
      <c r="Q552" t="s">
        <v>2035</v>
      </c>
      <c r="R552" t="s">
        <v>2045</v>
      </c>
      <c r="S552" s="8">
        <f t="shared" si="50"/>
        <v>40968.25</v>
      </c>
      <c r="T552">
        <f t="shared" si="51"/>
        <v>2012</v>
      </c>
      <c r="U552" t="str">
        <f t="shared" si="52"/>
        <v>Feb</v>
      </c>
      <c r="V552" s="8">
        <f t="shared" si="53"/>
        <v>40989.208333333336</v>
      </c>
    </row>
    <row r="553" spans="1:22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49"/>
        <v>0.58632981676846196</v>
      </c>
      <c r="P553" s="4">
        <f t="shared" si="48"/>
        <v>37.99856063332134</v>
      </c>
      <c r="Q553" t="s">
        <v>2037</v>
      </c>
      <c r="R553" t="s">
        <v>2038</v>
      </c>
      <c r="S553" s="8">
        <f t="shared" si="50"/>
        <v>41993.25</v>
      </c>
      <c r="T553">
        <f t="shared" si="51"/>
        <v>2014</v>
      </c>
      <c r="U553" t="str">
        <f t="shared" si="52"/>
        <v>Dec</v>
      </c>
      <c r="V553" s="8">
        <f t="shared" si="53"/>
        <v>42033.25</v>
      </c>
    </row>
    <row r="554" spans="1:22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49"/>
        <v>0.98511111111111116</v>
      </c>
      <c r="P554" s="4">
        <f t="shared" si="48"/>
        <v>96.369565217391298</v>
      </c>
      <c r="Q554" t="s">
        <v>2039</v>
      </c>
      <c r="R554" t="s">
        <v>2040</v>
      </c>
      <c r="S554" s="8">
        <f t="shared" si="50"/>
        <v>42700.25</v>
      </c>
      <c r="T554">
        <f t="shared" si="51"/>
        <v>2016</v>
      </c>
      <c r="U554" t="str">
        <f t="shared" si="52"/>
        <v>Nov</v>
      </c>
      <c r="V554" s="8">
        <f t="shared" si="53"/>
        <v>42702.25</v>
      </c>
    </row>
    <row r="555" spans="1:22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49"/>
        <v>0.43975381008206332</v>
      </c>
      <c r="P555" s="4">
        <f t="shared" si="48"/>
        <v>72.978599221789878</v>
      </c>
      <c r="Q555" t="s">
        <v>2035</v>
      </c>
      <c r="R555" t="s">
        <v>2036</v>
      </c>
      <c r="S555" s="8">
        <f t="shared" si="50"/>
        <v>40545.25</v>
      </c>
      <c r="T555">
        <f t="shared" si="51"/>
        <v>2011</v>
      </c>
      <c r="U555" t="str">
        <f t="shared" si="52"/>
        <v>Jan</v>
      </c>
      <c r="V555" s="8">
        <f t="shared" si="53"/>
        <v>40546.25</v>
      </c>
    </row>
    <row r="556" spans="1:22" ht="31.2" hidden="1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49"/>
        <v>1.5166315789473683</v>
      </c>
      <c r="P556" s="4">
        <f t="shared" si="48"/>
        <v>26.007220216606498</v>
      </c>
      <c r="Q556" t="s">
        <v>2035</v>
      </c>
      <c r="R556" t="s">
        <v>2045</v>
      </c>
      <c r="S556" s="8">
        <f t="shared" si="50"/>
        <v>42723.25</v>
      </c>
      <c r="T556">
        <f t="shared" si="51"/>
        <v>2016</v>
      </c>
      <c r="U556" t="str">
        <f t="shared" si="52"/>
        <v>Dec</v>
      </c>
      <c r="V556" s="8">
        <f t="shared" si="53"/>
        <v>42729.25</v>
      </c>
    </row>
    <row r="557" spans="1:22" hidden="1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49"/>
        <v>2.2363492063492063</v>
      </c>
      <c r="P557" s="4">
        <f t="shared" si="48"/>
        <v>104.36296296296297</v>
      </c>
      <c r="Q557" t="s">
        <v>2035</v>
      </c>
      <c r="R557" t="s">
        <v>2036</v>
      </c>
      <c r="S557" s="8">
        <f t="shared" si="50"/>
        <v>41731.208333333336</v>
      </c>
      <c r="T557">
        <f t="shared" si="51"/>
        <v>2014</v>
      </c>
      <c r="U557" t="str">
        <f t="shared" si="52"/>
        <v>Apr</v>
      </c>
      <c r="V557" s="8">
        <f t="shared" si="53"/>
        <v>41762.208333333336</v>
      </c>
    </row>
    <row r="558" spans="1:22" hidden="1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49"/>
        <v>2.3975</v>
      </c>
      <c r="P558" s="4">
        <f t="shared" si="48"/>
        <v>102.18852459016394</v>
      </c>
      <c r="Q558" t="s">
        <v>2047</v>
      </c>
      <c r="R558" t="s">
        <v>2059</v>
      </c>
      <c r="S558" s="8">
        <f t="shared" si="50"/>
        <v>40792.208333333336</v>
      </c>
      <c r="T558">
        <f t="shared" si="51"/>
        <v>2011</v>
      </c>
      <c r="U558" t="str">
        <f t="shared" si="52"/>
        <v>Sep</v>
      </c>
      <c r="V558" s="8">
        <f t="shared" si="53"/>
        <v>40799.208333333336</v>
      </c>
    </row>
    <row r="559" spans="1:22" hidden="1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49"/>
        <v>1.9933333333333334</v>
      </c>
      <c r="P559" s="4">
        <f t="shared" si="48"/>
        <v>54.117647058823529</v>
      </c>
      <c r="Q559" t="s">
        <v>2041</v>
      </c>
      <c r="R559" t="s">
        <v>2063</v>
      </c>
      <c r="S559" s="8">
        <f t="shared" si="50"/>
        <v>42279.208333333328</v>
      </c>
      <c r="T559">
        <f t="shared" si="51"/>
        <v>2015</v>
      </c>
      <c r="U559" t="str">
        <f t="shared" si="52"/>
        <v>Oct</v>
      </c>
      <c r="V559" s="8">
        <f t="shared" si="53"/>
        <v>42282.208333333328</v>
      </c>
    </row>
    <row r="560" spans="1:22" hidden="1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49"/>
        <v>1.373448275862069</v>
      </c>
      <c r="P560" s="4">
        <f t="shared" si="48"/>
        <v>63.222222222222221</v>
      </c>
      <c r="Q560" t="s">
        <v>2039</v>
      </c>
      <c r="R560" t="s">
        <v>2040</v>
      </c>
      <c r="S560" s="8">
        <f t="shared" si="50"/>
        <v>42424.25</v>
      </c>
      <c r="T560">
        <f t="shared" si="51"/>
        <v>2016</v>
      </c>
      <c r="U560" t="str">
        <f t="shared" si="52"/>
        <v>Feb</v>
      </c>
      <c r="V560" s="8">
        <f t="shared" si="53"/>
        <v>42467.208333333328</v>
      </c>
    </row>
    <row r="561" spans="1:22" hidden="1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49"/>
        <v>1.009696106362773</v>
      </c>
      <c r="P561" s="4">
        <f t="shared" si="48"/>
        <v>104.03228962818004</v>
      </c>
      <c r="Q561" t="s">
        <v>2039</v>
      </c>
      <c r="R561" t="s">
        <v>2040</v>
      </c>
      <c r="S561" s="8">
        <f t="shared" si="50"/>
        <v>42584.208333333328</v>
      </c>
      <c r="T561">
        <f t="shared" si="51"/>
        <v>2016</v>
      </c>
      <c r="U561" t="str">
        <f t="shared" si="52"/>
        <v>Aug</v>
      </c>
      <c r="V561" s="8">
        <f t="shared" si="53"/>
        <v>42591.208333333328</v>
      </c>
    </row>
    <row r="562" spans="1:22" hidden="1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49"/>
        <v>7.9416000000000002</v>
      </c>
      <c r="P562" s="4">
        <f t="shared" si="48"/>
        <v>49.994334277620396</v>
      </c>
      <c r="Q562" t="s">
        <v>2041</v>
      </c>
      <c r="R562" t="s">
        <v>2049</v>
      </c>
      <c r="S562" s="8">
        <f t="shared" si="50"/>
        <v>40865.25</v>
      </c>
      <c r="T562">
        <f t="shared" si="51"/>
        <v>2011</v>
      </c>
      <c r="U562" t="str">
        <f t="shared" si="52"/>
        <v>Nov</v>
      </c>
      <c r="V562" s="8">
        <f t="shared" si="53"/>
        <v>40905.25</v>
      </c>
    </row>
    <row r="563" spans="1:22" hidden="1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49"/>
        <v>3.6970000000000001</v>
      </c>
      <c r="P563" s="4">
        <f t="shared" si="48"/>
        <v>56.015151515151516</v>
      </c>
      <c r="Q563" t="s">
        <v>2039</v>
      </c>
      <c r="R563" t="s">
        <v>2040</v>
      </c>
      <c r="S563" s="8">
        <f t="shared" si="50"/>
        <v>40833.208333333336</v>
      </c>
      <c r="T563">
        <f t="shared" si="51"/>
        <v>2011</v>
      </c>
      <c r="U563" t="str">
        <f t="shared" si="52"/>
        <v>Oct</v>
      </c>
      <c r="V563" s="8">
        <f t="shared" si="53"/>
        <v>40835.208333333336</v>
      </c>
    </row>
    <row r="564" spans="1:22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49"/>
        <v>0.12818181818181817</v>
      </c>
      <c r="P564" s="4">
        <f t="shared" si="48"/>
        <v>48.807692307692307</v>
      </c>
      <c r="Q564" t="s">
        <v>2035</v>
      </c>
      <c r="R564" t="s">
        <v>2036</v>
      </c>
      <c r="S564" s="8">
        <f t="shared" si="50"/>
        <v>43536.208333333328</v>
      </c>
      <c r="T564">
        <f t="shared" si="51"/>
        <v>2019</v>
      </c>
      <c r="U564" t="str">
        <f t="shared" si="52"/>
        <v>Mar</v>
      </c>
      <c r="V564" s="8">
        <f t="shared" si="53"/>
        <v>43538.208333333328</v>
      </c>
    </row>
    <row r="565" spans="1:22" hidden="1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49"/>
        <v>1.3802702702702703</v>
      </c>
      <c r="P565" s="4">
        <f t="shared" si="48"/>
        <v>60.082352941176474</v>
      </c>
      <c r="Q565" t="s">
        <v>2041</v>
      </c>
      <c r="R565" t="s">
        <v>2042</v>
      </c>
      <c r="S565" s="8">
        <f t="shared" si="50"/>
        <v>43417.25</v>
      </c>
      <c r="T565">
        <f t="shared" si="51"/>
        <v>2018</v>
      </c>
      <c r="U565" t="str">
        <f t="shared" si="52"/>
        <v>Nov</v>
      </c>
      <c r="V565" s="8">
        <f t="shared" si="53"/>
        <v>43437.25</v>
      </c>
    </row>
    <row r="566" spans="1:22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49"/>
        <v>0.83813278008298753</v>
      </c>
      <c r="P566" s="4">
        <f t="shared" si="48"/>
        <v>78.990502793296088</v>
      </c>
      <c r="Q566" t="s">
        <v>2039</v>
      </c>
      <c r="R566" t="s">
        <v>2040</v>
      </c>
      <c r="S566" s="8">
        <f t="shared" si="50"/>
        <v>42078.208333333328</v>
      </c>
      <c r="T566">
        <f t="shared" si="51"/>
        <v>2015</v>
      </c>
      <c r="U566" t="str">
        <f t="shared" si="52"/>
        <v>Mar</v>
      </c>
      <c r="V566" s="8">
        <f t="shared" si="53"/>
        <v>42086.208333333328</v>
      </c>
    </row>
    <row r="567" spans="1:22" hidden="1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49"/>
        <v>2.0460063224446787</v>
      </c>
      <c r="P567" s="4">
        <f t="shared" ref="P567:P630" si="54">E567/G567</f>
        <v>53.99499443826474</v>
      </c>
      <c r="Q567" t="s">
        <v>2039</v>
      </c>
      <c r="R567" t="s">
        <v>2040</v>
      </c>
      <c r="S567" s="8">
        <f t="shared" si="50"/>
        <v>40862.25</v>
      </c>
      <c r="T567">
        <f t="shared" si="51"/>
        <v>2011</v>
      </c>
      <c r="U567" t="str">
        <f t="shared" si="52"/>
        <v>Nov</v>
      </c>
      <c r="V567" s="8">
        <f t="shared" si="53"/>
        <v>40882.25</v>
      </c>
    </row>
    <row r="568" spans="1:22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49"/>
        <v>0.44344086021505374</v>
      </c>
      <c r="P568" s="4">
        <f t="shared" si="54"/>
        <v>111.45945945945945</v>
      </c>
      <c r="Q568" t="s">
        <v>2035</v>
      </c>
      <c r="R568" t="s">
        <v>2043</v>
      </c>
      <c r="S568" s="8">
        <f t="shared" si="50"/>
        <v>42424.25</v>
      </c>
      <c r="T568">
        <f t="shared" si="51"/>
        <v>2016</v>
      </c>
      <c r="U568" t="str">
        <f t="shared" si="52"/>
        <v>Feb</v>
      </c>
      <c r="V568" s="8">
        <f t="shared" si="53"/>
        <v>42447.208333333328</v>
      </c>
    </row>
    <row r="569" spans="1:22" ht="31.2" hidden="1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49"/>
        <v>2.1860294117647059</v>
      </c>
      <c r="P569" s="4">
        <f t="shared" si="54"/>
        <v>60.922131147540981</v>
      </c>
      <c r="Q569" t="s">
        <v>2035</v>
      </c>
      <c r="R569" t="s">
        <v>2036</v>
      </c>
      <c r="S569" s="8">
        <f t="shared" si="50"/>
        <v>41830.208333333336</v>
      </c>
      <c r="T569">
        <f t="shared" si="51"/>
        <v>2014</v>
      </c>
      <c r="U569" t="str">
        <f t="shared" si="52"/>
        <v>Jul</v>
      </c>
      <c r="V569" s="8">
        <f t="shared" si="53"/>
        <v>41832.208333333336</v>
      </c>
    </row>
    <row r="570" spans="1:22" hidden="1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49"/>
        <v>1.8603314917127072</v>
      </c>
      <c r="P570" s="4">
        <f t="shared" si="54"/>
        <v>26.0015444015444</v>
      </c>
      <c r="Q570" t="s">
        <v>2039</v>
      </c>
      <c r="R570" t="s">
        <v>2040</v>
      </c>
      <c r="S570" s="8">
        <f t="shared" si="50"/>
        <v>40374.208333333336</v>
      </c>
      <c r="T570">
        <f t="shared" si="51"/>
        <v>2010</v>
      </c>
      <c r="U570" t="str">
        <f t="shared" si="52"/>
        <v>Jul</v>
      </c>
      <c r="V570" s="8">
        <f t="shared" si="53"/>
        <v>40419.208333333336</v>
      </c>
    </row>
    <row r="571" spans="1:22" hidden="1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49"/>
        <v>2.3733830845771142</v>
      </c>
      <c r="P571" s="4">
        <f t="shared" si="54"/>
        <v>80.993208828522924</v>
      </c>
      <c r="Q571" t="s">
        <v>2041</v>
      </c>
      <c r="R571" t="s">
        <v>2049</v>
      </c>
      <c r="S571" s="8">
        <f t="shared" si="50"/>
        <v>40554.25</v>
      </c>
      <c r="T571">
        <f t="shared" si="51"/>
        <v>2011</v>
      </c>
      <c r="U571" t="str">
        <f t="shared" si="52"/>
        <v>Jan</v>
      </c>
      <c r="V571" s="8">
        <f t="shared" si="53"/>
        <v>40566.25</v>
      </c>
    </row>
    <row r="572" spans="1:22" hidden="1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49"/>
        <v>3.0565384615384614</v>
      </c>
      <c r="P572" s="4">
        <f t="shared" si="54"/>
        <v>34.995963302752294</v>
      </c>
      <c r="Q572" t="s">
        <v>2035</v>
      </c>
      <c r="R572" t="s">
        <v>2036</v>
      </c>
      <c r="S572" s="8">
        <f t="shared" si="50"/>
        <v>41993.25</v>
      </c>
      <c r="T572">
        <f t="shared" si="51"/>
        <v>2014</v>
      </c>
      <c r="U572" t="str">
        <f t="shared" si="52"/>
        <v>Dec</v>
      </c>
      <c r="V572" s="8">
        <f t="shared" si="53"/>
        <v>41999.25</v>
      </c>
    </row>
    <row r="573" spans="1:22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49"/>
        <v>0.94142857142857139</v>
      </c>
      <c r="P573" s="4">
        <f t="shared" si="54"/>
        <v>94.142857142857139</v>
      </c>
      <c r="Q573" t="s">
        <v>2041</v>
      </c>
      <c r="R573" t="s">
        <v>2052</v>
      </c>
      <c r="S573" s="8">
        <f t="shared" si="50"/>
        <v>42174.208333333328</v>
      </c>
      <c r="T573">
        <f t="shared" si="51"/>
        <v>2015</v>
      </c>
      <c r="U573" t="str">
        <f t="shared" si="52"/>
        <v>Jun</v>
      </c>
      <c r="V573" s="8">
        <f t="shared" si="53"/>
        <v>42221.208333333328</v>
      </c>
    </row>
    <row r="574" spans="1:22" hidden="1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49"/>
        <v>0.54400000000000004</v>
      </c>
      <c r="P574" s="4">
        <f t="shared" si="54"/>
        <v>52.085106382978722</v>
      </c>
      <c r="Q574" t="s">
        <v>2035</v>
      </c>
      <c r="R574" t="s">
        <v>2036</v>
      </c>
      <c r="S574" s="8">
        <f t="shared" si="50"/>
        <v>42275.208333333328</v>
      </c>
      <c r="T574">
        <f t="shared" si="51"/>
        <v>2015</v>
      </c>
      <c r="U574" t="str">
        <f t="shared" si="52"/>
        <v>Sep</v>
      </c>
      <c r="V574" s="8">
        <f t="shared" si="53"/>
        <v>42291.208333333328</v>
      </c>
    </row>
    <row r="575" spans="1:22" hidden="1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49"/>
        <v>1.1188059701492536</v>
      </c>
      <c r="P575" s="4">
        <f t="shared" si="54"/>
        <v>24.986666666666668</v>
      </c>
      <c r="Q575" t="s">
        <v>2064</v>
      </c>
      <c r="R575" t="s">
        <v>2065</v>
      </c>
      <c r="S575" s="8">
        <f t="shared" si="50"/>
        <v>41761.208333333336</v>
      </c>
      <c r="T575">
        <f t="shared" si="51"/>
        <v>2014</v>
      </c>
      <c r="U575" t="str">
        <f t="shared" si="52"/>
        <v>May</v>
      </c>
      <c r="V575" s="8">
        <f t="shared" si="53"/>
        <v>41763.208333333336</v>
      </c>
    </row>
    <row r="576" spans="1:22" hidden="1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49"/>
        <v>3.6914814814814814</v>
      </c>
      <c r="P576" s="4">
        <f t="shared" si="54"/>
        <v>69.215277777777771</v>
      </c>
      <c r="Q576" t="s">
        <v>2033</v>
      </c>
      <c r="R576" t="s">
        <v>2034</v>
      </c>
      <c r="S576" s="8">
        <f t="shared" si="50"/>
        <v>43806.25</v>
      </c>
      <c r="T576">
        <f t="shared" si="51"/>
        <v>2019</v>
      </c>
      <c r="U576" t="str">
        <f t="shared" si="52"/>
        <v>Dec</v>
      </c>
      <c r="V576" s="8">
        <f t="shared" si="53"/>
        <v>43816.25</v>
      </c>
    </row>
    <row r="577" spans="1:22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49"/>
        <v>0.62930372148859548</v>
      </c>
      <c r="P577" s="4">
        <f t="shared" si="54"/>
        <v>93.944444444444443</v>
      </c>
      <c r="Q577" t="s">
        <v>2039</v>
      </c>
      <c r="R577" t="s">
        <v>2040</v>
      </c>
      <c r="S577" s="8">
        <f t="shared" si="50"/>
        <v>41779.208333333336</v>
      </c>
      <c r="T577">
        <f t="shared" si="51"/>
        <v>2014</v>
      </c>
      <c r="U577" t="str">
        <f t="shared" si="52"/>
        <v>May</v>
      </c>
      <c r="V577" s="8">
        <f t="shared" si="53"/>
        <v>41782.208333333336</v>
      </c>
    </row>
    <row r="578" spans="1:22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49"/>
        <v>0.6492783505154639</v>
      </c>
      <c r="P578" s="4">
        <f t="shared" si="54"/>
        <v>98.40625</v>
      </c>
      <c r="Q578" t="s">
        <v>2039</v>
      </c>
      <c r="R578" t="s">
        <v>2040</v>
      </c>
      <c r="S578" s="8">
        <f t="shared" si="50"/>
        <v>43040.208333333328</v>
      </c>
      <c r="T578">
        <f t="shared" si="51"/>
        <v>2017</v>
      </c>
      <c r="U578" t="str">
        <f t="shared" si="52"/>
        <v>Nov</v>
      </c>
      <c r="V578" s="8">
        <f t="shared" si="53"/>
        <v>43057.25</v>
      </c>
    </row>
    <row r="579" spans="1:22" hidden="1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55">E579/D579</f>
        <v>0.18853658536585366</v>
      </c>
      <c r="P579" s="4">
        <f t="shared" si="54"/>
        <v>41.783783783783782</v>
      </c>
      <c r="Q579" t="s">
        <v>2035</v>
      </c>
      <c r="R579" t="s">
        <v>2058</v>
      </c>
      <c r="S579" s="8">
        <f t="shared" ref="S579:S642" si="56">(((J579/60)/60)/24)+DATE(1970,1,1)</f>
        <v>40613.25</v>
      </c>
      <c r="T579">
        <f t="shared" ref="T579:T642" si="57">YEAR(S579)</f>
        <v>2011</v>
      </c>
      <c r="U579" t="str">
        <f t="shared" ref="U579:U642" si="58">TEXT(S579,"mmm")</f>
        <v>Mar</v>
      </c>
      <c r="V579" s="8">
        <f t="shared" ref="V579:V642" si="59">(((K579/60)/60)/24)+DATE(1970,1,1)</f>
        <v>40639.208333333336</v>
      </c>
    </row>
    <row r="580" spans="1:22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55"/>
        <v>0.1675440414507772</v>
      </c>
      <c r="P580" s="4">
        <f t="shared" si="54"/>
        <v>65.991836734693877</v>
      </c>
      <c r="Q580" t="s">
        <v>2041</v>
      </c>
      <c r="R580" t="s">
        <v>2063</v>
      </c>
      <c r="S580" s="8">
        <f t="shared" si="56"/>
        <v>40878.25</v>
      </c>
      <c r="T580">
        <f t="shared" si="57"/>
        <v>2011</v>
      </c>
      <c r="U580" t="str">
        <f t="shared" si="58"/>
        <v>Dec</v>
      </c>
      <c r="V580" s="8">
        <f t="shared" si="59"/>
        <v>40881.25</v>
      </c>
    </row>
    <row r="581" spans="1:22" hidden="1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55"/>
        <v>1.0111290322580646</v>
      </c>
      <c r="P581" s="4">
        <f t="shared" si="54"/>
        <v>72.05747126436782</v>
      </c>
      <c r="Q581" t="s">
        <v>2035</v>
      </c>
      <c r="R581" t="s">
        <v>2058</v>
      </c>
      <c r="S581" s="8">
        <f t="shared" si="56"/>
        <v>40762.208333333336</v>
      </c>
      <c r="T581">
        <f t="shared" si="57"/>
        <v>2011</v>
      </c>
      <c r="U581" t="str">
        <f t="shared" si="58"/>
        <v>Aug</v>
      </c>
      <c r="V581" s="8">
        <f t="shared" si="59"/>
        <v>40774.208333333336</v>
      </c>
    </row>
    <row r="582" spans="1:22" hidden="1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55"/>
        <v>3.4150228310502282</v>
      </c>
      <c r="P582" s="4">
        <f t="shared" si="54"/>
        <v>48.003209242618745</v>
      </c>
      <c r="Q582" t="s">
        <v>2039</v>
      </c>
      <c r="R582" t="s">
        <v>2040</v>
      </c>
      <c r="S582" s="8">
        <f t="shared" si="56"/>
        <v>41696.25</v>
      </c>
      <c r="T582">
        <f t="shared" si="57"/>
        <v>2014</v>
      </c>
      <c r="U582" t="str">
        <f t="shared" si="58"/>
        <v>Feb</v>
      </c>
      <c r="V582" s="8">
        <f t="shared" si="59"/>
        <v>41704.25</v>
      </c>
    </row>
    <row r="583" spans="1:22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55"/>
        <v>0.64016666666666666</v>
      </c>
      <c r="P583" s="4">
        <f t="shared" si="54"/>
        <v>54.098591549295776</v>
      </c>
      <c r="Q583" t="s">
        <v>2037</v>
      </c>
      <c r="R583" t="s">
        <v>2038</v>
      </c>
      <c r="S583" s="8">
        <f t="shared" si="56"/>
        <v>40662.208333333336</v>
      </c>
      <c r="T583">
        <f t="shared" si="57"/>
        <v>2011</v>
      </c>
      <c r="U583" t="str">
        <f t="shared" si="58"/>
        <v>Apr</v>
      </c>
      <c r="V583" s="8">
        <f t="shared" si="59"/>
        <v>40677.208333333336</v>
      </c>
    </row>
    <row r="584" spans="1:22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55"/>
        <v>0.5208045977011494</v>
      </c>
      <c r="P584" s="4">
        <f t="shared" si="54"/>
        <v>107.88095238095238</v>
      </c>
      <c r="Q584" t="s">
        <v>2050</v>
      </c>
      <c r="R584" t="s">
        <v>2051</v>
      </c>
      <c r="S584" s="8">
        <f t="shared" si="56"/>
        <v>42165.208333333328</v>
      </c>
      <c r="T584">
        <f t="shared" si="57"/>
        <v>2015</v>
      </c>
      <c r="U584" t="str">
        <f t="shared" si="58"/>
        <v>Jun</v>
      </c>
      <c r="V584" s="8">
        <f t="shared" si="59"/>
        <v>42170.208333333328</v>
      </c>
    </row>
    <row r="585" spans="1:22" ht="31.2" hidden="1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55"/>
        <v>3.2240211640211642</v>
      </c>
      <c r="P585" s="4">
        <f t="shared" si="54"/>
        <v>67.034103410341032</v>
      </c>
      <c r="Q585" t="s">
        <v>2041</v>
      </c>
      <c r="R585" t="s">
        <v>2042</v>
      </c>
      <c r="S585" s="8">
        <f t="shared" si="56"/>
        <v>40959.25</v>
      </c>
      <c r="T585">
        <f t="shared" si="57"/>
        <v>2012</v>
      </c>
      <c r="U585" t="str">
        <f t="shared" si="58"/>
        <v>Feb</v>
      </c>
      <c r="V585" s="8">
        <f t="shared" si="59"/>
        <v>40976.25</v>
      </c>
    </row>
    <row r="586" spans="1:22" ht="31.2" hidden="1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55"/>
        <v>1.1950810185185186</v>
      </c>
      <c r="P586" s="4">
        <f t="shared" si="54"/>
        <v>64.01425914445133</v>
      </c>
      <c r="Q586" t="s">
        <v>2037</v>
      </c>
      <c r="R586" t="s">
        <v>2038</v>
      </c>
      <c r="S586" s="8">
        <f t="shared" si="56"/>
        <v>41024.208333333336</v>
      </c>
      <c r="T586">
        <f t="shared" si="57"/>
        <v>2012</v>
      </c>
      <c r="U586" t="str">
        <f t="shared" si="58"/>
        <v>Apr</v>
      </c>
      <c r="V586" s="8">
        <f t="shared" si="59"/>
        <v>41038.208333333336</v>
      </c>
    </row>
    <row r="587" spans="1:22" hidden="1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55"/>
        <v>1.4679775280898877</v>
      </c>
      <c r="P587" s="4">
        <f t="shared" si="54"/>
        <v>96.066176470588232</v>
      </c>
      <c r="Q587" t="s">
        <v>2047</v>
      </c>
      <c r="R587" t="s">
        <v>2059</v>
      </c>
      <c r="S587" s="8">
        <f t="shared" si="56"/>
        <v>40255.208333333336</v>
      </c>
      <c r="T587">
        <f t="shared" si="57"/>
        <v>2010</v>
      </c>
      <c r="U587" t="str">
        <f t="shared" si="58"/>
        <v>Mar</v>
      </c>
      <c r="V587" s="8">
        <f t="shared" si="59"/>
        <v>40265.208333333336</v>
      </c>
    </row>
    <row r="588" spans="1:22" ht="31.2" hidden="1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55"/>
        <v>9.5057142857142853</v>
      </c>
      <c r="P588" s="4">
        <f t="shared" si="54"/>
        <v>51.184615384615384</v>
      </c>
      <c r="Q588" t="s">
        <v>2035</v>
      </c>
      <c r="R588" t="s">
        <v>2036</v>
      </c>
      <c r="S588" s="8">
        <f t="shared" si="56"/>
        <v>40499.25</v>
      </c>
      <c r="T588">
        <f t="shared" si="57"/>
        <v>2010</v>
      </c>
      <c r="U588" t="str">
        <f t="shared" si="58"/>
        <v>Nov</v>
      </c>
      <c r="V588" s="8">
        <f t="shared" si="59"/>
        <v>40518.25</v>
      </c>
    </row>
    <row r="589" spans="1:22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55"/>
        <v>0.72893617021276591</v>
      </c>
      <c r="P589" s="4">
        <f t="shared" si="54"/>
        <v>43.92307692307692</v>
      </c>
      <c r="Q589" t="s">
        <v>2033</v>
      </c>
      <c r="R589" t="s">
        <v>2034</v>
      </c>
      <c r="S589" s="8">
        <f t="shared" si="56"/>
        <v>43484.25</v>
      </c>
      <c r="T589">
        <f t="shared" si="57"/>
        <v>2019</v>
      </c>
      <c r="U589" t="str">
        <f t="shared" si="58"/>
        <v>Jan</v>
      </c>
      <c r="V589" s="8">
        <f t="shared" si="59"/>
        <v>43536.208333333328</v>
      </c>
    </row>
    <row r="590" spans="1:22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55"/>
        <v>0.7900824873096447</v>
      </c>
      <c r="P590" s="4">
        <f t="shared" si="54"/>
        <v>91.021198830409361</v>
      </c>
      <c r="Q590" t="s">
        <v>2039</v>
      </c>
      <c r="R590" t="s">
        <v>2040</v>
      </c>
      <c r="S590" s="8">
        <f t="shared" si="56"/>
        <v>40262.208333333336</v>
      </c>
      <c r="T590">
        <f t="shared" si="57"/>
        <v>2010</v>
      </c>
      <c r="U590" t="str">
        <f t="shared" si="58"/>
        <v>Mar</v>
      </c>
      <c r="V590" s="8">
        <f t="shared" si="59"/>
        <v>40293.208333333336</v>
      </c>
    </row>
    <row r="591" spans="1:22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55"/>
        <v>0.64721518987341775</v>
      </c>
      <c r="P591" s="4">
        <f t="shared" si="54"/>
        <v>50.127450980392155</v>
      </c>
      <c r="Q591" t="s">
        <v>2041</v>
      </c>
      <c r="R591" t="s">
        <v>2042</v>
      </c>
      <c r="S591" s="8">
        <f t="shared" si="56"/>
        <v>42190.208333333328</v>
      </c>
      <c r="T591">
        <f t="shared" si="57"/>
        <v>2015</v>
      </c>
      <c r="U591" t="str">
        <f t="shared" si="58"/>
        <v>Jul</v>
      </c>
      <c r="V591" s="8">
        <f t="shared" si="59"/>
        <v>42197.208333333328</v>
      </c>
    </row>
    <row r="592" spans="1:22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55"/>
        <v>0.82028169014084507</v>
      </c>
      <c r="P592" s="4">
        <f t="shared" si="54"/>
        <v>67.720930232558146</v>
      </c>
      <c r="Q592" t="s">
        <v>2047</v>
      </c>
      <c r="R592" t="s">
        <v>2056</v>
      </c>
      <c r="S592" s="8">
        <f t="shared" si="56"/>
        <v>41994.25</v>
      </c>
      <c r="T592">
        <f t="shared" si="57"/>
        <v>2014</v>
      </c>
      <c r="U592" t="str">
        <f t="shared" si="58"/>
        <v>Dec</v>
      </c>
      <c r="V592" s="8">
        <f t="shared" si="59"/>
        <v>42005.25</v>
      </c>
    </row>
    <row r="593" spans="1:22" hidden="1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55"/>
        <v>10.376666666666667</v>
      </c>
      <c r="P593" s="4">
        <f t="shared" si="54"/>
        <v>61.03921568627451</v>
      </c>
      <c r="Q593" t="s">
        <v>2050</v>
      </c>
      <c r="R593" t="s">
        <v>2051</v>
      </c>
      <c r="S593" s="8">
        <f t="shared" si="56"/>
        <v>40373.208333333336</v>
      </c>
      <c r="T593">
        <f t="shared" si="57"/>
        <v>2010</v>
      </c>
      <c r="U593" t="str">
        <f t="shared" si="58"/>
        <v>Jul</v>
      </c>
      <c r="V593" s="8">
        <f t="shared" si="59"/>
        <v>40383.208333333336</v>
      </c>
    </row>
    <row r="594" spans="1:22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55"/>
        <v>0.12910076530612244</v>
      </c>
      <c r="P594" s="4">
        <f t="shared" si="54"/>
        <v>80.011857707509876</v>
      </c>
      <c r="Q594" t="s">
        <v>2039</v>
      </c>
      <c r="R594" t="s">
        <v>2040</v>
      </c>
      <c r="S594" s="8">
        <f t="shared" si="56"/>
        <v>41789.208333333336</v>
      </c>
      <c r="T594">
        <f t="shared" si="57"/>
        <v>2014</v>
      </c>
      <c r="U594" t="str">
        <f t="shared" si="58"/>
        <v>May</v>
      </c>
      <c r="V594" s="8">
        <f t="shared" si="59"/>
        <v>41798.208333333336</v>
      </c>
    </row>
    <row r="595" spans="1:22" ht="31.2" hidden="1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55"/>
        <v>1.5484210526315789</v>
      </c>
      <c r="P595" s="4">
        <f t="shared" si="54"/>
        <v>47.001497753369947</v>
      </c>
      <c r="Q595" t="s">
        <v>2041</v>
      </c>
      <c r="R595" t="s">
        <v>2049</v>
      </c>
      <c r="S595" s="8">
        <f t="shared" si="56"/>
        <v>41724.208333333336</v>
      </c>
      <c r="T595">
        <f t="shared" si="57"/>
        <v>2014</v>
      </c>
      <c r="U595" t="str">
        <f t="shared" si="58"/>
        <v>Mar</v>
      </c>
      <c r="V595" s="8">
        <f t="shared" si="59"/>
        <v>41737.208333333336</v>
      </c>
    </row>
    <row r="596" spans="1:22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55"/>
        <v>7.0991735537190084E-2</v>
      </c>
      <c r="P596" s="4">
        <f t="shared" si="54"/>
        <v>71.127388535031841</v>
      </c>
      <c r="Q596" t="s">
        <v>2039</v>
      </c>
      <c r="R596" t="s">
        <v>2040</v>
      </c>
      <c r="S596" s="8">
        <f t="shared" si="56"/>
        <v>42548.208333333328</v>
      </c>
      <c r="T596">
        <f t="shared" si="57"/>
        <v>2016</v>
      </c>
      <c r="U596" t="str">
        <f t="shared" si="58"/>
        <v>Jun</v>
      </c>
      <c r="V596" s="8">
        <f t="shared" si="59"/>
        <v>42551.208333333328</v>
      </c>
    </row>
    <row r="597" spans="1:22" ht="31.2" hidden="1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55"/>
        <v>2.0852773826458035</v>
      </c>
      <c r="P597" s="4">
        <f t="shared" si="54"/>
        <v>89.99079189686924</v>
      </c>
      <c r="Q597" t="s">
        <v>2039</v>
      </c>
      <c r="R597" t="s">
        <v>2040</v>
      </c>
      <c r="S597" s="8">
        <f t="shared" si="56"/>
        <v>40253.208333333336</v>
      </c>
      <c r="T597">
        <f t="shared" si="57"/>
        <v>2010</v>
      </c>
      <c r="U597" t="str">
        <f t="shared" si="58"/>
        <v>Mar</v>
      </c>
      <c r="V597" s="8">
        <f t="shared" si="59"/>
        <v>40274.208333333336</v>
      </c>
    </row>
    <row r="598" spans="1:22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55"/>
        <v>0.99683544303797467</v>
      </c>
      <c r="P598" s="4">
        <f t="shared" si="54"/>
        <v>43.032786885245905</v>
      </c>
      <c r="Q598" t="s">
        <v>2041</v>
      </c>
      <c r="R598" t="s">
        <v>2044</v>
      </c>
      <c r="S598" s="8">
        <f t="shared" si="56"/>
        <v>42434.25</v>
      </c>
      <c r="T598">
        <f t="shared" si="57"/>
        <v>2016</v>
      </c>
      <c r="U598" t="str">
        <f t="shared" si="58"/>
        <v>Mar</v>
      </c>
      <c r="V598" s="8">
        <f t="shared" si="59"/>
        <v>42441.25</v>
      </c>
    </row>
    <row r="599" spans="1:22" hidden="1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55"/>
        <v>2.0159756097560977</v>
      </c>
      <c r="P599" s="4">
        <f t="shared" si="54"/>
        <v>67.997714808043881</v>
      </c>
      <c r="Q599" t="s">
        <v>2039</v>
      </c>
      <c r="R599" t="s">
        <v>2040</v>
      </c>
      <c r="S599" s="8">
        <f t="shared" si="56"/>
        <v>43786.25</v>
      </c>
      <c r="T599">
        <f t="shared" si="57"/>
        <v>2019</v>
      </c>
      <c r="U599" t="str">
        <f t="shared" si="58"/>
        <v>Nov</v>
      </c>
      <c r="V599" s="8">
        <f t="shared" si="59"/>
        <v>43804.25</v>
      </c>
    </row>
    <row r="600" spans="1:22" hidden="1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55"/>
        <v>1.6209032258064515</v>
      </c>
      <c r="P600" s="4">
        <f t="shared" si="54"/>
        <v>73.004566210045667</v>
      </c>
      <c r="Q600" t="s">
        <v>2035</v>
      </c>
      <c r="R600" t="s">
        <v>2036</v>
      </c>
      <c r="S600" s="8">
        <f t="shared" si="56"/>
        <v>40344.208333333336</v>
      </c>
      <c r="T600">
        <f t="shared" si="57"/>
        <v>2010</v>
      </c>
      <c r="U600" t="str">
        <f t="shared" si="58"/>
        <v>Jun</v>
      </c>
      <c r="V600" s="8">
        <f t="shared" si="59"/>
        <v>40373.208333333336</v>
      </c>
    </row>
    <row r="601" spans="1:22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55"/>
        <v>3.6436208125445471E-2</v>
      </c>
      <c r="P601" s="4">
        <f t="shared" si="54"/>
        <v>62.341463414634148</v>
      </c>
      <c r="Q601" t="s">
        <v>2041</v>
      </c>
      <c r="R601" t="s">
        <v>2042</v>
      </c>
      <c r="S601" s="8">
        <f t="shared" si="56"/>
        <v>42047.25</v>
      </c>
      <c r="T601">
        <f t="shared" si="57"/>
        <v>2015</v>
      </c>
      <c r="U601" t="str">
        <f t="shared" si="58"/>
        <v>Feb</v>
      </c>
      <c r="V601" s="8">
        <f t="shared" si="59"/>
        <v>42055.25</v>
      </c>
    </row>
    <row r="602" spans="1:22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55"/>
        <v>0.05</v>
      </c>
      <c r="P602" s="4">
        <f t="shared" si="54"/>
        <v>5</v>
      </c>
      <c r="Q602" t="s">
        <v>2033</v>
      </c>
      <c r="R602" t="s">
        <v>2034</v>
      </c>
      <c r="S602" s="8">
        <f t="shared" si="56"/>
        <v>41485.208333333336</v>
      </c>
      <c r="T602">
        <f t="shared" si="57"/>
        <v>2013</v>
      </c>
      <c r="U602" t="str">
        <f t="shared" si="58"/>
        <v>Jul</v>
      </c>
      <c r="V602" s="8">
        <f t="shared" si="59"/>
        <v>41497.208333333336</v>
      </c>
    </row>
    <row r="603" spans="1:22" hidden="1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55"/>
        <v>2.0663492063492064</v>
      </c>
      <c r="P603" s="4">
        <f t="shared" si="54"/>
        <v>67.103092783505161</v>
      </c>
      <c r="Q603" t="s">
        <v>2037</v>
      </c>
      <c r="R603" t="s">
        <v>2046</v>
      </c>
      <c r="S603" s="8">
        <f t="shared" si="56"/>
        <v>41789.208333333336</v>
      </c>
      <c r="T603">
        <f t="shared" si="57"/>
        <v>2014</v>
      </c>
      <c r="U603" t="str">
        <f t="shared" si="58"/>
        <v>May</v>
      </c>
      <c r="V603" s="8">
        <f t="shared" si="59"/>
        <v>41806.208333333336</v>
      </c>
    </row>
    <row r="604" spans="1:22" ht="31.2" hidden="1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55"/>
        <v>1.2823628691983122</v>
      </c>
      <c r="P604" s="4">
        <f t="shared" si="54"/>
        <v>79.978947368421046</v>
      </c>
      <c r="Q604" t="s">
        <v>2039</v>
      </c>
      <c r="R604" t="s">
        <v>2040</v>
      </c>
      <c r="S604" s="8">
        <f t="shared" si="56"/>
        <v>42160.208333333328</v>
      </c>
      <c r="T604">
        <f t="shared" si="57"/>
        <v>2015</v>
      </c>
      <c r="U604" t="str">
        <f t="shared" si="58"/>
        <v>Jun</v>
      </c>
      <c r="V604" s="8">
        <f t="shared" si="59"/>
        <v>42171.208333333328</v>
      </c>
    </row>
    <row r="605" spans="1:22" hidden="1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55"/>
        <v>1.1966037735849056</v>
      </c>
      <c r="P605" s="4">
        <f t="shared" si="54"/>
        <v>62.176470588235297</v>
      </c>
      <c r="Q605" t="s">
        <v>2039</v>
      </c>
      <c r="R605" t="s">
        <v>2040</v>
      </c>
      <c r="S605" s="8">
        <f t="shared" si="56"/>
        <v>43573.208333333328</v>
      </c>
      <c r="T605">
        <f t="shared" si="57"/>
        <v>2019</v>
      </c>
      <c r="U605" t="str">
        <f t="shared" si="58"/>
        <v>Apr</v>
      </c>
      <c r="V605" s="8">
        <f t="shared" si="59"/>
        <v>43600.208333333328</v>
      </c>
    </row>
    <row r="606" spans="1:22" hidden="1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55"/>
        <v>1.7073055242390078</v>
      </c>
      <c r="P606" s="4">
        <f t="shared" si="54"/>
        <v>53.005950297514879</v>
      </c>
      <c r="Q606" t="s">
        <v>2039</v>
      </c>
      <c r="R606" t="s">
        <v>2040</v>
      </c>
      <c r="S606" s="8">
        <f t="shared" si="56"/>
        <v>40565.25</v>
      </c>
      <c r="T606">
        <f t="shared" si="57"/>
        <v>2011</v>
      </c>
      <c r="U606" t="str">
        <f t="shared" si="58"/>
        <v>Jan</v>
      </c>
      <c r="V606" s="8">
        <f t="shared" si="59"/>
        <v>40586.25</v>
      </c>
    </row>
    <row r="607" spans="1:22" hidden="1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55"/>
        <v>1.8721212121212121</v>
      </c>
      <c r="P607" s="4">
        <f t="shared" si="54"/>
        <v>57.738317757009348</v>
      </c>
      <c r="Q607" t="s">
        <v>2047</v>
      </c>
      <c r="R607" t="s">
        <v>2048</v>
      </c>
      <c r="S607" s="8">
        <f t="shared" si="56"/>
        <v>42280.208333333328</v>
      </c>
      <c r="T607">
        <f t="shared" si="57"/>
        <v>2015</v>
      </c>
      <c r="U607" t="str">
        <f t="shared" si="58"/>
        <v>Oct</v>
      </c>
      <c r="V607" s="8">
        <f t="shared" si="59"/>
        <v>42321.25</v>
      </c>
    </row>
    <row r="608" spans="1:22" hidden="1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55"/>
        <v>1.8838235294117647</v>
      </c>
      <c r="P608" s="4">
        <f t="shared" si="54"/>
        <v>40.03125</v>
      </c>
      <c r="Q608" t="s">
        <v>2035</v>
      </c>
      <c r="R608" t="s">
        <v>2036</v>
      </c>
      <c r="S608" s="8">
        <f t="shared" si="56"/>
        <v>42436.25</v>
      </c>
      <c r="T608">
        <f t="shared" si="57"/>
        <v>2016</v>
      </c>
      <c r="U608" t="str">
        <f t="shared" si="58"/>
        <v>Mar</v>
      </c>
      <c r="V608" s="8">
        <f t="shared" si="59"/>
        <v>42447.208333333328</v>
      </c>
    </row>
    <row r="609" spans="1:22" hidden="1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55"/>
        <v>1.3129869186046512</v>
      </c>
      <c r="P609" s="4">
        <f t="shared" si="54"/>
        <v>81.016591928251117</v>
      </c>
      <c r="Q609" t="s">
        <v>2033</v>
      </c>
      <c r="R609" t="s">
        <v>2034</v>
      </c>
      <c r="S609" s="8">
        <f t="shared" si="56"/>
        <v>41721.208333333336</v>
      </c>
      <c r="T609">
        <f t="shared" si="57"/>
        <v>2014</v>
      </c>
      <c r="U609" t="str">
        <f t="shared" si="58"/>
        <v>Mar</v>
      </c>
      <c r="V609" s="8">
        <f t="shared" si="59"/>
        <v>41723.208333333336</v>
      </c>
    </row>
    <row r="610" spans="1:22" hidden="1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55"/>
        <v>2.8397435897435899</v>
      </c>
      <c r="P610" s="4">
        <f t="shared" si="54"/>
        <v>35.047468354430379</v>
      </c>
      <c r="Q610" t="s">
        <v>2035</v>
      </c>
      <c r="R610" t="s">
        <v>2058</v>
      </c>
      <c r="S610" s="8">
        <f t="shared" si="56"/>
        <v>43530.25</v>
      </c>
      <c r="T610">
        <f t="shared" si="57"/>
        <v>2019</v>
      </c>
      <c r="U610" t="str">
        <f t="shared" si="58"/>
        <v>Mar</v>
      </c>
      <c r="V610" s="8">
        <f t="shared" si="59"/>
        <v>43534.25</v>
      </c>
    </row>
    <row r="611" spans="1:22" hidden="1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55"/>
        <v>1.2041999999999999</v>
      </c>
      <c r="P611" s="4">
        <f t="shared" si="54"/>
        <v>102.92307692307692</v>
      </c>
      <c r="Q611" t="s">
        <v>2041</v>
      </c>
      <c r="R611" t="s">
        <v>2063</v>
      </c>
      <c r="S611" s="8">
        <f t="shared" si="56"/>
        <v>43481.25</v>
      </c>
      <c r="T611">
        <f t="shared" si="57"/>
        <v>2019</v>
      </c>
      <c r="U611" t="str">
        <f t="shared" si="58"/>
        <v>Jan</v>
      </c>
      <c r="V611" s="8">
        <f t="shared" si="59"/>
        <v>43498.25</v>
      </c>
    </row>
    <row r="612" spans="1:22" ht="31.2" hidden="1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55"/>
        <v>4.1905607476635511</v>
      </c>
      <c r="P612" s="4">
        <f t="shared" si="54"/>
        <v>27.998126756166094</v>
      </c>
      <c r="Q612" t="s">
        <v>2039</v>
      </c>
      <c r="R612" t="s">
        <v>2040</v>
      </c>
      <c r="S612" s="8">
        <f t="shared" si="56"/>
        <v>41259.25</v>
      </c>
      <c r="T612">
        <f t="shared" si="57"/>
        <v>2012</v>
      </c>
      <c r="U612" t="str">
        <f t="shared" si="58"/>
        <v>Dec</v>
      </c>
      <c r="V612" s="8">
        <f t="shared" si="59"/>
        <v>41273.25</v>
      </c>
    </row>
    <row r="613" spans="1:22" hidden="1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55"/>
        <v>0.13853658536585367</v>
      </c>
      <c r="P613" s="4">
        <f t="shared" si="54"/>
        <v>75.733333333333334</v>
      </c>
      <c r="Q613" t="s">
        <v>2039</v>
      </c>
      <c r="R613" t="s">
        <v>2040</v>
      </c>
      <c r="S613" s="8">
        <f t="shared" si="56"/>
        <v>41480.208333333336</v>
      </c>
      <c r="T613">
        <f t="shared" si="57"/>
        <v>2013</v>
      </c>
      <c r="U613" t="str">
        <f t="shared" si="58"/>
        <v>Jul</v>
      </c>
      <c r="V613" s="8">
        <f t="shared" si="59"/>
        <v>41492.208333333336</v>
      </c>
    </row>
    <row r="614" spans="1:22" hidden="1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55"/>
        <v>1.3943548387096774</v>
      </c>
      <c r="P614" s="4">
        <f t="shared" si="54"/>
        <v>45.026041666666664</v>
      </c>
      <c r="Q614" t="s">
        <v>2035</v>
      </c>
      <c r="R614" t="s">
        <v>2043</v>
      </c>
      <c r="S614" s="8">
        <f t="shared" si="56"/>
        <v>40474.208333333336</v>
      </c>
      <c r="T614">
        <f t="shared" si="57"/>
        <v>2010</v>
      </c>
      <c r="U614" t="str">
        <f t="shared" si="58"/>
        <v>Oct</v>
      </c>
      <c r="V614" s="8">
        <f t="shared" si="59"/>
        <v>40497.25</v>
      </c>
    </row>
    <row r="615" spans="1:22" ht="31.2" hidden="1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55"/>
        <v>1.74</v>
      </c>
      <c r="P615" s="4">
        <f t="shared" si="54"/>
        <v>73.615384615384613</v>
      </c>
      <c r="Q615" t="s">
        <v>2039</v>
      </c>
      <c r="R615" t="s">
        <v>2040</v>
      </c>
      <c r="S615" s="8">
        <f t="shared" si="56"/>
        <v>42973.208333333328</v>
      </c>
      <c r="T615">
        <f t="shared" si="57"/>
        <v>2017</v>
      </c>
      <c r="U615" t="str">
        <f t="shared" si="58"/>
        <v>Aug</v>
      </c>
      <c r="V615" s="8">
        <f t="shared" si="59"/>
        <v>42982.208333333328</v>
      </c>
    </row>
    <row r="616" spans="1:22" ht="31.2" hidden="1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55"/>
        <v>1.5549056603773586</v>
      </c>
      <c r="P616" s="4">
        <f t="shared" si="54"/>
        <v>56.991701244813278</v>
      </c>
      <c r="Q616" t="s">
        <v>2039</v>
      </c>
      <c r="R616" t="s">
        <v>2040</v>
      </c>
      <c r="S616" s="8">
        <f t="shared" si="56"/>
        <v>42746.25</v>
      </c>
      <c r="T616">
        <f t="shared" si="57"/>
        <v>2017</v>
      </c>
      <c r="U616" t="str">
        <f t="shared" si="58"/>
        <v>Jan</v>
      </c>
      <c r="V616" s="8">
        <f t="shared" si="59"/>
        <v>42764.25</v>
      </c>
    </row>
    <row r="617" spans="1:22" hidden="1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55"/>
        <v>1.7044705882352942</v>
      </c>
      <c r="P617" s="4">
        <f t="shared" si="54"/>
        <v>85.223529411764702</v>
      </c>
      <c r="Q617" t="s">
        <v>2039</v>
      </c>
      <c r="R617" t="s">
        <v>2040</v>
      </c>
      <c r="S617" s="8">
        <f t="shared" si="56"/>
        <v>42489.208333333328</v>
      </c>
      <c r="T617">
        <f t="shared" si="57"/>
        <v>2016</v>
      </c>
      <c r="U617" t="str">
        <f t="shared" si="58"/>
        <v>Apr</v>
      </c>
      <c r="V617" s="8">
        <f t="shared" si="59"/>
        <v>42499.208333333328</v>
      </c>
    </row>
    <row r="618" spans="1:22" hidden="1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55"/>
        <v>1.8951562500000001</v>
      </c>
      <c r="P618" s="4">
        <f t="shared" si="54"/>
        <v>50.962184873949582</v>
      </c>
      <c r="Q618" t="s">
        <v>2035</v>
      </c>
      <c r="R618" t="s">
        <v>2045</v>
      </c>
      <c r="S618" s="8">
        <f t="shared" si="56"/>
        <v>41537.208333333336</v>
      </c>
      <c r="T618">
        <f t="shared" si="57"/>
        <v>2013</v>
      </c>
      <c r="U618" t="str">
        <f t="shared" si="58"/>
        <v>Sep</v>
      </c>
      <c r="V618" s="8">
        <f t="shared" si="59"/>
        <v>41538.208333333336</v>
      </c>
    </row>
    <row r="619" spans="1:22" hidden="1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55"/>
        <v>2.4971428571428573</v>
      </c>
      <c r="P619" s="4">
        <f t="shared" si="54"/>
        <v>63.563636363636363</v>
      </c>
      <c r="Q619" t="s">
        <v>2039</v>
      </c>
      <c r="R619" t="s">
        <v>2040</v>
      </c>
      <c r="S619" s="8">
        <f t="shared" si="56"/>
        <v>41794.208333333336</v>
      </c>
      <c r="T619">
        <f t="shared" si="57"/>
        <v>2014</v>
      </c>
      <c r="U619" t="str">
        <f t="shared" si="58"/>
        <v>Jun</v>
      </c>
      <c r="V619" s="8">
        <f t="shared" si="59"/>
        <v>41804.208333333336</v>
      </c>
    </row>
    <row r="620" spans="1:22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55"/>
        <v>0.48860523665659616</v>
      </c>
      <c r="P620" s="4">
        <f t="shared" si="54"/>
        <v>80.999165275459092</v>
      </c>
      <c r="Q620" t="s">
        <v>2047</v>
      </c>
      <c r="R620" t="s">
        <v>2048</v>
      </c>
      <c r="S620" s="8">
        <f t="shared" si="56"/>
        <v>41396.208333333336</v>
      </c>
      <c r="T620">
        <f t="shared" si="57"/>
        <v>2013</v>
      </c>
      <c r="U620" t="str">
        <f t="shared" si="58"/>
        <v>May</v>
      </c>
      <c r="V620" s="8">
        <f t="shared" si="59"/>
        <v>41417.208333333336</v>
      </c>
    </row>
    <row r="621" spans="1:22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55"/>
        <v>0.28461970393057684</v>
      </c>
      <c r="P621" s="4">
        <f t="shared" si="54"/>
        <v>86.044753086419746</v>
      </c>
      <c r="Q621" t="s">
        <v>2039</v>
      </c>
      <c r="R621" t="s">
        <v>2040</v>
      </c>
      <c r="S621" s="8">
        <f t="shared" si="56"/>
        <v>40669.208333333336</v>
      </c>
      <c r="T621">
        <f t="shared" si="57"/>
        <v>2011</v>
      </c>
      <c r="U621" t="str">
        <f t="shared" si="58"/>
        <v>May</v>
      </c>
      <c r="V621" s="8">
        <f t="shared" si="59"/>
        <v>40670.208333333336</v>
      </c>
    </row>
    <row r="622" spans="1:22" hidden="1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55"/>
        <v>2.6802325581395348</v>
      </c>
      <c r="P622" s="4">
        <f t="shared" si="54"/>
        <v>90.0390625</v>
      </c>
      <c r="Q622" t="s">
        <v>2054</v>
      </c>
      <c r="R622" t="s">
        <v>2055</v>
      </c>
      <c r="S622" s="8">
        <f t="shared" si="56"/>
        <v>42559.208333333328</v>
      </c>
      <c r="T622">
        <f t="shared" si="57"/>
        <v>2016</v>
      </c>
      <c r="U622" t="str">
        <f t="shared" si="58"/>
        <v>Jul</v>
      </c>
      <c r="V622" s="8">
        <f t="shared" si="59"/>
        <v>42563.208333333328</v>
      </c>
    </row>
    <row r="623" spans="1:22" hidden="1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55"/>
        <v>6.1980078125000002</v>
      </c>
      <c r="P623" s="4">
        <f t="shared" si="54"/>
        <v>74.006063432835816</v>
      </c>
      <c r="Q623" t="s">
        <v>2039</v>
      </c>
      <c r="R623" t="s">
        <v>2040</v>
      </c>
      <c r="S623" s="8">
        <f t="shared" si="56"/>
        <v>42626.208333333328</v>
      </c>
      <c r="T623">
        <f t="shared" si="57"/>
        <v>2016</v>
      </c>
      <c r="U623" t="str">
        <f t="shared" si="58"/>
        <v>Sep</v>
      </c>
      <c r="V623" s="8">
        <f t="shared" si="59"/>
        <v>42631.208333333328</v>
      </c>
    </row>
    <row r="624" spans="1:22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55"/>
        <v>3.1301587301587303E-2</v>
      </c>
      <c r="P624" s="4">
        <f t="shared" si="54"/>
        <v>92.4375</v>
      </c>
      <c r="Q624" t="s">
        <v>2035</v>
      </c>
      <c r="R624" t="s">
        <v>2045</v>
      </c>
      <c r="S624" s="8">
        <f t="shared" si="56"/>
        <v>43205.208333333328</v>
      </c>
      <c r="T624">
        <f t="shared" si="57"/>
        <v>2018</v>
      </c>
      <c r="U624" t="str">
        <f t="shared" si="58"/>
        <v>Apr</v>
      </c>
      <c r="V624" s="8">
        <f t="shared" si="59"/>
        <v>43231.208333333328</v>
      </c>
    </row>
    <row r="625" spans="1:22" hidden="1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55"/>
        <v>1.5992152704135738</v>
      </c>
      <c r="P625" s="4">
        <f t="shared" si="54"/>
        <v>55.999257333828446</v>
      </c>
      <c r="Q625" t="s">
        <v>2039</v>
      </c>
      <c r="R625" t="s">
        <v>2040</v>
      </c>
      <c r="S625" s="8">
        <f t="shared" si="56"/>
        <v>42201.208333333328</v>
      </c>
      <c r="T625">
        <f t="shared" si="57"/>
        <v>2015</v>
      </c>
      <c r="U625" t="str">
        <f t="shared" si="58"/>
        <v>Jul</v>
      </c>
      <c r="V625" s="8">
        <f t="shared" si="59"/>
        <v>42206.208333333328</v>
      </c>
    </row>
    <row r="626" spans="1:22" hidden="1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55"/>
        <v>2.793921568627451</v>
      </c>
      <c r="P626" s="4">
        <f t="shared" si="54"/>
        <v>32.983796296296298</v>
      </c>
      <c r="Q626" t="s">
        <v>2054</v>
      </c>
      <c r="R626" t="s">
        <v>2055</v>
      </c>
      <c r="S626" s="8">
        <f t="shared" si="56"/>
        <v>42029.25</v>
      </c>
      <c r="T626">
        <f t="shared" si="57"/>
        <v>2015</v>
      </c>
      <c r="U626" t="str">
        <f t="shared" si="58"/>
        <v>Jan</v>
      </c>
      <c r="V626" s="8">
        <f t="shared" si="59"/>
        <v>42035.25</v>
      </c>
    </row>
    <row r="627" spans="1:22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55"/>
        <v>0.77373333333333338</v>
      </c>
      <c r="P627" s="4">
        <f t="shared" si="54"/>
        <v>93.596774193548384</v>
      </c>
      <c r="Q627" t="s">
        <v>2039</v>
      </c>
      <c r="R627" t="s">
        <v>2040</v>
      </c>
      <c r="S627" s="8">
        <f t="shared" si="56"/>
        <v>43857.25</v>
      </c>
      <c r="T627">
        <f t="shared" si="57"/>
        <v>2020</v>
      </c>
      <c r="U627" t="str">
        <f t="shared" si="58"/>
        <v>Jan</v>
      </c>
      <c r="V627" s="8">
        <f t="shared" si="59"/>
        <v>43871.25</v>
      </c>
    </row>
    <row r="628" spans="1:22" ht="31.2" hidden="1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55"/>
        <v>2.0632812500000002</v>
      </c>
      <c r="P628" s="4">
        <f t="shared" si="54"/>
        <v>69.867724867724874</v>
      </c>
      <c r="Q628" t="s">
        <v>2039</v>
      </c>
      <c r="R628" t="s">
        <v>2040</v>
      </c>
      <c r="S628" s="8">
        <f t="shared" si="56"/>
        <v>40449.208333333336</v>
      </c>
      <c r="T628">
        <f t="shared" si="57"/>
        <v>2010</v>
      </c>
      <c r="U628" t="str">
        <f t="shared" si="58"/>
        <v>Sep</v>
      </c>
      <c r="V628" s="8">
        <f t="shared" si="59"/>
        <v>40458.208333333336</v>
      </c>
    </row>
    <row r="629" spans="1:22" hidden="1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55"/>
        <v>6.9424999999999999</v>
      </c>
      <c r="P629" s="4">
        <f t="shared" si="54"/>
        <v>72.129870129870127</v>
      </c>
      <c r="Q629" t="s">
        <v>2033</v>
      </c>
      <c r="R629" t="s">
        <v>2034</v>
      </c>
      <c r="S629" s="8">
        <f t="shared" si="56"/>
        <v>40345.208333333336</v>
      </c>
      <c r="T629">
        <f t="shared" si="57"/>
        <v>2010</v>
      </c>
      <c r="U629" t="str">
        <f t="shared" si="58"/>
        <v>Jun</v>
      </c>
      <c r="V629" s="8">
        <f t="shared" si="59"/>
        <v>40369.208333333336</v>
      </c>
    </row>
    <row r="630" spans="1:22" hidden="1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55"/>
        <v>1.5178947368421052</v>
      </c>
      <c r="P630" s="4">
        <f t="shared" si="54"/>
        <v>30.041666666666668</v>
      </c>
      <c r="Q630" t="s">
        <v>2035</v>
      </c>
      <c r="R630" t="s">
        <v>2045</v>
      </c>
      <c r="S630" s="8">
        <f t="shared" si="56"/>
        <v>40455.208333333336</v>
      </c>
      <c r="T630">
        <f t="shared" si="57"/>
        <v>2010</v>
      </c>
      <c r="U630" t="str">
        <f t="shared" si="58"/>
        <v>Oct</v>
      </c>
      <c r="V630" s="8">
        <f t="shared" si="59"/>
        <v>40458.208333333336</v>
      </c>
    </row>
    <row r="631" spans="1:22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55"/>
        <v>0.64582072176949945</v>
      </c>
      <c r="P631" s="4">
        <f t="shared" ref="P631:P694" si="60">E631/G631</f>
        <v>73.968000000000004</v>
      </c>
      <c r="Q631" t="s">
        <v>2039</v>
      </c>
      <c r="R631" t="s">
        <v>2040</v>
      </c>
      <c r="S631" s="8">
        <f t="shared" si="56"/>
        <v>42557.208333333328</v>
      </c>
      <c r="T631">
        <f t="shared" si="57"/>
        <v>2016</v>
      </c>
      <c r="U631" t="str">
        <f t="shared" si="58"/>
        <v>Jul</v>
      </c>
      <c r="V631" s="8">
        <f t="shared" si="59"/>
        <v>42559.208333333328</v>
      </c>
    </row>
    <row r="632" spans="1:22" hidden="1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55"/>
        <v>0.62873684210526315</v>
      </c>
      <c r="P632" s="4">
        <f t="shared" si="60"/>
        <v>68.65517241379311</v>
      </c>
      <c r="Q632" t="s">
        <v>2039</v>
      </c>
      <c r="R632" t="s">
        <v>2040</v>
      </c>
      <c r="S632" s="8">
        <f t="shared" si="56"/>
        <v>43586.208333333328</v>
      </c>
      <c r="T632">
        <f t="shared" si="57"/>
        <v>2019</v>
      </c>
      <c r="U632" t="str">
        <f t="shared" si="58"/>
        <v>May</v>
      </c>
      <c r="V632" s="8">
        <f t="shared" si="59"/>
        <v>43597.208333333328</v>
      </c>
    </row>
    <row r="633" spans="1:22" hidden="1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55"/>
        <v>3.1039864864864866</v>
      </c>
      <c r="P633" s="4">
        <f t="shared" si="60"/>
        <v>59.992164544564154</v>
      </c>
      <c r="Q633" t="s">
        <v>2039</v>
      </c>
      <c r="R633" t="s">
        <v>2040</v>
      </c>
      <c r="S633" s="8">
        <f t="shared" si="56"/>
        <v>43550.208333333328</v>
      </c>
      <c r="T633">
        <f t="shared" si="57"/>
        <v>2019</v>
      </c>
      <c r="U633" t="str">
        <f t="shared" si="58"/>
        <v>Mar</v>
      </c>
      <c r="V633" s="8">
        <f t="shared" si="59"/>
        <v>43554.208333333328</v>
      </c>
    </row>
    <row r="634" spans="1:22" hidden="1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55"/>
        <v>0.42859916782246882</v>
      </c>
      <c r="P634" s="4">
        <f t="shared" si="60"/>
        <v>111.15827338129496</v>
      </c>
      <c r="Q634" t="s">
        <v>2039</v>
      </c>
      <c r="R634" t="s">
        <v>2040</v>
      </c>
      <c r="S634" s="8">
        <f t="shared" si="56"/>
        <v>41945.208333333336</v>
      </c>
      <c r="T634">
        <f t="shared" si="57"/>
        <v>2014</v>
      </c>
      <c r="U634" t="str">
        <f t="shared" si="58"/>
        <v>Nov</v>
      </c>
      <c r="V634" s="8">
        <f t="shared" si="59"/>
        <v>41963.25</v>
      </c>
    </row>
    <row r="635" spans="1:22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55"/>
        <v>0.83119402985074631</v>
      </c>
      <c r="P635" s="4">
        <f t="shared" si="60"/>
        <v>53.038095238095238</v>
      </c>
      <c r="Q635" t="s">
        <v>2041</v>
      </c>
      <c r="R635" t="s">
        <v>2049</v>
      </c>
      <c r="S635" s="8">
        <f t="shared" si="56"/>
        <v>42315.25</v>
      </c>
      <c r="T635">
        <f t="shared" si="57"/>
        <v>2015</v>
      </c>
      <c r="U635" t="str">
        <f t="shared" si="58"/>
        <v>Nov</v>
      </c>
      <c r="V635" s="8">
        <f t="shared" si="59"/>
        <v>42319.25</v>
      </c>
    </row>
    <row r="636" spans="1:22" hidden="1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55"/>
        <v>0.78531302876480547</v>
      </c>
      <c r="P636" s="4">
        <f t="shared" si="60"/>
        <v>55.985524728588658</v>
      </c>
      <c r="Q636" t="s">
        <v>2041</v>
      </c>
      <c r="R636" t="s">
        <v>2060</v>
      </c>
      <c r="S636" s="8">
        <f t="shared" si="56"/>
        <v>42819.208333333328</v>
      </c>
      <c r="T636">
        <f t="shared" si="57"/>
        <v>2017</v>
      </c>
      <c r="U636" t="str">
        <f t="shared" si="58"/>
        <v>Mar</v>
      </c>
      <c r="V636" s="8">
        <f t="shared" si="59"/>
        <v>42833.208333333328</v>
      </c>
    </row>
    <row r="637" spans="1:22" hidden="1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55"/>
        <v>1.1409352517985611</v>
      </c>
      <c r="P637" s="4">
        <f t="shared" si="60"/>
        <v>69.986760812003524</v>
      </c>
      <c r="Q637" t="s">
        <v>2041</v>
      </c>
      <c r="R637" t="s">
        <v>2060</v>
      </c>
      <c r="S637" s="8">
        <f t="shared" si="56"/>
        <v>41314.25</v>
      </c>
      <c r="T637">
        <f t="shared" si="57"/>
        <v>2013</v>
      </c>
      <c r="U637" t="str">
        <f t="shared" si="58"/>
        <v>Feb</v>
      </c>
      <c r="V637" s="8">
        <f t="shared" si="59"/>
        <v>41346.208333333336</v>
      </c>
    </row>
    <row r="638" spans="1:22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55"/>
        <v>0.64537683358624176</v>
      </c>
      <c r="P638" s="4">
        <f t="shared" si="60"/>
        <v>48.998079877112133</v>
      </c>
      <c r="Q638" t="s">
        <v>2041</v>
      </c>
      <c r="R638" t="s">
        <v>2049</v>
      </c>
      <c r="S638" s="8">
        <f t="shared" si="56"/>
        <v>40926.25</v>
      </c>
      <c r="T638">
        <f t="shared" si="57"/>
        <v>2012</v>
      </c>
      <c r="U638" t="str">
        <f t="shared" si="58"/>
        <v>Jan</v>
      </c>
      <c r="V638" s="8">
        <f t="shared" si="59"/>
        <v>40971.25</v>
      </c>
    </row>
    <row r="639" spans="1:22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55"/>
        <v>0.79411764705882348</v>
      </c>
      <c r="P639" s="4">
        <f t="shared" si="60"/>
        <v>103.84615384615384</v>
      </c>
      <c r="Q639" t="s">
        <v>2039</v>
      </c>
      <c r="R639" t="s">
        <v>2040</v>
      </c>
      <c r="S639" s="8">
        <f t="shared" si="56"/>
        <v>42688.25</v>
      </c>
      <c r="T639">
        <f t="shared" si="57"/>
        <v>2016</v>
      </c>
      <c r="U639" t="str">
        <f t="shared" si="58"/>
        <v>Nov</v>
      </c>
      <c r="V639" s="8">
        <f t="shared" si="59"/>
        <v>42696.25</v>
      </c>
    </row>
    <row r="640" spans="1:22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55"/>
        <v>0.11419117647058824</v>
      </c>
      <c r="P640" s="4">
        <f t="shared" si="60"/>
        <v>99.127659574468083</v>
      </c>
      <c r="Q640" t="s">
        <v>2039</v>
      </c>
      <c r="R640" t="s">
        <v>2040</v>
      </c>
      <c r="S640" s="8">
        <f t="shared" si="56"/>
        <v>40386.208333333336</v>
      </c>
      <c r="T640">
        <f t="shared" si="57"/>
        <v>2010</v>
      </c>
      <c r="U640" t="str">
        <f t="shared" si="58"/>
        <v>Jul</v>
      </c>
      <c r="V640" s="8">
        <f t="shared" si="59"/>
        <v>40398.208333333336</v>
      </c>
    </row>
    <row r="641" spans="1:22" hidden="1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55"/>
        <v>0.56186046511627907</v>
      </c>
      <c r="P641" s="4">
        <f t="shared" si="60"/>
        <v>107.37777777777778</v>
      </c>
      <c r="Q641" t="s">
        <v>2041</v>
      </c>
      <c r="R641" t="s">
        <v>2044</v>
      </c>
      <c r="S641" s="8">
        <f t="shared" si="56"/>
        <v>43309.208333333328</v>
      </c>
      <c r="T641">
        <f t="shared" si="57"/>
        <v>2018</v>
      </c>
      <c r="U641" t="str">
        <f t="shared" si="58"/>
        <v>Jul</v>
      </c>
      <c r="V641" s="8">
        <f t="shared" si="59"/>
        <v>43309.208333333328</v>
      </c>
    </row>
    <row r="642" spans="1:22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55"/>
        <v>0.16501669449081802</v>
      </c>
      <c r="P642" s="4">
        <f t="shared" si="60"/>
        <v>76.922178988326849</v>
      </c>
      <c r="Q642" t="s">
        <v>2039</v>
      </c>
      <c r="R642" t="s">
        <v>2040</v>
      </c>
      <c r="S642" s="8">
        <f t="shared" si="56"/>
        <v>42387.25</v>
      </c>
      <c r="T642">
        <f t="shared" si="57"/>
        <v>2016</v>
      </c>
      <c r="U642" t="str">
        <f t="shared" si="58"/>
        <v>Jan</v>
      </c>
      <c r="V642" s="8">
        <f t="shared" si="59"/>
        <v>42390.25</v>
      </c>
    </row>
    <row r="643" spans="1:22" ht="31.2" hidden="1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61">E643/D643</f>
        <v>1.1996808510638297</v>
      </c>
      <c r="P643" s="4">
        <f t="shared" si="60"/>
        <v>58.128865979381445</v>
      </c>
      <c r="Q643" t="s">
        <v>2039</v>
      </c>
      <c r="R643" t="s">
        <v>2040</v>
      </c>
      <c r="S643" s="8">
        <f t="shared" ref="S643:S706" si="62">(((J643/60)/60)/24)+DATE(1970,1,1)</f>
        <v>42786.25</v>
      </c>
      <c r="T643">
        <f t="shared" ref="T643:T706" si="63">YEAR(S643)</f>
        <v>2017</v>
      </c>
      <c r="U643" t="str">
        <f t="shared" ref="U643:U706" si="64">TEXT(S643,"mmm")</f>
        <v>Feb</v>
      </c>
      <c r="V643" s="8">
        <f t="shared" ref="V643:V706" si="65">(((K643/60)/60)/24)+DATE(1970,1,1)</f>
        <v>42814.208333333328</v>
      </c>
    </row>
    <row r="644" spans="1:22" hidden="1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61"/>
        <v>1.4545652173913044</v>
      </c>
      <c r="P644" s="4">
        <f t="shared" si="60"/>
        <v>103.73643410852713</v>
      </c>
      <c r="Q644" t="s">
        <v>2037</v>
      </c>
      <c r="R644" t="s">
        <v>2046</v>
      </c>
      <c r="S644" s="8">
        <f t="shared" si="62"/>
        <v>43451.25</v>
      </c>
      <c r="T644">
        <f t="shared" si="63"/>
        <v>2018</v>
      </c>
      <c r="U644" t="str">
        <f t="shared" si="64"/>
        <v>Dec</v>
      </c>
      <c r="V644" s="8">
        <f t="shared" si="65"/>
        <v>43460.25</v>
      </c>
    </row>
    <row r="645" spans="1:22" hidden="1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61"/>
        <v>2.2138255033557046</v>
      </c>
      <c r="P645" s="4">
        <f t="shared" si="60"/>
        <v>87.962666666666664</v>
      </c>
      <c r="Q645" t="s">
        <v>2039</v>
      </c>
      <c r="R645" t="s">
        <v>2040</v>
      </c>
      <c r="S645" s="8">
        <f t="shared" si="62"/>
        <v>42795.25</v>
      </c>
      <c r="T645">
        <f t="shared" si="63"/>
        <v>2017</v>
      </c>
      <c r="U645" t="str">
        <f t="shared" si="64"/>
        <v>Mar</v>
      </c>
      <c r="V645" s="8">
        <f t="shared" si="65"/>
        <v>42813.208333333328</v>
      </c>
    </row>
    <row r="646" spans="1:22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61"/>
        <v>0.48396694214876035</v>
      </c>
      <c r="P646" s="4">
        <f t="shared" si="60"/>
        <v>28</v>
      </c>
      <c r="Q646" t="s">
        <v>2039</v>
      </c>
      <c r="R646" t="s">
        <v>2040</v>
      </c>
      <c r="S646" s="8">
        <f t="shared" si="62"/>
        <v>43452.25</v>
      </c>
      <c r="T646">
        <f t="shared" si="63"/>
        <v>2018</v>
      </c>
      <c r="U646" t="str">
        <f t="shared" si="64"/>
        <v>Dec</v>
      </c>
      <c r="V646" s="8">
        <f t="shared" si="65"/>
        <v>43468.25</v>
      </c>
    </row>
    <row r="647" spans="1:22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61"/>
        <v>0.92911504424778757</v>
      </c>
      <c r="P647" s="4">
        <f t="shared" si="60"/>
        <v>37.999361294443261</v>
      </c>
      <c r="Q647" t="s">
        <v>2035</v>
      </c>
      <c r="R647" t="s">
        <v>2036</v>
      </c>
      <c r="S647" s="8">
        <f t="shared" si="62"/>
        <v>43369.208333333328</v>
      </c>
      <c r="T647">
        <f t="shared" si="63"/>
        <v>2018</v>
      </c>
      <c r="U647" t="str">
        <f t="shared" si="64"/>
        <v>Sep</v>
      </c>
      <c r="V647" s="8">
        <f t="shared" si="65"/>
        <v>43390.208333333328</v>
      </c>
    </row>
    <row r="648" spans="1:22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61"/>
        <v>0.88599797365754818</v>
      </c>
      <c r="P648" s="4">
        <f t="shared" si="60"/>
        <v>29.999313893653515</v>
      </c>
      <c r="Q648" t="s">
        <v>2050</v>
      </c>
      <c r="R648" t="s">
        <v>2051</v>
      </c>
      <c r="S648" s="8">
        <f t="shared" si="62"/>
        <v>41346.208333333336</v>
      </c>
      <c r="T648">
        <f t="shared" si="63"/>
        <v>2013</v>
      </c>
      <c r="U648" t="str">
        <f t="shared" si="64"/>
        <v>Mar</v>
      </c>
      <c r="V648" s="8">
        <f t="shared" si="65"/>
        <v>41357.208333333336</v>
      </c>
    </row>
    <row r="649" spans="1:22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61"/>
        <v>0.41399999999999998</v>
      </c>
      <c r="P649" s="4">
        <f t="shared" si="60"/>
        <v>103.5</v>
      </c>
      <c r="Q649" t="s">
        <v>2047</v>
      </c>
      <c r="R649" t="s">
        <v>2059</v>
      </c>
      <c r="S649" s="8">
        <f t="shared" si="62"/>
        <v>43199.208333333328</v>
      </c>
      <c r="T649">
        <f t="shared" si="63"/>
        <v>2018</v>
      </c>
      <c r="U649" t="str">
        <f t="shared" si="64"/>
        <v>Apr</v>
      </c>
      <c r="V649" s="8">
        <f t="shared" si="65"/>
        <v>43223.208333333328</v>
      </c>
    </row>
    <row r="650" spans="1:22" hidden="1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61"/>
        <v>0.63056795131845844</v>
      </c>
      <c r="P650" s="4">
        <f t="shared" si="60"/>
        <v>85.994467496542185</v>
      </c>
      <c r="Q650" t="s">
        <v>2033</v>
      </c>
      <c r="R650" t="s">
        <v>2034</v>
      </c>
      <c r="S650" s="8">
        <f t="shared" si="62"/>
        <v>42922.208333333328</v>
      </c>
      <c r="T650">
        <f t="shared" si="63"/>
        <v>2017</v>
      </c>
      <c r="U650" t="str">
        <f t="shared" si="64"/>
        <v>Jul</v>
      </c>
      <c r="V650" s="8">
        <f t="shared" si="65"/>
        <v>42940.208333333328</v>
      </c>
    </row>
    <row r="651" spans="1:22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61"/>
        <v>0.48482333607230893</v>
      </c>
      <c r="P651" s="4">
        <f t="shared" si="60"/>
        <v>98.011627906976742</v>
      </c>
      <c r="Q651" t="s">
        <v>2039</v>
      </c>
      <c r="R651" t="s">
        <v>2040</v>
      </c>
      <c r="S651" s="8">
        <f t="shared" si="62"/>
        <v>40471.208333333336</v>
      </c>
      <c r="T651">
        <f t="shared" si="63"/>
        <v>2010</v>
      </c>
      <c r="U651" t="str">
        <f t="shared" si="64"/>
        <v>Oct</v>
      </c>
      <c r="V651" s="8">
        <f t="shared" si="65"/>
        <v>40482.208333333336</v>
      </c>
    </row>
    <row r="652" spans="1:22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61"/>
        <v>0.02</v>
      </c>
      <c r="P652" s="4">
        <f t="shared" si="60"/>
        <v>2</v>
      </c>
      <c r="Q652" t="s">
        <v>2035</v>
      </c>
      <c r="R652" t="s">
        <v>2058</v>
      </c>
      <c r="S652" s="8">
        <f t="shared" si="62"/>
        <v>41828.208333333336</v>
      </c>
      <c r="T652">
        <f t="shared" si="63"/>
        <v>2014</v>
      </c>
      <c r="U652" t="str">
        <f t="shared" si="64"/>
        <v>Jul</v>
      </c>
      <c r="V652" s="8">
        <f t="shared" si="65"/>
        <v>41855.208333333336</v>
      </c>
    </row>
    <row r="653" spans="1:22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61"/>
        <v>0.88479410269445857</v>
      </c>
      <c r="P653" s="4">
        <f t="shared" si="60"/>
        <v>44.994570837642193</v>
      </c>
      <c r="Q653" t="s">
        <v>2041</v>
      </c>
      <c r="R653" t="s">
        <v>2052</v>
      </c>
      <c r="S653" s="8">
        <f t="shared" si="62"/>
        <v>41692.25</v>
      </c>
      <c r="T653">
        <f t="shared" si="63"/>
        <v>2014</v>
      </c>
      <c r="U653" t="str">
        <f t="shared" si="64"/>
        <v>Feb</v>
      </c>
      <c r="V653" s="8">
        <f t="shared" si="65"/>
        <v>41707.25</v>
      </c>
    </row>
    <row r="654" spans="1:22" hidden="1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61"/>
        <v>1.2684</v>
      </c>
      <c r="P654" s="4">
        <f t="shared" si="60"/>
        <v>31.012224938875306</v>
      </c>
      <c r="Q654" t="s">
        <v>2037</v>
      </c>
      <c r="R654" t="s">
        <v>2038</v>
      </c>
      <c r="S654" s="8">
        <f t="shared" si="62"/>
        <v>42587.208333333328</v>
      </c>
      <c r="T654">
        <f t="shared" si="63"/>
        <v>2016</v>
      </c>
      <c r="U654" t="str">
        <f t="shared" si="64"/>
        <v>Aug</v>
      </c>
      <c r="V654" s="8">
        <f t="shared" si="65"/>
        <v>42630.208333333328</v>
      </c>
    </row>
    <row r="655" spans="1:22" ht="31.2" hidden="1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61"/>
        <v>23.388333333333332</v>
      </c>
      <c r="P655" s="4">
        <f t="shared" si="60"/>
        <v>59.970085470085472</v>
      </c>
      <c r="Q655" t="s">
        <v>2037</v>
      </c>
      <c r="R655" t="s">
        <v>2038</v>
      </c>
      <c r="S655" s="8">
        <f t="shared" si="62"/>
        <v>42468.208333333328</v>
      </c>
      <c r="T655">
        <f t="shared" si="63"/>
        <v>2016</v>
      </c>
      <c r="U655" t="str">
        <f t="shared" si="64"/>
        <v>Apr</v>
      </c>
      <c r="V655" s="8">
        <f t="shared" si="65"/>
        <v>42470.208333333328</v>
      </c>
    </row>
    <row r="656" spans="1:22" hidden="1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61"/>
        <v>5.0838857142857146</v>
      </c>
      <c r="P656" s="4">
        <f t="shared" si="60"/>
        <v>58.9973474801061</v>
      </c>
      <c r="Q656" t="s">
        <v>2035</v>
      </c>
      <c r="R656" t="s">
        <v>2057</v>
      </c>
      <c r="S656" s="8">
        <f t="shared" si="62"/>
        <v>42240.208333333328</v>
      </c>
      <c r="T656">
        <f t="shared" si="63"/>
        <v>2015</v>
      </c>
      <c r="U656" t="str">
        <f t="shared" si="64"/>
        <v>Aug</v>
      </c>
      <c r="V656" s="8">
        <f t="shared" si="65"/>
        <v>42245.208333333328</v>
      </c>
    </row>
    <row r="657" spans="1:22" hidden="1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61"/>
        <v>1.9147826086956521</v>
      </c>
      <c r="P657" s="4">
        <f t="shared" si="60"/>
        <v>50.045454545454547</v>
      </c>
      <c r="Q657" t="s">
        <v>2054</v>
      </c>
      <c r="R657" t="s">
        <v>2055</v>
      </c>
      <c r="S657" s="8">
        <f t="shared" si="62"/>
        <v>42796.25</v>
      </c>
      <c r="T657">
        <f t="shared" si="63"/>
        <v>2017</v>
      </c>
      <c r="U657" t="str">
        <f t="shared" si="64"/>
        <v>Mar</v>
      </c>
      <c r="V657" s="8">
        <f t="shared" si="65"/>
        <v>42809.208333333328</v>
      </c>
    </row>
    <row r="658" spans="1:22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61"/>
        <v>0.42127533783783783</v>
      </c>
      <c r="P658" s="4">
        <f t="shared" si="60"/>
        <v>98.966269841269835</v>
      </c>
      <c r="Q658" t="s">
        <v>2033</v>
      </c>
      <c r="R658" t="s">
        <v>2034</v>
      </c>
      <c r="S658" s="8">
        <f t="shared" si="62"/>
        <v>43097.25</v>
      </c>
      <c r="T658">
        <f t="shared" si="63"/>
        <v>2017</v>
      </c>
      <c r="U658" t="str">
        <f t="shared" si="64"/>
        <v>Dec</v>
      </c>
      <c r="V658" s="8">
        <f t="shared" si="65"/>
        <v>43102.25</v>
      </c>
    </row>
    <row r="659" spans="1:22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61"/>
        <v>8.2400000000000001E-2</v>
      </c>
      <c r="P659" s="4">
        <f t="shared" si="60"/>
        <v>58.857142857142854</v>
      </c>
      <c r="Q659" t="s">
        <v>2041</v>
      </c>
      <c r="R659" t="s">
        <v>2063</v>
      </c>
      <c r="S659" s="8">
        <f t="shared" si="62"/>
        <v>43096.25</v>
      </c>
      <c r="T659">
        <f t="shared" si="63"/>
        <v>2017</v>
      </c>
      <c r="U659" t="str">
        <f t="shared" si="64"/>
        <v>Dec</v>
      </c>
      <c r="V659" s="8">
        <f t="shared" si="65"/>
        <v>43112.25</v>
      </c>
    </row>
    <row r="660" spans="1:22" hidden="1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61"/>
        <v>0.60064638783269964</v>
      </c>
      <c r="P660" s="4">
        <f t="shared" si="60"/>
        <v>81.010256410256417</v>
      </c>
      <c r="Q660" t="s">
        <v>2035</v>
      </c>
      <c r="R660" t="s">
        <v>2036</v>
      </c>
      <c r="S660" s="8">
        <f t="shared" si="62"/>
        <v>42246.208333333328</v>
      </c>
      <c r="T660">
        <f t="shared" si="63"/>
        <v>2015</v>
      </c>
      <c r="U660" t="str">
        <f t="shared" si="64"/>
        <v>Aug</v>
      </c>
      <c r="V660" s="8">
        <f t="shared" si="65"/>
        <v>42269.208333333328</v>
      </c>
    </row>
    <row r="661" spans="1:22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61"/>
        <v>0.47232808616404309</v>
      </c>
      <c r="P661" s="4">
        <f t="shared" si="60"/>
        <v>76.013333333333335</v>
      </c>
      <c r="Q661" t="s">
        <v>2041</v>
      </c>
      <c r="R661" t="s">
        <v>2042</v>
      </c>
      <c r="S661" s="8">
        <f t="shared" si="62"/>
        <v>40570.25</v>
      </c>
      <c r="T661">
        <f t="shared" si="63"/>
        <v>2011</v>
      </c>
      <c r="U661" t="str">
        <f t="shared" si="64"/>
        <v>Jan</v>
      </c>
      <c r="V661" s="8">
        <f t="shared" si="65"/>
        <v>40571.25</v>
      </c>
    </row>
    <row r="662" spans="1:22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61"/>
        <v>0.81736263736263737</v>
      </c>
      <c r="P662" s="4">
        <f t="shared" si="60"/>
        <v>96.597402597402592</v>
      </c>
      <c r="Q662" t="s">
        <v>2039</v>
      </c>
      <c r="R662" t="s">
        <v>2040</v>
      </c>
      <c r="S662" s="8">
        <f t="shared" si="62"/>
        <v>42237.208333333328</v>
      </c>
      <c r="T662">
        <f t="shared" si="63"/>
        <v>2015</v>
      </c>
      <c r="U662" t="str">
        <f t="shared" si="64"/>
        <v>Aug</v>
      </c>
      <c r="V662" s="8">
        <f t="shared" si="65"/>
        <v>42246.208333333328</v>
      </c>
    </row>
    <row r="663" spans="1:22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61"/>
        <v>0.54187265917603</v>
      </c>
      <c r="P663" s="4">
        <f t="shared" si="60"/>
        <v>76.957446808510639</v>
      </c>
      <c r="Q663" t="s">
        <v>2035</v>
      </c>
      <c r="R663" t="s">
        <v>2058</v>
      </c>
      <c r="S663" s="8">
        <f t="shared" si="62"/>
        <v>40996.208333333336</v>
      </c>
      <c r="T663">
        <f t="shared" si="63"/>
        <v>2012</v>
      </c>
      <c r="U663" t="str">
        <f t="shared" si="64"/>
        <v>Mar</v>
      </c>
      <c r="V663" s="8">
        <f t="shared" si="65"/>
        <v>41026.208333333336</v>
      </c>
    </row>
    <row r="664" spans="1:22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61"/>
        <v>0.97868131868131869</v>
      </c>
      <c r="P664" s="4">
        <f t="shared" si="60"/>
        <v>67.984732824427482</v>
      </c>
      <c r="Q664" t="s">
        <v>2039</v>
      </c>
      <c r="R664" t="s">
        <v>2040</v>
      </c>
      <c r="S664" s="8">
        <f t="shared" si="62"/>
        <v>43443.25</v>
      </c>
      <c r="T664">
        <f t="shared" si="63"/>
        <v>2018</v>
      </c>
      <c r="U664" t="str">
        <f t="shared" si="64"/>
        <v>Dec</v>
      </c>
      <c r="V664" s="8">
        <f t="shared" si="65"/>
        <v>43447.25</v>
      </c>
    </row>
    <row r="665" spans="1:22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61"/>
        <v>0.77239999999999998</v>
      </c>
      <c r="P665" s="4">
        <f t="shared" si="60"/>
        <v>88.781609195402297</v>
      </c>
      <c r="Q665" t="s">
        <v>2039</v>
      </c>
      <c r="R665" t="s">
        <v>2040</v>
      </c>
      <c r="S665" s="8">
        <f t="shared" si="62"/>
        <v>40458.208333333336</v>
      </c>
      <c r="T665">
        <f t="shared" si="63"/>
        <v>2010</v>
      </c>
      <c r="U665" t="str">
        <f t="shared" si="64"/>
        <v>Oct</v>
      </c>
      <c r="V665" s="8">
        <f t="shared" si="65"/>
        <v>40481.208333333336</v>
      </c>
    </row>
    <row r="666" spans="1:22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61"/>
        <v>0.33464735516372796</v>
      </c>
      <c r="P666" s="4">
        <f t="shared" si="60"/>
        <v>24.99623706491063</v>
      </c>
      <c r="Q666" t="s">
        <v>2035</v>
      </c>
      <c r="R666" t="s">
        <v>2058</v>
      </c>
      <c r="S666" s="8">
        <f t="shared" si="62"/>
        <v>40959.25</v>
      </c>
      <c r="T666">
        <f t="shared" si="63"/>
        <v>2012</v>
      </c>
      <c r="U666" t="str">
        <f t="shared" si="64"/>
        <v>Feb</v>
      </c>
      <c r="V666" s="8">
        <f t="shared" si="65"/>
        <v>40969.25</v>
      </c>
    </row>
    <row r="667" spans="1:22" hidden="1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61"/>
        <v>2.3958823529411766</v>
      </c>
      <c r="P667" s="4">
        <f t="shared" si="60"/>
        <v>44.922794117647058</v>
      </c>
      <c r="Q667" t="s">
        <v>2041</v>
      </c>
      <c r="R667" t="s">
        <v>2042</v>
      </c>
      <c r="S667" s="8">
        <f t="shared" si="62"/>
        <v>40733.208333333336</v>
      </c>
      <c r="T667">
        <f t="shared" si="63"/>
        <v>2011</v>
      </c>
      <c r="U667" t="str">
        <f t="shared" si="64"/>
        <v>Jul</v>
      </c>
      <c r="V667" s="8">
        <f t="shared" si="65"/>
        <v>40747.208333333336</v>
      </c>
    </row>
    <row r="668" spans="1:22" hidden="1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61"/>
        <v>0.64032258064516134</v>
      </c>
      <c r="P668" s="4">
        <f t="shared" si="60"/>
        <v>79.400000000000006</v>
      </c>
      <c r="Q668" t="s">
        <v>2039</v>
      </c>
      <c r="R668" t="s">
        <v>2040</v>
      </c>
      <c r="S668" s="8">
        <f t="shared" si="62"/>
        <v>41516.208333333336</v>
      </c>
      <c r="T668">
        <f t="shared" si="63"/>
        <v>2013</v>
      </c>
      <c r="U668" t="str">
        <f t="shared" si="64"/>
        <v>Aug</v>
      </c>
      <c r="V668" s="8">
        <f t="shared" si="65"/>
        <v>41522.208333333336</v>
      </c>
    </row>
    <row r="669" spans="1:22" ht="31.2" hidden="1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61"/>
        <v>1.7615942028985507</v>
      </c>
      <c r="P669" s="4">
        <f t="shared" si="60"/>
        <v>29.009546539379475</v>
      </c>
      <c r="Q669" t="s">
        <v>2064</v>
      </c>
      <c r="R669" t="s">
        <v>2065</v>
      </c>
      <c r="S669" s="8">
        <f t="shared" si="62"/>
        <v>41892.208333333336</v>
      </c>
      <c r="T669">
        <f t="shared" si="63"/>
        <v>2014</v>
      </c>
      <c r="U669" t="str">
        <f t="shared" si="64"/>
        <v>Sep</v>
      </c>
      <c r="V669" s="8">
        <f t="shared" si="65"/>
        <v>41901.208333333336</v>
      </c>
    </row>
    <row r="670" spans="1:22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61"/>
        <v>0.20338181818181819</v>
      </c>
      <c r="P670" s="4">
        <f t="shared" si="60"/>
        <v>73.59210526315789</v>
      </c>
      <c r="Q670" t="s">
        <v>2039</v>
      </c>
      <c r="R670" t="s">
        <v>2040</v>
      </c>
      <c r="S670" s="8">
        <f t="shared" si="62"/>
        <v>41122.208333333336</v>
      </c>
      <c r="T670">
        <f t="shared" si="63"/>
        <v>2012</v>
      </c>
      <c r="U670" t="str">
        <f t="shared" si="64"/>
        <v>Aug</v>
      </c>
      <c r="V670" s="8">
        <f t="shared" si="65"/>
        <v>41134.208333333336</v>
      </c>
    </row>
    <row r="671" spans="1:22" hidden="1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61"/>
        <v>3.5864754098360656</v>
      </c>
      <c r="P671" s="4">
        <f t="shared" si="60"/>
        <v>107.97038864898211</v>
      </c>
      <c r="Q671" t="s">
        <v>2039</v>
      </c>
      <c r="R671" t="s">
        <v>2040</v>
      </c>
      <c r="S671" s="8">
        <f t="shared" si="62"/>
        <v>42912.208333333328</v>
      </c>
      <c r="T671">
        <f t="shared" si="63"/>
        <v>2017</v>
      </c>
      <c r="U671" t="str">
        <f t="shared" si="64"/>
        <v>Jun</v>
      </c>
      <c r="V671" s="8">
        <f t="shared" si="65"/>
        <v>42921.208333333328</v>
      </c>
    </row>
    <row r="672" spans="1:22" ht="31.2" hidden="1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61"/>
        <v>4.6885802469135802</v>
      </c>
      <c r="P672" s="4">
        <f t="shared" si="60"/>
        <v>68.987284287011803</v>
      </c>
      <c r="Q672" t="s">
        <v>2035</v>
      </c>
      <c r="R672" t="s">
        <v>2045</v>
      </c>
      <c r="S672" s="8">
        <f t="shared" si="62"/>
        <v>42425.25</v>
      </c>
      <c r="T672">
        <f t="shared" si="63"/>
        <v>2016</v>
      </c>
      <c r="U672" t="str">
        <f t="shared" si="64"/>
        <v>Feb</v>
      </c>
      <c r="V672" s="8">
        <f t="shared" si="65"/>
        <v>42437.25</v>
      </c>
    </row>
    <row r="673" spans="1:22" ht="31.2" hidden="1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61"/>
        <v>1.220563524590164</v>
      </c>
      <c r="P673" s="4">
        <f t="shared" si="60"/>
        <v>111.02236719478098</v>
      </c>
      <c r="Q673" t="s">
        <v>2039</v>
      </c>
      <c r="R673" t="s">
        <v>2040</v>
      </c>
      <c r="S673" s="8">
        <f t="shared" si="62"/>
        <v>40390.208333333336</v>
      </c>
      <c r="T673">
        <f t="shared" si="63"/>
        <v>2010</v>
      </c>
      <c r="U673" t="str">
        <f t="shared" si="64"/>
        <v>Jul</v>
      </c>
      <c r="V673" s="8">
        <f t="shared" si="65"/>
        <v>40394.208333333336</v>
      </c>
    </row>
    <row r="674" spans="1:22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61"/>
        <v>0.55931783729156137</v>
      </c>
      <c r="P674" s="4">
        <f t="shared" si="60"/>
        <v>24.997515808491418</v>
      </c>
      <c r="Q674" t="s">
        <v>2039</v>
      </c>
      <c r="R674" t="s">
        <v>2040</v>
      </c>
      <c r="S674" s="8">
        <f t="shared" si="62"/>
        <v>43180.208333333328</v>
      </c>
      <c r="T674">
        <f t="shared" si="63"/>
        <v>2018</v>
      </c>
      <c r="U674" t="str">
        <f t="shared" si="64"/>
        <v>Mar</v>
      </c>
      <c r="V674" s="8">
        <f t="shared" si="65"/>
        <v>43190.208333333328</v>
      </c>
    </row>
    <row r="675" spans="1:22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61"/>
        <v>0.43660714285714286</v>
      </c>
      <c r="P675" s="4">
        <f t="shared" si="60"/>
        <v>42.155172413793103</v>
      </c>
      <c r="Q675" t="s">
        <v>2035</v>
      </c>
      <c r="R675" t="s">
        <v>2045</v>
      </c>
      <c r="S675" s="8">
        <f t="shared" si="62"/>
        <v>42475.208333333328</v>
      </c>
      <c r="T675">
        <f t="shared" si="63"/>
        <v>2016</v>
      </c>
      <c r="U675" t="str">
        <f t="shared" si="64"/>
        <v>Apr</v>
      </c>
      <c r="V675" s="8">
        <f t="shared" si="65"/>
        <v>42496.208333333328</v>
      </c>
    </row>
    <row r="676" spans="1:22" hidden="1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61"/>
        <v>0.33538371411833628</v>
      </c>
      <c r="P676" s="4">
        <f t="shared" si="60"/>
        <v>47.003284072249592</v>
      </c>
      <c r="Q676" t="s">
        <v>2054</v>
      </c>
      <c r="R676" t="s">
        <v>2055</v>
      </c>
      <c r="S676" s="8">
        <f t="shared" si="62"/>
        <v>40774.208333333336</v>
      </c>
      <c r="T676">
        <f t="shared" si="63"/>
        <v>2011</v>
      </c>
      <c r="U676" t="str">
        <f t="shared" si="64"/>
        <v>Aug</v>
      </c>
      <c r="V676" s="8">
        <f t="shared" si="65"/>
        <v>40821.208333333336</v>
      </c>
    </row>
    <row r="677" spans="1:22" hidden="1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61"/>
        <v>1.2297938144329896</v>
      </c>
      <c r="P677" s="4">
        <f t="shared" si="60"/>
        <v>36.0392749244713</v>
      </c>
      <c r="Q677" t="s">
        <v>2064</v>
      </c>
      <c r="R677" t="s">
        <v>2065</v>
      </c>
      <c r="S677" s="8">
        <f t="shared" si="62"/>
        <v>43719.208333333328</v>
      </c>
      <c r="T677">
        <f t="shared" si="63"/>
        <v>2019</v>
      </c>
      <c r="U677" t="str">
        <f t="shared" si="64"/>
        <v>Sep</v>
      </c>
      <c r="V677" s="8">
        <f t="shared" si="65"/>
        <v>43726.208333333328</v>
      </c>
    </row>
    <row r="678" spans="1:22" hidden="1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61"/>
        <v>1.8974959871589085</v>
      </c>
      <c r="P678" s="4">
        <f t="shared" si="60"/>
        <v>101.03760683760684</v>
      </c>
      <c r="Q678" t="s">
        <v>2054</v>
      </c>
      <c r="R678" t="s">
        <v>2055</v>
      </c>
      <c r="S678" s="8">
        <f t="shared" si="62"/>
        <v>41178.208333333336</v>
      </c>
      <c r="T678">
        <f t="shared" si="63"/>
        <v>2012</v>
      </c>
      <c r="U678" t="str">
        <f t="shared" si="64"/>
        <v>Sep</v>
      </c>
      <c r="V678" s="8">
        <f t="shared" si="65"/>
        <v>41187.208333333336</v>
      </c>
    </row>
    <row r="679" spans="1:22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61"/>
        <v>0.83622641509433959</v>
      </c>
      <c r="P679" s="4">
        <f t="shared" si="60"/>
        <v>39.927927927927925</v>
      </c>
      <c r="Q679" t="s">
        <v>2047</v>
      </c>
      <c r="R679" t="s">
        <v>2053</v>
      </c>
      <c r="S679" s="8">
        <f t="shared" si="62"/>
        <v>42561.208333333328</v>
      </c>
      <c r="T679">
        <f t="shared" si="63"/>
        <v>2016</v>
      </c>
      <c r="U679" t="str">
        <f t="shared" si="64"/>
        <v>Jul</v>
      </c>
      <c r="V679" s="8">
        <f t="shared" si="65"/>
        <v>42611.208333333328</v>
      </c>
    </row>
    <row r="680" spans="1:22" hidden="1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61"/>
        <v>0.17968844221105529</v>
      </c>
      <c r="P680" s="4">
        <f t="shared" si="60"/>
        <v>83.158139534883716</v>
      </c>
      <c r="Q680" t="s">
        <v>2041</v>
      </c>
      <c r="R680" t="s">
        <v>2044</v>
      </c>
      <c r="S680" s="8">
        <f t="shared" si="62"/>
        <v>43484.25</v>
      </c>
      <c r="T680">
        <f t="shared" si="63"/>
        <v>2019</v>
      </c>
      <c r="U680" t="str">
        <f t="shared" si="64"/>
        <v>Jan</v>
      </c>
      <c r="V680" s="8">
        <f t="shared" si="65"/>
        <v>43486.25</v>
      </c>
    </row>
    <row r="681" spans="1:22" hidden="1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61"/>
        <v>10.365</v>
      </c>
      <c r="P681" s="4">
        <f t="shared" si="60"/>
        <v>39.97520661157025</v>
      </c>
      <c r="Q681" t="s">
        <v>2033</v>
      </c>
      <c r="R681" t="s">
        <v>2034</v>
      </c>
      <c r="S681" s="8">
        <f t="shared" si="62"/>
        <v>43756.208333333328</v>
      </c>
      <c r="T681">
        <f t="shared" si="63"/>
        <v>2019</v>
      </c>
      <c r="U681" t="str">
        <f t="shared" si="64"/>
        <v>Oct</v>
      </c>
      <c r="V681" s="8">
        <f t="shared" si="65"/>
        <v>43761.208333333328</v>
      </c>
    </row>
    <row r="682" spans="1:22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61"/>
        <v>0.97405219780219776</v>
      </c>
      <c r="P682" s="4">
        <f t="shared" si="60"/>
        <v>47.993908629441627</v>
      </c>
      <c r="Q682" t="s">
        <v>2050</v>
      </c>
      <c r="R682" t="s">
        <v>2061</v>
      </c>
      <c r="S682" s="8">
        <f t="shared" si="62"/>
        <v>43813.25</v>
      </c>
      <c r="T682">
        <f t="shared" si="63"/>
        <v>2019</v>
      </c>
      <c r="U682" t="str">
        <f t="shared" si="64"/>
        <v>Dec</v>
      </c>
      <c r="V682" s="8">
        <f t="shared" si="65"/>
        <v>43815.25</v>
      </c>
    </row>
    <row r="683" spans="1:22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61"/>
        <v>0.86386203150461705</v>
      </c>
      <c r="P683" s="4">
        <f t="shared" si="60"/>
        <v>95.978877489438744</v>
      </c>
      <c r="Q683" t="s">
        <v>2039</v>
      </c>
      <c r="R683" t="s">
        <v>2040</v>
      </c>
      <c r="S683" s="8">
        <f t="shared" si="62"/>
        <v>40898.25</v>
      </c>
      <c r="T683">
        <f t="shared" si="63"/>
        <v>2011</v>
      </c>
      <c r="U683" t="str">
        <f t="shared" si="64"/>
        <v>Dec</v>
      </c>
      <c r="V683" s="8">
        <f t="shared" si="65"/>
        <v>40904.25</v>
      </c>
    </row>
    <row r="684" spans="1:22" hidden="1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61"/>
        <v>1.5016666666666667</v>
      </c>
      <c r="P684" s="4">
        <f t="shared" si="60"/>
        <v>78.728155339805824</v>
      </c>
      <c r="Q684" t="s">
        <v>2039</v>
      </c>
      <c r="R684" t="s">
        <v>2040</v>
      </c>
      <c r="S684" s="8">
        <f t="shared" si="62"/>
        <v>41619.25</v>
      </c>
      <c r="T684">
        <f t="shared" si="63"/>
        <v>2013</v>
      </c>
      <c r="U684" t="str">
        <f t="shared" si="64"/>
        <v>Dec</v>
      </c>
      <c r="V684" s="8">
        <f t="shared" si="65"/>
        <v>41628.25</v>
      </c>
    </row>
    <row r="685" spans="1:22" hidden="1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61"/>
        <v>3.5843478260869563</v>
      </c>
      <c r="P685" s="4">
        <f t="shared" si="60"/>
        <v>56.081632653061227</v>
      </c>
      <c r="Q685" t="s">
        <v>2039</v>
      </c>
      <c r="R685" t="s">
        <v>2040</v>
      </c>
      <c r="S685" s="8">
        <f t="shared" si="62"/>
        <v>43359.208333333328</v>
      </c>
      <c r="T685">
        <f t="shared" si="63"/>
        <v>2018</v>
      </c>
      <c r="U685" t="str">
        <f t="shared" si="64"/>
        <v>Sep</v>
      </c>
      <c r="V685" s="8">
        <f t="shared" si="65"/>
        <v>43361.208333333328</v>
      </c>
    </row>
    <row r="686" spans="1:22" hidden="1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61"/>
        <v>5.4285714285714288</v>
      </c>
      <c r="P686" s="4">
        <f t="shared" si="60"/>
        <v>69.090909090909093</v>
      </c>
      <c r="Q686" t="s">
        <v>2047</v>
      </c>
      <c r="R686" t="s">
        <v>2048</v>
      </c>
      <c r="S686" s="8">
        <f t="shared" si="62"/>
        <v>40358.208333333336</v>
      </c>
      <c r="T686">
        <f t="shared" si="63"/>
        <v>2010</v>
      </c>
      <c r="U686" t="str">
        <f t="shared" si="64"/>
        <v>Jun</v>
      </c>
      <c r="V686" s="8">
        <f t="shared" si="65"/>
        <v>40378.208333333336</v>
      </c>
    </row>
    <row r="687" spans="1:22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61"/>
        <v>0.67500714285714281</v>
      </c>
      <c r="P687" s="4">
        <f t="shared" si="60"/>
        <v>102.05291576673866</v>
      </c>
      <c r="Q687" t="s">
        <v>2039</v>
      </c>
      <c r="R687" t="s">
        <v>2040</v>
      </c>
      <c r="S687" s="8">
        <f t="shared" si="62"/>
        <v>42239.208333333328</v>
      </c>
      <c r="T687">
        <f t="shared" si="63"/>
        <v>2015</v>
      </c>
      <c r="U687" t="str">
        <f t="shared" si="64"/>
        <v>Aug</v>
      </c>
      <c r="V687" s="8">
        <f t="shared" si="65"/>
        <v>42263.208333333328</v>
      </c>
    </row>
    <row r="688" spans="1:22" hidden="1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61"/>
        <v>1.9174666666666667</v>
      </c>
      <c r="P688" s="4">
        <f t="shared" si="60"/>
        <v>107.32089552238806</v>
      </c>
      <c r="Q688" t="s">
        <v>2037</v>
      </c>
      <c r="R688" t="s">
        <v>2046</v>
      </c>
      <c r="S688" s="8">
        <f t="shared" si="62"/>
        <v>43186.208333333328</v>
      </c>
      <c r="T688">
        <f t="shared" si="63"/>
        <v>2018</v>
      </c>
      <c r="U688" t="str">
        <f t="shared" si="64"/>
        <v>Mar</v>
      </c>
      <c r="V688" s="8">
        <f t="shared" si="65"/>
        <v>43197.208333333328</v>
      </c>
    </row>
    <row r="689" spans="1:22" hidden="1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61"/>
        <v>9.32</v>
      </c>
      <c r="P689" s="4">
        <f t="shared" si="60"/>
        <v>51.970260223048328</v>
      </c>
      <c r="Q689" t="s">
        <v>2039</v>
      </c>
      <c r="R689" t="s">
        <v>2040</v>
      </c>
      <c r="S689" s="8">
        <f t="shared" si="62"/>
        <v>42806.25</v>
      </c>
      <c r="T689">
        <f t="shared" si="63"/>
        <v>2017</v>
      </c>
      <c r="U689" t="str">
        <f t="shared" si="64"/>
        <v>Mar</v>
      </c>
      <c r="V689" s="8">
        <f t="shared" si="65"/>
        <v>42809.208333333328</v>
      </c>
    </row>
    <row r="690" spans="1:22" hidden="1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61"/>
        <v>4.2927586206896553</v>
      </c>
      <c r="P690" s="4">
        <f t="shared" si="60"/>
        <v>71.137142857142862</v>
      </c>
      <c r="Q690" t="s">
        <v>2041</v>
      </c>
      <c r="R690" t="s">
        <v>2060</v>
      </c>
      <c r="S690" s="8">
        <f t="shared" si="62"/>
        <v>43475.25</v>
      </c>
      <c r="T690">
        <f t="shared" si="63"/>
        <v>2019</v>
      </c>
      <c r="U690" t="str">
        <f t="shared" si="64"/>
        <v>Jan</v>
      </c>
      <c r="V690" s="8">
        <f t="shared" si="65"/>
        <v>43491.25</v>
      </c>
    </row>
    <row r="691" spans="1:22" hidden="1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61"/>
        <v>1.0065753424657535</v>
      </c>
      <c r="P691" s="4">
        <f t="shared" si="60"/>
        <v>106.49275362318841</v>
      </c>
      <c r="Q691" t="s">
        <v>2037</v>
      </c>
      <c r="R691" t="s">
        <v>2038</v>
      </c>
      <c r="S691" s="8">
        <f t="shared" si="62"/>
        <v>41576.208333333336</v>
      </c>
      <c r="T691">
        <f t="shared" si="63"/>
        <v>2013</v>
      </c>
      <c r="U691" t="str">
        <f t="shared" si="64"/>
        <v>Oct</v>
      </c>
      <c r="V691" s="8">
        <f t="shared" si="65"/>
        <v>41588.25</v>
      </c>
    </row>
    <row r="692" spans="1:22" hidden="1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61"/>
        <v>2.266111111111111</v>
      </c>
      <c r="P692" s="4">
        <f t="shared" si="60"/>
        <v>42.93684210526316</v>
      </c>
      <c r="Q692" t="s">
        <v>2041</v>
      </c>
      <c r="R692" t="s">
        <v>2042</v>
      </c>
      <c r="S692" s="8">
        <f t="shared" si="62"/>
        <v>40874.25</v>
      </c>
      <c r="T692">
        <f t="shared" si="63"/>
        <v>2011</v>
      </c>
      <c r="U692" t="str">
        <f t="shared" si="64"/>
        <v>Nov</v>
      </c>
      <c r="V692" s="8">
        <f t="shared" si="65"/>
        <v>40880.25</v>
      </c>
    </row>
    <row r="693" spans="1:22" hidden="1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61"/>
        <v>1.4238</v>
      </c>
      <c r="P693" s="4">
        <f t="shared" si="60"/>
        <v>30.037974683544302</v>
      </c>
      <c r="Q693" t="s">
        <v>2041</v>
      </c>
      <c r="R693" t="s">
        <v>2042</v>
      </c>
      <c r="S693" s="8">
        <f t="shared" si="62"/>
        <v>41185.208333333336</v>
      </c>
      <c r="T693">
        <f t="shared" si="63"/>
        <v>2012</v>
      </c>
      <c r="U693" t="str">
        <f t="shared" si="64"/>
        <v>Oct</v>
      </c>
      <c r="V693" s="8">
        <f t="shared" si="65"/>
        <v>41202.208333333336</v>
      </c>
    </row>
    <row r="694" spans="1:22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61"/>
        <v>0.90633333333333332</v>
      </c>
      <c r="P694" s="4">
        <f t="shared" si="60"/>
        <v>70.623376623376629</v>
      </c>
      <c r="Q694" t="s">
        <v>2035</v>
      </c>
      <c r="R694" t="s">
        <v>2036</v>
      </c>
      <c r="S694" s="8">
        <f t="shared" si="62"/>
        <v>43655.208333333328</v>
      </c>
      <c r="T694">
        <f t="shared" si="63"/>
        <v>2019</v>
      </c>
      <c r="U694" t="str">
        <f t="shared" si="64"/>
        <v>Jul</v>
      </c>
      <c r="V694" s="8">
        <f t="shared" si="65"/>
        <v>43673.208333333328</v>
      </c>
    </row>
    <row r="695" spans="1:22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61"/>
        <v>0.63966740576496672</v>
      </c>
      <c r="P695" s="4">
        <f t="shared" ref="P695:P758" si="66">E695/G695</f>
        <v>66.016018306636155</v>
      </c>
      <c r="Q695" t="s">
        <v>2039</v>
      </c>
      <c r="R695" t="s">
        <v>2040</v>
      </c>
      <c r="S695" s="8">
        <f t="shared" si="62"/>
        <v>43025.208333333328</v>
      </c>
      <c r="T695">
        <f t="shared" si="63"/>
        <v>2017</v>
      </c>
      <c r="U695" t="str">
        <f t="shared" si="64"/>
        <v>Oct</v>
      </c>
      <c r="V695" s="8">
        <f t="shared" si="65"/>
        <v>43042.208333333328</v>
      </c>
    </row>
    <row r="696" spans="1:22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61"/>
        <v>0.84131868131868137</v>
      </c>
      <c r="P696" s="4">
        <f t="shared" si="66"/>
        <v>96.911392405063296</v>
      </c>
      <c r="Q696" t="s">
        <v>2039</v>
      </c>
      <c r="R696" t="s">
        <v>2040</v>
      </c>
      <c r="S696" s="8">
        <f t="shared" si="62"/>
        <v>43066.25</v>
      </c>
      <c r="T696">
        <f t="shared" si="63"/>
        <v>2017</v>
      </c>
      <c r="U696" t="str">
        <f t="shared" si="64"/>
        <v>Nov</v>
      </c>
      <c r="V696" s="8">
        <f t="shared" si="65"/>
        <v>43103.25</v>
      </c>
    </row>
    <row r="697" spans="1:22" hidden="1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61"/>
        <v>1.3393478260869565</v>
      </c>
      <c r="P697" s="4">
        <f t="shared" si="66"/>
        <v>62.867346938775512</v>
      </c>
      <c r="Q697" t="s">
        <v>2035</v>
      </c>
      <c r="R697" t="s">
        <v>2036</v>
      </c>
      <c r="S697" s="8">
        <f t="shared" si="62"/>
        <v>42322.25</v>
      </c>
      <c r="T697">
        <f t="shared" si="63"/>
        <v>2015</v>
      </c>
      <c r="U697" t="str">
        <f t="shared" si="64"/>
        <v>Nov</v>
      </c>
      <c r="V697" s="8">
        <f t="shared" si="65"/>
        <v>42338.25</v>
      </c>
    </row>
    <row r="698" spans="1:22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61"/>
        <v>0.59042047531992692</v>
      </c>
      <c r="P698" s="4">
        <f t="shared" si="66"/>
        <v>108.98537682789652</v>
      </c>
      <c r="Q698" t="s">
        <v>2039</v>
      </c>
      <c r="R698" t="s">
        <v>2040</v>
      </c>
      <c r="S698" s="8">
        <f t="shared" si="62"/>
        <v>42114.208333333328</v>
      </c>
      <c r="T698">
        <f t="shared" si="63"/>
        <v>2015</v>
      </c>
      <c r="U698" t="str">
        <f t="shared" si="64"/>
        <v>Apr</v>
      </c>
      <c r="V698" s="8">
        <f t="shared" si="65"/>
        <v>42115.208333333328</v>
      </c>
    </row>
    <row r="699" spans="1:22" ht="31.2" hidden="1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61"/>
        <v>1.5280062063615205</v>
      </c>
      <c r="P699" s="4">
        <f t="shared" si="66"/>
        <v>26.999314599040439</v>
      </c>
      <c r="Q699" t="s">
        <v>2035</v>
      </c>
      <c r="R699" t="s">
        <v>2043</v>
      </c>
      <c r="S699" s="8">
        <f t="shared" si="62"/>
        <v>43190.208333333328</v>
      </c>
      <c r="T699">
        <f t="shared" si="63"/>
        <v>2018</v>
      </c>
      <c r="U699" t="str">
        <f t="shared" si="64"/>
        <v>Mar</v>
      </c>
      <c r="V699" s="8">
        <f t="shared" si="65"/>
        <v>43192.208333333328</v>
      </c>
    </row>
    <row r="700" spans="1:22" hidden="1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61"/>
        <v>4.466912114014252</v>
      </c>
      <c r="P700" s="4">
        <f t="shared" si="66"/>
        <v>65.004147943311438</v>
      </c>
      <c r="Q700" t="s">
        <v>2037</v>
      </c>
      <c r="R700" t="s">
        <v>2046</v>
      </c>
      <c r="S700" s="8">
        <f t="shared" si="62"/>
        <v>40871.25</v>
      </c>
      <c r="T700">
        <f t="shared" si="63"/>
        <v>2011</v>
      </c>
      <c r="U700" t="str">
        <f t="shared" si="64"/>
        <v>Nov</v>
      </c>
      <c r="V700" s="8">
        <f t="shared" si="65"/>
        <v>40885.25</v>
      </c>
    </row>
    <row r="701" spans="1:22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61"/>
        <v>0.8439189189189189</v>
      </c>
      <c r="P701" s="4">
        <f t="shared" si="66"/>
        <v>111.51785714285714</v>
      </c>
      <c r="Q701" t="s">
        <v>2041</v>
      </c>
      <c r="R701" t="s">
        <v>2044</v>
      </c>
      <c r="S701" s="8">
        <f t="shared" si="62"/>
        <v>43641.208333333328</v>
      </c>
      <c r="T701">
        <f t="shared" si="63"/>
        <v>2019</v>
      </c>
      <c r="U701" t="str">
        <f t="shared" si="64"/>
        <v>Jun</v>
      </c>
      <c r="V701" s="8">
        <f t="shared" si="65"/>
        <v>43642.208333333328</v>
      </c>
    </row>
    <row r="702" spans="1:22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61"/>
        <v>0.03</v>
      </c>
      <c r="P702" s="4">
        <f t="shared" si="66"/>
        <v>3</v>
      </c>
      <c r="Q702" t="s">
        <v>2037</v>
      </c>
      <c r="R702" t="s">
        <v>2046</v>
      </c>
      <c r="S702" s="8">
        <f t="shared" si="62"/>
        <v>40203.25</v>
      </c>
      <c r="T702">
        <f t="shared" si="63"/>
        <v>2010</v>
      </c>
      <c r="U702" t="str">
        <f t="shared" si="64"/>
        <v>Jan</v>
      </c>
      <c r="V702" s="8">
        <f t="shared" si="65"/>
        <v>40218.25</v>
      </c>
    </row>
    <row r="703" spans="1:22" ht="31.2" hidden="1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61"/>
        <v>1.7502692307692307</v>
      </c>
      <c r="P703" s="4">
        <f t="shared" si="66"/>
        <v>110.99268292682927</v>
      </c>
      <c r="Q703" t="s">
        <v>2039</v>
      </c>
      <c r="R703" t="s">
        <v>2040</v>
      </c>
      <c r="S703" s="8">
        <f t="shared" si="62"/>
        <v>40629.208333333336</v>
      </c>
      <c r="T703">
        <f t="shared" si="63"/>
        <v>2011</v>
      </c>
      <c r="U703" t="str">
        <f t="shared" si="64"/>
        <v>Mar</v>
      </c>
      <c r="V703" s="8">
        <f t="shared" si="65"/>
        <v>40636.208333333336</v>
      </c>
    </row>
    <row r="704" spans="1:22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61"/>
        <v>0.54137931034482756</v>
      </c>
      <c r="P704" s="4">
        <f t="shared" si="66"/>
        <v>56.746987951807228</v>
      </c>
      <c r="Q704" t="s">
        <v>2037</v>
      </c>
      <c r="R704" t="s">
        <v>2046</v>
      </c>
      <c r="S704" s="8">
        <f t="shared" si="62"/>
        <v>41477.208333333336</v>
      </c>
      <c r="T704">
        <f t="shared" si="63"/>
        <v>2013</v>
      </c>
      <c r="U704" t="str">
        <f t="shared" si="64"/>
        <v>Jul</v>
      </c>
      <c r="V704" s="8">
        <f t="shared" si="65"/>
        <v>41482.208333333336</v>
      </c>
    </row>
    <row r="705" spans="1:22" hidden="1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61"/>
        <v>3.1187381703470032</v>
      </c>
      <c r="P705" s="4">
        <f t="shared" si="66"/>
        <v>97.020608439646708</v>
      </c>
      <c r="Q705" t="s">
        <v>2047</v>
      </c>
      <c r="R705" t="s">
        <v>2059</v>
      </c>
      <c r="S705" s="8">
        <f t="shared" si="62"/>
        <v>41020.208333333336</v>
      </c>
      <c r="T705">
        <f t="shared" si="63"/>
        <v>2012</v>
      </c>
      <c r="U705" t="str">
        <f t="shared" si="64"/>
        <v>Apr</v>
      </c>
      <c r="V705" s="8">
        <f t="shared" si="65"/>
        <v>41037.208333333336</v>
      </c>
    </row>
    <row r="706" spans="1:22" ht="31.2" hidden="1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61"/>
        <v>1.2278160919540231</v>
      </c>
      <c r="P706" s="4">
        <f t="shared" si="66"/>
        <v>92.08620689655173</v>
      </c>
      <c r="Q706" t="s">
        <v>2041</v>
      </c>
      <c r="R706" t="s">
        <v>2049</v>
      </c>
      <c r="S706" s="8">
        <f t="shared" si="62"/>
        <v>42555.208333333328</v>
      </c>
      <c r="T706">
        <f t="shared" si="63"/>
        <v>2016</v>
      </c>
      <c r="U706" t="str">
        <f t="shared" si="64"/>
        <v>Jul</v>
      </c>
      <c r="V706" s="8">
        <f t="shared" si="65"/>
        <v>42570.208333333328</v>
      </c>
    </row>
    <row r="707" spans="1:22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67">E707/D707</f>
        <v>0.99026517383618151</v>
      </c>
      <c r="P707" s="4">
        <f t="shared" si="66"/>
        <v>82.986666666666665</v>
      </c>
      <c r="Q707" t="s">
        <v>2047</v>
      </c>
      <c r="R707" t="s">
        <v>2048</v>
      </c>
      <c r="S707" s="8">
        <f t="shared" ref="S707:S770" si="68">(((J707/60)/60)/24)+DATE(1970,1,1)</f>
        <v>41619.25</v>
      </c>
      <c r="T707">
        <f t="shared" ref="T707:T770" si="69">YEAR(S707)</f>
        <v>2013</v>
      </c>
      <c r="U707" t="str">
        <f t="shared" ref="U707:U770" si="70">TEXT(S707,"mmm")</f>
        <v>Dec</v>
      </c>
      <c r="V707" s="8">
        <f t="shared" ref="V707:V770" si="71">(((K707/60)/60)/24)+DATE(1970,1,1)</f>
        <v>41623.25</v>
      </c>
    </row>
    <row r="708" spans="1:22" ht="31.2" hidden="1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67"/>
        <v>1.278468634686347</v>
      </c>
      <c r="P708" s="4">
        <f t="shared" si="66"/>
        <v>103.03791821561339</v>
      </c>
      <c r="Q708" t="s">
        <v>2037</v>
      </c>
      <c r="R708" t="s">
        <v>2038</v>
      </c>
      <c r="S708" s="8">
        <f t="shared" si="68"/>
        <v>43471.25</v>
      </c>
      <c r="T708">
        <f t="shared" si="69"/>
        <v>2019</v>
      </c>
      <c r="U708" t="str">
        <f t="shared" si="70"/>
        <v>Jan</v>
      </c>
      <c r="V708" s="8">
        <f t="shared" si="71"/>
        <v>43479.25</v>
      </c>
    </row>
    <row r="709" spans="1:22" ht="31.2" hidden="1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67"/>
        <v>1.5861643835616439</v>
      </c>
      <c r="P709" s="4">
        <f t="shared" si="66"/>
        <v>68.922619047619051</v>
      </c>
      <c r="Q709" t="s">
        <v>2041</v>
      </c>
      <c r="R709" t="s">
        <v>2044</v>
      </c>
      <c r="S709" s="8">
        <f t="shared" si="68"/>
        <v>43442.25</v>
      </c>
      <c r="T709">
        <f t="shared" si="69"/>
        <v>2018</v>
      </c>
      <c r="U709" t="str">
        <f t="shared" si="70"/>
        <v>Dec</v>
      </c>
      <c r="V709" s="8">
        <f t="shared" si="71"/>
        <v>43478.25</v>
      </c>
    </row>
    <row r="710" spans="1:22" hidden="1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67"/>
        <v>7.0705882352941174</v>
      </c>
      <c r="P710" s="4">
        <f t="shared" si="66"/>
        <v>87.737226277372258</v>
      </c>
      <c r="Q710" t="s">
        <v>2039</v>
      </c>
      <c r="R710" t="s">
        <v>2040</v>
      </c>
      <c r="S710" s="8">
        <f t="shared" si="68"/>
        <v>42877.208333333328</v>
      </c>
      <c r="T710">
        <f t="shared" si="69"/>
        <v>2017</v>
      </c>
      <c r="U710" t="str">
        <f t="shared" si="70"/>
        <v>May</v>
      </c>
      <c r="V710" s="8">
        <f t="shared" si="71"/>
        <v>42887.208333333328</v>
      </c>
    </row>
    <row r="711" spans="1:22" hidden="1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67"/>
        <v>1.4238775510204082</v>
      </c>
      <c r="P711" s="4">
        <f t="shared" si="66"/>
        <v>75.021505376344081</v>
      </c>
      <c r="Q711" t="s">
        <v>2039</v>
      </c>
      <c r="R711" t="s">
        <v>2040</v>
      </c>
      <c r="S711" s="8">
        <f t="shared" si="68"/>
        <v>41018.208333333336</v>
      </c>
      <c r="T711">
        <f t="shared" si="69"/>
        <v>2012</v>
      </c>
      <c r="U711" t="str">
        <f t="shared" si="70"/>
        <v>Apr</v>
      </c>
      <c r="V711" s="8">
        <f t="shared" si="71"/>
        <v>41025.208333333336</v>
      </c>
    </row>
    <row r="712" spans="1:22" ht="31.2" hidden="1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67"/>
        <v>1.4786046511627906</v>
      </c>
      <c r="P712" s="4">
        <f t="shared" si="66"/>
        <v>50.863999999999997</v>
      </c>
      <c r="Q712" t="s">
        <v>2039</v>
      </c>
      <c r="R712" t="s">
        <v>2040</v>
      </c>
      <c r="S712" s="8">
        <f t="shared" si="68"/>
        <v>43295.208333333328</v>
      </c>
      <c r="T712">
        <f t="shared" si="69"/>
        <v>2018</v>
      </c>
      <c r="U712" t="str">
        <f t="shared" si="70"/>
        <v>Jul</v>
      </c>
      <c r="V712" s="8">
        <f t="shared" si="71"/>
        <v>43302.208333333328</v>
      </c>
    </row>
    <row r="713" spans="1:22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67"/>
        <v>0.20322580645161289</v>
      </c>
      <c r="P713" s="4">
        <f t="shared" si="66"/>
        <v>90</v>
      </c>
      <c r="Q713" t="s">
        <v>2039</v>
      </c>
      <c r="R713" t="s">
        <v>2040</v>
      </c>
      <c r="S713" s="8">
        <f t="shared" si="68"/>
        <v>42393.25</v>
      </c>
      <c r="T713">
        <f t="shared" si="69"/>
        <v>2016</v>
      </c>
      <c r="U713" t="str">
        <f t="shared" si="70"/>
        <v>Jan</v>
      </c>
      <c r="V713" s="8">
        <f t="shared" si="71"/>
        <v>42395.25</v>
      </c>
    </row>
    <row r="714" spans="1:22" ht="31.2" hidden="1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67"/>
        <v>18.40625</v>
      </c>
      <c r="P714" s="4">
        <f t="shared" si="66"/>
        <v>72.896039603960389</v>
      </c>
      <c r="Q714" t="s">
        <v>2039</v>
      </c>
      <c r="R714" t="s">
        <v>2040</v>
      </c>
      <c r="S714" s="8">
        <f t="shared" si="68"/>
        <v>42559.208333333328</v>
      </c>
      <c r="T714">
        <f t="shared" si="69"/>
        <v>2016</v>
      </c>
      <c r="U714" t="str">
        <f t="shared" si="70"/>
        <v>Jul</v>
      </c>
      <c r="V714" s="8">
        <f t="shared" si="71"/>
        <v>42600.208333333328</v>
      </c>
    </row>
    <row r="715" spans="1:22" hidden="1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67"/>
        <v>1.6194202898550725</v>
      </c>
      <c r="P715" s="4">
        <f t="shared" si="66"/>
        <v>108.48543689320388</v>
      </c>
      <c r="Q715" t="s">
        <v>2047</v>
      </c>
      <c r="R715" t="s">
        <v>2056</v>
      </c>
      <c r="S715" s="8">
        <f t="shared" si="68"/>
        <v>42604.208333333328</v>
      </c>
      <c r="T715">
        <f t="shared" si="69"/>
        <v>2016</v>
      </c>
      <c r="U715" t="str">
        <f t="shared" si="70"/>
        <v>Aug</v>
      </c>
      <c r="V715" s="8">
        <f t="shared" si="71"/>
        <v>42616.208333333328</v>
      </c>
    </row>
    <row r="716" spans="1:22" hidden="1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67"/>
        <v>4.7282077922077921</v>
      </c>
      <c r="P716" s="4">
        <f t="shared" si="66"/>
        <v>101.98095238095237</v>
      </c>
      <c r="Q716" t="s">
        <v>2035</v>
      </c>
      <c r="R716" t="s">
        <v>2036</v>
      </c>
      <c r="S716" s="8">
        <f t="shared" si="68"/>
        <v>41870.208333333336</v>
      </c>
      <c r="T716">
        <f t="shared" si="69"/>
        <v>2014</v>
      </c>
      <c r="U716" t="str">
        <f t="shared" si="70"/>
        <v>Aug</v>
      </c>
      <c r="V716" s="8">
        <f t="shared" si="71"/>
        <v>41871.208333333336</v>
      </c>
    </row>
    <row r="717" spans="1:22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67"/>
        <v>0.24466101694915254</v>
      </c>
      <c r="P717" s="4">
        <f t="shared" si="66"/>
        <v>44.009146341463413</v>
      </c>
      <c r="Q717" t="s">
        <v>2050</v>
      </c>
      <c r="R717" t="s">
        <v>2061</v>
      </c>
      <c r="S717" s="8">
        <f t="shared" si="68"/>
        <v>40397.208333333336</v>
      </c>
      <c r="T717">
        <f t="shared" si="69"/>
        <v>2010</v>
      </c>
      <c r="U717" t="str">
        <f t="shared" si="70"/>
        <v>Aug</v>
      </c>
      <c r="V717" s="8">
        <f t="shared" si="71"/>
        <v>40402.208333333336</v>
      </c>
    </row>
    <row r="718" spans="1:22" hidden="1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67"/>
        <v>5.1764999999999999</v>
      </c>
      <c r="P718" s="4">
        <f t="shared" si="66"/>
        <v>65.942675159235662</v>
      </c>
      <c r="Q718" t="s">
        <v>2039</v>
      </c>
      <c r="R718" t="s">
        <v>2040</v>
      </c>
      <c r="S718" s="8">
        <f t="shared" si="68"/>
        <v>41465.208333333336</v>
      </c>
      <c r="T718">
        <f t="shared" si="69"/>
        <v>2013</v>
      </c>
      <c r="U718" t="str">
        <f t="shared" si="70"/>
        <v>Jul</v>
      </c>
      <c r="V718" s="8">
        <f t="shared" si="71"/>
        <v>41493.208333333336</v>
      </c>
    </row>
    <row r="719" spans="1:22" ht="31.2" hidden="1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67"/>
        <v>2.4764285714285714</v>
      </c>
      <c r="P719" s="4">
        <f t="shared" si="66"/>
        <v>24.987387387387386</v>
      </c>
      <c r="Q719" t="s">
        <v>2041</v>
      </c>
      <c r="R719" t="s">
        <v>2042</v>
      </c>
      <c r="S719" s="8">
        <f t="shared" si="68"/>
        <v>40777.208333333336</v>
      </c>
      <c r="T719">
        <f t="shared" si="69"/>
        <v>2011</v>
      </c>
      <c r="U719" t="str">
        <f t="shared" si="70"/>
        <v>Aug</v>
      </c>
      <c r="V719" s="8">
        <f t="shared" si="71"/>
        <v>40798.208333333336</v>
      </c>
    </row>
    <row r="720" spans="1:22" hidden="1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67"/>
        <v>1.0020481927710843</v>
      </c>
      <c r="P720" s="4">
        <f t="shared" si="66"/>
        <v>28.003367003367003</v>
      </c>
      <c r="Q720" t="s">
        <v>2037</v>
      </c>
      <c r="R720" t="s">
        <v>2046</v>
      </c>
      <c r="S720" s="8">
        <f t="shared" si="68"/>
        <v>41442.208333333336</v>
      </c>
      <c r="T720">
        <f t="shared" si="69"/>
        <v>2013</v>
      </c>
      <c r="U720" t="str">
        <f t="shared" si="70"/>
        <v>Jun</v>
      </c>
      <c r="V720" s="8">
        <f t="shared" si="71"/>
        <v>41468.208333333336</v>
      </c>
    </row>
    <row r="721" spans="1:22" hidden="1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67"/>
        <v>1.53</v>
      </c>
      <c r="P721" s="4">
        <f t="shared" si="66"/>
        <v>85.829268292682926</v>
      </c>
      <c r="Q721" t="s">
        <v>2047</v>
      </c>
      <c r="R721" t="s">
        <v>2053</v>
      </c>
      <c r="S721" s="8">
        <f t="shared" si="68"/>
        <v>41058.208333333336</v>
      </c>
      <c r="T721">
        <f t="shared" si="69"/>
        <v>2012</v>
      </c>
      <c r="U721" t="str">
        <f t="shared" si="70"/>
        <v>May</v>
      </c>
      <c r="V721" s="8">
        <f t="shared" si="71"/>
        <v>41069.208333333336</v>
      </c>
    </row>
    <row r="722" spans="1:22" ht="31.2" hidden="1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67"/>
        <v>0.37091954022988505</v>
      </c>
      <c r="P722" s="4">
        <f t="shared" si="66"/>
        <v>84.921052631578945</v>
      </c>
      <c r="Q722" t="s">
        <v>2039</v>
      </c>
      <c r="R722" t="s">
        <v>2040</v>
      </c>
      <c r="S722" s="8">
        <f t="shared" si="68"/>
        <v>43152.25</v>
      </c>
      <c r="T722">
        <f t="shared" si="69"/>
        <v>2018</v>
      </c>
      <c r="U722" t="str">
        <f t="shared" si="70"/>
        <v>Feb</v>
      </c>
      <c r="V722" s="8">
        <f t="shared" si="71"/>
        <v>43166.25</v>
      </c>
    </row>
    <row r="723" spans="1:22" hidden="1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67"/>
        <v>4.3923948220064728E-2</v>
      </c>
      <c r="P723" s="4">
        <f t="shared" si="66"/>
        <v>90.483333333333334</v>
      </c>
      <c r="Q723" t="s">
        <v>2035</v>
      </c>
      <c r="R723" t="s">
        <v>2036</v>
      </c>
      <c r="S723" s="8">
        <f t="shared" si="68"/>
        <v>43194.208333333328</v>
      </c>
      <c r="T723">
        <f t="shared" si="69"/>
        <v>2018</v>
      </c>
      <c r="U723" t="str">
        <f t="shared" si="70"/>
        <v>Apr</v>
      </c>
      <c r="V723" s="8">
        <f t="shared" si="71"/>
        <v>43200.208333333328</v>
      </c>
    </row>
    <row r="724" spans="1:22" hidden="1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67"/>
        <v>1.5650721649484536</v>
      </c>
      <c r="P724" s="4">
        <f t="shared" si="66"/>
        <v>25.00197628458498</v>
      </c>
      <c r="Q724" t="s">
        <v>2041</v>
      </c>
      <c r="R724" t="s">
        <v>2042</v>
      </c>
      <c r="S724" s="8">
        <f t="shared" si="68"/>
        <v>43045.25</v>
      </c>
      <c r="T724">
        <f t="shared" si="69"/>
        <v>2017</v>
      </c>
      <c r="U724" t="str">
        <f t="shared" si="70"/>
        <v>Nov</v>
      </c>
      <c r="V724" s="8">
        <f t="shared" si="71"/>
        <v>43072.25</v>
      </c>
    </row>
    <row r="725" spans="1:22" hidden="1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67"/>
        <v>2.704081632653061</v>
      </c>
      <c r="P725" s="4">
        <f t="shared" si="66"/>
        <v>92.013888888888886</v>
      </c>
      <c r="Q725" t="s">
        <v>2039</v>
      </c>
      <c r="R725" t="s">
        <v>2040</v>
      </c>
      <c r="S725" s="8">
        <f t="shared" si="68"/>
        <v>42431.25</v>
      </c>
      <c r="T725">
        <f t="shared" si="69"/>
        <v>2016</v>
      </c>
      <c r="U725" t="str">
        <f t="shared" si="70"/>
        <v>Mar</v>
      </c>
      <c r="V725" s="8">
        <f t="shared" si="71"/>
        <v>42452.208333333328</v>
      </c>
    </row>
    <row r="726" spans="1:22" ht="31.2" hidden="1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67"/>
        <v>1.3405952380952382</v>
      </c>
      <c r="P726" s="4">
        <f t="shared" si="66"/>
        <v>93.066115702479337</v>
      </c>
      <c r="Q726" t="s">
        <v>2039</v>
      </c>
      <c r="R726" t="s">
        <v>2040</v>
      </c>
      <c r="S726" s="8">
        <f t="shared" si="68"/>
        <v>41934.208333333336</v>
      </c>
      <c r="T726">
        <f t="shared" si="69"/>
        <v>2014</v>
      </c>
      <c r="U726" t="str">
        <f t="shared" si="70"/>
        <v>Oct</v>
      </c>
      <c r="V726" s="8">
        <f t="shared" si="71"/>
        <v>41936.208333333336</v>
      </c>
    </row>
    <row r="727" spans="1:22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67"/>
        <v>0.50398033126293995</v>
      </c>
      <c r="P727" s="4">
        <f t="shared" si="66"/>
        <v>61.008145363408524</v>
      </c>
      <c r="Q727" t="s">
        <v>2050</v>
      </c>
      <c r="R727" t="s">
        <v>2061</v>
      </c>
      <c r="S727" s="8">
        <f t="shared" si="68"/>
        <v>41958.25</v>
      </c>
      <c r="T727">
        <f t="shared" si="69"/>
        <v>2014</v>
      </c>
      <c r="U727" t="str">
        <f t="shared" si="70"/>
        <v>Nov</v>
      </c>
      <c r="V727" s="8">
        <f t="shared" si="71"/>
        <v>41960.25</v>
      </c>
    </row>
    <row r="728" spans="1:22" ht="31.2" hidden="1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67"/>
        <v>0.88815837937384901</v>
      </c>
      <c r="P728" s="4">
        <f t="shared" si="66"/>
        <v>92.036259541984734</v>
      </c>
      <c r="Q728" t="s">
        <v>2039</v>
      </c>
      <c r="R728" t="s">
        <v>2040</v>
      </c>
      <c r="S728" s="8">
        <f t="shared" si="68"/>
        <v>40476.208333333336</v>
      </c>
      <c r="T728">
        <f t="shared" si="69"/>
        <v>2010</v>
      </c>
      <c r="U728" t="str">
        <f t="shared" si="70"/>
        <v>Oct</v>
      </c>
      <c r="V728" s="8">
        <f t="shared" si="71"/>
        <v>40482.208333333336</v>
      </c>
    </row>
    <row r="729" spans="1:22" hidden="1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67"/>
        <v>1.65</v>
      </c>
      <c r="P729" s="4">
        <f t="shared" si="66"/>
        <v>81.132596685082873</v>
      </c>
      <c r="Q729" t="s">
        <v>2037</v>
      </c>
      <c r="R729" t="s">
        <v>2038</v>
      </c>
      <c r="S729" s="8">
        <f t="shared" si="68"/>
        <v>43485.25</v>
      </c>
      <c r="T729">
        <f t="shared" si="69"/>
        <v>2019</v>
      </c>
      <c r="U729" t="str">
        <f t="shared" si="70"/>
        <v>Jan</v>
      </c>
      <c r="V729" s="8">
        <f t="shared" si="71"/>
        <v>43543.208333333328</v>
      </c>
    </row>
    <row r="730" spans="1:22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67"/>
        <v>0.17499999999999999</v>
      </c>
      <c r="P730" s="4">
        <f t="shared" si="66"/>
        <v>73.5</v>
      </c>
      <c r="Q730" t="s">
        <v>2039</v>
      </c>
      <c r="R730" t="s">
        <v>2040</v>
      </c>
      <c r="S730" s="8">
        <f t="shared" si="68"/>
        <v>42515.208333333328</v>
      </c>
      <c r="T730">
        <f t="shared" si="69"/>
        <v>2016</v>
      </c>
      <c r="U730" t="str">
        <f t="shared" si="70"/>
        <v>May</v>
      </c>
      <c r="V730" s="8">
        <f t="shared" si="71"/>
        <v>42526.208333333328</v>
      </c>
    </row>
    <row r="731" spans="1:22" ht="31.2" hidden="1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67"/>
        <v>1.8566071428571429</v>
      </c>
      <c r="P731" s="4">
        <f t="shared" si="66"/>
        <v>85.221311475409834</v>
      </c>
      <c r="Q731" t="s">
        <v>2041</v>
      </c>
      <c r="R731" t="s">
        <v>2044</v>
      </c>
      <c r="S731" s="8">
        <f t="shared" si="68"/>
        <v>41309.25</v>
      </c>
      <c r="T731">
        <f t="shared" si="69"/>
        <v>2013</v>
      </c>
      <c r="U731" t="str">
        <f t="shared" si="70"/>
        <v>Feb</v>
      </c>
      <c r="V731" s="8">
        <f t="shared" si="71"/>
        <v>41311.25</v>
      </c>
    </row>
    <row r="732" spans="1:22" hidden="1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67"/>
        <v>4.1266319444444441</v>
      </c>
      <c r="P732" s="4">
        <f t="shared" si="66"/>
        <v>110.96825396825396</v>
      </c>
      <c r="Q732" t="s">
        <v>2037</v>
      </c>
      <c r="R732" t="s">
        <v>2046</v>
      </c>
      <c r="S732" s="8">
        <f t="shared" si="68"/>
        <v>42147.208333333328</v>
      </c>
      <c r="T732">
        <f t="shared" si="69"/>
        <v>2015</v>
      </c>
      <c r="U732" t="str">
        <f t="shared" si="70"/>
        <v>May</v>
      </c>
      <c r="V732" s="8">
        <f t="shared" si="71"/>
        <v>42153.208333333328</v>
      </c>
    </row>
    <row r="733" spans="1:22" hidden="1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67"/>
        <v>0.90249999999999997</v>
      </c>
      <c r="P733" s="4">
        <f t="shared" si="66"/>
        <v>32.968036529680369</v>
      </c>
      <c r="Q733" t="s">
        <v>2037</v>
      </c>
      <c r="R733" t="s">
        <v>2038</v>
      </c>
      <c r="S733" s="8">
        <f t="shared" si="68"/>
        <v>42939.208333333328</v>
      </c>
      <c r="T733">
        <f t="shared" si="69"/>
        <v>2017</v>
      </c>
      <c r="U733" t="str">
        <f t="shared" si="70"/>
        <v>Jul</v>
      </c>
      <c r="V733" s="8">
        <f t="shared" si="71"/>
        <v>42940.208333333328</v>
      </c>
    </row>
    <row r="734" spans="1:22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67"/>
        <v>0.91984615384615387</v>
      </c>
      <c r="P734" s="4">
        <f t="shared" si="66"/>
        <v>96.005352363960753</v>
      </c>
      <c r="Q734" t="s">
        <v>2035</v>
      </c>
      <c r="R734" t="s">
        <v>2036</v>
      </c>
      <c r="S734" s="8">
        <f t="shared" si="68"/>
        <v>42816.208333333328</v>
      </c>
      <c r="T734">
        <f t="shared" si="69"/>
        <v>2017</v>
      </c>
      <c r="U734" t="str">
        <f t="shared" si="70"/>
        <v>Mar</v>
      </c>
      <c r="V734" s="8">
        <f t="shared" si="71"/>
        <v>42839.208333333328</v>
      </c>
    </row>
    <row r="735" spans="1:22" hidden="1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67"/>
        <v>5.2700632911392402</v>
      </c>
      <c r="P735" s="4">
        <f t="shared" si="66"/>
        <v>84.96632653061225</v>
      </c>
      <c r="Q735" t="s">
        <v>2035</v>
      </c>
      <c r="R735" t="s">
        <v>2057</v>
      </c>
      <c r="S735" s="8">
        <f t="shared" si="68"/>
        <v>41844.208333333336</v>
      </c>
      <c r="T735">
        <f t="shared" si="69"/>
        <v>2014</v>
      </c>
      <c r="U735" t="str">
        <f t="shared" si="70"/>
        <v>Jul</v>
      </c>
      <c r="V735" s="8">
        <f t="shared" si="71"/>
        <v>41857.208333333336</v>
      </c>
    </row>
    <row r="736" spans="1:22" hidden="1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67"/>
        <v>3.1914285714285713</v>
      </c>
      <c r="P736" s="4">
        <f t="shared" si="66"/>
        <v>25.007462686567163</v>
      </c>
      <c r="Q736" t="s">
        <v>2039</v>
      </c>
      <c r="R736" t="s">
        <v>2040</v>
      </c>
      <c r="S736" s="8">
        <f t="shared" si="68"/>
        <v>42763.25</v>
      </c>
      <c r="T736">
        <f t="shared" si="69"/>
        <v>2017</v>
      </c>
      <c r="U736" t="str">
        <f t="shared" si="70"/>
        <v>Jan</v>
      </c>
      <c r="V736" s="8">
        <f t="shared" si="71"/>
        <v>42775.25</v>
      </c>
    </row>
    <row r="737" spans="1:22" ht="31.2" hidden="1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67"/>
        <v>3.5418867924528303</v>
      </c>
      <c r="P737" s="4">
        <f t="shared" si="66"/>
        <v>65.998995479658461</v>
      </c>
      <c r="Q737" t="s">
        <v>2054</v>
      </c>
      <c r="R737" t="s">
        <v>2055</v>
      </c>
      <c r="S737" s="8">
        <f t="shared" si="68"/>
        <v>42459.208333333328</v>
      </c>
      <c r="T737">
        <f t="shared" si="69"/>
        <v>2016</v>
      </c>
      <c r="U737" t="str">
        <f t="shared" si="70"/>
        <v>Mar</v>
      </c>
      <c r="V737" s="8">
        <f t="shared" si="71"/>
        <v>42466.208333333328</v>
      </c>
    </row>
    <row r="738" spans="1:22" hidden="1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67"/>
        <v>0.32896103896103895</v>
      </c>
      <c r="P738" s="4">
        <f t="shared" si="66"/>
        <v>87.34482758620689</v>
      </c>
      <c r="Q738" t="s">
        <v>2047</v>
      </c>
      <c r="R738" t="s">
        <v>2048</v>
      </c>
      <c r="S738" s="8">
        <f t="shared" si="68"/>
        <v>42055.25</v>
      </c>
      <c r="T738">
        <f t="shared" si="69"/>
        <v>2015</v>
      </c>
      <c r="U738" t="str">
        <f t="shared" si="70"/>
        <v>Feb</v>
      </c>
      <c r="V738" s="8">
        <f t="shared" si="71"/>
        <v>42059.25</v>
      </c>
    </row>
    <row r="739" spans="1:22" ht="31.2" hidden="1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67"/>
        <v>1.358918918918919</v>
      </c>
      <c r="P739" s="4">
        <f t="shared" si="66"/>
        <v>27.933333333333334</v>
      </c>
      <c r="Q739" t="s">
        <v>2035</v>
      </c>
      <c r="R739" t="s">
        <v>2045</v>
      </c>
      <c r="S739" s="8">
        <f t="shared" si="68"/>
        <v>42685.25</v>
      </c>
      <c r="T739">
        <f t="shared" si="69"/>
        <v>2016</v>
      </c>
      <c r="U739" t="str">
        <f t="shared" si="70"/>
        <v>Nov</v>
      </c>
      <c r="V739" s="8">
        <f t="shared" si="71"/>
        <v>42697.25</v>
      </c>
    </row>
    <row r="740" spans="1:22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67"/>
        <v>2.0843373493975904E-2</v>
      </c>
      <c r="P740" s="4">
        <f t="shared" si="66"/>
        <v>103.8</v>
      </c>
      <c r="Q740" t="s">
        <v>2039</v>
      </c>
      <c r="R740" t="s">
        <v>2040</v>
      </c>
      <c r="S740" s="8">
        <f t="shared" si="68"/>
        <v>41959.25</v>
      </c>
      <c r="T740">
        <f t="shared" si="69"/>
        <v>2014</v>
      </c>
      <c r="U740" t="str">
        <f t="shared" si="70"/>
        <v>Nov</v>
      </c>
      <c r="V740" s="8">
        <f t="shared" si="71"/>
        <v>41981.25</v>
      </c>
    </row>
    <row r="741" spans="1:22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67"/>
        <v>0.61</v>
      </c>
      <c r="P741" s="4">
        <f t="shared" si="66"/>
        <v>31.937172774869111</v>
      </c>
      <c r="Q741" t="s">
        <v>2035</v>
      </c>
      <c r="R741" t="s">
        <v>2045</v>
      </c>
      <c r="S741" s="8">
        <f t="shared" si="68"/>
        <v>41089.208333333336</v>
      </c>
      <c r="T741">
        <f t="shared" si="69"/>
        <v>2012</v>
      </c>
      <c r="U741" t="str">
        <f t="shared" si="70"/>
        <v>Jun</v>
      </c>
      <c r="V741" s="8">
        <f t="shared" si="71"/>
        <v>41090.208333333336</v>
      </c>
    </row>
    <row r="742" spans="1:22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67"/>
        <v>0.30037735849056602</v>
      </c>
      <c r="P742" s="4">
        <f t="shared" si="66"/>
        <v>99.5</v>
      </c>
      <c r="Q742" t="s">
        <v>2039</v>
      </c>
      <c r="R742" t="s">
        <v>2040</v>
      </c>
      <c r="S742" s="8">
        <f t="shared" si="68"/>
        <v>42769.25</v>
      </c>
      <c r="T742">
        <f t="shared" si="69"/>
        <v>2017</v>
      </c>
      <c r="U742" t="str">
        <f t="shared" si="70"/>
        <v>Feb</v>
      </c>
      <c r="V742" s="8">
        <f t="shared" si="71"/>
        <v>42772.25</v>
      </c>
    </row>
    <row r="743" spans="1:22" hidden="1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67"/>
        <v>11.791666666666666</v>
      </c>
      <c r="P743" s="4">
        <f t="shared" si="66"/>
        <v>108.84615384615384</v>
      </c>
      <c r="Q743" t="s">
        <v>2039</v>
      </c>
      <c r="R743" t="s">
        <v>2040</v>
      </c>
      <c r="S743" s="8">
        <f t="shared" si="68"/>
        <v>40321.208333333336</v>
      </c>
      <c r="T743">
        <f t="shared" si="69"/>
        <v>2010</v>
      </c>
      <c r="U743" t="str">
        <f t="shared" si="70"/>
        <v>May</v>
      </c>
      <c r="V743" s="8">
        <f t="shared" si="71"/>
        <v>40322.208333333336</v>
      </c>
    </row>
    <row r="744" spans="1:22" hidden="1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67"/>
        <v>11.260833333333334</v>
      </c>
      <c r="P744" s="4">
        <f t="shared" si="66"/>
        <v>110.76229508196721</v>
      </c>
      <c r="Q744" t="s">
        <v>2035</v>
      </c>
      <c r="R744" t="s">
        <v>2043</v>
      </c>
      <c r="S744" s="8">
        <f t="shared" si="68"/>
        <v>40197.25</v>
      </c>
      <c r="T744">
        <f t="shared" si="69"/>
        <v>2010</v>
      </c>
      <c r="U744" t="str">
        <f t="shared" si="70"/>
        <v>Jan</v>
      </c>
      <c r="V744" s="8">
        <f t="shared" si="71"/>
        <v>40239.25</v>
      </c>
    </row>
    <row r="745" spans="1:22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67"/>
        <v>0.12923076923076923</v>
      </c>
      <c r="P745" s="4">
        <f t="shared" si="66"/>
        <v>29.647058823529413</v>
      </c>
      <c r="Q745" t="s">
        <v>2039</v>
      </c>
      <c r="R745" t="s">
        <v>2040</v>
      </c>
      <c r="S745" s="8">
        <f t="shared" si="68"/>
        <v>42298.208333333328</v>
      </c>
      <c r="T745">
        <f t="shared" si="69"/>
        <v>2015</v>
      </c>
      <c r="U745" t="str">
        <f t="shared" si="70"/>
        <v>Oct</v>
      </c>
      <c r="V745" s="8">
        <f t="shared" si="71"/>
        <v>42304.208333333328</v>
      </c>
    </row>
    <row r="746" spans="1:22" hidden="1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67"/>
        <v>7.12</v>
      </c>
      <c r="P746" s="4">
        <f t="shared" si="66"/>
        <v>101.71428571428571</v>
      </c>
      <c r="Q746" t="s">
        <v>2039</v>
      </c>
      <c r="R746" t="s">
        <v>2040</v>
      </c>
      <c r="S746" s="8">
        <f t="shared" si="68"/>
        <v>43322.208333333328</v>
      </c>
      <c r="T746">
        <f t="shared" si="69"/>
        <v>2018</v>
      </c>
      <c r="U746" t="str">
        <f t="shared" si="70"/>
        <v>Aug</v>
      </c>
      <c r="V746" s="8">
        <f t="shared" si="71"/>
        <v>43324.208333333328</v>
      </c>
    </row>
    <row r="747" spans="1:22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67"/>
        <v>0.30304347826086958</v>
      </c>
      <c r="P747" s="4">
        <f t="shared" si="66"/>
        <v>61.5</v>
      </c>
      <c r="Q747" t="s">
        <v>2037</v>
      </c>
      <c r="R747" t="s">
        <v>2046</v>
      </c>
      <c r="S747" s="8">
        <f t="shared" si="68"/>
        <v>40328.208333333336</v>
      </c>
      <c r="T747">
        <f t="shared" si="69"/>
        <v>2010</v>
      </c>
      <c r="U747" t="str">
        <f t="shared" si="70"/>
        <v>May</v>
      </c>
      <c r="V747" s="8">
        <f t="shared" si="71"/>
        <v>40355.208333333336</v>
      </c>
    </row>
    <row r="748" spans="1:22" hidden="1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67"/>
        <v>2.1250896057347672</v>
      </c>
      <c r="P748" s="4">
        <f t="shared" si="66"/>
        <v>35</v>
      </c>
      <c r="Q748" t="s">
        <v>2037</v>
      </c>
      <c r="R748" t="s">
        <v>2038</v>
      </c>
      <c r="S748" s="8">
        <f t="shared" si="68"/>
        <v>40825.208333333336</v>
      </c>
      <c r="T748">
        <f t="shared" si="69"/>
        <v>2011</v>
      </c>
      <c r="U748" t="str">
        <f t="shared" si="70"/>
        <v>Oct</v>
      </c>
      <c r="V748" s="8">
        <f t="shared" si="71"/>
        <v>40830.208333333336</v>
      </c>
    </row>
    <row r="749" spans="1:22" hidden="1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67"/>
        <v>2.2885714285714287</v>
      </c>
      <c r="P749" s="4">
        <f t="shared" si="66"/>
        <v>40.049999999999997</v>
      </c>
      <c r="Q749" t="s">
        <v>2039</v>
      </c>
      <c r="R749" t="s">
        <v>2040</v>
      </c>
      <c r="S749" s="8">
        <f t="shared" si="68"/>
        <v>40423.208333333336</v>
      </c>
      <c r="T749">
        <f t="shared" si="69"/>
        <v>2010</v>
      </c>
      <c r="U749" t="str">
        <f t="shared" si="70"/>
        <v>Sep</v>
      </c>
      <c r="V749" s="8">
        <f t="shared" si="71"/>
        <v>40434.208333333336</v>
      </c>
    </row>
    <row r="750" spans="1:22" hidden="1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67"/>
        <v>0.34959979476654696</v>
      </c>
      <c r="P750" s="4">
        <f t="shared" si="66"/>
        <v>110.97231270358306</v>
      </c>
      <c r="Q750" t="s">
        <v>2041</v>
      </c>
      <c r="R750" t="s">
        <v>2049</v>
      </c>
      <c r="S750" s="8">
        <f t="shared" si="68"/>
        <v>40238.25</v>
      </c>
      <c r="T750">
        <f t="shared" si="69"/>
        <v>2010</v>
      </c>
      <c r="U750" t="str">
        <f t="shared" si="70"/>
        <v>Mar</v>
      </c>
      <c r="V750" s="8">
        <f t="shared" si="71"/>
        <v>40263.208333333336</v>
      </c>
    </row>
    <row r="751" spans="1:22" hidden="1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67"/>
        <v>1.5729069767441861</v>
      </c>
      <c r="P751" s="4">
        <f t="shared" si="66"/>
        <v>36.959016393442624</v>
      </c>
      <c r="Q751" t="s">
        <v>2037</v>
      </c>
      <c r="R751" t="s">
        <v>2046</v>
      </c>
      <c r="S751" s="8">
        <f t="shared" si="68"/>
        <v>41920.208333333336</v>
      </c>
      <c r="T751">
        <f t="shared" si="69"/>
        <v>2014</v>
      </c>
      <c r="U751" t="str">
        <f t="shared" si="70"/>
        <v>Oct</v>
      </c>
      <c r="V751" s="8">
        <f t="shared" si="71"/>
        <v>41932.208333333336</v>
      </c>
    </row>
    <row r="752" spans="1:22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67"/>
        <v>0.01</v>
      </c>
      <c r="P752" s="4">
        <f t="shared" si="66"/>
        <v>1</v>
      </c>
      <c r="Q752" t="s">
        <v>2035</v>
      </c>
      <c r="R752" t="s">
        <v>2043</v>
      </c>
      <c r="S752" s="8">
        <f t="shared" si="68"/>
        <v>40360.208333333336</v>
      </c>
      <c r="T752">
        <f t="shared" si="69"/>
        <v>2010</v>
      </c>
      <c r="U752" t="str">
        <f t="shared" si="70"/>
        <v>Jul</v>
      </c>
      <c r="V752" s="8">
        <f t="shared" si="71"/>
        <v>40385.208333333336</v>
      </c>
    </row>
    <row r="753" spans="1:22" hidden="1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67"/>
        <v>2.3230555555555554</v>
      </c>
      <c r="P753" s="4">
        <f t="shared" si="66"/>
        <v>30.974074074074075</v>
      </c>
      <c r="Q753" t="s">
        <v>2047</v>
      </c>
      <c r="R753" t="s">
        <v>2048</v>
      </c>
      <c r="S753" s="8">
        <f t="shared" si="68"/>
        <v>42446.208333333328</v>
      </c>
      <c r="T753">
        <f t="shared" si="69"/>
        <v>2016</v>
      </c>
      <c r="U753" t="str">
        <f t="shared" si="70"/>
        <v>Mar</v>
      </c>
      <c r="V753" s="8">
        <f t="shared" si="71"/>
        <v>42461.208333333328</v>
      </c>
    </row>
    <row r="754" spans="1:22" hidden="1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67"/>
        <v>0.92448275862068963</v>
      </c>
      <c r="P754" s="4">
        <f t="shared" si="66"/>
        <v>47.035087719298247</v>
      </c>
      <c r="Q754" t="s">
        <v>2039</v>
      </c>
      <c r="R754" t="s">
        <v>2040</v>
      </c>
      <c r="S754" s="8">
        <f t="shared" si="68"/>
        <v>40395.208333333336</v>
      </c>
      <c r="T754">
        <f t="shared" si="69"/>
        <v>2010</v>
      </c>
      <c r="U754" t="str">
        <f t="shared" si="70"/>
        <v>Aug</v>
      </c>
      <c r="V754" s="8">
        <f t="shared" si="71"/>
        <v>40413.208333333336</v>
      </c>
    </row>
    <row r="755" spans="1:22" hidden="1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67"/>
        <v>2.5670212765957445</v>
      </c>
      <c r="P755" s="4">
        <f t="shared" si="66"/>
        <v>88.065693430656935</v>
      </c>
      <c r="Q755" t="s">
        <v>2054</v>
      </c>
      <c r="R755" t="s">
        <v>2055</v>
      </c>
      <c r="S755" s="8">
        <f t="shared" si="68"/>
        <v>40321.208333333336</v>
      </c>
      <c r="T755">
        <f t="shared" si="69"/>
        <v>2010</v>
      </c>
      <c r="U755" t="str">
        <f t="shared" si="70"/>
        <v>May</v>
      </c>
      <c r="V755" s="8">
        <f t="shared" si="71"/>
        <v>40336.208333333336</v>
      </c>
    </row>
    <row r="756" spans="1:22" hidden="1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67"/>
        <v>1.6847017045454546</v>
      </c>
      <c r="P756" s="4">
        <f t="shared" si="66"/>
        <v>37.005616224648989</v>
      </c>
      <c r="Q756" t="s">
        <v>2039</v>
      </c>
      <c r="R756" t="s">
        <v>2040</v>
      </c>
      <c r="S756" s="8">
        <f t="shared" si="68"/>
        <v>41210.208333333336</v>
      </c>
      <c r="T756">
        <f t="shared" si="69"/>
        <v>2012</v>
      </c>
      <c r="U756" t="str">
        <f t="shared" si="70"/>
        <v>Oct</v>
      </c>
      <c r="V756" s="8">
        <f t="shared" si="71"/>
        <v>41263.25</v>
      </c>
    </row>
    <row r="757" spans="1:22" hidden="1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67"/>
        <v>1.6657777777777778</v>
      </c>
      <c r="P757" s="4">
        <f t="shared" si="66"/>
        <v>26.027777777777779</v>
      </c>
      <c r="Q757" t="s">
        <v>2039</v>
      </c>
      <c r="R757" t="s">
        <v>2040</v>
      </c>
      <c r="S757" s="8">
        <f t="shared" si="68"/>
        <v>43096.25</v>
      </c>
      <c r="T757">
        <f t="shared" si="69"/>
        <v>2017</v>
      </c>
      <c r="U757" t="str">
        <f t="shared" si="70"/>
        <v>Dec</v>
      </c>
      <c r="V757" s="8">
        <f t="shared" si="71"/>
        <v>43108.25</v>
      </c>
    </row>
    <row r="758" spans="1:22" ht="31.2" hidden="1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67"/>
        <v>7.7207692307692311</v>
      </c>
      <c r="P758" s="4">
        <f t="shared" si="66"/>
        <v>67.817567567567565</v>
      </c>
      <c r="Q758" t="s">
        <v>2039</v>
      </c>
      <c r="R758" t="s">
        <v>2040</v>
      </c>
      <c r="S758" s="8">
        <f t="shared" si="68"/>
        <v>42024.25</v>
      </c>
      <c r="T758">
        <f t="shared" si="69"/>
        <v>2015</v>
      </c>
      <c r="U758" t="str">
        <f t="shared" si="70"/>
        <v>Jan</v>
      </c>
      <c r="V758" s="8">
        <f t="shared" si="71"/>
        <v>42030.25</v>
      </c>
    </row>
    <row r="759" spans="1:22" hidden="1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67"/>
        <v>4.0685714285714285</v>
      </c>
      <c r="P759" s="4">
        <f t="shared" ref="P759:P822" si="72">E759/G759</f>
        <v>49.964912280701753</v>
      </c>
      <c r="Q759" t="s">
        <v>2041</v>
      </c>
      <c r="R759" t="s">
        <v>2044</v>
      </c>
      <c r="S759" s="8">
        <f t="shared" si="68"/>
        <v>40675.208333333336</v>
      </c>
      <c r="T759">
        <f t="shared" si="69"/>
        <v>2011</v>
      </c>
      <c r="U759" t="str">
        <f t="shared" si="70"/>
        <v>May</v>
      </c>
      <c r="V759" s="8">
        <f t="shared" si="71"/>
        <v>40679.208333333336</v>
      </c>
    </row>
    <row r="760" spans="1:22" hidden="1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67"/>
        <v>5.6420608108108112</v>
      </c>
      <c r="P760" s="4">
        <f t="shared" si="72"/>
        <v>110.01646903820817</v>
      </c>
      <c r="Q760" t="s">
        <v>2035</v>
      </c>
      <c r="R760" t="s">
        <v>2036</v>
      </c>
      <c r="S760" s="8">
        <f t="shared" si="68"/>
        <v>41936.208333333336</v>
      </c>
      <c r="T760">
        <f t="shared" si="69"/>
        <v>2014</v>
      </c>
      <c r="U760" t="str">
        <f t="shared" si="70"/>
        <v>Oct</v>
      </c>
      <c r="V760" s="8">
        <f t="shared" si="71"/>
        <v>41945.208333333336</v>
      </c>
    </row>
    <row r="761" spans="1:22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67"/>
        <v>0.6842686567164179</v>
      </c>
      <c r="P761" s="4">
        <f t="shared" si="72"/>
        <v>89.964678178963894</v>
      </c>
      <c r="Q761" t="s">
        <v>2035</v>
      </c>
      <c r="R761" t="s">
        <v>2043</v>
      </c>
      <c r="S761" s="8">
        <f t="shared" si="68"/>
        <v>43136.25</v>
      </c>
      <c r="T761">
        <f t="shared" si="69"/>
        <v>2018</v>
      </c>
      <c r="U761" t="str">
        <f t="shared" si="70"/>
        <v>Feb</v>
      </c>
      <c r="V761" s="8">
        <f t="shared" si="71"/>
        <v>43166.25</v>
      </c>
    </row>
    <row r="762" spans="1:22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67"/>
        <v>0.34351966873706002</v>
      </c>
      <c r="P762" s="4">
        <f t="shared" si="72"/>
        <v>79.009523809523813</v>
      </c>
      <c r="Q762" t="s">
        <v>2050</v>
      </c>
      <c r="R762" t="s">
        <v>2051</v>
      </c>
      <c r="S762" s="8">
        <f t="shared" si="68"/>
        <v>43678.208333333328</v>
      </c>
      <c r="T762">
        <f t="shared" si="69"/>
        <v>2019</v>
      </c>
      <c r="U762" t="str">
        <f t="shared" si="70"/>
        <v>Aug</v>
      </c>
      <c r="V762" s="8">
        <f t="shared" si="71"/>
        <v>43707.208333333328</v>
      </c>
    </row>
    <row r="763" spans="1:22" hidden="1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67"/>
        <v>6.5545454545454547</v>
      </c>
      <c r="P763" s="4">
        <f t="shared" si="72"/>
        <v>86.867469879518069</v>
      </c>
      <c r="Q763" t="s">
        <v>2035</v>
      </c>
      <c r="R763" t="s">
        <v>2036</v>
      </c>
      <c r="S763" s="8">
        <f t="shared" si="68"/>
        <v>42938.208333333328</v>
      </c>
      <c r="T763">
        <f t="shared" si="69"/>
        <v>2017</v>
      </c>
      <c r="U763" t="str">
        <f t="shared" si="70"/>
        <v>Jul</v>
      </c>
      <c r="V763" s="8">
        <f t="shared" si="71"/>
        <v>42943.208333333328</v>
      </c>
    </row>
    <row r="764" spans="1:22" hidden="1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67"/>
        <v>1.7725714285714285</v>
      </c>
      <c r="P764" s="4">
        <f t="shared" si="72"/>
        <v>62.04</v>
      </c>
      <c r="Q764" t="s">
        <v>2035</v>
      </c>
      <c r="R764" t="s">
        <v>2058</v>
      </c>
      <c r="S764" s="8">
        <f t="shared" si="68"/>
        <v>41241.25</v>
      </c>
      <c r="T764">
        <f t="shared" si="69"/>
        <v>2012</v>
      </c>
      <c r="U764" t="str">
        <f t="shared" si="70"/>
        <v>Nov</v>
      </c>
      <c r="V764" s="8">
        <f t="shared" si="71"/>
        <v>41252.25</v>
      </c>
    </row>
    <row r="765" spans="1:22" hidden="1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67"/>
        <v>1.1317857142857144</v>
      </c>
      <c r="P765" s="4">
        <f t="shared" si="72"/>
        <v>26.970212765957445</v>
      </c>
      <c r="Q765" t="s">
        <v>2039</v>
      </c>
      <c r="R765" t="s">
        <v>2040</v>
      </c>
      <c r="S765" s="8">
        <f t="shared" si="68"/>
        <v>41037.208333333336</v>
      </c>
      <c r="T765">
        <f t="shared" si="69"/>
        <v>2012</v>
      </c>
      <c r="U765" t="str">
        <f t="shared" si="70"/>
        <v>May</v>
      </c>
      <c r="V765" s="8">
        <f t="shared" si="71"/>
        <v>41072.208333333336</v>
      </c>
    </row>
    <row r="766" spans="1:22" ht="31.2" hidden="1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67"/>
        <v>7.2818181818181822</v>
      </c>
      <c r="P766" s="4">
        <f t="shared" si="72"/>
        <v>54.121621621621621</v>
      </c>
      <c r="Q766" t="s">
        <v>2035</v>
      </c>
      <c r="R766" t="s">
        <v>2036</v>
      </c>
      <c r="S766" s="8">
        <f t="shared" si="68"/>
        <v>40676.208333333336</v>
      </c>
      <c r="T766">
        <f t="shared" si="69"/>
        <v>2011</v>
      </c>
      <c r="U766" t="str">
        <f t="shared" si="70"/>
        <v>May</v>
      </c>
      <c r="V766" s="8">
        <f t="shared" si="71"/>
        <v>40684.208333333336</v>
      </c>
    </row>
    <row r="767" spans="1:22" hidden="1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67"/>
        <v>2.0833333333333335</v>
      </c>
      <c r="P767" s="4">
        <f t="shared" si="72"/>
        <v>41.035353535353536</v>
      </c>
      <c r="Q767" t="s">
        <v>2035</v>
      </c>
      <c r="R767" t="s">
        <v>2045</v>
      </c>
      <c r="S767" s="8">
        <f t="shared" si="68"/>
        <v>42840.208333333328</v>
      </c>
      <c r="T767">
        <f t="shared" si="69"/>
        <v>2017</v>
      </c>
      <c r="U767" t="str">
        <f t="shared" si="70"/>
        <v>Apr</v>
      </c>
      <c r="V767" s="8">
        <f t="shared" si="71"/>
        <v>42865.208333333328</v>
      </c>
    </row>
    <row r="768" spans="1:22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67"/>
        <v>0.31171232876712329</v>
      </c>
      <c r="P768" s="4">
        <f t="shared" si="72"/>
        <v>55.052419354838712</v>
      </c>
      <c r="Q768" t="s">
        <v>2041</v>
      </c>
      <c r="R768" t="s">
        <v>2063</v>
      </c>
      <c r="S768" s="8">
        <f t="shared" si="68"/>
        <v>43362.208333333328</v>
      </c>
      <c r="T768">
        <f t="shared" si="69"/>
        <v>2018</v>
      </c>
      <c r="U768" t="str">
        <f t="shared" si="70"/>
        <v>Sep</v>
      </c>
      <c r="V768" s="8">
        <f t="shared" si="71"/>
        <v>43363.208333333328</v>
      </c>
    </row>
    <row r="769" spans="1:22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67"/>
        <v>0.56967078189300413</v>
      </c>
      <c r="P769" s="4">
        <f t="shared" si="72"/>
        <v>107.93762183235867</v>
      </c>
      <c r="Q769" t="s">
        <v>2047</v>
      </c>
      <c r="R769" t="s">
        <v>2059</v>
      </c>
      <c r="S769" s="8">
        <f t="shared" si="68"/>
        <v>42283.208333333328</v>
      </c>
      <c r="T769">
        <f t="shared" si="69"/>
        <v>2015</v>
      </c>
      <c r="U769" t="str">
        <f t="shared" si="70"/>
        <v>Oct</v>
      </c>
      <c r="V769" s="8">
        <f t="shared" si="71"/>
        <v>42328.25</v>
      </c>
    </row>
    <row r="770" spans="1:22" hidden="1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67"/>
        <v>2.31</v>
      </c>
      <c r="P770" s="4">
        <f t="shared" si="72"/>
        <v>73.92</v>
      </c>
      <c r="Q770" t="s">
        <v>2039</v>
      </c>
      <c r="R770" t="s">
        <v>2040</v>
      </c>
      <c r="S770" s="8">
        <f t="shared" si="68"/>
        <v>41619.25</v>
      </c>
      <c r="T770">
        <f t="shared" si="69"/>
        <v>2013</v>
      </c>
      <c r="U770" t="str">
        <f t="shared" si="70"/>
        <v>Dec</v>
      </c>
      <c r="V770" s="8">
        <f t="shared" si="71"/>
        <v>41634.25</v>
      </c>
    </row>
    <row r="771" spans="1:22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73">E771/D771</f>
        <v>0.86867834394904464</v>
      </c>
      <c r="P771" s="4">
        <f t="shared" si="72"/>
        <v>31.995894428152493</v>
      </c>
      <c r="Q771" t="s">
        <v>2050</v>
      </c>
      <c r="R771" t="s">
        <v>2051</v>
      </c>
      <c r="S771" s="8">
        <f t="shared" ref="S771:S834" si="74">(((J771/60)/60)/24)+DATE(1970,1,1)</f>
        <v>41501.208333333336</v>
      </c>
      <c r="T771">
        <f t="shared" ref="T771:T834" si="75">YEAR(S771)</f>
        <v>2013</v>
      </c>
      <c r="U771" t="str">
        <f t="shared" ref="U771:U834" si="76">TEXT(S771,"mmm")</f>
        <v>Aug</v>
      </c>
      <c r="V771" s="8">
        <f t="shared" ref="V771:V834" si="77">(((K771/60)/60)/24)+DATE(1970,1,1)</f>
        <v>41527.208333333336</v>
      </c>
    </row>
    <row r="772" spans="1:22" ht="31.2" hidden="1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73"/>
        <v>2.7074418604651163</v>
      </c>
      <c r="P772" s="4">
        <f t="shared" si="72"/>
        <v>53.898148148148145</v>
      </c>
      <c r="Q772" t="s">
        <v>2039</v>
      </c>
      <c r="R772" t="s">
        <v>2040</v>
      </c>
      <c r="S772" s="8">
        <f t="shared" si="74"/>
        <v>41743.208333333336</v>
      </c>
      <c r="T772">
        <f t="shared" si="75"/>
        <v>2014</v>
      </c>
      <c r="U772" t="str">
        <f t="shared" si="76"/>
        <v>Apr</v>
      </c>
      <c r="V772" s="8">
        <f t="shared" si="77"/>
        <v>41750.208333333336</v>
      </c>
    </row>
    <row r="773" spans="1:22" hidden="1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73"/>
        <v>0.49446428571428569</v>
      </c>
      <c r="P773" s="4">
        <f t="shared" si="72"/>
        <v>106.5</v>
      </c>
      <c r="Q773" t="s">
        <v>2039</v>
      </c>
      <c r="R773" t="s">
        <v>2040</v>
      </c>
      <c r="S773" s="8">
        <f t="shared" si="74"/>
        <v>43491.25</v>
      </c>
      <c r="T773">
        <f t="shared" si="75"/>
        <v>2019</v>
      </c>
      <c r="U773" t="str">
        <f t="shared" si="76"/>
        <v>Jan</v>
      </c>
      <c r="V773" s="8">
        <f t="shared" si="77"/>
        <v>43518.25</v>
      </c>
    </row>
    <row r="774" spans="1:22" hidden="1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73"/>
        <v>1.1335962566844919</v>
      </c>
      <c r="P774" s="4">
        <f t="shared" si="72"/>
        <v>32.999805409612762</v>
      </c>
      <c r="Q774" t="s">
        <v>2035</v>
      </c>
      <c r="R774" t="s">
        <v>2045</v>
      </c>
      <c r="S774" s="8">
        <f t="shared" si="74"/>
        <v>43505.25</v>
      </c>
      <c r="T774">
        <f t="shared" si="75"/>
        <v>2019</v>
      </c>
      <c r="U774" t="str">
        <f t="shared" si="76"/>
        <v>Feb</v>
      </c>
      <c r="V774" s="8">
        <f t="shared" si="77"/>
        <v>43509.25</v>
      </c>
    </row>
    <row r="775" spans="1:22" hidden="1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73"/>
        <v>1.9055555555555554</v>
      </c>
      <c r="P775" s="4">
        <f t="shared" si="72"/>
        <v>43.00254993625159</v>
      </c>
      <c r="Q775" t="s">
        <v>2039</v>
      </c>
      <c r="R775" t="s">
        <v>2040</v>
      </c>
      <c r="S775" s="8">
        <f t="shared" si="74"/>
        <v>42838.208333333328</v>
      </c>
      <c r="T775">
        <f t="shared" si="75"/>
        <v>2017</v>
      </c>
      <c r="U775" t="str">
        <f t="shared" si="76"/>
        <v>Apr</v>
      </c>
      <c r="V775" s="8">
        <f t="shared" si="77"/>
        <v>42848.208333333328</v>
      </c>
    </row>
    <row r="776" spans="1:22" hidden="1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73"/>
        <v>1.355</v>
      </c>
      <c r="P776" s="4">
        <f t="shared" si="72"/>
        <v>86.858974358974365</v>
      </c>
      <c r="Q776" t="s">
        <v>2037</v>
      </c>
      <c r="R776" t="s">
        <v>2038</v>
      </c>
      <c r="S776" s="8">
        <f t="shared" si="74"/>
        <v>42513.208333333328</v>
      </c>
      <c r="T776">
        <f t="shared" si="75"/>
        <v>2016</v>
      </c>
      <c r="U776" t="str">
        <f t="shared" si="76"/>
        <v>May</v>
      </c>
      <c r="V776" s="8">
        <f t="shared" si="77"/>
        <v>42554.208333333328</v>
      </c>
    </row>
    <row r="777" spans="1:22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73"/>
        <v>0.10297872340425532</v>
      </c>
      <c r="P777" s="4">
        <f t="shared" si="72"/>
        <v>96.8</v>
      </c>
      <c r="Q777" t="s">
        <v>2035</v>
      </c>
      <c r="R777" t="s">
        <v>2036</v>
      </c>
      <c r="S777" s="8">
        <f t="shared" si="74"/>
        <v>41949.25</v>
      </c>
      <c r="T777">
        <f t="shared" si="75"/>
        <v>2014</v>
      </c>
      <c r="U777" t="str">
        <f t="shared" si="76"/>
        <v>Nov</v>
      </c>
      <c r="V777" s="8">
        <f t="shared" si="77"/>
        <v>41959.25</v>
      </c>
    </row>
    <row r="778" spans="1:22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73"/>
        <v>0.65544223826714798</v>
      </c>
      <c r="P778" s="4">
        <f t="shared" si="72"/>
        <v>32.995456610631528</v>
      </c>
      <c r="Q778" t="s">
        <v>2039</v>
      </c>
      <c r="R778" t="s">
        <v>2040</v>
      </c>
      <c r="S778" s="8">
        <f t="shared" si="74"/>
        <v>43650.208333333328</v>
      </c>
      <c r="T778">
        <f t="shared" si="75"/>
        <v>2019</v>
      </c>
      <c r="U778" t="str">
        <f t="shared" si="76"/>
        <v>Jul</v>
      </c>
      <c r="V778" s="8">
        <f t="shared" si="77"/>
        <v>43668.208333333328</v>
      </c>
    </row>
    <row r="779" spans="1:22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73"/>
        <v>0.49026652452025588</v>
      </c>
      <c r="P779" s="4">
        <f t="shared" si="72"/>
        <v>68.028106508875737</v>
      </c>
      <c r="Q779" t="s">
        <v>2039</v>
      </c>
      <c r="R779" t="s">
        <v>2040</v>
      </c>
      <c r="S779" s="8">
        <f t="shared" si="74"/>
        <v>40809.208333333336</v>
      </c>
      <c r="T779">
        <f t="shared" si="75"/>
        <v>2011</v>
      </c>
      <c r="U779" t="str">
        <f t="shared" si="76"/>
        <v>Sep</v>
      </c>
      <c r="V779" s="8">
        <f t="shared" si="77"/>
        <v>40838.208333333336</v>
      </c>
    </row>
    <row r="780" spans="1:22" hidden="1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73"/>
        <v>7.8792307692307695</v>
      </c>
      <c r="P780" s="4">
        <f t="shared" si="72"/>
        <v>58.867816091954026</v>
      </c>
      <c r="Q780" t="s">
        <v>2041</v>
      </c>
      <c r="R780" t="s">
        <v>2049</v>
      </c>
      <c r="S780" s="8">
        <f t="shared" si="74"/>
        <v>40768.208333333336</v>
      </c>
      <c r="T780">
        <f t="shared" si="75"/>
        <v>2011</v>
      </c>
      <c r="U780" t="str">
        <f t="shared" si="76"/>
        <v>Aug</v>
      </c>
      <c r="V780" s="8">
        <f t="shared" si="77"/>
        <v>40773.208333333336</v>
      </c>
    </row>
    <row r="781" spans="1:22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73"/>
        <v>0.80306347746090156</v>
      </c>
      <c r="P781" s="4">
        <f t="shared" si="72"/>
        <v>105.04572803850782</v>
      </c>
      <c r="Q781" t="s">
        <v>2039</v>
      </c>
      <c r="R781" t="s">
        <v>2040</v>
      </c>
      <c r="S781" s="8">
        <f t="shared" si="74"/>
        <v>42230.208333333328</v>
      </c>
      <c r="T781">
        <f t="shared" si="75"/>
        <v>2015</v>
      </c>
      <c r="U781" t="str">
        <f t="shared" si="76"/>
        <v>Aug</v>
      </c>
      <c r="V781" s="8">
        <f t="shared" si="77"/>
        <v>42239.208333333328</v>
      </c>
    </row>
    <row r="782" spans="1:22" ht="31.2" hidden="1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73"/>
        <v>1.0629411764705883</v>
      </c>
      <c r="P782" s="4">
        <f t="shared" si="72"/>
        <v>33.054878048780488</v>
      </c>
      <c r="Q782" t="s">
        <v>2041</v>
      </c>
      <c r="R782" t="s">
        <v>2044</v>
      </c>
      <c r="S782" s="8">
        <f t="shared" si="74"/>
        <v>42573.208333333328</v>
      </c>
      <c r="T782">
        <f t="shared" si="75"/>
        <v>2016</v>
      </c>
      <c r="U782" t="str">
        <f t="shared" si="76"/>
        <v>Jul</v>
      </c>
      <c r="V782" s="8">
        <f t="shared" si="77"/>
        <v>42592.208333333328</v>
      </c>
    </row>
    <row r="783" spans="1:22" hidden="1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73"/>
        <v>0.50735632183908042</v>
      </c>
      <c r="P783" s="4">
        <f t="shared" si="72"/>
        <v>78.821428571428569</v>
      </c>
      <c r="Q783" t="s">
        <v>2039</v>
      </c>
      <c r="R783" t="s">
        <v>2040</v>
      </c>
      <c r="S783" s="8">
        <f t="shared" si="74"/>
        <v>40482.208333333336</v>
      </c>
      <c r="T783">
        <f t="shared" si="75"/>
        <v>2010</v>
      </c>
      <c r="U783" t="str">
        <f t="shared" si="76"/>
        <v>Oct</v>
      </c>
      <c r="V783" s="8">
        <f t="shared" si="77"/>
        <v>40533.25</v>
      </c>
    </row>
    <row r="784" spans="1:22" hidden="1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73"/>
        <v>2.153137254901961</v>
      </c>
      <c r="P784" s="4">
        <f t="shared" si="72"/>
        <v>68.204968944099377</v>
      </c>
      <c r="Q784" t="s">
        <v>2041</v>
      </c>
      <c r="R784" t="s">
        <v>2049</v>
      </c>
      <c r="S784" s="8">
        <f t="shared" si="74"/>
        <v>40603.25</v>
      </c>
      <c r="T784">
        <f t="shared" si="75"/>
        <v>2011</v>
      </c>
      <c r="U784" t="str">
        <f t="shared" si="76"/>
        <v>Mar</v>
      </c>
      <c r="V784" s="8">
        <f t="shared" si="77"/>
        <v>40631.208333333336</v>
      </c>
    </row>
    <row r="785" spans="1:22" hidden="1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73"/>
        <v>1.4122972972972974</v>
      </c>
      <c r="P785" s="4">
        <f t="shared" si="72"/>
        <v>75.731884057971016</v>
      </c>
      <c r="Q785" t="s">
        <v>2035</v>
      </c>
      <c r="R785" t="s">
        <v>2036</v>
      </c>
      <c r="S785" s="8">
        <f t="shared" si="74"/>
        <v>41625.25</v>
      </c>
      <c r="T785">
        <f t="shared" si="75"/>
        <v>2013</v>
      </c>
      <c r="U785" t="str">
        <f t="shared" si="76"/>
        <v>Dec</v>
      </c>
      <c r="V785" s="8">
        <f t="shared" si="77"/>
        <v>41632.25</v>
      </c>
    </row>
    <row r="786" spans="1:22" hidden="1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73"/>
        <v>1.1533745781777278</v>
      </c>
      <c r="P786" s="4">
        <f t="shared" si="72"/>
        <v>30.996070133010882</v>
      </c>
      <c r="Q786" t="s">
        <v>2037</v>
      </c>
      <c r="R786" t="s">
        <v>2038</v>
      </c>
      <c r="S786" s="8">
        <f t="shared" si="74"/>
        <v>42435.25</v>
      </c>
      <c r="T786">
        <f t="shared" si="75"/>
        <v>2016</v>
      </c>
      <c r="U786" t="str">
        <f t="shared" si="76"/>
        <v>Mar</v>
      </c>
      <c r="V786" s="8">
        <f t="shared" si="77"/>
        <v>42446.208333333328</v>
      </c>
    </row>
    <row r="787" spans="1:22" ht="31.2" hidden="1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73"/>
        <v>1.9311940298507462</v>
      </c>
      <c r="P787" s="4">
        <f t="shared" si="72"/>
        <v>101.88188976377953</v>
      </c>
      <c r="Q787" t="s">
        <v>2041</v>
      </c>
      <c r="R787" t="s">
        <v>2049</v>
      </c>
      <c r="S787" s="8">
        <f t="shared" si="74"/>
        <v>43582.208333333328</v>
      </c>
      <c r="T787">
        <f t="shared" si="75"/>
        <v>2019</v>
      </c>
      <c r="U787" t="str">
        <f t="shared" si="76"/>
        <v>Apr</v>
      </c>
      <c r="V787" s="8">
        <f t="shared" si="77"/>
        <v>43616.208333333328</v>
      </c>
    </row>
    <row r="788" spans="1:22" hidden="1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73"/>
        <v>7.2973333333333334</v>
      </c>
      <c r="P788" s="4">
        <f t="shared" si="72"/>
        <v>52.879227053140099</v>
      </c>
      <c r="Q788" t="s">
        <v>2035</v>
      </c>
      <c r="R788" t="s">
        <v>2058</v>
      </c>
      <c r="S788" s="8">
        <f t="shared" si="74"/>
        <v>43186.208333333328</v>
      </c>
      <c r="T788">
        <f t="shared" si="75"/>
        <v>2018</v>
      </c>
      <c r="U788" t="str">
        <f t="shared" si="76"/>
        <v>Mar</v>
      </c>
      <c r="V788" s="8">
        <f t="shared" si="77"/>
        <v>43193.208333333328</v>
      </c>
    </row>
    <row r="789" spans="1:22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73"/>
        <v>0.99663398692810456</v>
      </c>
      <c r="P789" s="4">
        <f t="shared" si="72"/>
        <v>71.005820721769496</v>
      </c>
      <c r="Q789" t="s">
        <v>2035</v>
      </c>
      <c r="R789" t="s">
        <v>2036</v>
      </c>
      <c r="S789" s="8">
        <f t="shared" si="74"/>
        <v>40684.208333333336</v>
      </c>
      <c r="T789">
        <f t="shared" si="75"/>
        <v>2011</v>
      </c>
      <c r="U789" t="str">
        <f t="shared" si="76"/>
        <v>May</v>
      </c>
      <c r="V789" s="8">
        <f t="shared" si="77"/>
        <v>40693.208333333336</v>
      </c>
    </row>
    <row r="790" spans="1:22" hidden="1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73"/>
        <v>0.88166666666666671</v>
      </c>
      <c r="P790" s="4">
        <f t="shared" si="72"/>
        <v>102.38709677419355</v>
      </c>
      <c r="Q790" t="s">
        <v>2041</v>
      </c>
      <c r="R790" t="s">
        <v>2049</v>
      </c>
      <c r="S790" s="8">
        <f t="shared" si="74"/>
        <v>41202.208333333336</v>
      </c>
      <c r="T790">
        <f t="shared" si="75"/>
        <v>2012</v>
      </c>
      <c r="U790" t="str">
        <f t="shared" si="76"/>
        <v>Oct</v>
      </c>
      <c r="V790" s="8">
        <f t="shared" si="77"/>
        <v>41223.25</v>
      </c>
    </row>
    <row r="791" spans="1:22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73"/>
        <v>0.37233333333333335</v>
      </c>
      <c r="P791" s="4">
        <f t="shared" si="72"/>
        <v>74.466666666666669</v>
      </c>
      <c r="Q791" t="s">
        <v>2039</v>
      </c>
      <c r="R791" t="s">
        <v>2040</v>
      </c>
      <c r="S791" s="8">
        <f t="shared" si="74"/>
        <v>41786.208333333336</v>
      </c>
      <c r="T791">
        <f t="shared" si="75"/>
        <v>2014</v>
      </c>
      <c r="U791" t="str">
        <f t="shared" si="76"/>
        <v>May</v>
      </c>
      <c r="V791" s="8">
        <f t="shared" si="77"/>
        <v>41823.208333333336</v>
      </c>
    </row>
    <row r="792" spans="1:22" hidden="1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73"/>
        <v>0.30540075309306081</v>
      </c>
      <c r="P792" s="4">
        <f t="shared" si="72"/>
        <v>51.009883198562441</v>
      </c>
      <c r="Q792" t="s">
        <v>2039</v>
      </c>
      <c r="R792" t="s">
        <v>2040</v>
      </c>
      <c r="S792" s="8">
        <f t="shared" si="74"/>
        <v>40223.25</v>
      </c>
      <c r="T792">
        <f t="shared" si="75"/>
        <v>2010</v>
      </c>
      <c r="U792" t="str">
        <f t="shared" si="76"/>
        <v>Feb</v>
      </c>
      <c r="V792" s="8">
        <f t="shared" si="77"/>
        <v>40229.25</v>
      </c>
    </row>
    <row r="793" spans="1:22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73"/>
        <v>0.25714285714285712</v>
      </c>
      <c r="P793" s="4">
        <f t="shared" si="72"/>
        <v>90</v>
      </c>
      <c r="Q793" t="s">
        <v>2033</v>
      </c>
      <c r="R793" t="s">
        <v>2034</v>
      </c>
      <c r="S793" s="8">
        <f t="shared" si="74"/>
        <v>42715.25</v>
      </c>
      <c r="T793">
        <f t="shared" si="75"/>
        <v>2016</v>
      </c>
      <c r="U793" t="str">
        <f t="shared" si="76"/>
        <v>Dec</v>
      </c>
      <c r="V793" s="8">
        <f t="shared" si="77"/>
        <v>42731.25</v>
      </c>
    </row>
    <row r="794" spans="1:22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73"/>
        <v>0.34</v>
      </c>
      <c r="P794" s="4">
        <f t="shared" si="72"/>
        <v>97.142857142857139</v>
      </c>
      <c r="Q794" t="s">
        <v>2039</v>
      </c>
      <c r="R794" t="s">
        <v>2040</v>
      </c>
      <c r="S794" s="8">
        <f t="shared" si="74"/>
        <v>41451.208333333336</v>
      </c>
      <c r="T794">
        <f t="shared" si="75"/>
        <v>2013</v>
      </c>
      <c r="U794" t="str">
        <f t="shared" si="76"/>
        <v>Jun</v>
      </c>
      <c r="V794" s="8">
        <f t="shared" si="77"/>
        <v>41479.208333333336</v>
      </c>
    </row>
    <row r="795" spans="1:22" hidden="1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73"/>
        <v>11.859090909090909</v>
      </c>
      <c r="P795" s="4">
        <f t="shared" si="72"/>
        <v>72.071823204419886</v>
      </c>
      <c r="Q795" t="s">
        <v>2047</v>
      </c>
      <c r="R795" t="s">
        <v>2048</v>
      </c>
      <c r="S795" s="8">
        <f t="shared" si="74"/>
        <v>41450.208333333336</v>
      </c>
      <c r="T795">
        <f t="shared" si="75"/>
        <v>2013</v>
      </c>
      <c r="U795" t="str">
        <f t="shared" si="76"/>
        <v>Jun</v>
      </c>
      <c r="V795" s="8">
        <f t="shared" si="77"/>
        <v>41454.208333333336</v>
      </c>
    </row>
    <row r="796" spans="1:22" hidden="1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73"/>
        <v>1.2539393939393939</v>
      </c>
      <c r="P796" s="4">
        <f t="shared" si="72"/>
        <v>75.236363636363635</v>
      </c>
      <c r="Q796" t="s">
        <v>2035</v>
      </c>
      <c r="R796" t="s">
        <v>2036</v>
      </c>
      <c r="S796" s="8">
        <f t="shared" si="74"/>
        <v>43091.25</v>
      </c>
      <c r="T796">
        <f t="shared" si="75"/>
        <v>2017</v>
      </c>
      <c r="U796" t="str">
        <f t="shared" si="76"/>
        <v>Dec</v>
      </c>
      <c r="V796" s="8">
        <f t="shared" si="77"/>
        <v>43103.25</v>
      </c>
    </row>
    <row r="797" spans="1:22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73"/>
        <v>0.14394366197183098</v>
      </c>
      <c r="P797" s="4">
        <f t="shared" si="72"/>
        <v>32.967741935483872</v>
      </c>
      <c r="Q797" t="s">
        <v>2041</v>
      </c>
      <c r="R797" t="s">
        <v>2044</v>
      </c>
      <c r="S797" s="8">
        <f t="shared" si="74"/>
        <v>42675.208333333328</v>
      </c>
      <c r="T797">
        <f t="shared" si="75"/>
        <v>2016</v>
      </c>
      <c r="U797" t="str">
        <f t="shared" si="76"/>
        <v>Nov</v>
      </c>
      <c r="V797" s="8">
        <f t="shared" si="77"/>
        <v>42678.208333333328</v>
      </c>
    </row>
    <row r="798" spans="1:22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73"/>
        <v>0.54807692307692313</v>
      </c>
      <c r="P798" s="4">
        <f t="shared" si="72"/>
        <v>54.807692307692307</v>
      </c>
      <c r="Q798" t="s">
        <v>2050</v>
      </c>
      <c r="R798" t="s">
        <v>2061</v>
      </c>
      <c r="S798" s="8">
        <f t="shared" si="74"/>
        <v>41859.208333333336</v>
      </c>
      <c r="T798">
        <f t="shared" si="75"/>
        <v>2014</v>
      </c>
      <c r="U798" t="str">
        <f t="shared" si="76"/>
        <v>Aug</v>
      </c>
      <c r="V798" s="8">
        <f t="shared" si="77"/>
        <v>41866.208333333336</v>
      </c>
    </row>
    <row r="799" spans="1:22" hidden="1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73"/>
        <v>1.0963157894736841</v>
      </c>
      <c r="P799" s="4">
        <f t="shared" si="72"/>
        <v>45.037837837837834</v>
      </c>
      <c r="Q799" t="s">
        <v>2037</v>
      </c>
      <c r="R799" t="s">
        <v>2038</v>
      </c>
      <c r="S799" s="8">
        <f t="shared" si="74"/>
        <v>43464.25</v>
      </c>
      <c r="T799">
        <f t="shared" si="75"/>
        <v>2018</v>
      </c>
      <c r="U799" t="str">
        <f t="shared" si="76"/>
        <v>Dec</v>
      </c>
      <c r="V799" s="8">
        <f t="shared" si="77"/>
        <v>43487.25</v>
      </c>
    </row>
    <row r="800" spans="1:22" hidden="1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73"/>
        <v>1.8847058823529412</v>
      </c>
      <c r="P800" s="4">
        <f t="shared" si="72"/>
        <v>52.958677685950413</v>
      </c>
      <c r="Q800" t="s">
        <v>2039</v>
      </c>
      <c r="R800" t="s">
        <v>2040</v>
      </c>
      <c r="S800" s="8">
        <f t="shared" si="74"/>
        <v>41060.208333333336</v>
      </c>
      <c r="T800">
        <f t="shared" si="75"/>
        <v>2012</v>
      </c>
      <c r="U800" t="str">
        <f t="shared" si="76"/>
        <v>May</v>
      </c>
      <c r="V800" s="8">
        <f t="shared" si="77"/>
        <v>41088.208333333336</v>
      </c>
    </row>
    <row r="801" spans="1:22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73"/>
        <v>0.87008284023668636</v>
      </c>
      <c r="P801" s="4">
        <f t="shared" si="72"/>
        <v>60.017959183673469</v>
      </c>
      <c r="Q801" t="s">
        <v>2039</v>
      </c>
      <c r="R801" t="s">
        <v>2040</v>
      </c>
      <c r="S801" s="8">
        <f t="shared" si="74"/>
        <v>42399.25</v>
      </c>
      <c r="T801">
        <f t="shared" si="75"/>
        <v>2016</v>
      </c>
      <c r="U801" t="str">
        <f t="shared" si="76"/>
        <v>Jan</v>
      </c>
      <c r="V801" s="8">
        <f t="shared" si="77"/>
        <v>42403.25</v>
      </c>
    </row>
    <row r="802" spans="1:22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73"/>
        <v>0.01</v>
      </c>
      <c r="P802" s="4">
        <f t="shared" si="72"/>
        <v>1</v>
      </c>
      <c r="Q802" t="s">
        <v>2035</v>
      </c>
      <c r="R802" t="s">
        <v>2036</v>
      </c>
      <c r="S802" s="8">
        <f t="shared" si="74"/>
        <v>42167.208333333328</v>
      </c>
      <c r="T802">
        <f t="shared" si="75"/>
        <v>2015</v>
      </c>
      <c r="U802" t="str">
        <f t="shared" si="76"/>
        <v>Jun</v>
      </c>
      <c r="V802" s="8">
        <f t="shared" si="77"/>
        <v>42171.208333333328</v>
      </c>
    </row>
    <row r="803" spans="1:22" hidden="1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73"/>
        <v>2.0291304347826089</v>
      </c>
      <c r="P803" s="4">
        <f t="shared" si="72"/>
        <v>44.028301886792455</v>
      </c>
      <c r="Q803" t="s">
        <v>2054</v>
      </c>
      <c r="R803" t="s">
        <v>2055</v>
      </c>
      <c r="S803" s="8">
        <f t="shared" si="74"/>
        <v>43830.25</v>
      </c>
      <c r="T803">
        <f t="shared" si="75"/>
        <v>2019</v>
      </c>
      <c r="U803" t="str">
        <f t="shared" si="76"/>
        <v>Dec</v>
      </c>
      <c r="V803" s="8">
        <f t="shared" si="77"/>
        <v>43852.25</v>
      </c>
    </row>
    <row r="804" spans="1:22" ht="31.2" hidden="1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73"/>
        <v>1.9703225806451612</v>
      </c>
      <c r="P804" s="4">
        <f t="shared" si="72"/>
        <v>86.028169014084511</v>
      </c>
      <c r="Q804" t="s">
        <v>2054</v>
      </c>
      <c r="R804" t="s">
        <v>2055</v>
      </c>
      <c r="S804" s="8">
        <f t="shared" si="74"/>
        <v>43650.208333333328</v>
      </c>
      <c r="T804">
        <f t="shared" si="75"/>
        <v>2019</v>
      </c>
      <c r="U804" t="str">
        <f t="shared" si="76"/>
        <v>Jul</v>
      </c>
      <c r="V804" s="8">
        <f t="shared" si="77"/>
        <v>43652.208333333328</v>
      </c>
    </row>
    <row r="805" spans="1:22" ht="31.2" hidden="1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73"/>
        <v>1.07</v>
      </c>
      <c r="P805" s="4">
        <f t="shared" si="72"/>
        <v>28.012875536480685</v>
      </c>
      <c r="Q805" t="s">
        <v>2039</v>
      </c>
      <c r="R805" t="s">
        <v>2040</v>
      </c>
      <c r="S805" s="8">
        <f t="shared" si="74"/>
        <v>43492.25</v>
      </c>
      <c r="T805">
        <f t="shared" si="75"/>
        <v>2019</v>
      </c>
      <c r="U805" t="str">
        <f t="shared" si="76"/>
        <v>Jan</v>
      </c>
      <c r="V805" s="8">
        <f t="shared" si="77"/>
        <v>43526.25</v>
      </c>
    </row>
    <row r="806" spans="1:22" hidden="1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73"/>
        <v>2.6873076923076922</v>
      </c>
      <c r="P806" s="4">
        <f t="shared" si="72"/>
        <v>32.050458715596328</v>
      </c>
      <c r="Q806" t="s">
        <v>2035</v>
      </c>
      <c r="R806" t="s">
        <v>2036</v>
      </c>
      <c r="S806" s="8">
        <f t="shared" si="74"/>
        <v>43102.25</v>
      </c>
      <c r="T806">
        <f t="shared" si="75"/>
        <v>2018</v>
      </c>
      <c r="U806" t="str">
        <f t="shared" si="76"/>
        <v>Jan</v>
      </c>
      <c r="V806" s="8">
        <f t="shared" si="77"/>
        <v>43122.25</v>
      </c>
    </row>
    <row r="807" spans="1:22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73"/>
        <v>0.50845360824742269</v>
      </c>
      <c r="P807" s="4">
        <f t="shared" si="72"/>
        <v>73.611940298507463</v>
      </c>
      <c r="Q807" t="s">
        <v>2041</v>
      </c>
      <c r="R807" t="s">
        <v>2042</v>
      </c>
      <c r="S807" s="8">
        <f t="shared" si="74"/>
        <v>41958.25</v>
      </c>
      <c r="T807">
        <f t="shared" si="75"/>
        <v>2014</v>
      </c>
      <c r="U807" t="str">
        <f t="shared" si="76"/>
        <v>Nov</v>
      </c>
      <c r="V807" s="8">
        <f t="shared" si="77"/>
        <v>42009.25</v>
      </c>
    </row>
    <row r="808" spans="1:22" hidden="1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73"/>
        <v>11.802857142857142</v>
      </c>
      <c r="P808" s="4">
        <f t="shared" si="72"/>
        <v>108.71052631578948</v>
      </c>
      <c r="Q808" t="s">
        <v>2041</v>
      </c>
      <c r="R808" t="s">
        <v>2044</v>
      </c>
      <c r="S808" s="8">
        <f t="shared" si="74"/>
        <v>40973.25</v>
      </c>
      <c r="T808">
        <f t="shared" si="75"/>
        <v>2012</v>
      </c>
      <c r="U808" t="str">
        <f t="shared" si="76"/>
        <v>Mar</v>
      </c>
      <c r="V808" s="8">
        <f t="shared" si="77"/>
        <v>40997.208333333336</v>
      </c>
    </row>
    <row r="809" spans="1:22" hidden="1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73"/>
        <v>2.64</v>
      </c>
      <c r="P809" s="4">
        <f t="shared" si="72"/>
        <v>42.97674418604651</v>
      </c>
      <c r="Q809" t="s">
        <v>2039</v>
      </c>
      <c r="R809" t="s">
        <v>2040</v>
      </c>
      <c r="S809" s="8">
        <f t="shared" si="74"/>
        <v>43753.208333333328</v>
      </c>
      <c r="T809">
        <f t="shared" si="75"/>
        <v>2019</v>
      </c>
      <c r="U809" t="str">
        <f t="shared" si="76"/>
        <v>Oct</v>
      </c>
      <c r="V809" s="8">
        <f t="shared" si="77"/>
        <v>43797.25</v>
      </c>
    </row>
    <row r="810" spans="1:22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73"/>
        <v>0.30442307692307691</v>
      </c>
      <c r="P810" s="4">
        <f t="shared" si="72"/>
        <v>83.315789473684205</v>
      </c>
      <c r="Q810" t="s">
        <v>2033</v>
      </c>
      <c r="R810" t="s">
        <v>2034</v>
      </c>
      <c r="S810" s="8">
        <f t="shared" si="74"/>
        <v>42507.208333333328</v>
      </c>
      <c r="T810">
        <f t="shared" si="75"/>
        <v>2016</v>
      </c>
      <c r="U810" t="str">
        <f t="shared" si="76"/>
        <v>May</v>
      </c>
      <c r="V810" s="8">
        <f t="shared" si="77"/>
        <v>42524.208333333328</v>
      </c>
    </row>
    <row r="811" spans="1:22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73"/>
        <v>0.62880681818181816</v>
      </c>
      <c r="P811" s="4">
        <f t="shared" si="72"/>
        <v>42</v>
      </c>
      <c r="Q811" t="s">
        <v>2041</v>
      </c>
      <c r="R811" t="s">
        <v>2042</v>
      </c>
      <c r="S811" s="8">
        <f t="shared" si="74"/>
        <v>41135.208333333336</v>
      </c>
      <c r="T811">
        <f t="shared" si="75"/>
        <v>2012</v>
      </c>
      <c r="U811" t="str">
        <f t="shared" si="76"/>
        <v>Aug</v>
      </c>
      <c r="V811" s="8">
        <f t="shared" si="77"/>
        <v>41136.208333333336</v>
      </c>
    </row>
    <row r="812" spans="1:22" ht="31.2" hidden="1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73"/>
        <v>1.9312499999999999</v>
      </c>
      <c r="P812" s="4">
        <f t="shared" si="72"/>
        <v>55.927601809954751</v>
      </c>
      <c r="Q812" t="s">
        <v>2039</v>
      </c>
      <c r="R812" t="s">
        <v>2040</v>
      </c>
      <c r="S812" s="8">
        <f t="shared" si="74"/>
        <v>43067.25</v>
      </c>
      <c r="T812">
        <f t="shared" si="75"/>
        <v>2017</v>
      </c>
      <c r="U812" t="str">
        <f t="shared" si="76"/>
        <v>Nov</v>
      </c>
      <c r="V812" s="8">
        <f t="shared" si="77"/>
        <v>43077.25</v>
      </c>
    </row>
    <row r="813" spans="1:22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73"/>
        <v>0.77102702702702708</v>
      </c>
      <c r="P813" s="4">
        <f t="shared" si="72"/>
        <v>105.03681885125184</v>
      </c>
      <c r="Q813" t="s">
        <v>2050</v>
      </c>
      <c r="R813" t="s">
        <v>2051</v>
      </c>
      <c r="S813" s="8">
        <f t="shared" si="74"/>
        <v>42378.25</v>
      </c>
      <c r="T813">
        <f t="shared" si="75"/>
        <v>2016</v>
      </c>
      <c r="U813" t="str">
        <f t="shared" si="76"/>
        <v>Jan</v>
      </c>
      <c r="V813" s="8">
        <f t="shared" si="77"/>
        <v>42380.25</v>
      </c>
    </row>
    <row r="814" spans="1:22" hidden="1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73"/>
        <v>2.2552763819095478</v>
      </c>
      <c r="P814" s="4">
        <f t="shared" si="72"/>
        <v>48</v>
      </c>
      <c r="Q814" t="s">
        <v>2047</v>
      </c>
      <c r="R814" t="s">
        <v>2048</v>
      </c>
      <c r="S814" s="8">
        <f t="shared" si="74"/>
        <v>43206.208333333328</v>
      </c>
      <c r="T814">
        <f t="shared" si="75"/>
        <v>2018</v>
      </c>
      <c r="U814" t="str">
        <f t="shared" si="76"/>
        <v>Apr</v>
      </c>
      <c r="V814" s="8">
        <f t="shared" si="77"/>
        <v>43211.208333333328</v>
      </c>
    </row>
    <row r="815" spans="1:22" hidden="1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73"/>
        <v>2.3940625</v>
      </c>
      <c r="P815" s="4">
        <f t="shared" si="72"/>
        <v>112.66176470588235</v>
      </c>
      <c r="Q815" t="s">
        <v>2050</v>
      </c>
      <c r="R815" t="s">
        <v>2051</v>
      </c>
      <c r="S815" s="8">
        <f t="shared" si="74"/>
        <v>41148.208333333336</v>
      </c>
      <c r="T815">
        <f t="shared" si="75"/>
        <v>2012</v>
      </c>
      <c r="U815" t="str">
        <f t="shared" si="76"/>
        <v>Aug</v>
      </c>
      <c r="V815" s="8">
        <f t="shared" si="77"/>
        <v>41158.208333333336</v>
      </c>
    </row>
    <row r="816" spans="1:22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73"/>
        <v>0.921875</v>
      </c>
      <c r="P816" s="4">
        <f t="shared" si="72"/>
        <v>81.944444444444443</v>
      </c>
      <c r="Q816" t="s">
        <v>2035</v>
      </c>
      <c r="R816" t="s">
        <v>2036</v>
      </c>
      <c r="S816" s="8">
        <f t="shared" si="74"/>
        <v>42517.208333333328</v>
      </c>
      <c r="T816">
        <f t="shared" si="75"/>
        <v>2016</v>
      </c>
      <c r="U816" t="str">
        <f t="shared" si="76"/>
        <v>May</v>
      </c>
      <c r="V816" s="8">
        <f t="shared" si="77"/>
        <v>42519.208333333328</v>
      </c>
    </row>
    <row r="817" spans="1:22" ht="31.2" hidden="1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73"/>
        <v>1.3023333333333333</v>
      </c>
      <c r="P817" s="4">
        <f t="shared" si="72"/>
        <v>64.049180327868854</v>
      </c>
      <c r="Q817" t="s">
        <v>2035</v>
      </c>
      <c r="R817" t="s">
        <v>2036</v>
      </c>
      <c r="S817" s="8">
        <f t="shared" si="74"/>
        <v>43068.25</v>
      </c>
      <c r="T817">
        <f t="shared" si="75"/>
        <v>2017</v>
      </c>
      <c r="U817" t="str">
        <f t="shared" si="76"/>
        <v>Nov</v>
      </c>
      <c r="V817" s="8">
        <f t="shared" si="77"/>
        <v>43094.25</v>
      </c>
    </row>
    <row r="818" spans="1:22" ht="31.2" hidden="1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73"/>
        <v>6.1521739130434785</v>
      </c>
      <c r="P818" s="4">
        <f t="shared" si="72"/>
        <v>106.39097744360902</v>
      </c>
      <c r="Q818" t="s">
        <v>2039</v>
      </c>
      <c r="R818" t="s">
        <v>2040</v>
      </c>
      <c r="S818" s="8">
        <f t="shared" si="74"/>
        <v>41680.25</v>
      </c>
      <c r="T818">
        <f t="shared" si="75"/>
        <v>2014</v>
      </c>
      <c r="U818" t="str">
        <f t="shared" si="76"/>
        <v>Feb</v>
      </c>
      <c r="V818" s="8">
        <f t="shared" si="77"/>
        <v>41682.25</v>
      </c>
    </row>
    <row r="819" spans="1:22" hidden="1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73"/>
        <v>3.687953216374269</v>
      </c>
      <c r="P819" s="4">
        <f t="shared" si="72"/>
        <v>76.011249497790274</v>
      </c>
      <c r="Q819" t="s">
        <v>2047</v>
      </c>
      <c r="R819" t="s">
        <v>2048</v>
      </c>
      <c r="S819" s="8">
        <f t="shared" si="74"/>
        <v>43589.208333333328</v>
      </c>
      <c r="T819">
        <f t="shared" si="75"/>
        <v>2019</v>
      </c>
      <c r="U819" t="str">
        <f t="shared" si="76"/>
        <v>May</v>
      </c>
      <c r="V819" s="8">
        <f t="shared" si="77"/>
        <v>43617.208333333328</v>
      </c>
    </row>
    <row r="820" spans="1:22" hidden="1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73"/>
        <v>10.948571428571428</v>
      </c>
      <c r="P820" s="4">
        <f t="shared" si="72"/>
        <v>111.07246376811594</v>
      </c>
      <c r="Q820" t="s">
        <v>2039</v>
      </c>
      <c r="R820" t="s">
        <v>2040</v>
      </c>
      <c r="S820" s="8">
        <f t="shared" si="74"/>
        <v>43486.25</v>
      </c>
      <c r="T820">
        <f t="shared" si="75"/>
        <v>2019</v>
      </c>
      <c r="U820" t="str">
        <f t="shared" si="76"/>
        <v>Jan</v>
      </c>
      <c r="V820" s="8">
        <f t="shared" si="77"/>
        <v>43499.25</v>
      </c>
    </row>
    <row r="821" spans="1:22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73"/>
        <v>0.50662921348314605</v>
      </c>
      <c r="P821" s="4">
        <f t="shared" si="72"/>
        <v>95.936170212765958</v>
      </c>
      <c r="Q821" t="s">
        <v>2050</v>
      </c>
      <c r="R821" t="s">
        <v>2051</v>
      </c>
      <c r="S821" s="8">
        <f t="shared" si="74"/>
        <v>41237.25</v>
      </c>
      <c r="T821">
        <f t="shared" si="75"/>
        <v>2012</v>
      </c>
      <c r="U821" t="str">
        <f t="shared" si="76"/>
        <v>Nov</v>
      </c>
      <c r="V821" s="8">
        <f t="shared" si="77"/>
        <v>41252.25</v>
      </c>
    </row>
    <row r="822" spans="1:22" hidden="1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73"/>
        <v>8.0060000000000002</v>
      </c>
      <c r="P822" s="4">
        <f t="shared" si="72"/>
        <v>43.043010752688176</v>
      </c>
      <c r="Q822" t="s">
        <v>2035</v>
      </c>
      <c r="R822" t="s">
        <v>2036</v>
      </c>
      <c r="S822" s="8">
        <f t="shared" si="74"/>
        <v>43310.208333333328</v>
      </c>
      <c r="T822">
        <f t="shared" si="75"/>
        <v>2018</v>
      </c>
      <c r="U822" t="str">
        <f t="shared" si="76"/>
        <v>Jul</v>
      </c>
      <c r="V822" s="8">
        <f t="shared" si="77"/>
        <v>43323.208333333328</v>
      </c>
    </row>
    <row r="823" spans="1:22" hidden="1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73"/>
        <v>2.9128571428571428</v>
      </c>
      <c r="P823" s="4">
        <f t="shared" ref="P823:P886" si="78">E823/G823</f>
        <v>67.966666666666669</v>
      </c>
      <c r="Q823" t="s">
        <v>2041</v>
      </c>
      <c r="R823" t="s">
        <v>2042</v>
      </c>
      <c r="S823" s="8">
        <f t="shared" si="74"/>
        <v>42794.25</v>
      </c>
      <c r="T823">
        <f t="shared" si="75"/>
        <v>2017</v>
      </c>
      <c r="U823" t="str">
        <f t="shared" si="76"/>
        <v>Feb</v>
      </c>
      <c r="V823" s="8">
        <f t="shared" si="77"/>
        <v>42807.208333333328</v>
      </c>
    </row>
    <row r="824" spans="1:22" hidden="1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73"/>
        <v>3.4996666666666667</v>
      </c>
      <c r="P824" s="4">
        <f t="shared" si="78"/>
        <v>89.991428571428571</v>
      </c>
      <c r="Q824" t="s">
        <v>2035</v>
      </c>
      <c r="R824" t="s">
        <v>2036</v>
      </c>
      <c r="S824" s="8">
        <f t="shared" si="74"/>
        <v>41698.25</v>
      </c>
      <c r="T824">
        <f t="shared" si="75"/>
        <v>2014</v>
      </c>
      <c r="U824" t="str">
        <f t="shared" si="76"/>
        <v>Feb</v>
      </c>
      <c r="V824" s="8">
        <f t="shared" si="77"/>
        <v>41715.208333333336</v>
      </c>
    </row>
    <row r="825" spans="1:22" ht="31.2" hidden="1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73"/>
        <v>3.5707317073170732</v>
      </c>
      <c r="P825" s="4">
        <f t="shared" si="78"/>
        <v>58.095238095238095</v>
      </c>
      <c r="Q825" t="s">
        <v>2035</v>
      </c>
      <c r="R825" t="s">
        <v>2036</v>
      </c>
      <c r="S825" s="8">
        <f t="shared" si="74"/>
        <v>41892.208333333336</v>
      </c>
      <c r="T825">
        <f t="shared" si="75"/>
        <v>2014</v>
      </c>
      <c r="U825" t="str">
        <f t="shared" si="76"/>
        <v>Sep</v>
      </c>
      <c r="V825" s="8">
        <f t="shared" si="77"/>
        <v>41917.208333333336</v>
      </c>
    </row>
    <row r="826" spans="1:22" hidden="1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73"/>
        <v>1.2648941176470587</v>
      </c>
      <c r="P826" s="4">
        <f t="shared" si="78"/>
        <v>83.996875000000003</v>
      </c>
      <c r="Q826" t="s">
        <v>2047</v>
      </c>
      <c r="R826" t="s">
        <v>2048</v>
      </c>
      <c r="S826" s="8">
        <f t="shared" si="74"/>
        <v>40348.208333333336</v>
      </c>
      <c r="T826">
        <f t="shared" si="75"/>
        <v>2010</v>
      </c>
      <c r="U826" t="str">
        <f t="shared" si="76"/>
        <v>Jun</v>
      </c>
      <c r="V826" s="8">
        <f t="shared" si="77"/>
        <v>40380.208333333336</v>
      </c>
    </row>
    <row r="827" spans="1:22" hidden="1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73"/>
        <v>3.875</v>
      </c>
      <c r="P827" s="4">
        <f t="shared" si="78"/>
        <v>88.853503184713375</v>
      </c>
      <c r="Q827" t="s">
        <v>2041</v>
      </c>
      <c r="R827" t="s">
        <v>2052</v>
      </c>
      <c r="S827" s="8">
        <f t="shared" si="74"/>
        <v>42941.208333333328</v>
      </c>
      <c r="T827">
        <f t="shared" si="75"/>
        <v>2017</v>
      </c>
      <c r="U827" t="str">
        <f t="shared" si="76"/>
        <v>Jul</v>
      </c>
      <c r="V827" s="8">
        <f t="shared" si="77"/>
        <v>42953.208333333328</v>
      </c>
    </row>
    <row r="828" spans="1:22" ht="31.2" hidden="1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73"/>
        <v>4.5703571428571426</v>
      </c>
      <c r="P828" s="4">
        <f t="shared" si="78"/>
        <v>65.963917525773198</v>
      </c>
      <c r="Q828" t="s">
        <v>2039</v>
      </c>
      <c r="R828" t="s">
        <v>2040</v>
      </c>
      <c r="S828" s="8">
        <f t="shared" si="74"/>
        <v>40525.25</v>
      </c>
      <c r="T828">
        <f t="shared" si="75"/>
        <v>2010</v>
      </c>
      <c r="U828" t="str">
        <f t="shared" si="76"/>
        <v>Dec</v>
      </c>
      <c r="V828" s="8">
        <f t="shared" si="77"/>
        <v>40553.25</v>
      </c>
    </row>
    <row r="829" spans="1:22" ht="31.2" hidden="1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73"/>
        <v>2.6669565217391304</v>
      </c>
      <c r="P829" s="4">
        <f t="shared" si="78"/>
        <v>74.804878048780495</v>
      </c>
      <c r="Q829" t="s">
        <v>2041</v>
      </c>
      <c r="R829" t="s">
        <v>2044</v>
      </c>
      <c r="S829" s="8">
        <f t="shared" si="74"/>
        <v>40666.208333333336</v>
      </c>
      <c r="T829">
        <f t="shared" si="75"/>
        <v>2011</v>
      </c>
      <c r="U829" t="str">
        <f t="shared" si="76"/>
        <v>May</v>
      </c>
      <c r="V829" s="8">
        <f t="shared" si="77"/>
        <v>40678.208333333336</v>
      </c>
    </row>
    <row r="830" spans="1:22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73"/>
        <v>0.69</v>
      </c>
      <c r="P830" s="4">
        <f t="shared" si="78"/>
        <v>69.98571428571428</v>
      </c>
      <c r="Q830" t="s">
        <v>2039</v>
      </c>
      <c r="R830" t="s">
        <v>2040</v>
      </c>
      <c r="S830" s="8">
        <f t="shared" si="74"/>
        <v>43340.208333333328</v>
      </c>
      <c r="T830">
        <f t="shared" si="75"/>
        <v>2018</v>
      </c>
      <c r="U830" t="str">
        <f t="shared" si="76"/>
        <v>Aug</v>
      </c>
      <c r="V830" s="8">
        <f t="shared" si="77"/>
        <v>43365.208333333328</v>
      </c>
    </row>
    <row r="831" spans="1:22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73"/>
        <v>0.51343749999999999</v>
      </c>
      <c r="P831" s="4">
        <f t="shared" si="78"/>
        <v>32.006493506493506</v>
      </c>
      <c r="Q831" t="s">
        <v>2039</v>
      </c>
      <c r="R831" t="s">
        <v>2040</v>
      </c>
      <c r="S831" s="8">
        <f t="shared" si="74"/>
        <v>42164.208333333328</v>
      </c>
      <c r="T831">
        <f t="shared" si="75"/>
        <v>2015</v>
      </c>
      <c r="U831" t="str">
        <f t="shared" si="76"/>
        <v>Jun</v>
      </c>
      <c r="V831" s="8">
        <f t="shared" si="77"/>
        <v>42179.208333333328</v>
      </c>
    </row>
    <row r="832" spans="1:22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73"/>
        <v>1.1710526315789473E-2</v>
      </c>
      <c r="P832" s="4">
        <f t="shared" si="78"/>
        <v>64.727272727272734</v>
      </c>
      <c r="Q832" t="s">
        <v>2039</v>
      </c>
      <c r="R832" t="s">
        <v>2040</v>
      </c>
      <c r="S832" s="8">
        <f t="shared" si="74"/>
        <v>43103.25</v>
      </c>
      <c r="T832">
        <f t="shared" si="75"/>
        <v>2018</v>
      </c>
      <c r="U832" t="str">
        <f t="shared" si="76"/>
        <v>Jan</v>
      </c>
      <c r="V832" s="8">
        <f t="shared" si="77"/>
        <v>43162.25</v>
      </c>
    </row>
    <row r="833" spans="1:22" ht="31.2" hidden="1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73"/>
        <v>1.089773429454171</v>
      </c>
      <c r="P833" s="4">
        <f t="shared" si="78"/>
        <v>24.998110087408456</v>
      </c>
      <c r="Q833" t="s">
        <v>2054</v>
      </c>
      <c r="R833" t="s">
        <v>2055</v>
      </c>
      <c r="S833" s="8">
        <f t="shared" si="74"/>
        <v>40994.208333333336</v>
      </c>
      <c r="T833">
        <f t="shared" si="75"/>
        <v>2012</v>
      </c>
      <c r="U833" t="str">
        <f t="shared" si="76"/>
        <v>Mar</v>
      </c>
      <c r="V833" s="8">
        <f t="shared" si="77"/>
        <v>41028.208333333336</v>
      </c>
    </row>
    <row r="834" spans="1:22" hidden="1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73"/>
        <v>3.1517592592592591</v>
      </c>
      <c r="P834" s="4">
        <f t="shared" si="78"/>
        <v>104.97764070932922</v>
      </c>
      <c r="Q834" t="s">
        <v>2047</v>
      </c>
      <c r="R834" t="s">
        <v>2059</v>
      </c>
      <c r="S834" s="8">
        <f t="shared" si="74"/>
        <v>42299.208333333328</v>
      </c>
      <c r="T834">
        <f t="shared" si="75"/>
        <v>2015</v>
      </c>
      <c r="U834" t="str">
        <f t="shared" si="76"/>
        <v>Oct</v>
      </c>
      <c r="V834" s="8">
        <f t="shared" si="77"/>
        <v>42333.25</v>
      </c>
    </row>
    <row r="835" spans="1:22" hidden="1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79">E835/D835</f>
        <v>1.5769117647058823</v>
      </c>
      <c r="P835" s="4">
        <f t="shared" si="78"/>
        <v>64.987878787878785</v>
      </c>
      <c r="Q835" t="s">
        <v>2047</v>
      </c>
      <c r="R835" t="s">
        <v>2059</v>
      </c>
      <c r="S835" s="8">
        <f t="shared" ref="S835:S898" si="80">(((J835/60)/60)/24)+DATE(1970,1,1)</f>
        <v>40588.25</v>
      </c>
      <c r="T835">
        <f t="shared" ref="T835:T898" si="81">YEAR(S835)</f>
        <v>2011</v>
      </c>
      <c r="U835" t="str">
        <f t="shared" ref="U835:U898" si="82">TEXT(S835,"mmm")</f>
        <v>Feb</v>
      </c>
      <c r="V835" s="8">
        <f t="shared" ref="V835:V898" si="83">(((K835/60)/60)/24)+DATE(1970,1,1)</f>
        <v>40599.25</v>
      </c>
    </row>
    <row r="836" spans="1:22" hidden="1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79"/>
        <v>1.5380821917808218</v>
      </c>
      <c r="P836" s="4">
        <f t="shared" si="78"/>
        <v>94.352941176470594</v>
      </c>
      <c r="Q836" t="s">
        <v>2039</v>
      </c>
      <c r="R836" t="s">
        <v>2040</v>
      </c>
      <c r="S836" s="8">
        <f t="shared" si="80"/>
        <v>41448.208333333336</v>
      </c>
      <c r="T836">
        <f t="shared" si="81"/>
        <v>2013</v>
      </c>
      <c r="U836" t="str">
        <f t="shared" si="82"/>
        <v>Jun</v>
      </c>
      <c r="V836" s="8">
        <f t="shared" si="83"/>
        <v>41454.208333333336</v>
      </c>
    </row>
    <row r="837" spans="1:22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79"/>
        <v>0.89738979118329465</v>
      </c>
      <c r="P837" s="4">
        <f t="shared" si="78"/>
        <v>44.001706484641637</v>
      </c>
      <c r="Q837" t="s">
        <v>2037</v>
      </c>
      <c r="R837" t="s">
        <v>2038</v>
      </c>
      <c r="S837" s="8">
        <f t="shared" si="80"/>
        <v>42063.25</v>
      </c>
      <c r="T837">
        <f t="shared" si="81"/>
        <v>2015</v>
      </c>
      <c r="U837" t="str">
        <f t="shared" si="82"/>
        <v>Feb</v>
      </c>
      <c r="V837" s="8">
        <f t="shared" si="83"/>
        <v>42069.25</v>
      </c>
    </row>
    <row r="838" spans="1:22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79"/>
        <v>0.75135802469135804</v>
      </c>
      <c r="P838" s="4">
        <f t="shared" si="78"/>
        <v>64.744680851063833</v>
      </c>
      <c r="Q838" t="s">
        <v>2035</v>
      </c>
      <c r="R838" t="s">
        <v>2045</v>
      </c>
      <c r="S838" s="8">
        <f t="shared" si="80"/>
        <v>40214.25</v>
      </c>
      <c r="T838">
        <f t="shared" si="81"/>
        <v>2010</v>
      </c>
      <c r="U838" t="str">
        <f t="shared" si="82"/>
        <v>Feb</v>
      </c>
      <c r="V838" s="8">
        <f t="shared" si="83"/>
        <v>40225.25</v>
      </c>
    </row>
    <row r="839" spans="1:22" hidden="1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79"/>
        <v>8.5288135593220336</v>
      </c>
      <c r="P839" s="4">
        <f t="shared" si="78"/>
        <v>84.00667779632721</v>
      </c>
      <c r="Q839" t="s">
        <v>2035</v>
      </c>
      <c r="R839" t="s">
        <v>2058</v>
      </c>
      <c r="S839" s="8">
        <f t="shared" si="80"/>
        <v>40629.208333333336</v>
      </c>
      <c r="T839">
        <f t="shared" si="81"/>
        <v>2011</v>
      </c>
      <c r="U839" t="str">
        <f t="shared" si="82"/>
        <v>Mar</v>
      </c>
      <c r="V839" s="8">
        <f t="shared" si="83"/>
        <v>40683.208333333336</v>
      </c>
    </row>
    <row r="840" spans="1:22" hidden="1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79"/>
        <v>1.3890625000000001</v>
      </c>
      <c r="P840" s="4">
        <f t="shared" si="78"/>
        <v>34.061302681992338</v>
      </c>
      <c r="Q840" t="s">
        <v>2039</v>
      </c>
      <c r="R840" t="s">
        <v>2040</v>
      </c>
      <c r="S840" s="8">
        <f t="shared" si="80"/>
        <v>43370.208333333328</v>
      </c>
      <c r="T840">
        <f t="shared" si="81"/>
        <v>2018</v>
      </c>
      <c r="U840" t="str">
        <f t="shared" si="82"/>
        <v>Sep</v>
      </c>
      <c r="V840" s="8">
        <f t="shared" si="83"/>
        <v>43379.208333333328</v>
      </c>
    </row>
    <row r="841" spans="1:22" hidden="1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79"/>
        <v>1.9018181818181819</v>
      </c>
      <c r="P841" s="4">
        <f t="shared" si="78"/>
        <v>93.273885350318466</v>
      </c>
      <c r="Q841" t="s">
        <v>2041</v>
      </c>
      <c r="R841" t="s">
        <v>2042</v>
      </c>
      <c r="S841" s="8">
        <f t="shared" si="80"/>
        <v>41715.208333333336</v>
      </c>
      <c r="T841">
        <f t="shared" si="81"/>
        <v>2014</v>
      </c>
      <c r="U841" t="str">
        <f t="shared" si="82"/>
        <v>Mar</v>
      </c>
      <c r="V841" s="8">
        <f t="shared" si="83"/>
        <v>41760.208333333336</v>
      </c>
    </row>
    <row r="842" spans="1:22" hidden="1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79"/>
        <v>1.0024333619948409</v>
      </c>
      <c r="P842" s="4">
        <f t="shared" si="78"/>
        <v>32.998301726577978</v>
      </c>
      <c r="Q842" t="s">
        <v>2039</v>
      </c>
      <c r="R842" t="s">
        <v>2040</v>
      </c>
      <c r="S842" s="8">
        <f t="shared" si="80"/>
        <v>41836.208333333336</v>
      </c>
      <c r="T842">
        <f t="shared" si="81"/>
        <v>2014</v>
      </c>
      <c r="U842" t="str">
        <f t="shared" si="82"/>
        <v>Jul</v>
      </c>
      <c r="V842" s="8">
        <f t="shared" si="83"/>
        <v>41838.208333333336</v>
      </c>
    </row>
    <row r="843" spans="1:22" hidden="1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79"/>
        <v>1.4275824175824177</v>
      </c>
      <c r="P843" s="4">
        <f t="shared" si="78"/>
        <v>83.812903225806451</v>
      </c>
      <c r="Q843" t="s">
        <v>2037</v>
      </c>
      <c r="R843" t="s">
        <v>2038</v>
      </c>
      <c r="S843" s="8">
        <f t="shared" si="80"/>
        <v>42419.25</v>
      </c>
      <c r="T843">
        <f t="shared" si="81"/>
        <v>2016</v>
      </c>
      <c r="U843" t="str">
        <f t="shared" si="82"/>
        <v>Feb</v>
      </c>
      <c r="V843" s="8">
        <f t="shared" si="83"/>
        <v>42435.25</v>
      </c>
    </row>
    <row r="844" spans="1:22" ht="31.2" hidden="1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79"/>
        <v>5.6313333333333331</v>
      </c>
      <c r="P844" s="4">
        <f t="shared" si="78"/>
        <v>63.992424242424242</v>
      </c>
      <c r="Q844" t="s">
        <v>2037</v>
      </c>
      <c r="R844" t="s">
        <v>2046</v>
      </c>
      <c r="S844" s="8">
        <f t="shared" si="80"/>
        <v>43266.208333333328</v>
      </c>
      <c r="T844">
        <f t="shared" si="81"/>
        <v>2018</v>
      </c>
      <c r="U844" t="str">
        <f t="shared" si="82"/>
        <v>Jun</v>
      </c>
      <c r="V844" s="8">
        <f t="shared" si="83"/>
        <v>43269.208333333328</v>
      </c>
    </row>
    <row r="845" spans="1:22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79"/>
        <v>0.30715909090909088</v>
      </c>
      <c r="P845" s="4">
        <f t="shared" si="78"/>
        <v>81.909090909090907</v>
      </c>
      <c r="Q845" t="s">
        <v>2054</v>
      </c>
      <c r="R845" t="s">
        <v>2055</v>
      </c>
      <c r="S845" s="8">
        <f t="shared" si="80"/>
        <v>43338.208333333328</v>
      </c>
      <c r="T845">
        <f t="shared" si="81"/>
        <v>2018</v>
      </c>
      <c r="U845" t="str">
        <f t="shared" si="82"/>
        <v>Aug</v>
      </c>
      <c r="V845" s="8">
        <f t="shared" si="83"/>
        <v>43344.208333333328</v>
      </c>
    </row>
    <row r="846" spans="1:22" hidden="1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79"/>
        <v>0.99397727272727276</v>
      </c>
      <c r="P846" s="4">
        <f t="shared" si="78"/>
        <v>93.053191489361708</v>
      </c>
      <c r="Q846" t="s">
        <v>2041</v>
      </c>
      <c r="R846" t="s">
        <v>2042</v>
      </c>
      <c r="S846" s="8">
        <f t="shared" si="80"/>
        <v>40930.25</v>
      </c>
      <c r="T846">
        <f t="shared" si="81"/>
        <v>2012</v>
      </c>
      <c r="U846" t="str">
        <f t="shared" si="82"/>
        <v>Jan</v>
      </c>
      <c r="V846" s="8">
        <f t="shared" si="83"/>
        <v>40933.25</v>
      </c>
    </row>
    <row r="847" spans="1:22" hidden="1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79"/>
        <v>1.9754935622317598</v>
      </c>
      <c r="P847" s="4">
        <f t="shared" si="78"/>
        <v>101.98449039881831</v>
      </c>
      <c r="Q847" t="s">
        <v>2037</v>
      </c>
      <c r="R847" t="s">
        <v>2038</v>
      </c>
      <c r="S847" s="8">
        <f t="shared" si="80"/>
        <v>43235.208333333328</v>
      </c>
      <c r="T847">
        <f t="shared" si="81"/>
        <v>2018</v>
      </c>
      <c r="U847" t="str">
        <f t="shared" si="82"/>
        <v>May</v>
      </c>
      <c r="V847" s="8">
        <f t="shared" si="83"/>
        <v>43272.208333333328</v>
      </c>
    </row>
    <row r="848" spans="1:22" hidden="1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79"/>
        <v>5.085</v>
      </c>
      <c r="P848" s="4">
        <f t="shared" si="78"/>
        <v>105.9375</v>
      </c>
      <c r="Q848" t="s">
        <v>2037</v>
      </c>
      <c r="R848" t="s">
        <v>2038</v>
      </c>
      <c r="S848" s="8">
        <f t="shared" si="80"/>
        <v>43302.208333333328</v>
      </c>
      <c r="T848">
        <f t="shared" si="81"/>
        <v>2018</v>
      </c>
      <c r="U848" t="str">
        <f t="shared" si="82"/>
        <v>Jul</v>
      </c>
      <c r="V848" s="8">
        <f t="shared" si="83"/>
        <v>43338.208333333328</v>
      </c>
    </row>
    <row r="849" spans="1:22" hidden="1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79"/>
        <v>2.3774468085106384</v>
      </c>
      <c r="P849" s="4">
        <f t="shared" si="78"/>
        <v>101.58181818181818</v>
      </c>
      <c r="Q849" t="s">
        <v>2033</v>
      </c>
      <c r="R849" t="s">
        <v>2034</v>
      </c>
      <c r="S849" s="8">
        <f t="shared" si="80"/>
        <v>43107.25</v>
      </c>
      <c r="T849">
        <f t="shared" si="81"/>
        <v>2018</v>
      </c>
      <c r="U849" t="str">
        <f t="shared" si="82"/>
        <v>Jan</v>
      </c>
      <c r="V849" s="8">
        <f t="shared" si="83"/>
        <v>43110.25</v>
      </c>
    </row>
    <row r="850" spans="1:22" hidden="1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79"/>
        <v>3.3846875000000001</v>
      </c>
      <c r="P850" s="4">
        <f t="shared" si="78"/>
        <v>62.970930232558139</v>
      </c>
      <c r="Q850" t="s">
        <v>2041</v>
      </c>
      <c r="R850" t="s">
        <v>2044</v>
      </c>
      <c r="S850" s="8">
        <f t="shared" si="80"/>
        <v>40341.208333333336</v>
      </c>
      <c r="T850">
        <f t="shared" si="81"/>
        <v>2010</v>
      </c>
      <c r="U850" t="str">
        <f t="shared" si="82"/>
        <v>Jun</v>
      </c>
      <c r="V850" s="8">
        <f t="shared" si="83"/>
        <v>40350.208333333336</v>
      </c>
    </row>
    <row r="851" spans="1:22" ht="31.2" hidden="1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79"/>
        <v>1.3308955223880596</v>
      </c>
      <c r="P851" s="4">
        <f t="shared" si="78"/>
        <v>29.045602605863191</v>
      </c>
      <c r="Q851" t="s">
        <v>2035</v>
      </c>
      <c r="R851" t="s">
        <v>2045</v>
      </c>
      <c r="S851" s="8">
        <f t="shared" si="80"/>
        <v>40948.25</v>
      </c>
      <c r="T851">
        <f t="shared" si="81"/>
        <v>2012</v>
      </c>
      <c r="U851" t="str">
        <f t="shared" si="82"/>
        <v>Feb</v>
      </c>
      <c r="V851" s="8">
        <f t="shared" si="83"/>
        <v>40951.25</v>
      </c>
    </row>
    <row r="852" spans="1:22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79"/>
        <v>0.01</v>
      </c>
      <c r="P852" s="4">
        <f t="shared" si="78"/>
        <v>1</v>
      </c>
      <c r="Q852" t="s">
        <v>2035</v>
      </c>
      <c r="R852" t="s">
        <v>2036</v>
      </c>
      <c r="S852" s="8">
        <f t="shared" si="80"/>
        <v>40866.25</v>
      </c>
      <c r="T852">
        <f t="shared" si="81"/>
        <v>2011</v>
      </c>
      <c r="U852" t="str">
        <f t="shared" si="82"/>
        <v>Nov</v>
      </c>
      <c r="V852" s="8">
        <f t="shared" si="83"/>
        <v>40881.25</v>
      </c>
    </row>
    <row r="853" spans="1:22" ht="31.2" hidden="1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79"/>
        <v>2.0779999999999998</v>
      </c>
      <c r="P853" s="4">
        <f t="shared" si="78"/>
        <v>77.924999999999997</v>
      </c>
      <c r="Q853" t="s">
        <v>2035</v>
      </c>
      <c r="R853" t="s">
        <v>2043</v>
      </c>
      <c r="S853" s="8">
        <f t="shared" si="80"/>
        <v>41031.208333333336</v>
      </c>
      <c r="T853">
        <f t="shared" si="81"/>
        <v>2012</v>
      </c>
      <c r="U853" t="str">
        <f t="shared" si="82"/>
        <v>May</v>
      </c>
      <c r="V853" s="8">
        <f t="shared" si="83"/>
        <v>41064.208333333336</v>
      </c>
    </row>
    <row r="854" spans="1:22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79"/>
        <v>0.51122448979591839</v>
      </c>
      <c r="P854" s="4">
        <f t="shared" si="78"/>
        <v>80.806451612903231</v>
      </c>
      <c r="Q854" t="s">
        <v>2050</v>
      </c>
      <c r="R854" t="s">
        <v>2051</v>
      </c>
      <c r="S854" s="8">
        <f t="shared" si="80"/>
        <v>40740.208333333336</v>
      </c>
      <c r="T854">
        <f t="shared" si="81"/>
        <v>2011</v>
      </c>
      <c r="U854" t="str">
        <f t="shared" si="82"/>
        <v>Jul</v>
      </c>
      <c r="V854" s="8">
        <f t="shared" si="83"/>
        <v>40750.208333333336</v>
      </c>
    </row>
    <row r="855" spans="1:22" hidden="1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79"/>
        <v>6.5205847953216374</v>
      </c>
      <c r="P855" s="4">
        <f t="shared" si="78"/>
        <v>76.006816632583508</v>
      </c>
      <c r="Q855" t="s">
        <v>2035</v>
      </c>
      <c r="R855" t="s">
        <v>2045</v>
      </c>
      <c r="S855" s="8">
        <f t="shared" si="80"/>
        <v>40714.208333333336</v>
      </c>
      <c r="T855">
        <f t="shared" si="81"/>
        <v>2011</v>
      </c>
      <c r="U855" t="str">
        <f t="shared" si="82"/>
        <v>Jun</v>
      </c>
      <c r="V855" s="8">
        <f t="shared" si="83"/>
        <v>40719.208333333336</v>
      </c>
    </row>
    <row r="856" spans="1:22" ht="31.2" hidden="1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79"/>
        <v>1.1363099415204678</v>
      </c>
      <c r="P856" s="4">
        <f t="shared" si="78"/>
        <v>72.993613824192337</v>
      </c>
      <c r="Q856" t="s">
        <v>2047</v>
      </c>
      <c r="R856" t="s">
        <v>2053</v>
      </c>
      <c r="S856" s="8">
        <f t="shared" si="80"/>
        <v>43787.25</v>
      </c>
      <c r="T856">
        <f t="shared" si="81"/>
        <v>2019</v>
      </c>
      <c r="U856" t="str">
        <f t="shared" si="82"/>
        <v>Nov</v>
      </c>
      <c r="V856" s="8">
        <f t="shared" si="83"/>
        <v>43814.25</v>
      </c>
    </row>
    <row r="857" spans="1:22" hidden="1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79"/>
        <v>1.0237606837606839</v>
      </c>
      <c r="P857" s="4">
        <f t="shared" si="78"/>
        <v>53</v>
      </c>
      <c r="Q857" t="s">
        <v>2039</v>
      </c>
      <c r="R857" t="s">
        <v>2040</v>
      </c>
      <c r="S857" s="8">
        <f t="shared" si="80"/>
        <v>40712.208333333336</v>
      </c>
      <c r="T857">
        <f t="shared" si="81"/>
        <v>2011</v>
      </c>
      <c r="U857" t="str">
        <f t="shared" si="82"/>
        <v>Jun</v>
      </c>
      <c r="V857" s="8">
        <f t="shared" si="83"/>
        <v>40743.208333333336</v>
      </c>
    </row>
    <row r="858" spans="1:22" hidden="1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79"/>
        <v>3.5658333333333334</v>
      </c>
      <c r="P858" s="4">
        <f t="shared" si="78"/>
        <v>54.164556962025316</v>
      </c>
      <c r="Q858" t="s">
        <v>2033</v>
      </c>
      <c r="R858" t="s">
        <v>2034</v>
      </c>
      <c r="S858" s="8">
        <f t="shared" si="80"/>
        <v>41023.208333333336</v>
      </c>
      <c r="T858">
        <f t="shared" si="81"/>
        <v>2012</v>
      </c>
      <c r="U858" t="str">
        <f t="shared" si="82"/>
        <v>Apr</v>
      </c>
      <c r="V858" s="8">
        <f t="shared" si="83"/>
        <v>41040.208333333336</v>
      </c>
    </row>
    <row r="859" spans="1:22" ht="31.2" hidden="1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79"/>
        <v>1.3986792452830188</v>
      </c>
      <c r="P859" s="4">
        <f t="shared" si="78"/>
        <v>32.946666666666665</v>
      </c>
      <c r="Q859" t="s">
        <v>2041</v>
      </c>
      <c r="R859" t="s">
        <v>2052</v>
      </c>
      <c r="S859" s="8">
        <f t="shared" si="80"/>
        <v>40944.25</v>
      </c>
      <c r="T859">
        <f t="shared" si="81"/>
        <v>2012</v>
      </c>
      <c r="U859" t="str">
        <f t="shared" si="82"/>
        <v>Feb</v>
      </c>
      <c r="V859" s="8">
        <f t="shared" si="83"/>
        <v>40967.25</v>
      </c>
    </row>
    <row r="860" spans="1:22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79"/>
        <v>0.69450000000000001</v>
      </c>
      <c r="P860" s="4">
        <f t="shared" si="78"/>
        <v>79.371428571428567</v>
      </c>
      <c r="Q860" t="s">
        <v>2033</v>
      </c>
      <c r="R860" t="s">
        <v>2034</v>
      </c>
      <c r="S860" s="8">
        <f t="shared" si="80"/>
        <v>43211.208333333328</v>
      </c>
      <c r="T860">
        <f t="shared" si="81"/>
        <v>2018</v>
      </c>
      <c r="U860" t="str">
        <f t="shared" si="82"/>
        <v>Apr</v>
      </c>
      <c r="V860" s="8">
        <f t="shared" si="83"/>
        <v>43218.208333333328</v>
      </c>
    </row>
    <row r="861" spans="1:22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79"/>
        <v>0.35534246575342465</v>
      </c>
      <c r="P861" s="4">
        <f t="shared" si="78"/>
        <v>41.174603174603178</v>
      </c>
      <c r="Q861" t="s">
        <v>2039</v>
      </c>
      <c r="R861" t="s">
        <v>2040</v>
      </c>
      <c r="S861" s="8">
        <f t="shared" si="80"/>
        <v>41334.25</v>
      </c>
      <c r="T861">
        <f t="shared" si="81"/>
        <v>2013</v>
      </c>
      <c r="U861" t="str">
        <f t="shared" si="82"/>
        <v>Mar</v>
      </c>
      <c r="V861" s="8">
        <f t="shared" si="83"/>
        <v>41352.208333333336</v>
      </c>
    </row>
    <row r="862" spans="1:22" ht="31.2" hidden="1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79"/>
        <v>2.5165000000000002</v>
      </c>
      <c r="P862" s="4">
        <f t="shared" si="78"/>
        <v>77.430769230769229</v>
      </c>
      <c r="Q862" t="s">
        <v>2037</v>
      </c>
      <c r="R862" t="s">
        <v>2046</v>
      </c>
      <c r="S862" s="8">
        <f t="shared" si="80"/>
        <v>43515.25</v>
      </c>
      <c r="T862">
        <f t="shared" si="81"/>
        <v>2019</v>
      </c>
      <c r="U862" t="str">
        <f t="shared" si="82"/>
        <v>Feb</v>
      </c>
      <c r="V862" s="8">
        <f t="shared" si="83"/>
        <v>43525.25</v>
      </c>
    </row>
    <row r="863" spans="1:22" hidden="1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79"/>
        <v>1.0587500000000001</v>
      </c>
      <c r="P863" s="4">
        <f t="shared" si="78"/>
        <v>57.159509202453989</v>
      </c>
      <c r="Q863" t="s">
        <v>2039</v>
      </c>
      <c r="R863" t="s">
        <v>2040</v>
      </c>
      <c r="S863" s="8">
        <f t="shared" si="80"/>
        <v>40258.208333333336</v>
      </c>
      <c r="T863">
        <f t="shared" si="81"/>
        <v>2010</v>
      </c>
      <c r="U863" t="str">
        <f t="shared" si="82"/>
        <v>Mar</v>
      </c>
      <c r="V863" s="8">
        <f t="shared" si="83"/>
        <v>40266.208333333336</v>
      </c>
    </row>
    <row r="864" spans="1:22" ht="31.2" hidden="1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79"/>
        <v>1.8742857142857143</v>
      </c>
      <c r="P864" s="4">
        <f t="shared" si="78"/>
        <v>77.17647058823529</v>
      </c>
      <c r="Q864" t="s">
        <v>2039</v>
      </c>
      <c r="R864" t="s">
        <v>2040</v>
      </c>
      <c r="S864" s="8">
        <f t="shared" si="80"/>
        <v>40756.208333333336</v>
      </c>
      <c r="T864">
        <f t="shared" si="81"/>
        <v>2011</v>
      </c>
      <c r="U864" t="str">
        <f t="shared" si="82"/>
        <v>Aug</v>
      </c>
      <c r="V864" s="8">
        <f t="shared" si="83"/>
        <v>40760.208333333336</v>
      </c>
    </row>
    <row r="865" spans="1:22" hidden="1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79"/>
        <v>3.8678571428571429</v>
      </c>
      <c r="P865" s="4">
        <f t="shared" si="78"/>
        <v>24.953917050691246</v>
      </c>
      <c r="Q865" t="s">
        <v>2041</v>
      </c>
      <c r="R865" t="s">
        <v>2060</v>
      </c>
      <c r="S865" s="8">
        <f t="shared" si="80"/>
        <v>42172.208333333328</v>
      </c>
      <c r="T865">
        <f t="shared" si="81"/>
        <v>2015</v>
      </c>
      <c r="U865" t="str">
        <f t="shared" si="82"/>
        <v>Jun</v>
      </c>
      <c r="V865" s="8">
        <f t="shared" si="83"/>
        <v>42195.208333333328</v>
      </c>
    </row>
    <row r="866" spans="1:22" hidden="1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79"/>
        <v>3.4707142857142856</v>
      </c>
      <c r="P866" s="4">
        <f t="shared" si="78"/>
        <v>97.18</v>
      </c>
      <c r="Q866" t="s">
        <v>2041</v>
      </c>
      <c r="R866" t="s">
        <v>2052</v>
      </c>
      <c r="S866" s="8">
        <f t="shared" si="80"/>
        <v>42601.208333333328</v>
      </c>
      <c r="T866">
        <f t="shared" si="81"/>
        <v>2016</v>
      </c>
      <c r="U866" t="str">
        <f t="shared" si="82"/>
        <v>Aug</v>
      </c>
      <c r="V866" s="8">
        <f t="shared" si="83"/>
        <v>42606.208333333328</v>
      </c>
    </row>
    <row r="867" spans="1:22" ht="31.2" hidden="1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79"/>
        <v>1.8582098765432098</v>
      </c>
      <c r="P867" s="4">
        <f t="shared" si="78"/>
        <v>46.000916870415651</v>
      </c>
      <c r="Q867" t="s">
        <v>2039</v>
      </c>
      <c r="R867" t="s">
        <v>2040</v>
      </c>
      <c r="S867" s="8">
        <f t="shared" si="80"/>
        <v>41897.208333333336</v>
      </c>
      <c r="T867">
        <f t="shared" si="81"/>
        <v>2014</v>
      </c>
      <c r="U867" t="str">
        <f t="shared" si="82"/>
        <v>Sep</v>
      </c>
      <c r="V867" s="8">
        <f t="shared" si="83"/>
        <v>41906.208333333336</v>
      </c>
    </row>
    <row r="868" spans="1:22" hidden="1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79"/>
        <v>0.43241247264770238</v>
      </c>
      <c r="P868" s="4">
        <f t="shared" si="78"/>
        <v>88.023385300668153</v>
      </c>
      <c r="Q868" t="s">
        <v>2054</v>
      </c>
      <c r="R868" t="s">
        <v>2055</v>
      </c>
      <c r="S868" s="8">
        <f t="shared" si="80"/>
        <v>40671.208333333336</v>
      </c>
      <c r="T868">
        <f t="shared" si="81"/>
        <v>2011</v>
      </c>
      <c r="U868" t="str">
        <f t="shared" si="82"/>
        <v>May</v>
      </c>
      <c r="V868" s="8">
        <f t="shared" si="83"/>
        <v>40672.208333333336</v>
      </c>
    </row>
    <row r="869" spans="1:22" ht="31.2" hidden="1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79"/>
        <v>1.6243749999999999</v>
      </c>
      <c r="P869" s="4">
        <f t="shared" si="78"/>
        <v>25.99</v>
      </c>
      <c r="Q869" t="s">
        <v>2033</v>
      </c>
      <c r="R869" t="s">
        <v>2034</v>
      </c>
      <c r="S869" s="8">
        <f t="shared" si="80"/>
        <v>43382.208333333328</v>
      </c>
      <c r="T869">
        <f t="shared" si="81"/>
        <v>2018</v>
      </c>
      <c r="U869" t="str">
        <f t="shared" si="82"/>
        <v>Oct</v>
      </c>
      <c r="V869" s="8">
        <f t="shared" si="83"/>
        <v>43388.208333333328</v>
      </c>
    </row>
    <row r="870" spans="1:22" hidden="1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79"/>
        <v>1.8484285714285715</v>
      </c>
      <c r="P870" s="4">
        <f t="shared" si="78"/>
        <v>102.69047619047619</v>
      </c>
      <c r="Q870" t="s">
        <v>2039</v>
      </c>
      <c r="R870" t="s">
        <v>2040</v>
      </c>
      <c r="S870" s="8">
        <f t="shared" si="80"/>
        <v>41559.208333333336</v>
      </c>
      <c r="T870">
        <f t="shared" si="81"/>
        <v>2013</v>
      </c>
      <c r="U870" t="str">
        <f t="shared" si="82"/>
        <v>Oct</v>
      </c>
      <c r="V870" s="8">
        <f t="shared" si="83"/>
        <v>41570.208333333336</v>
      </c>
    </row>
    <row r="871" spans="1:22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79"/>
        <v>0.23703520691785052</v>
      </c>
      <c r="P871" s="4">
        <f t="shared" si="78"/>
        <v>72.958174904942965</v>
      </c>
      <c r="Q871" t="s">
        <v>2041</v>
      </c>
      <c r="R871" t="s">
        <v>2044</v>
      </c>
      <c r="S871" s="8">
        <f t="shared" si="80"/>
        <v>40350.208333333336</v>
      </c>
      <c r="T871">
        <f t="shared" si="81"/>
        <v>2010</v>
      </c>
      <c r="U871" t="str">
        <f t="shared" si="82"/>
        <v>Jun</v>
      </c>
      <c r="V871" s="8">
        <f t="shared" si="83"/>
        <v>40364.208333333336</v>
      </c>
    </row>
    <row r="872" spans="1:22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79"/>
        <v>0.89870129870129867</v>
      </c>
      <c r="P872" s="4">
        <f t="shared" si="78"/>
        <v>57.190082644628099</v>
      </c>
      <c r="Q872" t="s">
        <v>2039</v>
      </c>
      <c r="R872" t="s">
        <v>2040</v>
      </c>
      <c r="S872" s="8">
        <f t="shared" si="80"/>
        <v>42240.208333333328</v>
      </c>
      <c r="T872">
        <f t="shared" si="81"/>
        <v>2015</v>
      </c>
      <c r="U872" t="str">
        <f t="shared" si="82"/>
        <v>Aug</v>
      </c>
      <c r="V872" s="8">
        <f t="shared" si="83"/>
        <v>42265.208333333328</v>
      </c>
    </row>
    <row r="873" spans="1:22" ht="31.2" hidden="1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79"/>
        <v>2.7260419580419581</v>
      </c>
      <c r="P873" s="4">
        <f t="shared" si="78"/>
        <v>84.013793103448279</v>
      </c>
      <c r="Q873" t="s">
        <v>2039</v>
      </c>
      <c r="R873" t="s">
        <v>2040</v>
      </c>
      <c r="S873" s="8">
        <f t="shared" si="80"/>
        <v>43040.208333333328</v>
      </c>
      <c r="T873">
        <f t="shared" si="81"/>
        <v>2017</v>
      </c>
      <c r="U873" t="str">
        <f t="shared" si="82"/>
        <v>Nov</v>
      </c>
      <c r="V873" s="8">
        <f t="shared" si="83"/>
        <v>43058.25</v>
      </c>
    </row>
    <row r="874" spans="1:22" hidden="1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79"/>
        <v>1.7004255319148935</v>
      </c>
      <c r="P874" s="4">
        <f t="shared" si="78"/>
        <v>98.666666666666671</v>
      </c>
      <c r="Q874" t="s">
        <v>2041</v>
      </c>
      <c r="R874" t="s">
        <v>2063</v>
      </c>
      <c r="S874" s="8">
        <f t="shared" si="80"/>
        <v>43346.208333333328</v>
      </c>
      <c r="T874">
        <f t="shared" si="81"/>
        <v>2018</v>
      </c>
      <c r="U874" t="str">
        <f t="shared" si="82"/>
        <v>Sep</v>
      </c>
      <c r="V874" s="8">
        <f t="shared" si="83"/>
        <v>43351.208333333328</v>
      </c>
    </row>
    <row r="875" spans="1:22" hidden="1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79"/>
        <v>1.8828503562945369</v>
      </c>
      <c r="P875" s="4">
        <f t="shared" si="78"/>
        <v>42.007419183889773</v>
      </c>
      <c r="Q875" t="s">
        <v>2054</v>
      </c>
      <c r="R875" t="s">
        <v>2055</v>
      </c>
      <c r="S875" s="8">
        <f t="shared" si="80"/>
        <v>41647.25</v>
      </c>
      <c r="T875">
        <f t="shared" si="81"/>
        <v>2014</v>
      </c>
      <c r="U875" t="str">
        <f t="shared" si="82"/>
        <v>Jan</v>
      </c>
      <c r="V875" s="8">
        <f t="shared" si="83"/>
        <v>41652.25</v>
      </c>
    </row>
    <row r="876" spans="1:22" hidden="1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79"/>
        <v>3.4693532338308457</v>
      </c>
      <c r="P876" s="4">
        <f t="shared" si="78"/>
        <v>32.002753556677376</v>
      </c>
      <c r="Q876" t="s">
        <v>2054</v>
      </c>
      <c r="R876" t="s">
        <v>2055</v>
      </c>
      <c r="S876" s="8">
        <f t="shared" si="80"/>
        <v>40291.208333333336</v>
      </c>
      <c r="T876">
        <f t="shared" si="81"/>
        <v>2010</v>
      </c>
      <c r="U876" t="str">
        <f t="shared" si="82"/>
        <v>Apr</v>
      </c>
      <c r="V876" s="8">
        <f t="shared" si="83"/>
        <v>40329.208333333336</v>
      </c>
    </row>
    <row r="877" spans="1:22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79"/>
        <v>0.6917721518987342</v>
      </c>
      <c r="P877" s="4">
        <f t="shared" si="78"/>
        <v>81.567164179104481</v>
      </c>
      <c r="Q877" t="s">
        <v>2035</v>
      </c>
      <c r="R877" t="s">
        <v>2036</v>
      </c>
      <c r="S877" s="8">
        <f t="shared" si="80"/>
        <v>40556.25</v>
      </c>
      <c r="T877">
        <f t="shared" si="81"/>
        <v>2011</v>
      </c>
      <c r="U877" t="str">
        <f t="shared" si="82"/>
        <v>Jan</v>
      </c>
      <c r="V877" s="8">
        <f t="shared" si="83"/>
        <v>40557.25</v>
      </c>
    </row>
    <row r="878" spans="1:22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79"/>
        <v>0.25433734939759034</v>
      </c>
      <c r="P878" s="4">
        <f t="shared" si="78"/>
        <v>37.035087719298247</v>
      </c>
      <c r="Q878" t="s">
        <v>2054</v>
      </c>
      <c r="R878" t="s">
        <v>2055</v>
      </c>
      <c r="S878" s="8">
        <f t="shared" si="80"/>
        <v>43624.208333333328</v>
      </c>
      <c r="T878">
        <f t="shared" si="81"/>
        <v>2019</v>
      </c>
      <c r="U878" t="str">
        <f t="shared" si="82"/>
        <v>Jun</v>
      </c>
      <c r="V878" s="8">
        <f t="shared" si="83"/>
        <v>43648.208333333328</v>
      </c>
    </row>
    <row r="879" spans="1:22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79"/>
        <v>0.77400977995110021</v>
      </c>
      <c r="P879" s="4">
        <f t="shared" si="78"/>
        <v>103.033360455655</v>
      </c>
      <c r="Q879" t="s">
        <v>2033</v>
      </c>
      <c r="R879" t="s">
        <v>2034</v>
      </c>
      <c r="S879" s="8">
        <f t="shared" si="80"/>
        <v>42577.208333333328</v>
      </c>
      <c r="T879">
        <f t="shared" si="81"/>
        <v>2016</v>
      </c>
      <c r="U879" t="str">
        <f t="shared" si="82"/>
        <v>Jul</v>
      </c>
      <c r="V879" s="8">
        <f t="shared" si="83"/>
        <v>42578.208333333328</v>
      </c>
    </row>
    <row r="880" spans="1:22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79"/>
        <v>0.37481481481481482</v>
      </c>
      <c r="P880" s="4">
        <f t="shared" si="78"/>
        <v>84.333333333333329</v>
      </c>
      <c r="Q880" t="s">
        <v>2035</v>
      </c>
      <c r="R880" t="s">
        <v>2057</v>
      </c>
      <c r="S880" s="8">
        <f t="shared" si="80"/>
        <v>43845.25</v>
      </c>
      <c r="T880">
        <f t="shared" si="81"/>
        <v>2020</v>
      </c>
      <c r="U880" t="str">
        <f t="shared" si="82"/>
        <v>Jan</v>
      </c>
      <c r="V880" s="8">
        <f t="shared" si="83"/>
        <v>43869.25</v>
      </c>
    </row>
    <row r="881" spans="1:22" hidden="1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79"/>
        <v>5.4379999999999997</v>
      </c>
      <c r="P881" s="4">
        <f t="shared" si="78"/>
        <v>102.60377358490567</v>
      </c>
      <c r="Q881" t="s">
        <v>2047</v>
      </c>
      <c r="R881" t="s">
        <v>2048</v>
      </c>
      <c r="S881" s="8">
        <f t="shared" si="80"/>
        <v>42788.25</v>
      </c>
      <c r="T881">
        <f t="shared" si="81"/>
        <v>2017</v>
      </c>
      <c r="U881" t="str">
        <f t="shared" si="82"/>
        <v>Feb</v>
      </c>
      <c r="V881" s="8">
        <f t="shared" si="83"/>
        <v>42797.25</v>
      </c>
    </row>
    <row r="882" spans="1:22" ht="31.2" hidden="1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79"/>
        <v>2.2852189349112426</v>
      </c>
      <c r="P882" s="4">
        <f t="shared" si="78"/>
        <v>79.992129246064621</v>
      </c>
      <c r="Q882" t="s">
        <v>2035</v>
      </c>
      <c r="R882" t="s">
        <v>2043</v>
      </c>
      <c r="S882" s="8">
        <f t="shared" si="80"/>
        <v>43667.208333333328</v>
      </c>
      <c r="T882">
        <f t="shared" si="81"/>
        <v>2019</v>
      </c>
      <c r="U882" t="str">
        <f t="shared" si="82"/>
        <v>Jul</v>
      </c>
      <c r="V882" s="8">
        <f t="shared" si="83"/>
        <v>43669.208333333328</v>
      </c>
    </row>
    <row r="883" spans="1:22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79"/>
        <v>0.38948339483394834</v>
      </c>
      <c r="P883" s="4">
        <f t="shared" si="78"/>
        <v>70.055309734513273</v>
      </c>
      <c r="Q883" t="s">
        <v>2039</v>
      </c>
      <c r="R883" t="s">
        <v>2040</v>
      </c>
      <c r="S883" s="8">
        <f t="shared" si="80"/>
        <v>42194.208333333328</v>
      </c>
      <c r="T883">
        <f t="shared" si="81"/>
        <v>2015</v>
      </c>
      <c r="U883" t="str">
        <f t="shared" si="82"/>
        <v>Jul</v>
      </c>
      <c r="V883" s="8">
        <f t="shared" si="83"/>
        <v>42223.208333333328</v>
      </c>
    </row>
    <row r="884" spans="1:22" hidden="1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79"/>
        <v>3.7</v>
      </c>
      <c r="P884" s="4">
        <f t="shared" si="78"/>
        <v>37</v>
      </c>
      <c r="Q884" t="s">
        <v>2039</v>
      </c>
      <c r="R884" t="s">
        <v>2040</v>
      </c>
      <c r="S884" s="8">
        <f t="shared" si="80"/>
        <v>42025.25</v>
      </c>
      <c r="T884">
        <f t="shared" si="81"/>
        <v>2015</v>
      </c>
      <c r="U884" t="str">
        <f t="shared" si="82"/>
        <v>Jan</v>
      </c>
      <c r="V884" s="8">
        <f t="shared" si="83"/>
        <v>42029.25</v>
      </c>
    </row>
    <row r="885" spans="1:22" ht="31.2" hidden="1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79"/>
        <v>2.3791176470588233</v>
      </c>
      <c r="P885" s="4">
        <f t="shared" si="78"/>
        <v>41.911917098445599</v>
      </c>
      <c r="Q885" t="s">
        <v>2041</v>
      </c>
      <c r="R885" t="s">
        <v>2052</v>
      </c>
      <c r="S885" s="8">
        <f t="shared" si="80"/>
        <v>40323.208333333336</v>
      </c>
      <c r="T885">
        <f t="shared" si="81"/>
        <v>2010</v>
      </c>
      <c r="U885" t="str">
        <f t="shared" si="82"/>
        <v>May</v>
      </c>
      <c r="V885" s="8">
        <f t="shared" si="83"/>
        <v>40359.208333333336</v>
      </c>
    </row>
    <row r="886" spans="1:22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79"/>
        <v>0.64036299765807958</v>
      </c>
      <c r="P886" s="4">
        <f t="shared" si="78"/>
        <v>57.992576882290564</v>
      </c>
      <c r="Q886" t="s">
        <v>2039</v>
      </c>
      <c r="R886" t="s">
        <v>2040</v>
      </c>
      <c r="S886" s="8">
        <f t="shared" si="80"/>
        <v>41763.208333333336</v>
      </c>
      <c r="T886">
        <f t="shared" si="81"/>
        <v>2014</v>
      </c>
      <c r="U886" t="str">
        <f t="shared" si="82"/>
        <v>May</v>
      </c>
      <c r="V886" s="8">
        <f t="shared" si="83"/>
        <v>41765.208333333336</v>
      </c>
    </row>
    <row r="887" spans="1:22" hidden="1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79"/>
        <v>1.1827777777777777</v>
      </c>
      <c r="P887" s="4">
        <f t="shared" ref="P887:P950" si="84">E887/G887</f>
        <v>40.942307692307693</v>
      </c>
      <c r="Q887" t="s">
        <v>2039</v>
      </c>
      <c r="R887" t="s">
        <v>2040</v>
      </c>
      <c r="S887" s="8">
        <f t="shared" si="80"/>
        <v>40335.208333333336</v>
      </c>
      <c r="T887">
        <f t="shared" si="81"/>
        <v>2010</v>
      </c>
      <c r="U887" t="str">
        <f t="shared" si="82"/>
        <v>Jun</v>
      </c>
      <c r="V887" s="8">
        <f t="shared" si="83"/>
        <v>40373.208333333336</v>
      </c>
    </row>
    <row r="888" spans="1:22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79"/>
        <v>0.84824037184594958</v>
      </c>
      <c r="P888" s="4">
        <f t="shared" si="84"/>
        <v>69.9972602739726</v>
      </c>
      <c r="Q888" t="s">
        <v>2035</v>
      </c>
      <c r="R888" t="s">
        <v>2045</v>
      </c>
      <c r="S888" s="8">
        <f t="shared" si="80"/>
        <v>40416.208333333336</v>
      </c>
      <c r="T888">
        <f t="shared" si="81"/>
        <v>2010</v>
      </c>
      <c r="U888" t="str">
        <f t="shared" si="82"/>
        <v>Aug</v>
      </c>
      <c r="V888" s="8">
        <f t="shared" si="83"/>
        <v>40434.208333333336</v>
      </c>
    </row>
    <row r="889" spans="1:22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79"/>
        <v>0.29346153846153844</v>
      </c>
      <c r="P889" s="4">
        <f t="shared" si="84"/>
        <v>73.838709677419359</v>
      </c>
      <c r="Q889" t="s">
        <v>2039</v>
      </c>
      <c r="R889" t="s">
        <v>2040</v>
      </c>
      <c r="S889" s="8">
        <f t="shared" si="80"/>
        <v>42202.208333333328</v>
      </c>
      <c r="T889">
        <f t="shared" si="81"/>
        <v>2015</v>
      </c>
      <c r="U889" t="str">
        <f t="shared" si="82"/>
        <v>Jul</v>
      </c>
      <c r="V889" s="8">
        <f t="shared" si="83"/>
        <v>42249.208333333328</v>
      </c>
    </row>
    <row r="890" spans="1:22" ht="31.2" hidden="1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79"/>
        <v>2.0989655172413793</v>
      </c>
      <c r="P890" s="4">
        <f t="shared" si="84"/>
        <v>41.979310344827589</v>
      </c>
      <c r="Q890" t="s">
        <v>2039</v>
      </c>
      <c r="R890" t="s">
        <v>2040</v>
      </c>
      <c r="S890" s="8">
        <f t="shared" si="80"/>
        <v>42836.208333333328</v>
      </c>
      <c r="T890">
        <f t="shared" si="81"/>
        <v>2017</v>
      </c>
      <c r="U890" t="str">
        <f t="shared" si="82"/>
        <v>Apr</v>
      </c>
      <c r="V890" s="8">
        <f t="shared" si="83"/>
        <v>42855.208333333328</v>
      </c>
    </row>
    <row r="891" spans="1:22" hidden="1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79"/>
        <v>1.697857142857143</v>
      </c>
      <c r="P891" s="4">
        <f t="shared" si="84"/>
        <v>77.93442622950819</v>
      </c>
      <c r="Q891" t="s">
        <v>2035</v>
      </c>
      <c r="R891" t="s">
        <v>2043</v>
      </c>
      <c r="S891" s="8">
        <f t="shared" si="80"/>
        <v>41710.208333333336</v>
      </c>
      <c r="T891">
        <f t="shared" si="81"/>
        <v>2014</v>
      </c>
      <c r="U891" t="str">
        <f t="shared" si="82"/>
        <v>Mar</v>
      </c>
      <c r="V891" s="8">
        <f t="shared" si="83"/>
        <v>41717.208333333336</v>
      </c>
    </row>
    <row r="892" spans="1:22" hidden="1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79"/>
        <v>1.1595907738095239</v>
      </c>
      <c r="P892" s="4">
        <f t="shared" si="84"/>
        <v>106.01972789115646</v>
      </c>
      <c r="Q892" t="s">
        <v>2035</v>
      </c>
      <c r="R892" t="s">
        <v>2045</v>
      </c>
      <c r="S892" s="8">
        <f t="shared" si="80"/>
        <v>43640.208333333328</v>
      </c>
      <c r="T892">
        <f t="shared" si="81"/>
        <v>2019</v>
      </c>
      <c r="U892" t="str">
        <f t="shared" si="82"/>
        <v>Jun</v>
      </c>
      <c r="V892" s="8">
        <f t="shared" si="83"/>
        <v>43641.208333333328</v>
      </c>
    </row>
    <row r="893" spans="1:22" ht="31.2" hidden="1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79"/>
        <v>2.5859999999999999</v>
      </c>
      <c r="P893" s="4">
        <f t="shared" si="84"/>
        <v>47.018181818181816</v>
      </c>
      <c r="Q893" t="s">
        <v>2041</v>
      </c>
      <c r="R893" t="s">
        <v>2042</v>
      </c>
      <c r="S893" s="8">
        <f t="shared" si="80"/>
        <v>40880.25</v>
      </c>
      <c r="T893">
        <f t="shared" si="81"/>
        <v>2011</v>
      </c>
      <c r="U893" t="str">
        <f t="shared" si="82"/>
        <v>Dec</v>
      </c>
      <c r="V893" s="8">
        <f t="shared" si="83"/>
        <v>40924.25</v>
      </c>
    </row>
    <row r="894" spans="1:22" hidden="1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79"/>
        <v>2.3058333333333332</v>
      </c>
      <c r="P894" s="4">
        <f t="shared" si="84"/>
        <v>76.016483516483518</v>
      </c>
      <c r="Q894" t="s">
        <v>2047</v>
      </c>
      <c r="R894" t="s">
        <v>2059</v>
      </c>
      <c r="S894" s="8">
        <f t="shared" si="80"/>
        <v>40319.208333333336</v>
      </c>
      <c r="T894">
        <f t="shared" si="81"/>
        <v>2010</v>
      </c>
      <c r="U894" t="str">
        <f t="shared" si="82"/>
        <v>May</v>
      </c>
      <c r="V894" s="8">
        <f t="shared" si="83"/>
        <v>40360.208333333336</v>
      </c>
    </row>
    <row r="895" spans="1:22" hidden="1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79"/>
        <v>1.2821428571428573</v>
      </c>
      <c r="P895" s="4">
        <f t="shared" si="84"/>
        <v>54.120603015075375</v>
      </c>
      <c r="Q895" t="s">
        <v>2041</v>
      </c>
      <c r="R895" t="s">
        <v>2042</v>
      </c>
      <c r="S895" s="8">
        <f t="shared" si="80"/>
        <v>42170.208333333328</v>
      </c>
      <c r="T895">
        <f t="shared" si="81"/>
        <v>2015</v>
      </c>
      <c r="U895" t="str">
        <f t="shared" si="82"/>
        <v>Jun</v>
      </c>
      <c r="V895" s="8">
        <f t="shared" si="83"/>
        <v>42174.208333333328</v>
      </c>
    </row>
    <row r="896" spans="1:22" hidden="1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79"/>
        <v>1.8870588235294117</v>
      </c>
      <c r="P896" s="4">
        <f t="shared" si="84"/>
        <v>57.285714285714285</v>
      </c>
      <c r="Q896" t="s">
        <v>2041</v>
      </c>
      <c r="R896" t="s">
        <v>2060</v>
      </c>
      <c r="S896" s="8">
        <f t="shared" si="80"/>
        <v>41466.208333333336</v>
      </c>
      <c r="T896">
        <f t="shared" si="81"/>
        <v>2013</v>
      </c>
      <c r="U896" t="str">
        <f t="shared" si="82"/>
        <v>Jul</v>
      </c>
      <c r="V896" s="8">
        <f t="shared" si="83"/>
        <v>41496.208333333336</v>
      </c>
    </row>
    <row r="897" spans="1:22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79"/>
        <v>6.9511889862327911E-2</v>
      </c>
      <c r="P897" s="4">
        <f t="shared" si="84"/>
        <v>103.81308411214954</v>
      </c>
      <c r="Q897" t="s">
        <v>2039</v>
      </c>
      <c r="R897" t="s">
        <v>2040</v>
      </c>
      <c r="S897" s="8">
        <f t="shared" si="80"/>
        <v>43134.25</v>
      </c>
      <c r="T897">
        <f t="shared" si="81"/>
        <v>2018</v>
      </c>
      <c r="U897" t="str">
        <f t="shared" si="82"/>
        <v>Feb</v>
      </c>
      <c r="V897" s="8">
        <f t="shared" si="83"/>
        <v>43143.25</v>
      </c>
    </row>
    <row r="898" spans="1:22" ht="31.2" hidden="1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79"/>
        <v>7.7443434343434348</v>
      </c>
      <c r="P898" s="4">
        <f t="shared" si="84"/>
        <v>105.02602739726028</v>
      </c>
      <c r="Q898" t="s">
        <v>2033</v>
      </c>
      <c r="R898" t="s">
        <v>2034</v>
      </c>
      <c r="S898" s="8">
        <f t="shared" si="80"/>
        <v>40738.208333333336</v>
      </c>
      <c r="T898">
        <f t="shared" si="81"/>
        <v>2011</v>
      </c>
      <c r="U898" t="str">
        <f t="shared" si="82"/>
        <v>Jul</v>
      </c>
      <c r="V898" s="8">
        <f t="shared" si="83"/>
        <v>40741.208333333336</v>
      </c>
    </row>
    <row r="899" spans="1:22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85">E899/D899</f>
        <v>0.27693181818181817</v>
      </c>
      <c r="P899" s="4">
        <f t="shared" si="84"/>
        <v>90.259259259259252</v>
      </c>
      <c r="Q899" t="s">
        <v>2039</v>
      </c>
      <c r="R899" t="s">
        <v>2040</v>
      </c>
      <c r="S899" s="8">
        <f t="shared" ref="S899:S962" si="86">(((J899/60)/60)/24)+DATE(1970,1,1)</f>
        <v>43583.208333333328</v>
      </c>
      <c r="T899">
        <f t="shared" ref="T899:T962" si="87">YEAR(S899)</f>
        <v>2019</v>
      </c>
      <c r="U899" t="str">
        <f t="shared" ref="U899:U962" si="88">TEXT(S899,"mmm")</f>
        <v>Apr</v>
      </c>
      <c r="V899" s="8">
        <f t="shared" ref="V899:V962" si="89">(((K899/60)/60)/24)+DATE(1970,1,1)</f>
        <v>43585.208333333328</v>
      </c>
    </row>
    <row r="900" spans="1:22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85"/>
        <v>0.52479620323841425</v>
      </c>
      <c r="P900" s="4">
        <f t="shared" si="84"/>
        <v>76.978705978705975</v>
      </c>
      <c r="Q900" t="s">
        <v>2041</v>
      </c>
      <c r="R900" t="s">
        <v>2042</v>
      </c>
      <c r="S900" s="8">
        <f t="shared" si="86"/>
        <v>43815.25</v>
      </c>
      <c r="T900">
        <f t="shared" si="87"/>
        <v>2019</v>
      </c>
      <c r="U900" t="str">
        <f t="shared" si="88"/>
        <v>Dec</v>
      </c>
      <c r="V900" s="8">
        <f t="shared" si="89"/>
        <v>43821.25</v>
      </c>
    </row>
    <row r="901" spans="1:22" hidden="1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85"/>
        <v>4.0709677419354842</v>
      </c>
      <c r="P901" s="4">
        <f t="shared" si="84"/>
        <v>102.60162601626017</v>
      </c>
      <c r="Q901" t="s">
        <v>2035</v>
      </c>
      <c r="R901" t="s">
        <v>2058</v>
      </c>
      <c r="S901" s="8">
        <f t="shared" si="86"/>
        <v>41554.208333333336</v>
      </c>
      <c r="T901">
        <f t="shared" si="87"/>
        <v>2013</v>
      </c>
      <c r="U901" t="str">
        <f t="shared" si="88"/>
        <v>Oct</v>
      </c>
      <c r="V901" s="8">
        <f t="shared" si="89"/>
        <v>41572.208333333336</v>
      </c>
    </row>
    <row r="902" spans="1:22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85"/>
        <v>0.02</v>
      </c>
      <c r="P902" s="4">
        <f t="shared" si="84"/>
        <v>2</v>
      </c>
      <c r="Q902" t="s">
        <v>2037</v>
      </c>
      <c r="R902" t="s">
        <v>2038</v>
      </c>
      <c r="S902" s="8">
        <f t="shared" si="86"/>
        <v>41901.208333333336</v>
      </c>
      <c r="T902">
        <f t="shared" si="87"/>
        <v>2014</v>
      </c>
      <c r="U902" t="str">
        <f t="shared" si="88"/>
        <v>Sep</v>
      </c>
      <c r="V902" s="8">
        <f t="shared" si="89"/>
        <v>41902.208333333336</v>
      </c>
    </row>
    <row r="903" spans="1:22" hidden="1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85"/>
        <v>1.5617857142857143</v>
      </c>
      <c r="P903" s="4">
        <f t="shared" si="84"/>
        <v>55.0062893081761</v>
      </c>
      <c r="Q903" t="s">
        <v>2035</v>
      </c>
      <c r="R903" t="s">
        <v>2036</v>
      </c>
      <c r="S903" s="8">
        <f t="shared" si="86"/>
        <v>43298.208333333328</v>
      </c>
      <c r="T903">
        <f t="shared" si="87"/>
        <v>2018</v>
      </c>
      <c r="U903" t="str">
        <f t="shared" si="88"/>
        <v>Jul</v>
      </c>
      <c r="V903" s="8">
        <f t="shared" si="89"/>
        <v>43331.208333333328</v>
      </c>
    </row>
    <row r="904" spans="1:22" hidden="1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85"/>
        <v>2.5242857142857145</v>
      </c>
      <c r="P904" s="4">
        <f t="shared" si="84"/>
        <v>32.127272727272725</v>
      </c>
      <c r="Q904" t="s">
        <v>2037</v>
      </c>
      <c r="R904" t="s">
        <v>2038</v>
      </c>
      <c r="S904" s="8">
        <f t="shared" si="86"/>
        <v>42399.25</v>
      </c>
      <c r="T904">
        <f t="shared" si="87"/>
        <v>2016</v>
      </c>
      <c r="U904" t="str">
        <f t="shared" si="88"/>
        <v>Jan</v>
      </c>
      <c r="V904" s="8">
        <f t="shared" si="89"/>
        <v>42441.25</v>
      </c>
    </row>
    <row r="905" spans="1:22" ht="31.2" hidden="1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85"/>
        <v>1.729268292682927E-2</v>
      </c>
      <c r="P905" s="4">
        <f t="shared" si="84"/>
        <v>50.642857142857146</v>
      </c>
      <c r="Q905" t="s">
        <v>2047</v>
      </c>
      <c r="R905" t="s">
        <v>2048</v>
      </c>
      <c r="S905" s="8">
        <f t="shared" si="86"/>
        <v>41034.208333333336</v>
      </c>
      <c r="T905">
        <f t="shared" si="87"/>
        <v>2012</v>
      </c>
      <c r="U905" t="str">
        <f t="shared" si="88"/>
        <v>May</v>
      </c>
      <c r="V905" s="8">
        <f t="shared" si="89"/>
        <v>41049.208333333336</v>
      </c>
    </row>
    <row r="906" spans="1:22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85"/>
        <v>0.12230769230769231</v>
      </c>
      <c r="P906" s="4">
        <f t="shared" si="84"/>
        <v>49.6875</v>
      </c>
      <c r="Q906" t="s">
        <v>2047</v>
      </c>
      <c r="R906" t="s">
        <v>2056</v>
      </c>
      <c r="S906" s="8">
        <f t="shared" si="86"/>
        <v>41186.208333333336</v>
      </c>
      <c r="T906">
        <f t="shared" si="87"/>
        <v>2012</v>
      </c>
      <c r="U906" t="str">
        <f t="shared" si="88"/>
        <v>Oct</v>
      </c>
      <c r="V906" s="8">
        <f t="shared" si="89"/>
        <v>41190.208333333336</v>
      </c>
    </row>
    <row r="907" spans="1:22" hidden="1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85"/>
        <v>1.6398734177215191</v>
      </c>
      <c r="P907" s="4">
        <f t="shared" si="84"/>
        <v>54.894067796610166</v>
      </c>
      <c r="Q907" t="s">
        <v>2039</v>
      </c>
      <c r="R907" t="s">
        <v>2040</v>
      </c>
      <c r="S907" s="8">
        <f t="shared" si="86"/>
        <v>41536.208333333336</v>
      </c>
      <c r="T907">
        <f t="shared" si="87"/>
        <v>2013</v>
      </c>
      <c r="U907" t="str">
        <f t="shared" si="88"/>
        <v>Sep</v>
      </c>
      <c r="V907" s="8">
        <f t="shared" si="89"/>
        <v>41539.208333333336</v>
      </c>
    </row>
    <row r="908" spans="1:22" ht="31.2" hidden="1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85"/>
        <v>1.6298181818181818</v>
      </c>
      <c r="P908" s="4">
        <f t="shared" si="84"/>
        <v>46.931937172774866</v>
      </c>
      <c r="Q908" t="s">
        <v>2041</v>
      </c>
      <c r="R908" t="s">
        <v>2042</v>
      </c>
      <c r="S908" s="8">
        <f t="shared" si="86"/>
        <v>42868.208333333328</v>
      </c>
      <c r="T908">
        <f t="shared" si="87"/>
        <v>2017</v>
      </c>
      <c r="U908" t="str">
        <f t="shared" si="88"/>
        <v>May</v>
      </c>
      <c r="V908" s="8">
        <f t="shared" si="89"/>
        <v>42904.208333333328</v>
      </c>
    </row>
    <row r="909" spans="1:22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85"/>
        <v>0.20252747252747252</v>
      </c>
      <c r="P909" s="4">
        <f t="shared" si="84"/>
        <v>44.951219512195124</v>
      </c>
      <c r="Q909" t="s">
        <v>2039</v>
      </c>
      <c r="R909" t="s">
        <v>2040</v>
      </c>
      <c r="S909" s="8">
        <f t="shared" si="86"/>
        <v>40660.208333333336</v>
      </c>
      <c r="T909">
        <f t="shared" si="87"/>
        <v>2011</v>
      </c>
      <c r="U909" t="str">
        <f t="shared" si="88"/>
        <v>Apr</v>
      </c>
      <c r="V909" s="8">
        <f t="shared" si="89"/>
        <v>40667.208333333336</v>
      </c>
    </row>
    <row r="910" spans="1:22" hidden="1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85"/>
        <v>3.1924083769633507</v>
      </c>
      <c r="P910" s="4">
        <f t="shared" si="84"/>
        <v>30.99898322318251</v>
      </c>
      <c r="Q910" t="s">
        <v>2050</v>
      </c>
      <c r="R910" t="s">
        <v>2051</v>
      </c>
      <c r="S910" s="8">
        <f t="shared" si="86"/>
        <v>41031.208333333336</v>
      </c>
      <c r="T910">
        <f t="shared" si="87"/>
        <v>2012</v>
      </c>
      <c r="U910" t="str">
        <f t="shared" si="88"/>
        <v>May</v>
      </c>
      <c r="V910" s="8">
        <f t="shared" si="89"/>
        <v>41042.208333333336</v>
      </c>
    </row>
    <row r="911" spans="1:22" hidden="1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85"/>
        <v>4.7894444444444444</v>
      </c>
      <c r="P911" s="4">
        <f t="shared" si="84"/>
        <v>107.7625</v>
      </c>
      <c r="Q911" t="s">
        <v>2039</v>
      </c>
      <c r="R911" t="s">
        <v>2040</v>
      </c>
      <c r="S911" s="8">
        <f t="shared" si="86"/>
        <v>43255.208333333328</v>
      </c>
      <c r="T911">
        <f t="shared" si="87"/>
        <v>2018</v>
      </c>
      <c r="U911" t="str">
        <f t="shared" si="88"/>
        <v>Jun</v>
      </c>
      <c r="V911" s="8">
        <f t="shared" si="89"/>
        <v>43282.208333333328</v>
      </c>
    </row>
    <row r="912" spans="1:22" hidden="1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85"/>
        <v>0.19556634304207121</v>
      </c>
      <c r="P912" s="4">
        <f t="shared" si="84"/>
        <v>102.07770270270271</v>
      </c>
      <c r="Q912" t="s">
        <v>2039</v>
      </c>
      <c r="R912" t="s">
        <v>2040</v>
      </c>
      <c r="S912" s="8">
        <f t="shared" si="86"/>
        <v>42026.25</v>
      </c>
      <c r="T912">
        <f t="shared" si="87"/>
        <v>2015</v>
      </c>
      <c r="U912" t="str">
        <f t="shared" si="88"/>
        <v>Jan</v>
      </c>
      <c r="V912" s="8">
        <f t="shared" si="89"/>
        <v>42027.25</v>
      </c>
    </row>
    <row r="913" spans="1:22" hidden="1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85"/>
        <v>1.9894827586206896</v>
      </c>
      <c r="P913" s="4">
        <f t="shared" si="84"/>
        <v>24.976190476190474</v>
      </c>
      <c r="Q913" t="s">
        <v>2037</v>
      </c>
      <c r="R913" t="s">
        <v>2038</v>
      </c>
      <c r="S913" s="8">
        <f t="shared" si="86"/>
        <v>43717.208333333328</v>
      </c>
      <c r="T913">
        <f t="shared" si="87"/>
        <v>2019</v>
      </c>
      <c r="U913" t="str">
        <f t="shared" si="88"/>
        <v>Sep</v>
      </c>
      <c r="V913" s="8">
        <f t="shared" si="89"/>
        <v>43719.208333333328</v>
      </c>
    </row>
    <row r="914" spans="1:22" hidden="1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85"/>
        <v>7.95</v>
      </c>
      <c r="P914" s="4">
        <f t="shared" si="84"/>
        <v>79.944134078212286</v>
      </c>
      <c r="Q914" t="s">
        <v>2041</v>
      </c>
      <c r="R914" t="s">
        <v>2044</v>
      </c>
      <c r="S914" s="8">
        <f t="shared" si="86"/>
        <v>41157.208333333336</v>
      </c>
      <c r="T914">
        <f t="shared" si="87"/>
        <v>2012</v>
      </c>
      <c r="U914" t="str">
        <f t="shared" si="88"/>
        <v>Sep</v>
      </c>
      <c r="V914" s="8">
        <f t="shared" si="89"/>
        <v>41170.208333333336</v>
      </c>
    </row>
    <row r="915" spans="1:22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85"/>
        <v>0.50621082621082625</v>
      </c>
      <c r="P915" s="4">
        <f t="shared" si="84"/>
        <v>67.946462715105156</v>
      </c>
      <c r="Q915" t="s">
        <v>2041</v>
      </c>
      <c r="R915" t="s">
        <v>2044</v>
      </c>
      <c r="S915" s="8">
        <f t="shared" si="86"/>
        <v>43597.208333333328</v>
      </c>
      <c r="T915">
        <f t="shared" si="87"/>
        <v>2019</v>
      </c>
      <c r="U915" t="str">
        <f t="shared" si="88"/>
        <v>May</v>
      </c>
      <c r="V915" s="8">
        <f t="shared" si="89"/>
        <v>43610.208333333328</v>
      </c>
    </row>
    <row r="916" spans="1:22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85"/>
        <v>0.57437499999999997</v>
      </c>
      <c r="P916" s="4">
        <f t="shared" si="84"/>
        <v>26.070921985815602</v>
      </c>
      <c r="Q916" t="s">
        <v>2039</v>
      </c>
      <c r="R916" t="s">
        <v>2040</v>
      </c>
      <c r="S916" s="8">
        <f t="shared" si="86"/>
        <v>41490.208333333336</v>
      </c>
      <c r="T916">
        <f t="shared" si="87"/>
        <v>2013</v>
      </c>
      <c r="U916" t="str">
        <f t="shared" si="88"/>
        <v>Aug</v>
      </c>
      <c r="V916" s="8">
        <f t="shared" si="89"/>
        <v>41502.208333333336</v>
      </c>
    </row>
    <row r="917" spans="1:22" ht="31.2" hidden="1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85"/>
        <v>1.5562827640984909</v>
      </c>
      <c r="P917" s="4">
        <f t="shared" si="84"/>
        <v>105.0032154340836</v>
      </c>
      <c r="Q917" t="s">
        <v>2041</v>
      </c>
      <c r="R917" t="s">
        <v>2060</v>
      </c>
      <c r="S917" s="8">
        <f t="shared" si="86"/>
        <v>42976.208333333328</v>
      </c>
      <c r="T917">
        <f t="shared" si="87"/>
        <v>2017</v>
      </c>
      <c r="U917" t="str">
        <f t="shared" si="88"/>
        <v>Aug</v>
      </c>
      <c r="V917" s="8">
        <f t="shared" si="89"/>
        <v>42985.208333333328</v>
      </c>
    </row>
    <row r="918" spans="1:22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85"/>
        <v>0.36297297297297298</v>
      </c>
      <c r="P918" s="4">
        <f t="shared" si="84"/>
        <v>25.826923076923077</v>
      </c>
      <c r="Q918" t="s">
        <v>2054</v>
      </c>
      <c r="R918" t="s">
        <v>2055</v>
      </c>
      <c r="S918" s="8">
        <f t="shared" si="86"/>
        <v>41991.25</v>
      </c>
      <c r="T918">
        <f t="shared" si="87"/>
        <v>2014</v>
      </c>
      <c r="U918" t="str">
        <f t="shared" si="88"/>
        <v>Dec</v>
      </c>
      <c r="V918" s="8">
        <f t="shared" si="89"/>
        <v>42000.25</v>
      </c>
    </row>
    <row r="919" spans="1:22" hidden="1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85"/>
        <v>0.58250000000000002</v>
      </c>
      <c r="P919" s="4">
        <f t="shared" si="84"/>
        <v>77.666666666666671</v>
      </c>
      <c r="Q919" t="s">
        <v>2041</v>
      </c>
      <c r="R919" t="s">
        <v>2052</v>
      </c>
      <c r="S919" s="8">
        <f t="shared" si="86"/>
        <v>40722.208333333336</v>
      </c>
      <c r="T919">
        <f t="shared" si="87"/>
        <v>2011</v>
      </c>
      <c r="U919" t="str">
        <f t="shared" si="88"/>
        <v>Jun</v>
      </c>
      <c r="V919" s="8">
        <f t="shared" si="89"/>
        <v>40746.208333333336</v>
      </c>
    </row>
    <row r="920" spans="1:22" hidden="1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85"/>
        <v>2.3739473684210526</v>
      </c>
      <c r="P920" s="4">
        <f t="shared" si="84"/>
        <v>57.82692307692308</v>
      </c>
      <c r="Q920" t="s">
        <v>2047</v>
      </c>
      <c r="R920" t="s">
        <v>2056</v>
      </c>
      <c r="S920" s="8">
        <f t="shared" si="86"/>
        <v>41117.208333333336</v>
      </c>
      <c r="T920">
        <f t="shared" si="87"/>
        <v>2012</v>
      </c>
      <c r="U920" t="str">
        <f t="shared" si="88"/>
        <v>Jul</v>
      </c>
      <c r="V920" s="8">
        <f t="shared" si="89"/>
        <v>41128.208333333336</v>
      </c>
    </row>
    <row r="921" spans="1:22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85"/>
        <v>0.58750000000000002</v>
      </c>
      <c r="P921" s="4">
        <f t="shared" si="84"/>
        <v>92.955555555555549</v>
      </c>
      <c r="Q921" t="s">
        <v>2039</v>
      </c>
      <c r="R921" t="s">
        <v>2040</v>
      </c>
      <c r="S921" s="8">
        <f t="shared" si="86"/>
        <v>43022.208333333328</v>
      </c>
      <c r="T921">
        <f t="shared" si="87"/>
        <v>2017</v>
      </c>
      <c r="U921" t="str">
        <f t="shared" si="88"/>
        <v>Oct</v>
      </c>
      <c r="V921" s="8">
        <f t="shared" si="89"/>
        <v>43054.25</v>
      </c>
    </row>
    <row r="922" spans="1:22" hidden="1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85"/>
        <v>1.8256603773584905</v>
      </c>
      <c r="P922" s="4">
        <f t="shared" si="84"/>
        <v>37.945098039215686</v>
      </c>
      <c r="Q922" t="s">
        <v>2041</v>
      </c>
      <c r="R922" t="s">
        <v>2049</v>
      </c>
      <c r="S922" s="8">
        <f t="shared" si="86"/>
        <v>43503.25</v>
      </c>
      <c r="T922">
        <f t="shared" si="87"/>
        <v>2019</v>
      </c>
      <c r="U922" t="str">
        <f t="shared" si="88"/>
        <v>Feb</v>
      </c>
      <c r="V922" s="8">
        <f t="shared" si="89"/>
        <v>43523.25</v>
      </c>
    </row>
    <row r="923" spans="1:22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85"/>
        <v>7.5436408977556111E-3</v>
      </c>
      <c r="P923" s="4">
        <f t="shared" si="84"/>
        <v>31.842105263157894</v>
      </c>
      <c r="Q923" t="s">
        <v>2037</v>
      </c>
      <c r="R923" t="s">
        <v>2038</v>
      </c>
      <c r="S923" s="8">
        <f t="shared" si="86"/>
        <v>40951.25</v>
      </c>
      <c r="T923">
        <f t="shared" si="87"/>
        <v>2012</v>
      </c>
      <c r="U923" t="str">
        <f t="shared" si="88"/>
        <v>Feb</v>
      </c>
      <c r="V923" s="8">
        <f t="shared" si="89"/>
        <v>40965.25</v>
      </c>
    </row>
    <row r="924" spans="1:22" hidden="1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85"/>
        <v>1.7595330739299611</v>
      </c>
      <c r="P924" s="4">
        <f t="shared" si="84"/>
        <v>40</v>
      </c>
      <c r="Q924" t="s">
        <v>2035</v>
      </c>
      <c r="R924" t="s">
        <v>2062</v>
      </c>
      <c r="S924" s="8">
        <f t="shared" si="86"/>
        <v>43443.25</v>
      </c>
      <c r="T924">
        <f t="shared" si="87"/>
        <v>2018</v>
      </c>
      <c r="U924" t="str">
        <f t="shared" si="88"/>
        <v>Dec</v>
      </c>
      <c r="V924" s="8">
        <f t="shared" si="89"/>
        <v>43452.25</v>
      </c>
    </row>
    <row r="925" spans="1:22" hidden="1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85"/>
        <v>2.3788235294117648</v>
      </c>
      <c r="P925" s="4">
        <f t="shared" si="84"/>
        <v>101.1</v>
      </c>
      <c r="Q925" t="s">
        <v>2039</v>
      </c>
      <c r="R925" t="s">
        <v>2040</v>
      </c>
      <c r="S925" s="8">
        <f t="shared" si="86"/>
        <v>40373.208333333336</v>
      </c>
      <c r="T925">
        <f t="shared" si="87"/>
        <v>2010</v>
      </c>
      <c r="U925" t="str">
        <f t="shared" si="88"/>
        <v>Jul</v>
      </c>
      <c r="V925" s="8">
        <f t="shared" si="89"/>
        <v>40374.208333333336</v>
      </c>
    </row>
    <row r="926" spans="1:22" hidden="1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85"/>
        <v>4.8805076142131982</v>
      </c>
      <c r="P926" s="4">
        <f t="shared" si="84"/>
        <v>84.006989951944078</v>
      </c>
      <c r="Q926" t="s">
        <v>2039</v>
      </c>
      <c r="R926" t="s">
        <v>2040</v>
      </c>
      <c r="S926" s="8">
        <f t="shared" si="86"/>
        <v>43769.208333333328</v>
      </c>
      <c r="T926">
        <f t="shared" si="87"/>
        <v>2019</v>
      </c>
      <c r="U926" t="str">
        <f t="shared" si="88"/>
        <v>Oct</v>
      </c>
      <c r="V926" s="8">
        <f t="shared" si="89"/>
        <v>43780.25</v>
      </c>
    </row>
    <row r="927" spans="1:22" ht="31.2" hidden="1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85"/>
        <v>2.2406666666666668</v>
      </c>
      <c r="P927" s="4">
        <f t="shared" si="84"/>
        <v>103.41538461538461</v>
      </c>
      <c r="Q927" t="s">
        <v>2039</v>
      </c>
      <c r="R927" t="s">
        <v>2040</v>
      </c>
      <c r="S927" s="8">
        <f t="shared" si="86"/>
        <v>43000.208333333328</v>
      </c>
      <c r="T927">
        <f t="shared" si="87"/>
        <v>2017</v>
      </c>
      <c r="U927" t="str">
        <f t="shared" si="88"/>
        <v>Sep</v>
      </c>
      <c r="V927" s="8">
        <f t="shared" si="89"/>
        <v>43012.208333333328</v>
      </c>
    </row>
    <row r="928" spans="1:22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85"/>
        <v>0.18126436781609195</v>
      </c>
      <c r="P928" s="4">
        <f t="shared" si="84"/>
        <v>105.13333333333334</v>
      </c>
      <c r="Q928" t="s">
        <v>2033</v>
      </c>
      <c r="R928" t="s">
        <v>2034</v>
      </c>
      <c r="S928" s="8">
        <f t="shared" si="86"/>
        <v>42502.208333333328</v>
      </c>
      <c r="T928">
        <f t="shared" si="87"/>
        <v>2016</v>
      </c>
      <c r="U928" t="str">
        <f t="shared" si="88"/>
        <v>May</v>
      </c>
      <c r="V928" s="8">
        <f t="shared" si="89"/>
        <v>42506.208333333328</v>
      </c>
    </row>
    <row r="929" spans="1:22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85"/>
        <v>0.45847222222222223</v>
      </c>
      <c r="P929" s="4">
        <f t="shared" si="84"/>
        <v>89.21621621621621</v>
      </c>
      <c r="Q929" t="s">
        <v>2039</v>
      </c>
      <c r="R929" t="s">
        <v>2040</v>
      </c>
      <c r="S929" s="8">
        <f t="shared" si="86"/>
        <v>41102.208333333336</v>
      </c>
      <c r="T929">
        <f t="shared" si="87"/>
        <v>2012</v>
      </c>
      <c r="U929" t="str">
        <f t="shared" si="88"/>
        <v>Jul</v>
      </c>
      <c r="V929" s="8">
        <f t="shared" si="89"/>
        <v>41131.208333333336</v>
      </c>
    </row>
    <row r="930" spans="1:22" hidden="1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85"/>
        <v>1.1731541218637993</v>
      </c>
      <c r="P930" s="4">
        <f t="shared" si="84"/>
        <v>51.995234312946785</v>
      </c>
      <c r="Q930" t="s">
        <v>2037</v>
      </c>
      <c r="R930" t="s">
        <v>2038</v>
      </c>
      <c r="S930" s="8">
        <f t="shared" si="86"/>
        <v>41637.25</v>
      </c>
      <c r="T930">
        <f t="shared" si="87"/>
        <v>2013</v>
      </c>
      <c r="U930" t="str">
        <f t="shared" si="88"/>
        <v>Dec</v>
      </c>
      <c r="V930" s="8">
        <f t="shared" si="89"/>
        <v>41646.25</v>
      </c>
    </row>
    <row r="931" spans="1:22" hidden="1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85"/>
        <v>2.173090909090909</v>
      </c>
      <c r="P931" s="4">
        <f t="shared" si="84"/>
        <v>64.956521739130437</v>
      </c>
      <c r="Q931" t="s">
        <v>2039</v>
      </c>
      <c r="R931" t="s">
        <v>2040</v>
      </c>
      <c r="S931" s="8">
        <f t="shared" si="86"/>
        <v>42858.208333333328</v>
      </c>
      <c r="T931">
        <f t="shared" si="87"/>
        <v>2017</v>
      </c>
      <c r="U931" t="str">
        <f t="shared" si="88"/>
        <v>May</v>
      </c>
      <c r="V931" s="8">
        <f t="shared" si="89"/>
        <v>42872.208333333328</v>
      </c>
    </row>
    <row r="932" spans="1:22" hidden="1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85"/>
        <v>1.1228571428571428</v>
      </c>
      <c r="P932" s="4">
        <f t="shared" si="84"/>
        <v>46.235294117647058</v>
      </c>
      <c r="Q932" t="s">
        <v>2039</v>
      </c>
      <c r="R932" t="s">
        <v>2040</v>
      </c>
      <c r="S932" s="8">
        <f t="shared" si="86"/>
        <v>42060.25</v>
      </c>
      <c r="T932">
        <f t="shared" si="87"/>
        <v>2015</v>
      </c>
      <c r="U932" t="str">
        <f t="shared" si="88"/>
        <v>Feb</v>
      </c>
      <c r="V932" s="8">
        <f t="shared" si="89"/>
        <v>42067.25</v>
      </c>
    </row>
    <row r="933" spans="1:22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85"/>
        <v>0.72518987341772156</v>
      </c>
      <c r="P933" s="4">
        <f t="shared" si="84"/>
        <v>51.151785714285715</v>
      </c>
      <c r="Q933" t="s">
        <v>2039</v>
      </c>
      <c r="R933" t="s">
        <v>2040</v>
      </c>
      <c r="S933" s="8">
        <f t="shared" si="86"/>
        <v>41818.208333333336</v>
      </c>
      <c r="T933">
        <f t="shared" si="87"/>
        <v>2014</v>
      </c>
      <c r="U933" t="str">
        <f t="shared" si="88"/>
        <v>Jun</v>
      </c>
      <c r="V933" s="8">
        <f t="shared" si="89"/>
        <v>41820.208333333336</v>
      </c>
    </row>
    <row r="934" spans="1:22" hidden="1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85"/>
        <v>2.1230434782608696</v>
      </c>
      <c r="P934" s="4">
        <f t="shared" si="84"/>
        <v>33.909722222222221</v>
      </c>
      <c r="Q934" t="s">
        <v>2035</v>
      </c>
      <c r="R934" t="s">
        <v>2036</v>
      </c>
      <c r="S934" s="8">
        <f t="shared" si="86"/>
        <v>41709.208333333336</v>
      </c>
      <c r="T934">
        <f t="shared" si="87"/>
        <v>2014</v>
      </c>
      <c r="U934" t="str">
        <f t="shared" si="88"/>
        <v>Mar</v>
      </c>
      <c r="V934" s="8">
        <f t="shared" si="89"/>
        <v>41712.208333333336</v>
      </c>
    </row>
    <row r="935" spans="1:22" hidden="1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85"/>
        <v>2.3974657534246577</v>
      </c>
      <c r="P935" s="4">
        <f t="shared" si="84"/>
        <v>92.016298633017882</v>
      </c>
      <c r="Q935" t="s">
        <v>2039</v>
      </c>
      <c r="R935" t="s">
        <v>2040</v>
      </c>
      <c r="S935" s="8">
        <f t="shared" si="86"/>
        <v>41372.208333333336</v>
      </c>
      <c r="T935">
        <f t="shared" si="87"/>
        <v>2013</v>
      </c>
      <c r="U935" t="str">
        <f t="shared" si="88"/>
        <v>Apr</v>
      </c>
      <c r="V935" s="8">
        <f t="shared" si="89"/>
        <v>41385.208333333336</v>
      </c>
    </row>
    <row r="936" spans="1:22" hidden="1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85"/>
        <v>1.8193548387096774</v>
      </c>
      <c r="P936" s="4">
        <f t="shared" si="84"/>
        <v>107.42857142857143</v>
      </c>
      <c r="Q936" t="s">
        <v>2039</v>
      </c>
      <c r="R936" t="s">
        <v>2040</v>
      </c>
      <c r="S936" s="8">
        <f t="shared" si="86"/>
        <v>42422.25</v>
      </c>
      <c r="T936">
        <f t="shared" si="87"/>
        <v>2016</v>
      </c>
      <c r="U936" t="str">
        <f t="shared" si="88"/>
        <v>Feb</v>
      </c>
      <c r="V936" s="8">
        <f t="shared" si="89"/>
        <v>42428.25</v>
      </c>
    </row>
    <row r="937" spans="1:22" ht="31.2" hidden="1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85"/>
        <v>1.6413114754098361</v>
      </c>
      <c r="P937" s="4">
        <f t="shared" si="84"/>
        <v>75.848484848484844</v>
      </c>
      <c r="Q937" t="s">
        <v>2039</v>
      </c>
      <c r="R937" t="s">
        <v>2040</v>
      </c>
      <c r="S937" s="8">
        <f t="shared" si="86"/>
        <v>42209.208333333328</v>
      </c>
      <c r="T937">
        <f t="shared" si="87"/>
        <v>2015</v>
      </c>
      <c r="U937" t="str">
        <f t="shared" si="88"/>
        <v>Jul</v>
      </c>
      <c r="V937" s="8">
        <f t="shared" si="89"/>
        <v>42216.208333333328</v>
      </c>
    </row>
    <row r="938" spans="1:22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85"/>
        <v>1.6375968992248063E-2</v>
      </c>
      <c r="P938" s="4">
        <f t="shared" si="84"/>
        <v>80.476190476190482</v>
      </c>
      <c r="Q938" t="s">
        <v>2039</v>
      </c>
      <c r="R938" t="s">
        <v>2040</v>
      </c>
      <c r="S938" s="8">
        <f t="shared" si="86"/>
        <v>43668.208333333328</v>
      </c>
      <c r="T938">
        <f t="shared" si="87"/>
        <v>2019</v>
      </c>
      <c r="U938" t="str">
        <f t="shared" si="88"/>
        <v>Jul</v>
      </c>
      <c r="V938" s="8">
        <f t="shared" si="89"/>
        <v>43671.208333333328</v>
      </c>
    </row>
    <row r="939" spans="1:22" hidden="1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85"/>
        <v>0.49643859649122807</v>
      </c>
      <c r="P939" s="4">
        <f t="shared" si="84"/>
        <v>86.978483606557376</v>
      </c>
      <c r="Q939" t="s">
        <v>2041</v>
      </c>
      <c r="R939" t="s">
        <v>2042</v>
      </c>
      <c r="S939" s="8">
        <f t="shared" si="86"/>
        <v>42334.25</v>
      </c>
      <c r="T939">
        <f t="shared" si="87"/>
        <v>2015</v>
      </c>
      <c r="U939" t="str">
        <f t="shared" si="88"/>
        <v>Nov</v>
      </c>
      <c r="V939" s="8">
        <f t="shared" si="89"/>
        <v>42343.25</v>
      </c>
    </row>
    <row r="940" spans="1:22" hidden="1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85"/>
        <v>1.0970652173913042</v>
      </c>
      <c r="P940" s="4">
        <f t="shared" si="84"/>
        <v>105.13541666666667</v>
      </c>
      <c r="Q940" t="s">
        <v>2047</v>
      </c>
      <c r="R940" t="s">
        <v>2053</v>
      </c>
      <c r="S940" s="8">
        <f t="shared" si="86"/>
        <v>43263.208333333328</v>
      </c>
      <c r="T940">
        <f t="shared" si="87"/>
        <v>2018</v>
      </c>
      <c r="U940" t="str">
        <f t="shared" si="88"/>
        <v>Jun</v>
      </c>
      <c r="V940" s="8">
        <f t="shared" si="89"/>
        <v>43299.208333333328</v>
      </c>
    </row>
    <row r="941" spans="1:22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85"/>
        <v>0.49217948717948717</v>
      </c>
      <c r="P941" s="4">
        <f t="shared" si="84"/>
        <v>57.298507462686565</v>
      </c>
      <c r="Q941" t="s">
        <v>2050</v>
      </c>
      <c r="R941" t="s">
        <v>2051</v>
      </c>
      <c r="S941" s="8">
        <f t="shared" si="86"/>
        <v>40670.208333333336</v>
      </c>
      <c r="T941">
        <f t="shared" si="87"/>
        <v>2011</v>
      </c>
      <c r="U941" t="str">
        <f t="shared" si="88"/>
        <v>May</v>
      </c>
      <c r="V941" s="8">
        <f t="shared" si="89"/>
        <v>40687.208333333336</v>
      </c>
    </row>
    <row r="942" spans="1:22" hidden="1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85"/>
        <v>0.62232323232323228</v>
      </c>
      <c r="P942" s="4">
        <f t="shared" si="84"/>
        <v>93.348484848484844</v>
      </c>
      <c r="Q942" t="s">
        <v>2037</v>
      </c>
      <c r="R942" t="s">
        <v>2038</v>
      </c>
      <c r="S942" s="8">
        <f t="shared" si="86"/>
        <v>41244.25</v>
      </c>
      <c r="T942">
        <f t="shared" si="87"/>
        <v>2012</v>
      </c>
      <c r="U942" t="str">
        <f t="shared" si="88"/>
        <v>Dec</v>
      </c>
      <c r="V942" s="8">
        <f t="shared" si="89"/>
        <v>41266.25</v>
      </c>
    </row>
    <row r="943" spans="1:22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85"/>
        <v>0.1305813953488372</v>
      </c>
      <c r="P943" s="4">
        <f t="shared" si="84"/>
        <v>71.987179487179489</v>
      </c>
      <c r="Q943" t="s">
        <v>2039</v>
      </c>
      <c r="R943" t="s">
        <v>2040</v>
      </c>
      <c r="S943" s="8">
        <f t="shared" si="86"/>
        <v>40552.25</v>
      </c>
      <c r="T943">
        <f t="shared" si="87"/>
        <v>2011</v>
      </c>
      <c r="U943" t="str">
        <f t="shared" si="88"/>
        <v>Jan</v>
      </c>
      <c r="V943" s="8">
        <f t="shared" si="89"/>
        <v>40587.25</v>
      </c>
    </row>
    <row r="944" spans="1:22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85"/>
        <v>0.64635416666666667</v>
      </c>
      <c r="P944" s="4">
        <f t="shared" si="84"/>
        <v>92.611940298507463</v>
      </c>
      <c r="Q944" t="s">
        <v>2039</v>
      </c>
      <c r="R944" t="s">
        <v>2040</v>
      </c>
      <c r="S944" s="8">
        <f t="shared" si="86"/>
        <v>40568.25</v>
      </c>
      <c r="T944">
        <f t="shared" si="87"/>
        <v>2011</v>
      </c>
      <c r="U944" t="str">
        <f t="shared" si="88"/>
        <v>Jan</v>
      </c>
      <c r="V944" s="8">
        <f t="shared" si="89"/>
        <v>40571.25</v>
      </c>
    </row>
    <row r="945" spans="1:22" hidden="1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85"/>
        <v>1.5958666666666668</v>
      </c>
      <c r="P945" s="4">
        <f t="shared" si="84"/>
        <v>104.99122807017544</v>
      </c>
      <c r="Q945" t="s">
        <v>2033</v>
      </c>
      <c r="R945" t="s">
        <v>2034</v>
      </c>
      <c r="S945" s="8">
        <f t="shared" si="86"/>
        <v>41906.208333333336</v>
      </c>
      <c r="T945">
        <f t="shared" si="87"/>
        <v>2014</v>
      </c>
      <c r="U945" t="str">
        <f t="shared" si="88"/>
        <v>Sep</v>
      </c>
      <c r="V945" s="8">
        <f t="shared" si="89"/>
        <v>41941.208333333336</v>
      </c>
    </row>
    <row r="946" spans="1:22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85"/>
        <v>0.81420000000000003</v>
      </c>
      <c r="P946" s="4">
        <f t="shared" si="84"/>
        <v>30.958174904942965</v>
      </c>
      <c r="Q946" t="s">
        <v>2054</v>
      </c>
      <c r="R946" t="s">
        <v>2055</v>
      </c>
      <c r="S946" s="8">
        <f t="shared" si="86"/>
        <v>42776.25</v>
      </c>
      <c r="T946">
        <f t="shared" si="87"/>
        <v>2017</v>
      </c>
      <c r="U946" t="str">
        <f t="shared" si="88"/>
        <v>Feb</v>
      </c>
      <c r="V946" s="8">
        <f t="shared" si="89"/>
        <v>42795.25</v>
      </c>
    </row>
    <row r="947" spans="1:22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85"/>
        <v>0.32444767441860467</v>
      </c>
      <c r="P947" s="4">
        <f t="shared" si="84"/>
        <v>33.001182732111175</v>
      </c>
      <c r="Q947" t="s">
        <v>2054</v>
      </c>
      <c r="R947" t="s">
        <v>2055</v>
      </c>
      <c r="S947" s="8">
        <f t="shared" si="86"/>
        <v>41004.208333333336</v>
      </c>
      <c r="T947">
        <f t="shared" si="87"/>
        <v>2012</v>
      </c>
      <c r="U947" t="str">
        <f t="shared" si="88"/>
        <v>Apr</v>
      </c>
      <c r="V947" s="8">
        <f t="shared" si="89"/>
        <v>41019.208333333336</v>
      </c>
    </row>
    <row r="948" spans="1:22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85"/>
        <v>9.9141184124918666E-2</v>
      </c>
      <c r="P948" s="4">
        <f t="shared" si="84"/>
        <v>84.187845303867405</v>
      </c>
      <c r="Q948" t="s">
        <v>2039</v>
      </c>
      <c r="R948" t="s">
        <v>2040</v>
      </c>
      <c r="S948" s="8">
        <f t="shared" si="86"/>
        <v>40710.208333333336</v>
      </c>
      <c r="T948">
        <f t="shared" si="87"/>
        <v>2011</v>
      </c>
      <c r="U948" t="str">
        <f t="shared" si="88"/>
        <v>Jun</v>
      </c>
      <c r="V948" s="8">
        <f t="shared" si="89"/>
        <v>40712.208333333336</v>
      </c>
    </row>
    <row r="949" spans="1:22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85"/>
        <v>0.26694444444444443</v>
      </c>
      <c r="P949" s="4">
        <f t="shared" si="84"/>
        <v>73.92307692307692</v>
      </c>
      <c r="Q949" t="s">
        <v>2039</v>
      </c>
      <c r="R949" t="s">
        <v>2040</v>
      </c>
      <c r="S949" s="8">
        <f t="shared" si="86"/>
        <v>41908.208333333336</v>
      </c>
      <c r="T949">
        <f t="shared" si="87"/>
        <v>2014</v>
      </c>
      <c r="U949" t="str">
        <f t="shared" si="88"/>
        <v>Sep</v>
      </c>
      <c r="V949" s="8">
        <f t="shared" si="89"/>
        <v>41915.208333333336</v>
      </c>
    </row>
    <row r="950" spans="1:22" hidden="1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85"/>
        <v>0.62957446808510642</v>
      </c>
      <c r="P950" s="4">
        <f t="shared" si="84"/>
        <v>36.987499999999997</v>
      </c>
      <c r="Q950" t="s">
        <v>2041</v>
      </c>
      <c r="R950" t="s">
        <v>2042</v>
      </c>
      <c r="S950" s="8">
        <f t="shared" si="86"/>
        <v>41985.25</v>
      </c>
      <c r="T950">
        <f t="shared" si="87"/>
        <v>2014</v>
      </c>
      <c r="U950" t="str">
        <f t="shared" si="88"/>
        <v>Dec</v>
      </c>
      <c r="V950" s="8">
        <f t="shared" si="89"/>
        <v>41995.25</v>
      </c>
    </row>
    <row r="951" spans="1:22" ht="31.2" hidden="1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85"/>
        <v>1.6135593220338984</v>
      </c>
      <c r="P951" s="4">
        <f t="shared" ref="P951:P1001" si="90">E951/G951</f>
        <v>46.896551724137929</v>
      </c>
      <c r="Q951" t="s">
        <v>2037</v>
      </c>
      <c r="R951" t="s">
        <v>2038</v>
      </c>
      <c r="S951" s="8">
        <f t="shared" si="86"/>
        <v>42112.208333333328</v>
      </c>
      <c r="T951">
        <f t="shared" si="87"/>
        <v>2015</v>
      </c>
      <c r="U951" t="str">
        <f t="shared" si="88"/>
        <v>Apr</v>
      </c>
      <c r="V951" s="8">
        <f t="shared" si="89"/>
        <v>42131.208333333328</v>
      </c>
    </row>
    <row r="952" spans="1:22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85"/>
        <v>0.05</v>
      </c>
      <c r="P952" s="4">
        <f t="shared" si="90"/>
        <v>5</v>
      </c>
      <c r="Q952" t="s">
        <v>2039</v>
      </c>
      <c r="R952" t="s">
        <v>2040</v>
      </c>
      <c r="S952" s="8">
        <f t="shared" si="86"/>
        <v>43571.208333333328</v>
      </c>
      <c r="T952">
        <f t="shared" si="87"/>
        <v>2019</v>
      </c>
      <c r="U952" t="str">
        <f t="shared" si="88"/>
        <v>Apr</v>
      </c>
      <c r="V952" s="8">
        <f t="shared" si="89"/>
        <v>43576.208333333328</v>
      </c>
    </row>
    <row r="953" spans="1:22" hidden="1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85"/>
        <v>10.969379310344827</v>
      </c>
      <c r="P953" s="4">
        <f t="shared" si="90"/>
        <v>102.02437459910199</v>
      </c>
      <c r="Q953" t="s">
        <v>2035</v>
      </c>
      <c r="R953" t="s">
        <v>2036</v>
      </c>
      <c r="S953" s="8">
        <f t="shared" si="86"/>
        <v>42730.25</v>
      </c>
      <c r="T953">
        <f t="shared" si="87"/>
        <v>2016</v>
      </c>
      <c r="U953" t="str">
        <f t="shared" si="88"/>
        <v>Dec</v>
      </c>
      <c r="V953" s="8">
        <f t="shared" si="89"/>
        <v>42731.25</v>
      </c>
    </row>
    <row r="954" spans="1:22" hidden="1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85"/>
        <v>0.70094158075601376</v>
      </c>
      <c r="P954" s="4">
        <f t="shared" si="90"/>
        <v>45.007502206531335</v>
      </c>
      <c r="Q954" t="s">
        <v>2041</v>
      </c>
      <c r="R954" t="s">
        <v>2042</v>
      </c>
      <c r="S954" s="8">
        <f t="shared" si="86"/>
        <v>42591.208333333328</v>
      </c>
      <c r="T954">
        <f t="shared" si="87"/>
        <v>2016</v>
      </c>
      <c r="U954" t="str">
        <f t="shared" si="88"/>
        <v>Aug</v>
      </c>
      <c r="V954" s="8">
        <f t="shared" si="89"/>
        <v>42605.208333333328</v>
      </c>
    </row>
    <row r="955" spans="1:22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85"/>
        <v>0.6</v>
      </c>
      <c r="P955" s="4">
        <f t="shared" si="90"/>
        <v>94.285714285714292</v>
      </c>
      <c r="Q955" t="s">
        <v>2041</v>
      </c>
      <c r="R955" t="s">
        <v>2063</v>
      </c>
      <c r="S955" s="8">
        <f t="shared" si="86"/>
        <v>42358.25</v>
      </c>
      <c r="T955">
        <f t="shared" si="87"/>
        <v>2015</v>
      </c>
      <c r="U955" t="str">
        <f t="shared" si="88"/>
        <v>Dec</v>
      </c>
      <c r="V955" s="8">
        <f t="shared" si="89"/>
        <v>42394.25</v>
      </c>
    </row>
    <row r="956" spans="1:22" hidden="1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85"/>
        <v>3.6709859154929578</v>
      </c>
      <c r="P956" s="4">
        <f t="shared" si="90"/>
        <v>101.02325581395348</v>
      </c>
      <c r="Q956" t="s">
        <v>2037</v>
      </c>
      <c r="R956" t="s">
        <v>2038</v>
      </c>
      <c r="S956" s="8">
        <f t="shared" si="86"/>
        <v>41174.208333333336</v>
      </c>
      <c r="T956">
        <f t="shared" si="87"/>
        <v>2012</v>
      </c>
      <c r="U956" t="str">
        <f t="shared" si="88"/>
        <v>Sep</v>
      </c>
      <c r="V956" s="8">
        <f t="shared" si="89"/>
        <v>41198.208333333336</v>
      </c>
    </row>
    <row r="957" spans="1:22" ht="31.2" hidden="1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85"/>
        <v>11.09</v>
      </c>
      <c r="P957" s="4">
        <f t="shared" si="90"/>
        <v>97.037499999999994</v>
      </c>
      <c r="Q957" t="s">
        <v>2039</v>
      </c>
      <c r="R957" t="s">
        <v>2040</v>
      </c>
      <c r="S957" s="8">
        <f t="shared" si="86"/>
        <v>41238.25</v>
      </c>
      <c r="T957">
        <f t="shared" si="87"/>
        <v>2012</v>
      </c>
      <c r="U957" t="str">
        <f t="shared" si="88"/>
        <v>Nov</v>
      </c>
      <c r="V957" s="8">
        <f t="shared" si="89"/>
        <v>41240.25</v>
      </c>
    </row>
    <row r="958" spans="1:22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85"/>
        <v>0.19028784648187633</v>
      </c>
      <c r="P958" s="4">
        <f t="shared" si="90"/>
        <v>43.00963855421687</v>
      </c>
      <c r="Q958" t="s">
        <v>2041</v>
      </c>
      <c r="R958" t="s">
        <v>2063</v>
      </c>
      <c r="S958" s="8">
        <f t="shared" si="86"/>
        <v>42360.25</v>
      </c>
      <c r="T958">
        <f t="shared" si="87"/>
        <v>2015</v>
      </c>
      <c r="U958" t="str">
        <f t="shared" si="88"/>
        <v>Dec</v>
      </c>
      <c r="V958" s="8">
        <f t="shared" si="89"/>
        <v>42364.25</v>
      </c>
    </row>
    <row r="959" spans="1:22" hidden="1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85"/>
        <v>1.2687755102040816</v>
      </c>
      <c r="P959" s="4">
        <f t="shared" si="90"/>
        <v>94.916030534351151</v>
      </c>
      <c r="Q959" t="s">
        <v>2039</v>
      </c>
      <c r="R959" t="s">
        <v>2040</v>
      </c>
      <c r="S959" s="8">
        <f t="shared" si="86"/>
        <v>40955.25</v>
      </c>
      <c r="T959">
        <f t="shared" si="87"/>
        <v>2012</v>
      </c>
      <c r="U959" t="str">
        <f t="shared" si="88"/>
        <v>Feb</v>
      </c>
      <c r="V959" s="8">
        <f t="shared" si="89"/>
        <v>40958.25</v>
      </c>
    </row>
    <row r="960" spans="1:22" ht="31.2" hidden="1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85"/>
        <v>7.3463636363636367</v>
      </c>
      <c r="P960" s="4">
        <f t="shared" si="90"/>
        <v>72.151785714285708</v>
      </c>
      <c r="Q960" t="s">
        <v>2041</v>
      </c>
      <c r="R960" t="s">
        <v>2049</v>
      </c>
      <c r="S960" s="8">
        <f t="shared" si="86"/>
        <v>40350.208333333336</v>
      </c>
      <c r="T960">
        <f t="shared" si="87"/>
        <v>2010</v>
      </c>
      <c r="U960" t="str">
        <f t="shared" si="88"/>
        <v>Jun</v>
      </c>
      <c r="V960" s="8">
        <f t="shared" si="89"/>
        <v>40372.208333333336</v>
      </c>
    </row>
    <row r="961" spans="1:22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85"/>
        <v>4.5731034482758622E-2</v>
      </c>
      <c r="P961" s="4">
        <f t="shared" si="90"/>
        <v>51.007692307692309</v>
      </c>
      <c r="Q961" t="s">
        <v>2047</v>
      </c>
      <c r="R961" t="s">
        <v>2059</v>
      </c>
      <c r="S961" s="8">
        <f t="shared" si="86"/>
        <v>40357.208333333336</v>
      </c>
      <c r="T961">
        <f t="shared" si="87"/>
        <v>2010</v>
      </c>
      <c r="U961" t="str">
        <f t="shared" si="88"/>
        <v>Jun</v>
      </c>
      <c r="V961" s="8">
        <f t="shared" si="89"/>
        <v>40385.208333333336</v>
      </c>
    </row>
    <row r="962" spans="1:22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85"/>
        <v>0.85054545454545449</v>
      </c>
      <c r="P962" s="4">
        <f t="shared" si="90"/>
        <v>85.054545454545448</v>
      </c>
      <c r="Q962" t="s">
        <v>2037</v>
      </c>
      <c r="R962" t="s">
        <v>2038</v>
      </c>
      <c r="S962" s="8">
        <f t="shared" si="86"/>
        <v>42408.25</v>
      </c>
      <c r="T962">
        <f t="shared" si="87"/>
        <v>2016</v>
      </c>
      <c r="U962" t="str">
        <f t="shared" si="88"/>
        <v>Feb</v>
      </c>
      <c r="V962" s="8">
        <f t="shared" si="89"/>
        <v>42445.208333333328</v>
      </c>
    </row>
    <row r="963" spans="1:22" ht="31.2" hidden="1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91">E963/D963</f>
        <v>1.1929824561403508</v>
      </c>
      <c r="P963" s="4">
        <f t="shared" si="90"/>
        <v>43.87096774193548</v>
      </c>
      <c r="Q963" t="s">
        <v>2047</v>
      </c>
      <c r="R963" t="s">
        <v>2059</v>
      </c>
      <c r="S963" s="8">
        <f t="shared" ref="S963:S1001" si="92">(((J963/60)/60)/24)+DATE(1970,1,1)</f>
        <v>40591.25</v>
      </c>
      <c r="T963">
        <f t="shared" ref="T963:T1001" si="93">YEAR(S963)</f>
        <v>2011</v>
      </c>
      <c r="U963" t="str">
        <f t="shared" ref="U963:U1001" si="94">TEXT(S963,"mmm")</f>
        <v>Feb</v>
      </c>
      <c r="V963" s="8">
        <f t="shared" ref="V963:V1001" si="95">(((K963/60)/60)/24)+DATE(1970,1,1)</f>
        <v>40595.25</v>
      </c>
    </row>
    <row r="964" spans="1:22" hidden="1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91"/>
        <v>2.9602777777777778</v>
      </c>
      <c r="P964" s="4">
        <f t="shared" si="90"/>
        <v>40.063909774436091</v>
      </c>
      <c r="Q964" t="s">
        <v>2033</v>
      </c>
      <c r="R964" t="s">
        <v>2034</v>
      </c>
      <c r="S964" s="8">
        <f t="shared" si="92"/>
        <v>41592.25</v>
      </c>
      <c r="T964">
        <f t="shared" si="93"/>
        <v>2013</v>
      </c>
      <c r="U964" t="str">
        <f t="shared" si="94"/>
        <v>Nov</v>
      </c>
      <c r="V964" s="8">
        <f t="shared" si="95"/>
        <v>41613.25</v>
      </c>
    </row>
    <row r="965" spans="1:22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91"/>
        <v>0.84694915254237291</v>
      </c>
      <c r="P965" s="4">
        <f t="shared" si="90"/>
        <v>43.833333333333336</v>
      </c>
      <c r="Q965" t="s">
        <v>2054</v>
      </c>
      <c r="R965" t="s">
        <v>2055</v>
      </c>
      <c r="S965" s="8">
        <f t="shared" si="92"/>
        <v>40607.25</v>
      </c>
      <c r="T965">
        <f t="shared" si="93"/>
        <v>2011</v>
      </c>
      <c r="U965" t="str">
        <f t="shared" si="94"/>
        <v>Mar</v>
      </c>
      <c r="V965" s="8">
        <f t="shared" si="95"/>
        <v>40613.25</v>
      </c>
    </row>
    <row r="966" spans="1:22" hidden="1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91"/>
        <v>3.5578378378378379</v>
      </c>
      <c r="P966" s="4">
        <f t="shared" si="90"/>
        <v>84.92903225806451</v>
      </c>
      <c r="Q966" t="s">
        <v>2039</v>
      </c>
      <c r="R966" t="s">
        <v>2040</v>
      </c>
      <c r="S966" s="8">
        <f t="shared" si="92"/>
        <v>42135.208333333328</v>
      </c>
      <c r="T966">
        <f t="shared" si="93"/>
        <v>2015</v>
      </c>
      <c r="U966" t="str">
        <f t="shared" si="94"/>
        <v>May</v>
      </c>
      <c r="V966" s="8">
        <f t="shared" si="95"/>
        <v>42140.208333333328</v>
      </c>
    </row>
    <row r="967" spans="1:22" hidden="1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91"/>
        <v>3.8640909090909092</v>
      </c>
      <c r="P967" s="4">
        <f t="shared" si="90"/>
        <v>41.067632850241544</v>
      </c>
      <c r="Q967" t="s">
        <v>2035</v>
      </c>
      <c r="R967" t="s">
        <v>2036</v>
      </c>
      <c r="S967" s="8">
        <f t="shared" si="92"/>
        <v>40203.25</v>
      </c>
      <c r="T967">
        <f t="shared" si="93"/>
        <v>2010</v>
      </c>
      <c r="U967" t="str">
        <f t="shared" si="94"/>
        <v>Jan</v>
      </c>
      <c r="V967" s="8">
        <f t="shared" si="95"/>
        <v>40243.25</v>
      </c>
    </row>
    <row r="968" spans="1:22" hidden="1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91"/>
        <v>7.9223529411764702</v>
      </c>
      <c r="P968" s="4">
        <f t="shared" si="90"/>
        <v>54.971428571428568</v>
      </c>
      <c r="Q968" t="s">
        <v>2039</v>
      </c>
      <c r="R968" t="s">
        <v>2040</v>
      </c>
      <c r="S968" s="8">
        <f t="shared" si="92"/>
        <v>42901.208333333328</v>
      </c>
      <c r="T968">
        <f t="shared" si="93"/>
        <v>2017</v>
      </c>
      <c r="U968" t="str">
        <f t="shared" si="94"/>
        <v>Jun</v>
      </c>
      <c r="V968" s="8">
        <f t="shared" si="95"/>
        <v>42903.208333333328</v>
      </c>
    </row>
    <row r="969" spans="1:22" hidden="1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91"/>
        <v>1.3703393665158372</v>
      </c>
      <c r="P969" s="4">
        <f t="shared" si="90"/>
        <v>77.010807374443743</v>
      </c>
      <c r="Q969" t="s">
        <v>2035</v>
      </c>
      <c r="R969" t="s">
        <v>2062</v>
      </c>
      <c r="S969" s="8">
        <f t="shared" si="92"/>
        <v>41005.208333333336</v>
      </c>
      <c r="T969">
        <f t="shared" si="93"/>
        <v>2012</v>
      </c>
      <c r="U969" t="str">
        <f t="shared" si="94"/>
        <v>Apr</v>
      </c>
      <c r="V969" s="8">
        <f t="shared" si="95"/>
        <v>41042.208333333336</v>
      </c>
    </row>
    <row r="970" spans="1:22" ht="31.2" hidden="1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91"/>
        <v>3.3820833333333336</v>
      </c>
      <c r="P970" s="4">
        <f t="shared" si="90"/>
        <v>71.201754385964918</v>
      </c>
      <c r="Q970" t="s">
        <v>2033</v>
      </c>
      <c r="R970" t="s">
        <v>2034</v>
      </c>
      <c r="S970" s="8">
        <f t="shared" si="92"/>
        <v>40544.25</v>
      </c>
      <c r="T970">
        <f t="shared" si="93"/>
        <v>2011</v>
      </c>
      <c r="U970" t="str">
        <f t="shared" si="94"/>
        <v>Jan</v>
      </c>
      <c r="V970" s="8">
        <f t="shared" si="95"/>
        <v>40559.25</v>
      </c>
    </row>
    <row r="971" spans="1:22" hidden="1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91"/>
        <v>1.0822784810126582</v>
      </c>
      <c r="P971" s="4">
        <f t="shared" si="90"/>
        <v>91.935483870967744</v>
      </c>
      <c r="Q971" t="s">
        <v>2039</v>
      </c>
      <c r="R971" t="s">
        <v>2040</v>
      </c>
      <c r="S971" s="8">
        <f t="shared" si="92"/>
        <v>43821.25</v>
      </c>
      <c r="T971">
        <f t="shared" si="93"/>
        <v>2019</v>
      </c>
      <c r="U971" t="str">
        <f t="shared" si="94"/>
        <v>Dec</v>
      </c>
      <c r="V971" s="8">
        <f t="shared" si="95"/>
        <v>43828.25</v>
      </c>
    </row>
    <row r="972" spans="1:22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91"/>
        <v>0.60757639620653314</v>
      </c>
      <c r="P972" s="4">
        <f t="shared" si="90"/>
        <v>97.069023569023571</v>
      </c>
      <c r="Q972" t="s">
        <v>2039</v>
      </c>
      <c r="R972" t="s">
        <v>2040</v>
      </c>
      <c r="S972" s="8">
        <f t="shared" si="92"/>
        <v>40672.208333333336</v>
      </c>
      <c r="T972">
        <f t="shared" si="93"/>
        <v>2011</v>
      </c>
      <c r="U972" t="str">
        <f t="shared" si="94"/>
        <v>May</v>
      </c>
      <c r="V972" s="8">
        <f t="shared" si="95"/>
        <v>40673.208333333336</v>
      </c>
    </row>
    <row r="973" spans="1:22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91"/>
        <v>0.27725490196078434</v>
      </c>
      <c r="P973" s="4">
        <f t="shared" si="90"/>
        <v>58.916666666666664</v>
      </c>
      <c r="Q973" t="s">
        <v>2041</v>
      </c>
      <c r="R973" t="s">
        <v>2060</v>
      </c>
      <c r="S973" s="8">
        <f t="shared" si="92"/>
        <v>41555.208333333336</v>
      </c>
      <c r="T973">
        <f t="shared" si="93"/>
        <v>2013</v>
      </c>
      <c r="U973" t="str">
        <f t="shared" si="94"/>
        <v>Oct</v>
      </c>
      <c r="V973" s="8">
        <f t="shared" si="95"/>
        <v>41561.208333333336</v>
      </c>
    </row>
    <row r="974" spans="1:22" ht="31.2" hidden="1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91"/>
        <v>2.283934426229508</v>
      </c>
      <c r="P974" s="4">
        <f t="shared" si="90"/>
        <v>58.015466983938133</v>
      </c>
      <c r="Q974" t="s">
        <v>2037</v>
      </c>
      <c r="R974" t="s">
        <v>2038</v>
      </c>
      <c r="S974" s="8">
        <f t="shared" si="92"/>
        <v>41792.208333333336</v>
      </c>
      <c r="T974">
        <f t="shared" si="93"/>
        <v>2014</v>
      </c>
      <c r="U974" t="str">
        <f t="shared" si="94"/>
        <v>Jun</v>
      </c>
      <c r="V974" s="8">
        <f t="shared" si="95"/>
        <v>41801.208333333336</v>
      </c>
    </row>
    <row r="975" spans="1:22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91"/>
        <v>0.21615194054500414</v>
      </c>
      <c r="P975" s="4">
        <f t="shared" si="90"/>
        <v>103.87301587301587</v>
      </c>
      <c r="Q975" t="s">
        <v>2039</v>
      </c>
      <c r="R975" t="s">
        <v>2040</v>
      </c>
      <c r="S975" s="8">
        <f t="shared" si="92"/>
        <v>40522.25</v>
      </c>
      <c r="T975">
        <f t="shared" si="93"/>
        <v>2010</v>
      </c>
      <c r="U975" t="str">
        <f t="shared" si="94"/>
        <v>Dec</v>
      </c>
      <c r="V975" s="8">
        <f t="shared" si="95"/>
        <v>40524.25</v>
      </c>
    </row>
    <row r="976" spans="1:22" hidden="1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91"/>
        <v>3.73875</v>
      </c>
      <c r="P976" s="4">
        <f t="shared" si="90"/>
        <v>93.46875</v>
      </c>
      <c r="Q976" t="s">
        <v>2035</v>
      </c>
      <c r="R976" t="s">
        <v>2045</v>
      </c>
      <c r="S976" s="8">
        <f t="shared" si="92"/>
        <v>41412.208333333336</v>
      </c>
      <c r="T976">
        <f t="shared" si="93"/>
        <v>2013</v>
      </c>
      <c r="U976" t="str">
        <f t="shared" si="94"/>
        <v>May</v>
      </c>
      <c r="V976" s="8">
        <f t="shared" si="95"/>
        <v>41413.208333333336</v>
      </c>
    </row>
    <row r="977" spans="1:22" hidden="1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91"/>
        <v>1.5492592592592593</v>
      </c>
      <c r="P977" s="4">
        <f t="shared" si="90"/>
        <v>61.970370370370368</v>
      </c>
      <c r="Q977" t="s">
        <v>2039</v>
      </c>
      <c r="R977" t="s">
        <v>2040</v>
      </c>
      <c r="S977" s="8">
        <f t="shared" si="92"/>
        <v>42337.25</v>
      </c>
      <c r="T977">
        <f t="shared" si="93"/>
        <v>2015</v>
      </c>
      <c r="U977" t="str">
        <f t="shared" si="94"/>
        <v>Nov</v>
      </c>
      <c r="V977" s="8">
        <f t="shared" si="95"/>
        <v>42376.25</v>
      </c>
    </row>
    <row r="978" spans="1:22" ht="31.2" hidden="1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91"/>
        <v>3.2214999999999998</v>
      </c>
      <c r="P978" s="4">
        <f t="shared" si="90"/>
        <v>92.042857142857144</v>
      </c>
      <c r="Q978" t="s">
        <v>2039</v>
      </c>
      <c r="R978" t="s">
        <v>2040</v>
      </c>
      <c r="S978" s="8">
        <f t="shared" si="92"/>
        <v>40571.25</v>
      </c>
      <c r="T978">
        <f t="shared" si="93"/>
        <v>2011</v>
      </c>
      <c r="U978" t="str">
        <f t="shared" si="94"/>
        <v>Jan</v>
      </c>
      <c r="V978" s="8">
        <f t="shared" si="95"/>
        <v>40577.25</v>
      </c>
    </row>
    <row r="979" spans="1:22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91"/>
        <v>0.73957142857142855</v>
      </c>
      <c r="P979" s="4">
        <f t="shared" si="90"/>
        <v>77.268656716417908</v>
      </c>
      <c r="Q979" t="s">
        <v>2033</v>
      </c>
      <c r="R979" t="s">
        <v>2034</v>
      </c>
      <c r="S979" s="8">
        <f t="shared" si="92"/>
        <v>43138.25</v>
      </c>
      <c r="T979">
        <f t="shared" si="93"/>
        <v>2018</v>
      </c>
      <c r="U979" t="str">
        <f t="shared" si="94"/>
        <v>Feb</v>
      </c>
      <c r="V979" s="8">
        <f t="shared" si="95"/>
        <v>43170.25</v>
      </c>
    </row>
    <row r="980" spans="1:22" hidden="1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91"/>
        <v>8.641</v>
      </c>
      <c r="P980" s="4">
        <f t="shared" si="90"/>
        <v>93.923913043478265</v>
      </c>
      <c r="Q980" t="s">
        <v>2050</v>
      </c>
      <c r="R980" t="s">
        <v>2051</v>
      </c>
      <c r="S980" s="8">
        <f t="shared" si="92"/>
        <v>42686.25</v>
      </c>
      <c r="T980">
        <f t="shared" si="93"/>
        <v>2016</v>
      </c>
      <c r="U980" t="str">
        <f t="shared" si="94"/>
        <v>Nov</v>
      </c>
      <c r="V980" s="8">
        <f t="shared" si="95"/>
        <v>42708.25</v>
      </c>
    </row>
    <row r="981" spans="1:22" hidden="1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91"/>
        <v>1.432624584717608</v>
      </c>
      <c r="P981" s="4">
        <f t="shared" si="90"/>
        <v>84.969458128078813</v>
      </c>
      <c r="Q981" t="s">
        <v>2039</v>
      </c>
      <c r="R981" t="s">
        <v>2040</v>
      </c>
      <c r="S981" s="8">
        <f t="shared" si="92"/>
        <v>42078.208333333328</v>
      </c>
      <c r="T981">
        <f t="shared" si="93"/>
        <v>2015</v>
      </c>
      <c r="U981" t="str">
        <f t="shared" si="94"/>
        <v>Mar</v>
      </c>
      <c r="V981" s="8">
        <f t="shared" si="95"/>
        <v>42084.208333333328</v>
      </c>
    </row>
    <row r="982" spans="1:22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91"/>
        <v>0.40281762295081969</v>
      </c>
      <c r="P982" s="4">
        <f t="shared" si="90"/>
        <v>105.97035040431267</v>
      </c>
      <c r="Q982" t="s">
        <v>2047</v>
      </c>
      <c r="R982" t="s">
        <v>2048</v>
      </c>
      <c r="S982" s="8">
        <f t="shared" si="92"/>
        <v>42307.208333333328</v>
      </c>
      <c r="T982">
        <f t="shared" si="93"/>
        <v>2015</v>
      </c>
      <c r="U982" t="str">
        <f t="shared" si="94"/>
        <v>Oct</v>
      </c>
      <c r="V982" s="8">
        <f t="shared" si="95"/>
        <v>42312.25</v>
      </c>
    </row>
    <row r="983" spans="1:22" hidden="1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91"/>
        <v>1.7822388059701493</v>
      </c>
      <c r="P983" s="4">
        <f t="shared" si="90"/>
        <v>36.969040247678016</v>
      </c>
      <c r="Q983" t="s">
        <v>2037</v>
      </c>
      <c r="R983" t="s">
        <v>2038</v>
      </c>
      <c r="S983" s="8">
        <f t="shared" si="92"/>
        <v>43094.25</v>
      </c>
      <c r="T983">
        <f t="shared" si="93"/>
        <v>2017</v>
      </c>
      <c r="U983" t="str">
        <f t="shared" si="94"/>
        <v>Dec</v>
      </c>
      <c r="V983" s="8">
        <f t="shared" si="95"/>
        <v>43127.25</v>
      </c>
    </row>
    <row r="984" spans="1:22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91"/>
        <v>0.84930555555555554</v>
      </c>
      <c r="P984" s="4">
        <f t="shared" si="90"/>
        <v>81.533333333333331</v>
      </c>
      <c r="Q984" t="s">
        <v>2041</v>
      </c>
      <c r="R984" t="s">
        <v>2042</v>
      </c>
      <c r="S984" s="8">
        <f t="shared" si="92"/>
        <v>40743.208333333336</v>
      </c>
      <c r="T984">
        <f t="shared" si="93"/>
        <v>2011</v>
      </c>
      <c r="U984" t="str">
        <f t="shared" si="94"/>
        <v>Jul</v>
      </c>
      <c r="V984" s="8">
        <f t="shared" si="95"/>
        <v>40745.208333333336</v>
      </c>
    </row>
    <row r="985" spans="1:22" hidden="1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91"/>
        <v>1.4593648334624323</v>
      </c>
      <c r="P985" s="4">
        <f t="shared" si="90"/>
        <v>80.999140154772135</v>
      </c>
      <c r="Q985" t="s">
        <v>2041</v>
      </c>
      <c r="R985" t="s">
        <v>2042</v>
      </c>
      <c r="S985" s="8">
        <f t="shared" si="92"/>
        <v>43681.208333333328</v>
      </c>
      <c r="T985">
        <f t="shared" si="93"/>
        <v>2019</v>
      </c>
      <c r="U985" t="str">
        <f t="shared" si="94"/>
        <v>Aug</v>
      </c>
      <c r="V985" s="8">
        <f t="shared" si="95"/>
        <v>43696.208333333328</v>
      </c>
    </row>
    <row r="986" spans="1:22" ht="31.2" hidden="1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91"/>
        <v>1.5246153846153847</v>
      </c>
      <c r="P986" s="4">
        <f t="shared" si="90"/>
        <v>26.010498687664043</v>
      </c>
      <c r="Q986" t="s">
        <v>2039</v>
      </c>
      <c r="R986" t="s">
        <v>2040</v>
      </c>
      <c r="S986" s="8">
        <f t="shared" si="92"/>
        <v>43716.208333333328</v>
      </c>
      <c r="T986">
        <f t="shared" si="93"/>
        <v>2019</v>
      </c>
      <c r="U986" t="str">
        <f t="shared" si="94"/>
        <v>Sep</v>
      </c>
      <c r="V986" s="8">
        <f t="shared" si="95"/>
        <v>43742.208333333328</v>
      </c>
    </row>
    <row r="987" spans="1:22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91"/>
        <v>0.67129542790152408</v>
      </c>
      <c r="P987" s="4">
        <f t="shared" si="90"/>
        <v>25.998410896708286</v>
      </c>
      <c r="Q987" t="s">
        <v>2035</v>
      </c>
      <c r="R987" t="s">
        <v>2036</v>
      </c>
      <c r="S987" s="8">
        <f t="shared" si="92"/>
        <v>41614.25</v>
      </c>
      <c r="T987">
        <f t="shared" si="93"/>
        <v>2013</v>
      </c>
      <c r="U987" t="str">
        <f t="shared" si="94"/>
        <v>Dec</v>
      </c>
      <c r="V987" s="8">
        <f t="shared" si="95"/>
        <v>41640.25</v>
      </c>
    </row>
    <row r="988" spans="1:22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91"/>
        <v>0.40307692307692305</v>
      </c>
      <c r="P988" s="4">
        <f t="shared" si="90"/>
        <v>34.173913043478258</v>
      </c>
      <c r="Q988" t="s">
        <v>2035</v>
      </c>
      <c r="R988" t="s">
        <v>2036</v>
      </c>
      <c r="S988" s="8">
        <f t="shared" si="92"/>
        <v>40638.208333333336</v>
      </c>
      <c r="T988">
        <f t="shared" si="93"/>
        <v>2011</v>
      </c>
      <c r="U988" t="str">
        <f t="shared" si="94"/>
        <v>Apr</v>
      </c>
      <c r="V988" s="8">
        <f t="shared" si="95"/>
        <v>40652.208333333336</v>
      </c>
    </row>
    <row r="989" spans="1:22" hidden="1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91"/>
        <v>2.1679032258064517</v>
      </c>
      <c r="P989" s="4">
        <f t="shared" si="90"/>
        <v>28.002083333333335</v>
      </c>
      <c r="Q989" t="s">
        <v>2041</v>
      </c>
      <c r="R989" t="s">
        <v>2042</v>
      </c>
      <c r="S989" s="8">
        <f t="shared" si="92"/>
        <v>42852.208333333328</v>
      </c>
      <c r="T989">
        <f t="shared" si="93"/>
        <v>2017</v>
      </c>
      <c r="U989" t="str">
        <f t="shared" si="94"/>
        <v>Apr</v>
      </c>
      <c r="V989" s="8">
        <f t="shared" si="95"/>
        <v>42866.208333333328</v>
      </c>
    </row>
    <row r="990" spans="1:22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91"/>
        <v>0.52117021276595743</v>
      </c>
      <c r="P990" s="4">
        <f t="shared" si="90"/>
        <v>76.546875</v>
      </c>
      <c r="Q990" t="s">
        <v>2047</v>
      </c>
      <c r="R990" t="s">
        <v>2056</v>
      </c>
      <c r="S990" s="8">
        <f t="shared" si="92"/>
        <v>42686.25</v>
      </c>
      <c r="T990">
        <f t="shared" si="93"/>
        <v>2016</v>
      </c>
      <c r="U990" t="str">
        <f t="shared" si="94"/>
        <v>Nov</v>
      </c>
      <c r="V990" s="8">
        <f t="shared" si="95"/>
        <v>42707.25</v>
      </c>
    </row>
    <row r="991" spans="1:22" hidden="1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91"/>
        <v>4.9958333333333336</v>
      </c>
      <c r="P991" s="4">
        <f t="shared" si="90"/>
        <v>53.053097345132741</v>
      </c>
      <c r="Q991" t="s">
        <v>2047</v>
      </c>
      <c r="R991" t="s">
        <v>2059</v>
      </c>
      <c r="S991" s="8">
        <f t="shared" si="92"/>
        <v>43571.208333333328</v>
      </c>
      <c r="T991">
        <f t="shared" si="93"/>
        <v>2019</v>
      </c>
      <c r="U991" t="str">
        <f t="shared" si="94"/>
        <v>Apr</v>
      </c>
      <c r="V991" s="8">
        <f t="shared" si="95"/>
        <v>43576.208333333328</v>
      </c>
    </row>
    <row r="992" spans="1:22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91"/>
        <v>0.87679487179487181</v>
      </c>
      <c r="P992" s="4">
        <f t="shared" si="90"/>
        <v>106.859375</v>
      </c>
      <c r="Q992" t="s">
        <v>2041</v>
      </c>
      <c r="R992" t="s">
        <v>2044</v>
      </c>
      <c r="S992" s="8">
        <f t="shared" si="92"/>
        <v>42432.25</v>
      </c>
      <c r="T992">
        <f t="shared" si="93"/>
        <v>2016</v>
      </c>
      <c r="U992" t="str">
        <f t="shared" si="94"/>
        <v>Mar</v>
      </c>
      <c r="V992" s="8">
        <f t="shared" si="95"/>
        <v>42454.208333333328</v>
      </c>
    </row>
    <row r="993" spans="1:22" hidden="1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91"/>
        <v>1.131734693877551</v>
      </c>
      <c r="P993" s="4">
        <f t="shared" si="90"/>
        <v>46.020746887966808</v>
      </c>
      <c r="Q993" t="s">
        <v>2035</v>
      </c>
      <c r="R993" t="s">
        <v>2036</v>
      </c>
      <c r="S993" s="8">
        <f t="shared" si="92"/>
        <v>41907.208333333336</v>
      </c>
      <c r="T993">
        <f t="shared" si="93"/>
        <v>2014</v>
      </c>
      <c r="U993" t="str">
        <f t="shared" si="94"/>
        <v>Sep</v>
      </c>
      <c r="V993" s="8">
        <f t="shared" si="95"/>
        <v>41911.208333333336</v>
      </c>
    </row>
    <row r="994" spans="1:22" hidden="1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91"/>
        <v>4.2654838709677421</v>
      </c>
      <c r="P994" s="4">
        <f t="shared" si="90"/>
        <v>100.17424242424242</v>
      </c>
      <c r="Q994" t="s">
        <v>2041</v>
      </c>
      <c r="R994" t="s">
        <v>2044</v>
      </c>
      <c r="S994" s="8">
        <f t="shared" si="92"/>
        <v>43227.208333333328</v>
      </c>
      <c r="T994">
        <f t="shared" si="93"/>
        <v>2018</v>
      </c>
      <c r="U994" t="str">
        <f t="shared" si="94"/>
        <v>May</v>
      </c>
      <c r="V994" s="8">
        <f t="shared" si="95"/>
        <v>43241.208333333328</v>
      </c>
    </row>
    <row r="995" spans="1:22" hidden="1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91"/>
        <v>0.77632653061224488</v>
      </c>
      <c r="P995" s="4">
        <f t="shared" si="90"/>
        <v>101.44</v>
      </c>
      <c r="Q995" t="s">
        <v>2054</v>
      </c>
      <c r="R995" t="s">
        <v>2055</v>
      </c>
      <c r="S995" s="8">
        <f t="shared" si="92"/>
        <v>42362.25</v>
      </c>
      <c r="T995">
        <f t="shared" si="93"/>
        <v>2015</v>
      </c>
      <c r="U995" t="str">
        <f t="shared" si="94"/>
        <v>Dec</v>
      </c>
      <c r="V995" s="8">
        <f t="shared" si="95"/>
        <v>42379.25</v>
      </c>
    </row>
    <row r="996" spans="1:22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91"/>
        <v>0.52496810772501767</v>
      </c>
      <c r="P996" s="4">
        <f t="shared" si="90"/>
        <v>87.972684085510693</v>
      </c>
      <c r="Q996" t="s">
        <v>2047</v>
      </c>
      <c r="R996" t="s">
        <v>2059</v>
      </c>
      <c r="S996" s="8">
        <f t="shared" si="92"/>
        <v>41929.208333333336</v>
      </c>
      <c r="T996">
        <f t="shared" si="93"/>
        <v>2014</v>
      </c>
      <c r="U996" t="str">
        <f t="shared" si="94"/>
        <v>Oct</v>
      </c>
      <c r="V996" s="8">
        <f t="shared" si="95"/>
        <v>41935.208333333336</v>
      </c>
    </row>
    <row r="997" spans="1:22" hidden="1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91"/>
        <v>1.5746762589928058</v>
      </c>
      <c r="P997" s="4">
        <f t="shared" si="90"/>
        <v>74.995594713656388</v>
      </c>
      <c r="Q997" t="s">
        <v>2033</v>
      </c>
      <c r="R997" t="s">
        <v>2034</v>
      </c>
      <c r="S997" s="8">
        <f t="shared" si="92"/>
        <v>43408.208333333328</v>
      </c>
      <c r="T997">
        <f t="shared" si="93"/>
        <v>2018</v>
      </c>
      <c r="U997" t="str">
        <f t="shared" si="94"/>
        <v>Nov</v>
      </c>
      <c r="V997" s="8">
        <f t="shared" si="95"/>
        <v>43437.25</v>
      </c>
    </row>
    <row r="998" spans="1:22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91"/>
        <v>0.72939393939393937</v>
      </c>
      <c r="P998" s="4">
        <f t="shared" si="90"/>
        <v>42.982142857142854</v>
      </c>
      <c r="Q998" t="s">
        <v>2039</v>
      </c>
      <c r="R998" t="s">
        <v>2040</v>
      </c>
      <c r="S998" s="8">
        <f t="shared" si="92"/>
        <v>41276.25</v>
      </c>
      <c r="T998">
        <f t="shared" si="93"/>
        <v>2013</v>
      </c>
      <c r="U998" t="str">
        <f t="shared" si="94"/>
        <v>Jan</v>
      </c>
      <c r="V998" s="8">
        <f t="shared" si="95"/>
        <v>41306.25</v>
      </c>
    </row>
    <row r="999" spans="1:22" hidden="1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91"/>
        <v>0.60565789473684206</v>
      </c>
      <c r="P999" s="4">
        <f t="shared" si="90"/>
        <v>33.115107913669064</v>
      </c>
      <c r="Q999" t="s">
        <v>2039</v>
      </c>
      <c r="R999" t="s">
        <v>2040</v>
      </c>
      <c r="S999" s="8">
        <f t="shared" si="92"/>
        <v>41659.25</v>
      </c>
      <c r="T999">
        <f t="shared" si="93"/>
        <v>2014</v>
      </c>
      <c r="U999" t="str">
        <f t="shared" si="94"/>
        <v>Jan</v>
      </c>
      <c r="V999" s="8">
        <f t="shared" si="95"/>
        <v>41664.25</v>
      </c>
    </row>
    <row r="1000" spans="1:22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91"/>
        <v>0.5679129129129129</v>
      </c>
      <c r="P1000" s="4">
        <f t="shared" si="90"/>
        <v>101.13101604278074</v>
      </c>
      <c r="Q1000" t="s">
        <v>2035</v>
      </c>
      <c r="R1000" t="s">
        <v>2045</v>
      </c>
      <c r="S1000" s="8">
        <f t="shared" si="92"/>
        <v>40220.25</v>
      </c>
      <c r="T1000">
        <f t="shared" si="93"/>
        <v>2010</v>
      </c>
      <c r="U1000" t="str">
        <f t="shared" si="94"/>
        <v>Feb</v>
      </c>
      <c r="V1000" s="8">
        <f t="shared" si="95"/>
        <v>40234.25</v>
      </c>
    </row>
    <row r="1001" spans="1:22" hidden="1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91"/>
        <v>0.56542754275427543</v>
      </c>
      <c r="P1001" s="4">
        <f t="shared" si="90"/>
        <v>55.98841354723708</v>
      </c>
      <c r="Q1001" t="s">
        <v>2033</v>
      </c>
      <c r="R1001" t="s">
        <v>2034</v>
      </c>
      <c r="S1001" s="8">
        <f t="shared" si="92"/>
        <v>42550.208333333328</v>
      </c>
      <c r="T1001">
        <f t="shared" si="93"/>
        <v>2016</v>
      </c>
      <c r="U1001" t="str">
        <f t="shared" si="94"/>
        <v>Jun</v>
      </c>
      <c r="V1001" s="8">
        <f t="shared" si="95"/>
        <v>42557.208333333328</v>
      </c>
    </row>
  </sheetData>
  <autoFilter ref="A1:V1001" xr:uid="{00000000-0001-0000-0000-000000000000}">
    <filterColumn colId="5">
      <filters>
        <filter val="failed"/>
      </filters>
    </filterColumn>
  </autoFilter>
  <conditionalFormatting sqref="F1:F1048576">
    <cfRule type="cellIs" dxfId="23" priority="5" operator="equal">
      <formula>"canceled"</formula>
    </cfRule>
    <cfRule type="cellIs" dxfId="22" priority="6" operator="equal">
      <formula>"live"</formula>
    </cfRule>
    <cfRule type="cellIs" dxfId="21" priority="7" operator="equal">
      <formula>"successful"</formula>
    </cfRule>
    <cfRule type="cellIs" dxfId="20" priority="8" operator="equal">
      <formula>"failed"</formula>
    </cfRule>
    <cfRule type="cellIs" dxfId="19" priority="9" operator="equal">
      <formula>"canceled"</formula>
    </cfRule>
    <cfRule type="cellIs" priority="10" operator="equal">
      <formula>"canceled"</formula>
    </cfRule>
    <cfRule type="cellIs" dxfId="18" priority="11" operator="equal">
      <formula>"live"</formula>
    </cfRule>
    <cfRule type="cellIs" dxfId="17" priority="12" operator="equal">
      <formula>"successful"</formula>
    </cfRule>
    <cfRule type="cellIs" dxfId="16" priority="13" operator="equal">
      <formula>"failed"</formula>
    </cfRule>
  </conditionalFormatting>
  <conditionalFormatting sqref="O1:O1048576">
    <cfRule type="colorScale" priority="3">
      <colorScale>
        <cfvo type="min"/>
        <cfvo type="percentile" val="50"/>
        <cfvo type="max"/>
        <color rgb="FFC00000"/>
        <color rgb="FF00B050"/>
        <color rgb="FF0070C0"/>
      </colorScale>
    </cfRule>
    <cfRule type="colorScale" priority="4">
      <colorScale>
        <cfvo type="min"/>
        <cfvo type="percentile" val="50"/>
        <cfvo type="max"/>
        <color rgb="FFF8696B"/>
        <color rgb="FF00B050"/>
        <color rgb="FF0070C0"/>
      </colorScale>
    </cfRule>
  </conditionalFormatting>
  <conditionalFormatting sqref="P1">
    <cfRule type="colorScale" priority="1">
      <colorScale>
        <cfvo type="min"/>
        <cfvo type="percentile" val="50"/>
        <cfvo type="max"/>
        <color rgb="FFC00000"/>
        <color rgb="FF00B050"/>
        <color rgb="FF0070C0"/>
      </colorScale>
    </cfRule>
    <cfRule type="colorScale" priority="2">
      <colorScale>
        <cfvo type="min"/>
        <cfvo type="percentile" val="50"/>
        <cfvo type="max"/>
        <color rgb="FFF8696B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9A18F-8A3D-4C9E-8419-3C38913E2838}">
  <dimension ref="A1:H13"/>
  <sheetViews>
    <sheetView topLeftCell="A12" workbookViewId="0">
      <selection activeCell="H27" sqref="H27"/>
    </sheetView>
  </sheetViews>
  <sheetFormatPr defaultRowHeight="15.6" x14ac:dyDescent="0.3"/>
  <cols>
    <col min="1" max="1" width="27.3984375" bestFit="1" customWidth="1"/>
    <col min="2" max="2" width="16.69921875" customWidth="1"/>
    <col min="3" max="3" width="13.296875" customWidth="1"/>
    <col min="4" max="4" width="16.3984375" customWidth="1"/>
    <col min="5" max="5" width="12.296875" customWidth="1"/>
    <col min="6" max="6" width="19.19921875" bestFit="1" customWidth="1"/>
    <col min="7" max="7" width="15.69921875" bestFit="1" customWidth="1"/>
    <col min="8" max="8" width="18.8984375" bestFit="1" customWidth="1"/>
  </cols>
  <sheetData>
    <row r="1" spans="1:8" x14ac:dyDescent="0.3">
      <c r="A1" s="9" t="s">
        <v>2087</v>
      </c>
      <c r="B1" s="9" t="s">
        <v>2088</v>
      </c>
      <c r="C1" s="9" t="s">
        <v>2089</v>
      </c>
      <c r="D1" s="9" t="s">
        <v>2090</v>
      </c>
      <c r="E1" s="9" t="s">
        <v>2091</v>
      </c>
      <c r="F1" s="9" t="s">
        <v>2092</v>
      </c>
      <c r="G1" s="9" t="s">
        <v>2093</v>
      </c>
      <c r="H1" s="9" t="s">
        <v>2094</v>
      </c>
    </row>
    <row r="2" spans="1:8" x14ac:dyDescent="0.3">
      <c r="A2" s="10" t="s">
        <v>2095</v>
      </c>
      <c r="B2" s="10">
        <f>COUNTIFS(Crowdfunding!$D$2:$D$1001,"&lt;"&amp;1000,Crowdfunding!$F$2:$F$1001,"="&amp;"successful")</f>
        <v>30</v>
      </c>
      <c r="C2" s="10">
        <f>COUNTIFS(Crowdfunding!$D$2:$D$1001,"&lt;"&amp;1000,Crowdfunding!$F$2:$F$1001,"="&amp;"failed")</f>
        <v>20</v>
      </c>
      <c r="D2" s="10">
        <f>COUNTIFS(Crowdfunding!$D$2:$D$1001,"&lt;"&amp;1000,Crowdfunding!$F$2:$F$1001,"="&amp;"canceled")</f>
        <v>1</v>
      </c>
      <c r="E2" s="10">
        <f>SUM(B2:D2)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3">
      <c r="A3" s="10" t="s">
        <v>2096</v>
      </c>
      <c r="B3" s="10">
        <f>COUNTIFS(Crowdfunding!$D$2:$D$1001,"&gt;="&amp;1000,Crowdfunding!$D$2:$D$1001,"&lt;"&amp;5000,Crowdfunding!$F$2:$F$1001,"="&amp;"successful")</f>
        <v>191</v>
      </c>
      <c r="C3" s="10">
        <f>COUNTIFS(Crowdfunding!$D$2:$D$1001,"&gt;="&amp;1000,Crowdfunding!$D$2:$D$1001,"&lt;"&amp;5000,Crowdfunding!$F$2:$F$1001,"="&amp;"failed")</f>
        <v>38</v>
      </c>
      <c r="D3" s="10">
        <f>COUNTIFS(Crowdfunding!$D$2:$D$1001,"&gt;="&amp;1000,Crowdfunding!$D$2:$D$1001,"&lt;"&amp;5000,Crowdfunding!$F$2:$F$1001,"="&amp;"canceled")</f>
        <v>2</v>
      </c>
      <c r="E3" s="10">
        <f t="shared" ref="E3:E13" si="0">SUM(B3:D3)</f>
        <v>231</v>
      </c>
      <c r="F3" s="11">
        <f t="shared" ref="F3:F13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x14ac:dyDescent="0.3">
      <c r="A4" s="10" t="s">
        <v>2097</v>
      </c>
      <c r="B4" s="10">
        <f>COUNTIFS(Crowdfunding!$D$2:$D$1001,"&gt;="&amp;5000,Crowdfunding!$D$2:$D$1001,"&lt;"&amp;10000,Crowdfunding!$F$2:$F$1001,"="&amp;"successful")</f>
        <v>164</v>
      </c>
      <c r="C4" s="10">
        <f>COUNTIFS(Crowdfunding!$D$2:$D$1001,"&gt;="&amp;5000,Crowdfunding!$D$2:$D$1001,"&lt;"&amp;10000,Crowdfunding!$F$2:$F$1001,"="&amp;"failed")</f>
        <v>126</v>
      </c>
      <c r="D4" s="10">
        <f>COUNTIFS(Crowdfunding!$D$2:$D$1001,"&gt;="&amp;5000,Crowdfunding!$D$2:$D$1001,"&lt;"&amp;10000,Crowdfunding!$F$2:$F$1001,"="&amp;"canceled")</f>
        <v>25</v>
      </c>
      <c r="E4" s="10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3">
      <c r="A5" s="10" t="s">
        <v>2098</v>
      </c>
      <c r="B5" s="10">
        <f>COUNTIFS(Crowdfunding!$D$2:$D$1001,"&gt;="&amp;10000,Crowdfunding!$D$2:$D$1001,"&lt;"&amp;15000,Crowdfunding!$F$2:$F$1001,"="&amp;"successful")</f>
        <v>4</v>
      </c>
      <c r="C5" s="10">
        <f>COUNTIFS(Crowdfunding!$D$2:$D$1001,"&gt;="&amp;10000,Crowdfunding!$D$2:$D$1001,"&lt;"&amp;15000,Crowdfunding!$F$2:$F$1001,"="&amp;"failed")</f>
        <v>5</v>
      </c>
      <c r="D5" s="10">
        <f>COUNTIFS(Crowdfunding!$D$2:$D$1001,"&gt;="&amp;10000,Crowdfunding!$D$2:$D$1001,"&lt;"&amp;15000,Crowdfunding!$F$2:$F$1001,"="&amp;"canceled")</f>
        <v>0</v>
      </c>
      <c r="E5" s="10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3">
      <c r="A6" s="10" t="s">
        <v>2099</v>
      </c>
      <c r="B6" s="10">
        <f>COUNTIFS(Crowdfunding!$D$2:$D$1001,"&gt;="&amp;15000,Crowdfunding!$D$2:$D$1001,"&lt;"&amp;19999,Crowdfunding!$F$2:$F$1001,"="&amp;"successful")</f>
        <v>10</v>
      </c>
      <c r="C6" s="10">
        <f>COUNTIFS(Crowdfunding!$D$2:$D$1001,"&gt;="&amp;15000,Crowdfunding!$D$2:$D$1001,"&lt;"&amp;19999,Crowdfunding!$F$2:$F$1001,"="&amp;"failed")</f>
        <v>0</v>
      </c>
      <c r="D6" s="10">
        <f>COUNTIFS(Crowdfunding!$D$2:$D$1001,"&gt;="&amp;15000,Crowdfunding!$D$2:$D$1001,"&lt;"&amp;19999,Crowdfunding!$F$2:$F$1001,"="&amp;"canceled")</f>
        <v>0</v>
      </c>
      <c r="E6" s="10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3">
      <c r="A7" s="10" t="s">
        <v>2100</v>
      </c>
      <c r="B7" s="10">
        <f>COUNTIFS(Crowdfunding!$D$2:$D$1001,"&gt;="&amp;20000,Crowdfunding!$D$2:$D$1001,"&lt;"&amp;25000,Crowdfunding!$F$2:$F$1001,"="&amp;"successful")</f>
        <v>7</v>
      </c>
      <c r="C7" s="10">
        <f>COUNTIFS(Crowdfunding!$D$2:$D$1001,"&gt;="&amp;20000,Crowdfunding!$D$2:$D$1001,"&lt;"&amp;25000,Crowdfunding!$F$2:$F$1001,"="&amp;"failed")</f>
        <v>0</v>
      </c>
      <c r="D7" s="10">
        <f>COUNTIFS(Crowdfunding!$D$2:$D$1001,"&gt;="&amp;20000,Crowdfunding!$D$2:$D$1001,"&lt;"&amp;25000,Crowdfunding!$F$2:$F$1001,"="&amp;"canceled")</f>
        <v>0</v>
      </c>
      <c r="E7" s="10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3">
      <c r="A8" s="10" t="s">
        <v>2101</v>
      </c>
      <c r="B8" s="10">
        <f>COUNTIFS(Crowdfunding!$D$2:$D$1001,"&gt;="&amp;25000,Crowdfunding!$D$2:$D$1001,"&lt;"&amp;30000,Crowdfunding!$F$2:$F$1001,"="&amp;"successful")</f>
        <v>11</v>
      </c>
      <c r="C8" s="10">
        <f>COUNTIFS(Crowdfunding!$D$2:$D$1001,"&gt;="&amp;25000,Crowdfunding!$D$2:$D$1001,"&lt;"&amp;30000,Crowdfunding!$F$2:$F$1001,"="&amp;"failed")</f>
        <v>3</v>
      </c>
      <c r="D8" s="10">
        <f>COUNTIFS(Crowdfunding!$D$2:$D$1001,"&gt;="&amp;25000,Crowdfunding!$D$2:$D$1001,"&lt;"&amp;30000,Crowdfunding!$F$2:$F$1001,"="&amp;"canceled")</f>
        <v>0</v>
      </c>
      <c r="E8" s="10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3">
      <c r="A9" s="10" t="s">
        <v>2102</v>
      </c>
      <c r="B9" s="10">
        <f>COUNTIFS(Crowdfunding!$D$2:$D$1001,"&gt;="&amp;30000,Crowdfunding!$D$2:$D$1001,"&lt;"&amp;35000,Crowdfunding!$F$2:$F$1001,"="&amp;"successful")</f>
        <v>7</v>
      </c>
      <c r="C9" s="10">
        <f>COUNTIFS(Crowdfunding!$D$2:$D$1001,"&gt;="&amp;30000,Crowdfunding!$D$2:$D$1001,"&lt;"&amp;35000,Crowdfunding!$F$2:$F$1001,"="&amp;"failed")</f>
        <v>0</v>
      </c>
      <c r="D9" s="10">
        <f>COUNTIFS(Crowdfunding!$D$2:$D$1001,"&gt;="&amp;30000,Crowdfunding!$D$2:$D$1001,"&lt;"&amp;35000,Crowdfunding!$F$2:$F$1001,"="&amp;"canceled")</f>
        <v>0</v>
      </c>
      <c r="E9" s="10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3">
      <c r="A10" s="10" t="s">
        <v>2103</v>
      </c>
      <c r="B10" s="10">
        <f>COUNTIFS(Crowdfunding!$D$2:$D$1001,"&gt;="&amp;35000,Crowdfunding!$D$2:$D$1001,"&lt;"&amp;40000,Crowdfunding!$F$2:$F$1001,"="&amp;"successful")</f>
        <v>8</v>
      </c>
      <c r="C10" s="10">
        <f>COUNTIFS(Crowdfunding!$D$2:$D$1001,"&gt;="&amp;35000,Crowdfunding!$D$2:$D$1001,"&lt;"&amp;40000,Crowdfunding!$F$2:$F$1001,"="&amp;"failed")</f>
        <v>3</v>
      </c>
      <c r="D10" s="10">
        <f>COUNTIFS(Crowdfunding!$D$2:$D$1001,"&gt;="&amp;35000,Crowdfunding!$D$2:$D$1001,"&lt;"&amp;40000,Crowdfunding!$F$2:$F$1001,"="&amp;"canceled")</f>
        <v>1</v>
      </c>
      <c r="E10" s="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3">
      <c r="A11" s="10" t="s">
        <v>2104</v>
      </c>
      <c r="B11" s="10">
        <f>COUNTIFS(Crowdfunding!$D$2:$D$1001,"&gt;="&amp;40000,Crowdfunding!$D$2:$D$1001,"&lt;"&amp;45000,Crowdfunding!$F$2:$F$1001,"="&amp;"successful")</f>
        <v>11</v>
      </c>
      <c r="C11" s="10">
        <f>COUNTIFS(Crowdfunding!$D$2:$D$1001,"&gt;="&amp;40000,Crowdfunding!$D$2:$D$1001,"&lt;"&amp;45000,Crowdfunding!$F$2:$F$1001,"="&amp;"failed")</f>
        <v>3</v>
      </c>
      <c r="D11" s="10">
        <f>COUNTIFS(Crowdfunding!$D$2:$D$1001,"&gt;="&amp;40000,Crowdfunding!$D$2:$D$1001,"&lt;"&amp;45000,Crowdfunding!$F$2:$F$1001,"="&amp;"canceled")</f>
        <v>0</v>
      </c>
      <c r="E11" s="10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3">
      <c r="A12" s="10" t="s">
        <v>2105</v>
      </c>
      <c r="B12" s="10">
        <f>COUNTIFS(Crowdfunding!$D$2:$D$1001,"&gt;="&amp;45000,Crowdfunding!$D$2:$D$1001,"&lt;"&amp;50000,Crowdfunding!$F$2:$F$1001,"="&amp;"successful")</f>
        <v>8</v>
      </c>
      <c r="C12" s="10">
        <f>COUNTIFS(Crowdfunding!$D$2:$D$1001,"&gt;="&amp;45000,Crowdfunding!$D$2:$D$1001,"&lt;"&amp;50000,Crowdfunding!$F$2:$F$1001,"="&amp;"failed")</f>
        <v>3</v>
      </c>
      <c r="D12" s="10">
        <f>COUNTIFS(Crowdfunding!$D$2:$D$1001,"&gt;="&amp;45000,Crowdfunding!$D$2:$D$1001,"&lt;"&amp;50000,Crowdfunding!$F$2:$F$1001,"="&amp;"canceled")</f>
        <v>0</v>
      </c>
      <c r="E12" s="10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3">
      <c r="A13" s="10" t="s">
        <v>2106</v>
      </c>
      <c r="B13" s="10">
        <f>COUNTIFS(Crowdfunding!$D$2:$D$1001,"&gt;="&amp;50000,Crowdfunding!$F$2:$F$1001,"="&amp;"successful")</f>
        <v>114</v>
      </c>
      <c r="C13" s="10">
        <f>COUNTIFS(Crowdfunding!$D$2:$D$1001,"&gt;="&amp;50000,Crowdfunding!$F$2:$F$1001,"="&amp;"failed")</f>
        <v>163</v>
      </c>
      <c r="D13" s="10">
        <f>COUNTIFS(Crowdfunding!$D$2:$D$1001,"&gt;="&amp;50000,Crowdfunding!$F$2:$F$1001,"="&amp;"canceled")</f>
        <v>28</v>
      </c>
      <c r="E13" s="10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56A1B-CB9B-4547-9A12-A1C12DE4D0EA}">
  <dimension ref="A3:F14"/>
  <sheetViews>
    <sheetView workbookViewId="0">
      <selection activeCell="P16" sqref="P16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3" spans="1:6" x14ac:dyDescent="0.3">
      <c r="A3" s="6" t="s">
        <v>2068</v>
      </c>
      <c r="B3" s="6" t="s">
        <v>2070</v>
      </c>
    </row>
    <row r="4" spans="1:6" x14ac:dyDescent="0.3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7" t="s">
        <v>2064</v>
      </c>
      <c r="E8">
        <v>4</v>
      </c>
      <c r="F8">
        <v>4</v>
      </c>
    </row>
    <row r="9" spans="1:6" x14ac:dyDescent="0.3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3CD8-1D50-4B0E-A89C-8671E1BA6CF1}">
  <dimension ref="A1:F30"/>
  <sheetViews>
    <sheetView workbookViewId="0">
      <selection activeCell="F19" sqref="F19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3.796875" bestFit="1" customWidth="1"/>
    <col min="4" max="4" width="5.59765625" bestFit="1" customWidth="1"/>
    <col min="5" max="5" width="8.19921875" bestFit="1" customWidth="1"/>
    <col min="6" max="6" width="10.8984375" bestFit="1" customWidth="1"/>
  </cols>
  <sheetData>
    <row r="1" spans="1:6" x14ac:dyDescent="0.3">
      <c r="A1" s="6" t="s">
        <v>6</v>
      </c>
      <c r="B1" t="s">
        <v>2069</v>
      </c>
    </row>
    <row r="2" spans="1:6" x14ac:dyDescent="0.3">
      <c r="A2" s="6" t="s">
        <v>2031</v>
      </c>
      <c r="B2" t="s">
        <v>2069</v>
      </c>
    </row>
    <row r="4" spans="1:6" x14ac:dyDescent="0.3">
      <c r="A4" s="6" t="s">
        <v>2068</v>
      </c>
      <c r="B4" s="6" t="s">
        <v>2070</v>
      </c>
    </row>
    <row r="5" spans="1:6" x14ac:dyDescent="0.3">
      <c r="A5" s="6" t="s">
        <v>2066</v>
      </c>
      <c r="B5" t="s">
        <v>20</v>
      </c>
      <c r="C5" t="s">
        <v>47</v>
      </c>
      <c r="D5" t="s">
        <v>14</v>
      </c>
      <c r="E5" t="s">
        <v>74</v>
      </c>
      <c r="F5" t="s">
        <v>2067</v>
      </c>
    </row>
    <row r="6" spans="1:6" x14ac:dyDescent="0.3">
      <c r="A6" s="7" t="s">
        <v>2049</v>
      </c>
      <c r="B6">
        <v>21</v>
      </c>
      <c r="C6">
        <v>2</v>
      </c>
      <c r="D6">
        <v>10</v>
      </c>
      <c r="E6">
        <v>1</v>
      </c>
      <c r="F6">
        <v>34</v>
      </c>
    </row>
    <row r="7" spans="1:6" x14ac:dyDescent="0.3">
      <c r="A7" s="7" t="s">
        <v>2065</v>
      </c>
      <c r="B7">
        <v>4</v>
      </c>
      <c r="F7">
        <v>4</v>
      </c>
    </row>
    <row r="8" spans="1:6" x14ac:dyDescent="0.3">
      <c r="A8" s="7" t="s">
        <v>2042</v>
      </c>
      <c r="B8">
        <v>34</v>
      </c>
      <c r="C8">
        <v>1</v>
      </c>
      <c r="D8">
        <v>21</v>
      </c>
      <c r="E8">
        <v>4</v>
      </c>
      <c r="F8">
        <v>60</v>
      </c>
    </row>
    <row r="9" spans="1:6" x14ac:dyDescent="0.3">
      <c r="A9" s="7" t="s">
        <v>2044</v>
      </c>
      <c r="B9">
        <v>22</v>
      </c>
      <c r="C9">
        <v>1</v>
      </c>
      <c r="D9">
        <v>12</v>
      </c>
      <c r="E9">
        <v>2</v>
      </c>
      <c r="F9">
        <v>37</v>
      </c>
    </row>
    <row r="10" spans="1:6" x14ac:dyDescent="0.3">
      <c r="A10" s="7" t="s">
        <v>2043</v>
      </c>
      <c r="B10">
        <v>10</v>
      </c>
      <c r="D10">
        <v>8</v>
      </c>
      <c r="F10">
        <v>18</v>
      </c>
    </row>
    <row r="11" spans="1:6" x14ac:dyDescent="0.3">
      <c r="A11" s="7" t="s">
        <v>2053</v>
      </c>
      <c r="B11">
        <v>9</v>
      </c>
      <c r="D11">
        <v>7</v>
      </c>
      <c r="E11">
        <v>1</v>
      </c>
      <c r="F11">
        <v>17</v>
      </c>
    </row>
    <row r="12" spans="1:6" x14ac:dyDescent="0.3">
      <c r="A12" s="7" t="s">
        <v>2034</v>
      </c>
      <c r="B12">
        <v>22</v>
      </c>
      <c r="D12">
        <v>20</v>
      </c>
      <c r="E12">
        <v>4</v>
      </c>
      <c r="F12">
        <v>46</v>
      </c>
    </row>
    <row r="13" spans="1:6" x14ac:dyDescent="0.3">
      <c r="A13" s="7" t="s">
        <v>2045</v>
      </c>
      <c r="B13">
        <v>23</v>
      </c>
      <c r="D13">
        <v>19</v>
      </c>
      <c r="E13">
        <v>3</v>
      </c>
      <c r="F13">
        <v>45</v>
      </c>
    </row>
    <row r="14" spans="1:6" x14ac:dyDescent="0.3">
      <c r="A14" s="7" t="s">
        <v>2058</v>
      </c>
      <c r="B14">
        <v>10</v>
      </c>
      <c r="D14">
        <v>6</v>
      </c>
      <c r="E14">
        <v>1</v>
      </c>
      <c r="F14">
        <v>17</v>
      </c>
    </row>
    <row r="15" spans="1:6" x14ac:dyDescent="0.3">
      <c r="A15" s="7" t="s">
        <v>2057</v>
      </c>
      <c r="B15">
        <v>4</v>
      </c>
      <c r="D15">
        <v>3</v>
      </c>
      <c r="F15">
        <v>7</v>
      </c>
    </row>
    <row r="16" spans="1:6" x14ac:dyDescent="0.3">
      <c r="A16" s="7" t="s">
        <v>2061</v>
      </c>
      <c r="B16">
        <v>4</v>
      </c>
      <c r="C16">
        <v>1</v>
      </c>
      <c r="D16">
        <v>8</v>
      </c>
      <c r="F16">
        <v>13</v>
      </c>
    </row>
    <row r="17" spans="1:6" x14ac:dyDescent="0.3">
      <c r="A17" s="7" t="s">
        <v>2048</v>
      </c>
      <c r="B17">
        <v>13</v>
      </c>
      <c r="C17">
        <v>1</v>
      </c>
      <c r="D17">
        <v>6</v>
      </c>
      <c r="E17">
        <v>1</v>
      </c>
      <c r="F17">
        <v>21</v>
      </c>
    </row>
    <row r="18" spans="1:6" x14ac:dyDescent="0.3">
      <c r="A18" s="7" t="s">
        <v>2055</v>
      </c>
      <c r="B18">
        <v>26</v>
      </c>
      <c r="C18">
        <v>1</v>
      </c>
      <c r="D18">
        <v>11</v>
      </c>
      <c r="E18">
        <v>4</v>
      </c>
      <c r="F18">
        <v>42</v>
      </c>
    </row>
    <row r="19" spans="1:6" x14ac:dyDescent="0.3">
      <c r="A19" s="7" t="s">
        <v>2040</v>
      </c>
      <c r="B19">
        <v>187</v>
      </c>
      <c r="C19">
        <v>2</v>
      </c>
      <c r="D19">
        <v>132</v>
      </c>
      <c r="E19">
        <v>23</v>
      </c>
      <c r="F19">
        <v>344</v>
      </c>
    </row>
    <row r="20" spans="1:6" x14ac:dyDescent="0.3">
      <c r="A20" s="7" t="s">
        <v>2056</v>
      </c>
      <c r="B20">
        <v>4</v>
      </c>
      <c r="D20">
        <v>4</v>
      </c>
      <c r="F20">
        <v>8</v>
      </c>
    </row>
    <row r="21" spans="1:6" x14ac:dyDescent="0.3">
      <c r="A21" s="7" t="s">
        <v>2036</v>
      </c>
      <c r="B21">
        <v>49</v>
      </c>
      <c r="D21">
        <v>30</v>
      </c>
      <c r="E21">
        <v>6</v>
      </c>
      <c r="F21">
        <v>85</v>
      </c>
    </row>
    <row r="22" spans="1:6" x14ac:dyDescent="0.3">
      <c r="A22" s="7" t="s">
        <v>2063</v>
      </c>
      <c r="B22">
        <v>5</v>
      </c>
      <c r="D22">
        <v>9</v>
      </c>
      <c r="F22">
        <v>14</v>
      </c>
    </row>
    <row r="23" spans="1:6" x14ac:dyDescent="0.3">
      <c r="A23" s="7" t="s">
        <v>2052</v>
      </c>
      <c r="B23">
        <v>9</v>
      </c>
      <c r="C23">
        <v>1</v>
      </c>
      <c r="D23">
        <v>5</v>
      </c>
      <c r="E23">
        <v>1</v>
      </c>
      <c r="F23">
        <v>16</v>
      </c>
    </row>
    <row r="24" spans="1:6" x14ac:dyDescent="0.3">
      <c r="A24" s="7" t="s">
        <v>2060</v>
      </c>
      <c r="B24">
        <v>11</v>
      </c>
      <c r="D24">
        <v>3</v>
      </c>
      <c r="E24">
        <v>3</v>
      </c>
      <c r="F24">
        <v>17</v>
      </c>
    </row>
    <row r="25" spans="1:6" x14ac:dyDescent="0.3">
      <c r="A25" s="7" t="s">
        <v>2059</v>
      </c>
      <c r="B25">
        <v>14</v>
      </c>
      <c r="D25">
        <v>7</v>
      </c>
      <c r="F25">
        <v>21</v>
      </c>
    </row>
    <row r="26" spans="1:6" x14ac:dyDescent="0.3">
      <c r="A26" s="7" t="s">
        <v>2051</v>
      </c>
      <c r="B26">
        <v>17</v>
      </c>
      <c r="C26">
        <v>2</v>
      </c>
      <c r="D26">
        <v>15</v>
      </c>
      <c r="E26">
        <v>1</v>
      </c>
      <c r="F26">
        <v>35</v>
      </c>
    </row>
    <row r="27" spans="1:6" x14ac:dyDescent="0.3">
      <c r="A27" s="7" t="s">
        <v>2046</v>
      </c>
      <c r="B27">
        <v>28</v>
      </c>
      <c r="C27">
        <v>1</v>
      </c>
      <c r="D27">
        <v>16</v>
      </c>
      <c r="F27">
        <v>45</v>
      </c>
    </row>
    <row r="28" spans="1:6" x14ac:dyDescent="0.3">
      <c r="A28" s="7" t="s">
        <v>2038</v>
      </c>
      <c r="B28">
        <v>36</v>
      </c>
      <c r="C28">
        <v>1</v>
      </c>
      <c r="D28">
        <v>12</v>
      </c>
      <c r="E28">
        <v>2</v>
      </c>
      <c r="F28">
        <v>51</v>
      </c>
    </row>
    <row r="29" spans="1:6" x14ac:dyDescent="0.3">
      <c r="A29" s="7" t="s">
        <v>2062</v>
      </c>
      <c r="B29">
        <v>3</v>
      </c>
      <c r="F29">
        <v>3</v>
      </c>
    </row>
    <row r="30" spans="1:6" x14ac:dyDescent="0.3">
      <c r="A30" s="7" t="s">
        <v>2067</v>
      </c>
      <c r="B30">
        <v>565</v>
      </c>
      <c r="C30">
        <v>14</v>
      </c>
      <c r="D30">
        <v>364</v>
      </c>
      <c r="E30">
        <v>57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B2516-2EDC-44BA-AADA-7F5865235940}">
  <dimension ref="A3:F29"/>
  <sheetViews>
    <sheetView topLeftCell="A2" workbookViewId="0">
      <selection activeCell="L15" sqref="L15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9.19921875" bestFit="1" customWidth="1"/>
    <col min="8" max="8" width="10.5" bestFit="1" customWidth="1"/>
    <col min="9" max="9" width="13.8984375" bestFit="1" customWidth="1"/>
    <col min="10" max="10" width="5.59765625" bestFit="1" customWidth="1"/>
    <col min="11" max="11" width="3.796875" bestFit="1" customWidth="1"/>
    <col min="12" max="12" width="9.19921875" bestFit="1" customWidth="1"/>
    <col min="13" max="13" width="16.8984375" bestFit="1" customWidth="1"/>
    <col min="14" max="14" width="8.19921875" bestFit="1" customWidth="1"/>
    <col min="15" max="15" width="5.59765625" bestFit="1" customWidth="1"/>
    <col min="16" max="16" width="3.796875" bestFit="1" customWidth="1"/>
    <col min="17" max="17" width="9.19921875" bestFit="1" customWidth="1"/>
    <col min="18" max="18" width="11.09765625" bestFit="1" customWidth="1"/>
    <col min="19" max="19" width="14.09765625" bestFit="1" customWidth="1"/>
    <col min="20" max="20" width="9.19921875" bestFit="1" customWidth="1"/>
    <col min="21" max="21" width="17.19921875" bestFit="1" customWidth="1"/>
    <col min="22" max="22" width="8.19921875" bestFit="1" customWidth="1"/>
    <col min="23" max="23" width="5.59765625" bestFit="1" customWidth="1"/>
    <col min="24" max="24" width="9.19921875" bestFit="1" customWidth="1"/>
    <col min="25" max="25" width="11" bestFit="1" customWidth="1"/>
    <col min="26" max="26" width="12.296875" bestFit="1" customWidth="1"/>
    <col min="27" max="27" width="5.59765625" bestFit="1" customWidth="1"/>
    <col min="28" max="28" width="9.19921875" bestFit="1" customWidth="1"/>
    <col min="29" max="29" width="15.296875" bestFit="1" customWidth="1"/>
    <col min="30" max="30" width="11.09765625" bestFit="1" customWidth="1"/>
    <col min="31" max="31" width="5.59765625" bestFit="1" customWidth="1"/>
    <col min="32" max="32" width="9.19921875" bestFit="1" customWidth="1"/>
    <col min="33" max="33" width="14.09765625" bestFit="1" customWidth="1"/>
    <col min="34" max="34" width="8.19921875" bestFit="1" customWidth="1"/>
    <col min="35" max="35" width="5.59765625" bestFit="1" customWidth="1"/>
    <col min="36" max="36" width="9.19921875" bestFit="1" customWidth="1"/>
    <col min="38" max="38" width="7.59765625" bestFit="1" customWidth="1"/>
    <col min="39" max="39" width="9.19921875" bestFit="1" customWidth="1"/>
    <col min="40" max="40" width="10.5" bestFit="1" customWidth="1"/>
    <col min="41" max="41" width="14.3984375" bestFit="1" customWidth="1"/>
    <col min="42" max="42" width="3.796875" bestFit="1" customWidth="1"/>
    <col min="43" max="43" width="9.19921875" bestFit="1" customWidth="1"/>
    <col min="44" max="44" width="17.5" bestFit="1" customWidth="1"/>
    <col min="45" max="45" width="11.3984375" bestFit="1" customWidth="1"/>
    <col min="46" max="46" width="5.59765625" bestFit="1" customWidth="1"/>
    <col min="47" max="47" width="3.796875" bestFit="1" customWidth="1"/>
    <col min="48" max="48" width="9.19921875" bestFit="1" customWidth="1"/>
    <col min="49" max="49" width="14.3984375" bestFit="1" customWidth="1"/>
    <col min="50" max="50" width="19.3984375" bestFit="1" customWidth="1"/>
    <col min="51" max="51" width="5.59765625" bestFit="1" customWidth="1"/>
    <col min="52" max="52" width="3.796875" bestFit="1" customWidth="1"/>
    <col min="53" max="53" width="9.19921875" bestFit="1" customWidth="1"/>
    <col min="54" max="54" width="22.3984375" bestFit="1" customWidth="1"/>
    <col min="55" max="55" width="8.19921875" bestFit="1" customWidth="1"/>
    <col min="56" max="56" width="5.59765625" bestFit="1" customWidth="1"/>
    <col min="57" max="57" width="3.796875" bestFit="1" customWidth="1"/>
    <col min="58" max="58" width="9.19921875" bestFit="1" customWidth="1"/>
    <col min="59" max="59" width="10" bestFit="1" customWidth="1"/>
    <col min="60" max="60" width="17.09765625" bestFit="1" customWidth="1"/>
    <col min="61" max="61" width="9.19921875" bestFit="1" customWidth="1"/>
    <col min="62" max="62" width="20.09765625" bestFit="1" customWidth="1"/>
    <col min="63" max="63" width="8.19921875" bestFit="1" customWidth="1"/>
    <col min="64" max="64" width="5.59765625" bestFit="1" customWidth="1"/>
    <col min="65" max="65" width="9.19921875" bestFit="1" customWidth="1"/>
    <col min="66" max="66" width="9.296875" bestFit="1" customWidth="1"/>
    <col min="67" max="67" width="14.59765625" bestFit="1" customWidth="1"/>
    <col min="68" max="68" width="9.19921875" bestFit="1" customWidth="1"/>
    <col min="69" max="69" width="17.69921875" bestFit="1" customWidth="1"/>
    <col min="70" max="70" width="8.19921875" bestFit="1" customWidth="1"/>
    <col min="71" max="71" width="5.59765625" bestFit="1" customWidth="1"/>
    <col min="72" max="72" width="3.796875" bestFit="1" customWidth="1"/>
    <col min="73" max="73" width="9.19921875" bestFit="1" customWidth="1"/>
    <col min="74" max="75" width="10.8984375" bestFit="1" customWidth="1"/>
    <col min="76" max="76" width="5.59765625" bestFit="1" customWidth="1"/>
    <col min="77" max="77" width="9.19921875" bestFit="1" customWidth="1"/>
    <col min="78" max="78" width="13.8984375" bestFit="1" customWidth="1"/>
    <col min="79" max="79" width="12.796875" bestFit="1" customWidth="1"/>
    <col min="80" max="80" width="9.19921875" bestFit="1" customWidth="1"/>
    <col min="81" max="81" width="15.796875" bestFit="1" customWidth="1"/>
    <col min="82" max="82" width="13.19921875" bestFit="1" customWidth="1"/>
    <col min="83" max="83" width="5.59765625" bestFit="1" customWidth="1"/>
    <col min="84" max="84" width="3.796875" bestFit="1" customWidth="1"/>
    <col min="85" max="85" width="9.19921875" bestFit="1" customWidth="1"/>
    <col min="86" max="86" width="16.19921875" bestFit="1" customWidth="1"/>
    <col min="87" max="87" width="11.3984375" bestFit="1" customWidth="1"/>
    <col min="88" max="88" width="3.796875" bestFit="1" customWidth="1"/>
    <col min="89" max="89" width="9.19921875" bestFit="1" customWidth="1"/>
    <col min="90" max="90" width="14.3984375" bestFit="1" customWidth="1"/>
    <col min="91" max="91" width="8.19921875" bestFit="1" customWidth="1"/>
    <col min="92" max="92" width="5.59765625" bestFit="1" customWidth="1"/>
    <col min="93" max="93" width="3.796875" bestFit="1" customWidth="1"/>
    <col min="94" max="94" width="9.19921875" bestFit="1" customWidth="1"/>
    <col min="95" max="95" width="9.296875" bestFit="1" customWidth="1"/>
    <col min="96" max="96" width="13" bestFit="1" customWidth="1"/>
    <col min="97" max="97" width="16" bestFit="1" customWidth="1"/>
    <col min="98" max="98" width="10.8984375" bestFit="1" customWidth="1"/>
  </cols>
  <sheetData>
    <row r="3" spans="1:6" x14ac:dyDescent="0.3">
      <c r="A3" s="6" t="s">
        <v>2068</v>
      </c>
      <c r="B3" s="6" t="s">
        <v>2070</v>
      </c>
    </row>
    <row r="4" spans="1:6" x14ac:dyDescent="0.3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7" t="s">
        <v>2049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3">
      <c r="A6" s="7" t="s">
        <v>2065</v>
      </c>
      <c r="E6">
        <v>4</v>
      </c>
      <c r="F6">
        <v>4</v>
      </c>
    </row>
    <row r="7" spans="1:6" x14ac:dyDescent="0.3">
      <c r="A7" s="7" t="s">
        <v>2042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3">
      <c r="A8" s="7" t="s">
        <v>2044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3">
      <c r="A9" s="7" t="s">
        <v>2043</v>
      </c>
      <c r="C9">
        <v>8</v>
      </c>
      <c r="E9">
        <v>10</v>
      </c>
      <c r="F9">
        <v>18</v>
      </c>
    </row>
    <row r="10" spans="1:6" x14ac:dyDescent="0.3">
      <c r="A10" s="7" t="s">
        <v>2053</v>
      </c>
      <c r="B10">
        <v>1</v>
      </c>
      <c r="C10">
        <v>7</v>
      </c>
      <c r="E10">
        <v>9</v>
      </c>
      <c r="F10">
        <v>17</v>
      </c>
    </row>
    <row r="11" spans="1:6" x14ac:dyDescent="0.3">
      <c r="A11" s="7" t="s">
        <v>2034</v>
      </c>
      <c r="B11">
        <v>4</v>
      </c>
      <c r="C11">
        <v>20</v>
      </c>
      <c r="E11">
        <v>22</v>
      </c>
      <c r="F11">
        <v>46</v>
      </c>
    </row>
    <row r="12" spans="1:6" x14ac:dyDescent="0.3">
      <c r="A12" s="7" t="s">
        <v>2045</v>
      </c>
      <c r="B12">
        <v>3</v>
      </c>
      <c r="C12">
        <v>19</v>
      </c>
      <c r="E12">
        <v>23</v>
      </c>
      <c r="F12">
        <v>45</v>
      </c>
    </row>
    <row r="13" spans="1:6" x14ac:dyDescent="0.3">
      <c r="A13" s="7" t="s">
        <v>2058</v>
      </c>
      <c r="B13">
        <v>1</v>
      </c>
      <c r="C13">
        <v>6</v>
      </c>
      <c r="E13">
        <v>10</v>
      </c>
      <c r="F13">
        <v>17</v>
      </c>
    </row>
    <row r="14" spans="1:6" x14ac:dyDescent="0.3">
      <c r="A14" s="7" t="s">
        <v>2057</v>
      </c>
      <c r="C14">
        <v>3</v>
      </c>
      <c r="E14">
        <v>4</v>
      </c>
      <c r="F14">
        <v>7</v>
      </c>
    </row>
    <row r="15" spans="1:6" x14ac:dyDescent="0.3">
      <c r="A15" s="7" t="s">
        <v>2061</v>
      </c>
      <c r="C15">
        <v>8</v>
      </c>
      <c r="D15">
        <v>1</v>
      </c>
      <c r="E15">
        <v>4</v>
      </c>
      <c r="F15">
        <v>13</v>
      </c>
    </row>
    <row r="16" spans="1:6" x14ac:dyDescent="0.3">
      <c r="A16" s="7" t="s">
        <v>2048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3">
      <c r="A17" s="7" t="s">
        <v>2055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3">
      <c r="A18" s="7" t="s">
        <v>2040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3">
      <c r="A19" s="7" t="s">
        <v>2056</v>
      </c>
      <c r="C19">
        <v>4</v>
      </c>
      <c r="E19">
        <v>4</v>
      </c>
      <c r="F19">
        <v>8</v>
      </c>
    </row>
    <row r="20" spans="1:6" x14ac:dyDescent="0.3">
      <c r="A20" s="7" t="s">
        <v>2036</v>
      </c>
      <c r="B20">
        <v>6</v>
      </c>
      <c r="C20">
        <v>30</v>
      </c>
      <c r="E20">
        <v>49</v>
      </c>
      <c r="F20">
        <v>85</v>
      </c>
    </row>
    <row r="21" spans="1:6" x14ac:dyDescent="0.3">
      <c r="A21" s="7" t="s">
        <v>2063</v>
      </c>
      <c r="C21">
        <v>9</v>
      </c>
      <c r="E21">
        <v>5</v>
      </c>
      <c r="F21">
        <v>14</v>
      </c>
    </row>
    <row r="22" spans="1:6" x14ac:dyDescent="0.3">
      <c r="A22" s="7" t="s">
        <v>2052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3">
      <c r="A23" s="7" t="s">
        <v>2060</v>
      </c>
      <c r="B23">
        <v>3</v>
      </c>
      <c r="C23">
        <v>3</v>
      </c>
      <c r="E23">
        <v>11</v>
      </c>
      <c r="F23">
        <v>17</v>
      </c>
    </row>
    <row r="24" spans="1:6" x14ac:dyDescent="0.3">
      <c r="A24" s="7" t="s">
        <v>2059</v>
      </c>
      <c r="C24">
        <v>7</v>
      </c>
      <c r="E24">
        <v>14</v>
      </c>
      <c r="F24">
        <v>21</v>
      </c>
    </row>
    <row r="25" spans="1:6" x14ac:dyDescent="0.3">
      <c r="A25" s="7" t="s">
        <v>2051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3">
      <c r="A26" s="7" t="s">
        <v>2046</v>
      </c>
      <c r="C26">
        <v>16</v>
      </c>
      <c r="D26">
        <v>1</v>
      </c>
      <c r="E26">
        <v>28</v>
      </c>
      <c r="F26">
        <v>45</v>
      </c>
    </row>
    <row r="27" spans="1:6" x14ac:dyDescent="0.3">
      <c r="A27" s="7" t="s">
        <v>2038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3">
      <c r="A28" s="7" t="s">
        <v>2062</v>
      </c>
      <c r="E28">
        <v>3</v>
      </c>
      <c r="F28">
        <v>3</v>
      </c>
    </row>
    <row r="29" spans="1:6" x14ac:dyDescent="0.3">
      <c r="A29" s="7" t="s">
        <v>2067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07FF-24C0-44AD-BC7D-097747844827}">
  <dimension ref="A1:F18"/>
  <sheetViews>
    <sheetView workbookViewId="0">
      <selection activeCell="B3" sqref="B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6" t="s">
        <v>2031</v>
      </c>
      <c r="B1" t="s">
        <v>2069</v>
      </c>
    </row>
    <row r="2" spans="1:6" x14ac:dyDescent="0.3">
      <c r="A2" s="6" t="s">
        <v>2085</v>
      </c>
      <c r="B2" t="s">
        <v>2069</v>
      </c>
    </row>
    <row r="4" spans="1:6" x14ac:dyDescent="0.3">
      <c r="A4" s="6" t="s">
        <v>2068</v>
      </c>
      <c r="B4" s="6" t="s">
        <v>2070</v>
      </c>
    </row>
    <row r="5" spans="1:6" x14ac:dyDescent="0.3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7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">
      <c r="A7" s="7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">
      <c r="A8" s="7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">
      <c r="A9" s="7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7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7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7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7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7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">
      <c r="A15" s="7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7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">
      <c r="A17" s="7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">
      <c r="A18" s="7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1E87-B6AF-45FB-AD12-F2309B91700C}">
  <dimension ref="A1:I566"/>
  <sheetViews>
    <sheetView workbookViewId="0">
      <selection activeCell="H11" sqref="H11"/>
    </sheetView>
  </sheetViews>
  <sheetFormatPr defaultRowHeight="15.6" x14ac:dyDescent="0.3"/>
  <cols>
    <col min="1" max="1" width="9.19921875" bestFit="1" customWidth="1"/>
    <col min="2" max="2" width="15.09765625" bestFit="1" customWidth="1"/>
    <col min="3" max="3" width="43.8984375" bestFit="1" customWidth="1"/>
    <col min="4" max="4" width="14.8984375" customWidth="1"/>
    <col min="7" max="7" width="15.09765625" bestFit="1" customWidth="1"/>
    <col min="8" max="8" width="43.796875" customWidth="1"/>
    <col min="9" max="9" width="9.3984375" bestFit="1" customWidth="1"/>
  </cols>
  <sheetData>
    <row r="1" spans="1:9" x14ac:dyDescent="0.3">
      <c r="A1" s="13" t="s">
        <v>2107</v>
      </c>
      <c r="B1" s="13" t="s">
        <v>2108</v>
      </c>
      <c r="F1" s="13" t="s">
        <v>2107</v>
      </c>
      <c r="G1" s="13" t="s">
        <v>2108</v>
      </c>
    </row>
    <row r="2" spans="1:9" x14ac:dyDescent="0.3">
      <c r="A2" t="s">
        <v>20</v>
      </c>
      <c r="B2">
        <v>158</v>
      </c>
      <c r="C2" s="14" t="s">
        <v>2109</v>
      </c>
      <c r="D2" s="15">
        <f>AVERAGE(B2:B566)</f>
        <v>851.14690265486729</v>
      </c>
      <c r="F2" t="s">
        <v>14</v>
      </c>
      <c r="G2">
        <v>0</v>
      </c>
      <c r="H2" s="14" t="s">
        <v>2115</v>
      </c>
      <c r="I2" s="15">
        <f>AVERAGE(G2:G365)</f>
        <v>585.61538461538464</v>
      </c>
    </row>
    <row r="3" spans="1:9" ht="31.2" x14ac:dyDescent="0.3">
      <c r="A3" t="s">
        <v>20</v>
      </c>
      <c r="B3">
        <v>1425</v>
      </c>
      <c r="C3" s="16" t="s">
        <v>2110</v>
      </c>
      <c r="D3" s="14">
        <f>MEDIAN(B2:B566)</f>
        <v>201</v>
      </c>
      <c r="F3" t="s">
        <v>14</v>
      </c>
      <c r="G3">
        <v>24</v>
      </c>
      <c r="H3" s="16" t="s">
        <v>2116</v>
      </c>
      <c r="I3" s="14">
        <f>MEDIAN(G2:G365)</f>
        <v>114.5</v>
      </c>
    </row>
    <row r="4" spans="1:9" ht="31.2" x14ac:dyDescent="0.3">
      <c r="A4" t="s">
        <v>20</v>
      </c>
      <c r="B4">
        <v>174</v>
      </c>
      <c r="C4" s="16" t="s">
        <v>2111</v>
      </c>
      <c r="D4" s="14">
        <f>MIN(B2:B566)</f>
        <v>16</v>
      </c>
      <c r="F4" t="s">
        <v>14</v>
      </c>
      <c r="G4">
        <v>53</v>
      </c>
      <c r="H4" s="16" t="s">
        <v>2117</v>
      </c>
      <c r="I4" s="14">
        <f>MIN(G2:G365)</f>
        <v>0</v>
      </c>
    </row>
    <row r="5" spans="1:9" ht="31.2" x14ac:dyDescent="0.3">
      <c r="A5" t="s">
        <v>20</v>
      </c>
      <c r="B5">
        <v>227</v>
      </c>
      <c r="C5" s="16" t="s">
        <v>2112</v>
      </c>
      <c r="D5" s="14">
        <f>MAX(B2:B566)</f>
        <v>7295</v>
      </c>
      <c r="F5" t="s">
        <v>14</v>
      </c>
      <c r="G5">
        <v>18</v>
      </c>
      <c r="H5" s="16" t="s">
        <v>2118</v>
      </c>
      <c r="I5" s="14">
        <f>MAX(G2:G365)</f>
        <v>6080</v>
      </c>
    </row>
    <row r="6" spans="1:9" ht="31.2" x14ac:dyDescent="0.3">
      <c r="A6" t="s">
        <v>20</v>
      </c>
      <c r="B6">
        <v>220</v>
      </c>
      <c r="C6" s="16" t="s">
        <v>2113</v>
      </c>
      <c r="D6" s="15">
        <f>_xlfn.VAR.P(B2:B566)</f>
        <v>1603373.7324019109</v>
      </c>
      <c r="F6" t="s">
        <v>14</v>
      </c>
      <c r="G6">
        <v>44</v>
      </c>
      <c r="H6" s="16" t="s">
        <v>2119</v>
      </c>
      <c r="I6" s="15">
        <f>_xlfn.VAR.P(G2:G365)</f>
        <v>921574.68174133555</v>
      </c>
    </row>
    <row r="7" spans="1:9" ht="31.2" x14ac:dyDescent="0.3">
      <c r="A7" t="s">
        <v>20</v>
      </c>
      <c r="B7">
        <v>98</v>
      </c>
      <c r="C7" s="16" t="s">
        <v>2114</v>
      </c>
      <c r="D7" s="15">
        <f>_xlfn.STDEV.P(B2:B566)</f>
        <v>1266.2439466397898</v>
      </c>
      <c r="F7" t="s">
        <v>14</v>
      </c>
      <c r="G7">
        <v>27</v>
      </c>
      <c r="H7" s="16" t="s">
        <v>2120</v>
      </c>
      <c r="I7" s="15">
        <f>_xlfn.STDEV.P(G2:G365)</f>
        <v>959.98681331637863</v>
      </c>
    </row>
    <row r="8" spans="1:9" x14ac:dyDescent="0.3">
      <c r="A8" t="s">
        <v>20</v>
      </c>
      <c r="B8">
        <v>100</v>
      </c>
      <c r="F8" t="s">
        <v>14</v>
      </c>
      <c r="G8">
        <v>55</v>
      </c>
    </row>
    <row r="9" spans="1:9" x14ac:dyDescent="0.3">
      <c r="A9" t="s">
        <v>20</v>
      </c>
      <c r="B9">
        <v>1249</v>
      </c>
      <c r="F9" t="s">
        <v>14</v>
      </c>
      <c r="G9">
        <v>200</v>
      </c>
    </row>
    <row r="10" spans="1:9" x14ac:dyDescent="0.3">
      <c r="A10" t="s">
        <v>20</v>
      </c>
      <c r="B10">
        <v>1396</v>
      </c>
      <c r="C10" s="13" t="s">
        <v>2121</v>
      </c>
      <c r="F10" t="s">
        <v>14</v>
      </c>
      <c r="G10">
        <v>452</v>
      </c>
    </row>
    <row r="11" spans="1:9" ht="46.8" x14ac:dyDescent="0.3">
      <c r="A11" t="s">
        <v>20</v>
      </c>
      <c r="B11">
        <v>890</v>
      </c>
      <c r="C11" s="12" t="s">
        <v>2122</v>
      </c>
      <c r="F11" t="s">
        <v>14</v>
      </c>
      <c r="G11">
        <v>674</v>
      </c>
    </row>
    <row r="12" spans="1:9" ht="78" x14ac:dyDescent="0.3">
      <c r="A12" t="s">
        <v>20</v>
      </c>
      <c r="B12">
        <v>142</v>
      </c>
      <c r="C12" s="12" t="s">
        <v>2123</v>
      </c>
      <c r="F12" t="s">
        <v>14</v>
      </c>
      <c r="G12">
        <v>558</v>
      </c>
    </row>
    <row r="13" spans="1:9" x14ac:dyDescent="0.3">
      <c r="A13" t="s">
        <v>20</v>
      </c>
      <c r="B13">
        <v>2673</v>
      </c>
      <c r="F13" t="s">
        <v>14</v>
      </c>
      <c r="G13">
        <v>15</v>
      </c>
    </row>
    <row r="14" spans="1:9" x14ac:dyDescent="0.3">
      <c r="A14" t="s">
        <v>20</v>
      </c>
      <c r="B14">
        <v>163</v>
      </c>
      <c r="F14" t="s">
        <v>14</v>
      </c>
      <c r="G14">
        <v>2307</v>
      </c>
    </row>
    <row r="15" spans="1:9" x14ac:dyDescent="0.3">
      <c r="A15" t="s">
        <v>20</v>
      </c>
      <c r="B15">
        <v>2220</v>
      </c>
      <c r="F15" t="s">
        <v>14</v>
      </c>
      <c r="G15">
        <v>88</v>
      </c>
    </row>
    <row r="16" spans="1:9" x14ac:dyDescent="0.3">
      <c r="A16" t="s">
        <v>20</v>
      </c>
      <c r="B16">
        <v>1606</v>
      </c>
      <c r="F16" t="s">
        <v>14</v>
      </c>
      <c r="G16">
        <v>48</v>
      </c>
    </row>
    <row r="17" spans="1:7" x14ac:dyDescent="0.3">
      <c r="A17" t="s">
        <v>20</v>
      </c>
      <c r="B17">
        <v>129</v>
      </c>
      <c r="F17" t="s">
        <v>14</v>
      </c>
      <c r="G17">
        <v>1</v>
      </c>
    </row>
    <row r="18" spans="1:7" x14ac:dyDescent="0.3">
      <c r="A18" t="s">
        <v>20</v>
      </c>
      <c r="B18">
        <v>226</v>
      </c>
      <c r="F18" t="s">
        <v>14</v>
      </c>
      <c r="G18">
        <v>1467</v>
      </c>
    </row>
    <row r="19" spans="1:7" x14ac:dyDescent="0.3">
      <c r="A19" t="s">
        <v>20</v>
      </c>
      <c r="B19">
        <v>5419</v>
      </c>
      <c r="F19" t="s">
        <v>14</v>
      </c>
      <c r="G19">
        <v>75</v>
      </c>
    </row>
    <row r="20" spans="1:7" x14ac:dyDescent="0.3">
      <c r="A20" t="s">
        <v>20</v>
      </c>
      <c r="B20">
        <v>165</v>
      </c>
      <c r="F20" t="s">
        <v>14</v>
      </c>
      <c r="G20">
        <v>120</v>
      </c>
    </row>
    <row r="21" spans="1:7" x14ac:dyDescent="0.3">
      <c r="A21" t="s">
        <v>20</v>
      </c>
      <c r="B21">
        <v>1965</v>
      </c>
      <c r="F21" t="s">
        <v>14</v>
      </c>
      <c r="G21">
        <v>2253</v>
      </c>
    </row>
    <row r="22" spans="1:7" x14ac:dyDescent="0.3">
      <c r="A22" t="s">
        <v>20</v>
      </c>
      <c r="B22">
        <v>16</v>
      </c>
      <c r="F22" t="s">
        <v>14</v>
      </c>
      <c r="G22">
        <v>5</v>
      </c>
    </row>
    <row r="23" spans="1:7" x14ac:dyDescent="0.3">
      <c r="A23" t="s">
        <v>20</v>
      </c>
      <c r="B23">
        <v>107</v>
      </c>
      <c r="F23" t="s">
        <v>14</v>
      </c>
      <c r="G23">
        <v>38</v>
      </c>
    </row>
    <row r="24" spans="1:7" x14ac:dyDescent="0.3">
      <c r="A24" t="s">
        <v>20</v>
      </c>
      <c r="B24">
        <v>134</v>
      </c>
      <c r="F24" t="s">
        <v>14</v>
      </c>
      <c r="G24">
        <v>12</v>
      </c>
    </row>
    <row r="25" spans="1:7" x14ac:dyDescent="0.3">
      <c r="A25" t="s">
        <v>20</v>
      </c>
      <c r="B25">
        <v>198</v>
      </c>
      <c r="F25" t="s">
        <v>14</v>
      </c>
      <c r="G25">
        <v>1684</v>
      </c>
    </row>
    <row r="26" spans="1:7" x14ac:dyDescent="0.3">
      <c r="A26" t="s">
        <v>20</v>
      </c>
      <c r="B26">
        <v>111</v>
      </c>
      <c r="F26" t="s">
        <v>14</v>
      </c>
      <c r="G26">
        <v>56</v>
      </c>
    </row>
    <row r="27" spans="1:7" x14ac:dyDescent="0.3">
      <c r="A27" t="s">
        <v>20</v>
      </c>
      <c r="B27">
        <v>222</v>
      </c>
      <c r="F27" t="s">
        <v>14</v>
      </c>
      <c r="G27">
        <v>838</v>
      </c>
    </row>
    <row r="28" spans="1:7" x14ac:dyDescent="0.3">
      <c r="A28" t="s">
        <v>20</v>
      </c>
      <c r="B28">
        <v>6212</v>
      </c>
      <c r="F28" t="s">
        <v>14</v>
      </c>
      <c r="G28">
        <v>1000</v>
      </c>
    </row>
    <row r="29" spans="1:7" x14ac:dyDescent="0.3">
      <c r="A29" t="s">
        <v>20</v>
      </c>
      <c r="B29">
        <v>98</v>
      </c>
      <c r="F29" t="s">
        <v>14</v>
      </c>
      <c r="G29">
        <v>1482</v>
      </c>
    </row>
    <row r="30" spans="1:7" x14ac:dyDescent="0.3">
      <c r="A30" t="s">
        <v>20</v>
      </c>
      <c r="B30">
        <v>92</v>
      </c>
      <c r="F30" t="s">
        <v>14</v>
      </c>
      <c r="G30">
        <v>106</v>
      </c>
    </row>
    <row r="31" spans="1:7" x14ac:dyDescent="0.3">
      <c r="A31" t="s">
        <v>20</v>
      </c>
      <c r="B31">
        <v>149</v>
      </c>
      <c r="F31" t="s">
        <v>14</v>
      </c>
      <c r="G31">
        <v>679</v>
      </c>
    </row>
    <row r="32" spans="1:7" x14ac:dyDescent="0.3">
      <c r="A32" t="s">
        <v>20</v>
      </c>
      <c r="B32">
        <v>2431</v>
      </c>
      <c r="F32" t="s">
        <v>14</v>
      </c>
      <c r="G32">
        <v>1220</v>
      </c>
    </row>
    <row r="33" spans="1:7" x14ac:dyDescent="0.3">
      <c r="A33" t="s">
        <v>20</v>
      </c>
      <c r="B33">
        <v>303</v>
      </c>
      <c r="F33" t="s">
        <v>14</v>
      </c>
      <c r="G33">
        <v>1</v>
      </c>
    </row>
    <row r="34" spans="1:7" x14ac:dyDescent="0.3">
      <c r="A34" t="s">
        <v>20</v>
      </c>
      <c r="B34">
        <v>209</v>
      </c>
      <c r="F34" t="s">
        <v>14</v>
      </c>
      <c r="G34">
        <v>37</v>
      </c>
    </row>
    <row r="35" spans="1:7" x14ac:dyDescent="0.3">
      <c r="A35" t="s">
        <v>20</v>
      </c>
      <c r="B35">
        <v>131</v>
      </c>
      <c r="F35" t="s">
        <v>14</v>
      </c>
      <c r="G35">
        <v>60</v>
      </c>
    </row>
    <row r="36" spans="1:7" x14ac:dyDescent="0.3">
      <c r="A36" t="s">
        <v>20</v>
      </c>
      <c r="B36">
        <v>164</v>
      </c>
      <c r="F36" t="s">
        <v>14</v>
      </c>
      <c r="G36">
        <v>296</v>
      </c>
    </row>
    <row r="37" spans="1:7" x14ac:dyDescent="0.3">
      <c r="A37" t="s">
        <v>20</v>
      </c>
      <c r="B37">
        <v>201</v>
      </c>
      <c r="F37" t="s">
        <v>14</v>
      </c>
      <c r="G37">
        <v>3304</v>
      </c>
    </row>
    <row r="38" spans="1:7" x14ac:dyDescent="0.3">
      <c r="A38" t="s">
        <v>20</v>
      </c>
      <c r="B38">
        <v>211</v>
      </c>
      <c r="F38" t="s">
        <v>14</v>
      </c>
      <c r="G38">
        <v>73</v>
      </c>
    </row>
    <row r="39" spans="1:7" x14ac:dyDescent="0.3">
      <c r="A39" t="s">
        <v>20</v>
      </c>
      <c r="B39">
        <v>128</v>
      </c>
      <c r="F39" t="s">
        <v>14</v>
      </c>
      <c r="G39">
        <v>3387</v>
      </c>
    </row>
    <row r="40" spans="1:7" x14ac:dyDescent="0.3">
      <c r="A40" t="s">
        <v>20</v>
      </c>
      <c r="B40">
        <v>1600</v>
      </c>
      <c r="F40" t="s">
        <v>14</v>
      </c>
      <c r="G40">
        <v>662</v>
      </c>
    </row>
    <row r="41" spans="1:7" x14ac:dyDescent="0.3">
      <c r="A41" t="s">
        <v>20</v>
      </c>
      <c r="B41">
        <v>249</v>
      </c>
      <c r="F41" t="s">
        <v>14</v>
      </c>
      <c r="G41">
        <v>774</v>
      </c>
    </row>
    <row r="42" spans="1:7" x14ac:dyDescent="0.3">
      <c r="A42" t="s">
        <v>20</v>
      </c>
      <c r="B42">
        <v>236</v>
      </c>
      <c r="F42" t="s">
        <v>14</v>
      </c>
      <c r="G42">
        <v>672</v>
      </c>
    </row>
    <row r="43" spans="1:7" x14ac:dyDescent="0.3">
      <c r="A43" t="s">
        <v>20</v>
      </c>
      <c r="B43">
        <v>4065</v>
      </c>
      <c r="F43" t="s">
        <v>14</v>
      </c>
      <c r="G43">
        <v>940</v>
      </c>
    </row>
    <row r="44" spans="1:7" x14ac:dyDescent="0.3">
      <c r="A44" t="s">
        <v>20</v>
      </c>
      <c r="B44">
        <v>246</v>
      </c>
      <c r="F44" t="s">
        <v>14</v>
      </c>
      <c r="G44">
        <v>117</v>
      </c>
    </row>
    <row r="45" spans="1:7" x14ac:dyDescent="0.3">
      <c r="A45" t="s">
        <v>20</v>
      </c>
      <c r="B45">
        <v>2475</v>
      </c>
      <c r="F45" t="s">
        <v>14</v>
      </c>
      <c r="G45">
        <v>115</v>
      </c>
    </row>
    <row r="46" spans="1:7" x14ac:dyDescent="0.3">
      <c r="A46" t="s">
        <v>20</v>
      </c>
      <c r="B46">
        <v>76</v>
      </c>
      <c r="F46" t="s">
        <v>14</v>
      </c>
      <c r="G46">
        <v>326</v>
      </c>
    </row>
    <row r="47" spans="1:7" x14ac:dyDescent="0.3">
      <c r="A47" t="s">
        <v>20</v>
      </c>
      <c r="B47">
        <v>54</v>
      </c>
      <c r="F47" t="s">
        <v>14</v>
      </c>
      <c r="G47">
        <v>1</v>
      </c>
    </row>
    <row r="48" spans="1:7" x14ac:dyDescent="0.3">
      <c r="A48" t="s">
        <v>20</v>
      </c>
      <c r="B48">
        <v>88</v>
      </c>
      <c r="F48" t="s">
        <v>14</v>
      </c>
      <c r="G48">
        <v>1467</v>
      </c>
    </row>
    <row r="49" spans="1:7" x14ac:dyDescent="0.3">
      <c r="A49" t="s">
        <v>20</v>
      </c>
      <c r="B49">
        <v>85</v>
      </c>
      <c r="F49" t="s">
        <v>14</v>
      </c>
      <c r="G49">
        <v>5681</v>
      </c>
    </row>
    <row r="50" spans="1:7" x14ac:dyDescent="0.3">
      <c r="A50" t="s">
        <v>20</v>
      </c>
      <c r="B50">
        <v>170</v>
      </c>
      <c r="F50" t="s">
        <v>14</v>
      </c>
      <c r="G50">
        <v>1059</v>
      </c>
    </row>
    <row r="51" spans="1:7" x14ac:dyDescent="0.3">
      <c r="A51" t="s">
        <v>20</v>
      </c>
      <c r="B51">
        <v>330</v>
      </c>
      <c r="F51" t="s">
        <v>14</v>
      </c>
      <c r="G51">
        <v>1194</v>
      </c>
    </row>
    <row r="52" spans="1:7" x14ac:dyDescent="0.3">
      <c r="A52" t="s">
        <v>20</v>
      </c>
      <c r="B52">
        <v>127</v>
      </c>
      <c r="F52" t="s">
        <v>14</v>
      </c>
      <c r="G52">
        <v>30</v>
      </c>
    </row>
    <row r="53" spans="1:7" x14ac:dyDescent="0.3">
      <c r="A53" t="s">
        <v>20</v>
      </c>
      <c r="B53">
        <v>411</v>
      </c>
      <c r="F53" t="s">
        <v>14</v>
      </c>
      <c r="G53">
        <v>75</v>
      </c>
    </row>
    <row r="54" spans="1:7" x14ac:dyDescent="0.3">
      <c r="A54" t="s">
        <v>20</v>
      </c>
      <c r="B54">
        <v>180</v>
      </c>
      <c r="F54" t="s">
        <v>14</v>
      </c>
      <c r="G54">
        <v>955</v>
      </c>
    </row>
    <row r="55" spans="1:7" x14ac:dyDescent="0.3">
      <c r="A55" t="s">
        <v>20</v>
      </c>
      <c r="B55">
        <v>374</v>
      </c>
      <c r="F55" t="s">
        <v>14</v>
      </c>
      <c r="G55">
        <v>67</v>
      </c>
    </row>
    <row r="56" spans="1:7" x14ac:dyDescent="0.3">
      <c r="A56" t="s">
        <v>20</v>
      </c>
      <c r="B56">
        <v>71</v>
      </c>
      <c r="F56" t="s">
        <v>14</v>
      </c>
      <c r="G56">
        <v>5</v>
      </c>
    </row>
    <row r="57" spans="1:7" x14ac:dyDescent="0.3">
      <c r="A57" t="s">
        <v>20</v>
      </c>
      <c r="B57">
        <v>203</v>
      </c>
      <c r="F57" t="s">
        <v>14</v>
      </c>
      <c r="G57">
        <v>26</v>
      </c>
    </row>
    <row r="58" spans="1:7" x14ac:dyDescent="0.3">
      <c r="A58" t="s">
        <v>20</v>
      </c>
      <c r="B58">
        <v>113</v>
      </c>
      <c r="F58" t="s">
        <v>14</v>
      </c>
      <c r="G58">
        <v>1130</v>
      </c>
    </row>
    <row r="59" spans="1:7" x14ac:dyDescent="0.3">
      <c r="A59" t="s">
        <v>20</v>
      </c>
      <c r="B59">
        <v>96</v>
      </c>
      <c r="F59" t="s">
        <v>14</v>
      </c>
      <c r="G59">
        <v>782</v>
      </c>
    </row>
    <row r="60" spans="1:7" x14ac:dyDescent="0.3">
      <c r="A60" t="s">
        <v>20</v>
      </c>
      <c r="B60">
        <v>498</v>
      </c>
      <c r="F60" t="s">
        <v>14</v>
      </c>
      <c r="G60">
        <v>210</v>
      </c>
    </row>
    <row r="61" spans="1:7" x14ac:dyDescent="0.3">
      <c r="A61" t="s">
        <v>20</v>
      </c>
      <c r="B61">
        <v>180</v>
      </c>
      <c r="F61" t="s">
        <v>14</v>
      </c>
      <c r="G61">
        <v>136</v>
      </c>
    </row>
    <row r="62" spans="1:7" x14ac:dyDescent="0.3">
      <c r="A62" t="s">
        <v>20</v>
      </c>
      <c r="B62">
        <v>27</v>
      </c>
      <c r="F62" t="s">
        <v>14</v>
      </c>
      <c r="G62">
        <v>86</v>
      </c>
    </row>
    <row r="63" spans="1:7" x14ac:dyDescent="0.3">
      <c r="A63" t="s">
        <v>20</v>
      </c>
      <c r="B63">
        <v>2331</v>
      </c>
      <c r="F63" t="s">
        <v>14</v>
      </c>
      <c r="G63">
        <v>19</v>
      </c>
    </row>
    <row r="64" spans="1:7" x14ac:dyDescent="0.3">
      <c r="A64" t="s">
        <v>20</v>
      </c>
      <c r="B64">
        <v>113</v>
      </c>
      <c r="F64" t="s">
        <v>14</v>
      </c>
      <c r="G64">
        <v>886</v>
      </c>
    </row>
    <row r="65" spans="1:7" x14ac:dyDescent="0.3">
      <c r="A65" t="s">
        <v>20</v>
      </c>
      <c r="B65">
        <v>164</v>
      </c>
      <c r="F65" t="s">
        <v>14</v>
      </c>
      <c r="G65">
        <v>35</v>
      </c>
    </row>
    <row r="66" spans="1:7" x14ac:dyDescent="0.3">
      <c r="A66" t="s">
        <v>20</v>
      </c>
      <c r="B66">
        <v>164</v>
      </c>
      <c r="F66" t="s">
        <v>14</v>
      </c>
      <c r="G66">
        <v>24</v>
      </c>
    </row>
    <row r="67" spans="1:7" x14ac:dyDescent="0.3">
      <c r="A67" t="s">
        <v>20</v>
      </c>
      <c r="B67">
        <v>336</v>
      </c>
      <c r="F67" t="s">
        <v>14</v>
      </c>
      <c r="G67">
        <v>86</v>
      </c>
    </row>
    <row r="68" spans="1:7" x14ac:dyDescent="0.3">
      <c r="A68" t="s">
        <v>20</v>
      </c>
      <c r="B68">
        <v>1917</v>
      </c>
      <c r="F68" t="s">
        <v>14</v>
      </c>
      <c r="G68">
        <v>243</v>
      </c>
    </row>
    <row r="69" spans="1:7" x14ac:dyDescent="0.3">
      <c r="A69" t="s">
        <v>20</v>
      </c>
      <c r="B69">
        <v>95</v>
      </c>
      <c r="F69" t="s">
        <v>14</v>
      </c>
      <c r="G69">
        <v>65</v>
      </c>
    </row>
    <row r="70" spans="1:7" x14ac:dyDescent="0.3">
      <c r="A70" t="s">
        <v>20</v>
      </c>
      <c r="B70">
        <v>147</v>
      </c>
      <c r="F70" t="s">
        <v>14</v>
      </c>
      <c r="G70">
        <v>100</v>
      </c>
    </row>
    <row r="71" spans="1:7" x14ac:dyDescent="0.3">
      <c r="A71" t="s">
        <v>20</v>
      </c>
      <c r="B71">
        <v>86</v>
      </c>
      <c r="F71" t="s">
        <v>14</v>
      </c>
      <c r="G71">
        <v>168</v>
      </c>
    </row>
    <row r="72" spans="1:7" x14ac:dyDescent="0.3">
      <c r="A72" t="s">
        <v>20</v>
      </c>
      <c r="B72">
        <v>83</v>
      </c>
      <c r="F72" t="s">
        <v>14</v>
      </c>
      <c r="G72">
        <v>13</v>
      </c>
    </row>
    <row r="73" spans="1:7" x14ac:dyDescent="0.3">
      <c r="A73" t="s">
        <v>20</v>
      </c>
      <c r="B73">
        <v>676</v>
      </c>
      <c r="F73" t="s">
        <v>14</v>
      </c>
      <c r="G73">
        <v>1</v>
      </c>
    </row>
    <row r="74" spans="1:7" x14ac:dyDescent="0.3">
      <c r="A74" t="s">
        <v>20</v>
      </c>
      <c r="B74">
        <v>361</v>
      </c>
      <c r="F74" t="s">
        <v>14</v>
      </c>
      <c r="G74">
        <v>40</v>
      </c>
    </row>
    <row r="75" spans="1:7" x14ac:dyDescent="0.3">
      <c r="A75" t="s">
        <v>20</v>
      </c>
      <c r="B75">
        <v>131</v>
      </c>
      <c r="F75" t="s">
        <v>14</v>
      </c>
      <c r="G75">
        <v>226</v>
      </c>
    </row>
    <row r="76" spans="1:7" x14ac:dyDescent="0.3">
      <c r="A76" t="s">
        <v>20</v>
      </c>
      <c r="B76">
        <v>126</v>
      </c>
      <c r="F76" t="s">
        <v>14</v>
      </c>
      <c r="G76">
        <v>1625</v>
      </c>
    </row>
    <row r="77" spans="1:7" x14ac:dyDescent="0.3">
      <c r="A77" t="s">
        <v>20</v>
      </c>
      <c r="B77">
        <v>275</v>
      </c>
      <c r="F77" t="s">
        <v>14</v>
      </c>
      <c r="G77">
        <v>143</v>
      </c>
    </row>
    <row r="78" spans="1:7" x14ac:dyDescent="0.3">
      <c r="A78" t="s">
        <v>20</v>
      </c>
      <c r="B78">
        <v>67</v>
      </c>
      <c r="F78" t="s">
        <v>14</v>
      </c>
      <c r="G78">
        <v>934</v>
      </c>
    </row>
    <row r="79" spans="1:7" x14ac:dyDescent="0.3">
      <c r="A79" t="s">
        <v>20</v>
      </c>
      <c r="B79">
        <v>154</v>
      </c>
      <c r="F79" t="s">
        <v>14</v>
      </c>
      <c r="G79">
        <v>17</v>
      </c>
    </row>
    <row r="80" spans="1:7" x14ac:dyDescent="0.3">
      <c r="A80" t="s">
        <v>20</v>
      </c>
      <c r="B80">
        <v>1782</v>
      </c>
      <c r="F80" t="s">
        <v>14</v>
      </c>
      <c r="G80">
        <v>2179</v>
      </c>
    </row>
    <row r="81" spans="1:7" x14ac:dyDescent="0.3">
      <c r="A81" t="s">
        <v>20</v>
      </c>
      <c r="B81">
        <v>903</v>
      </c>
      <c r="F81" t="s">
        <v>14</v>
      </c>
      <c r="G81">
        <v>931</v>
      </c>
    </row>
    <row r="82" spans="1:7" x14ac:dyDescent="0.3">
      <c r="A82" t="s">
        <v>20</v>
      </c>
      <c r="B82">
        <v>94</v>
      </c>
      <c r="F82" t="s">
        <v>14</v>
      </c>
      <c r="G82">
        <v>92</v>
      </c>
    </row>
    <row r="83" spans="1:7" x14ac:dyDescent="0.3">
      <c r="A83" t="s">
        <v>20</v>
      </c>
      <c r="B83">
        <v>180</v>
      </c>
      <c r="F83" t="s">
        <v>14</v>
      </c>
      <c r="G83">
        <v>57</v>
      </c>
    </row>
    <row r="84" spans="1:7" x14ac:dyDescent="0.3">
      <c r="A84" t="s">
        <v>20</v>
      </c>
      <c r="B84">
        <v>533</v>
      </c>
      <c r="F84" t="s">
        <v>14</v>
      </c>
      <c r="G84">
        <v>41</v>
      </c>
    </row>
    <row r="85" spans="1:7" x14ac:dyDescent="0.3">
      <c r="A85" t="s">
        <v>20</v>
      </c>
      <c r="B85">
        <v>2443</v>
      </c>
      <c r="F85" t="s">
        <v>14</v>
      </c>
      <c r="G85">
        <v>1</v>
      </c>
    </row>
    <row r="86" spans="1:7" x14ac:dyDescent="0.3">
      <c r="A86" t="s">
        <v>20</v>
      </c>
      <c r="B86">
        <v>89</v>
      </c>
      <c r="F86" t="s">
        <v>14</v>
      </c>
      <c r="G86">
        <v>101</v>
      </c>
    </row>
    <row r="87" spans="1:7" x14ac:dyDescent="0.3">
      <c r="A87" t="s">
        <v>20</v>
      </c>
      <c r="B87">
        <v>159</v>
      </c>
      <c r="F87" t="s">
        <v>14</v>
      </c>
      <c r="G87">
        <v>1335</v>
      </c>
    </row>
    <row r="88" spans="1:7" x14ac:dyDescent="0.3">
      <c r="A88" t="s">
        <v>20</v>
      </c>
      <c r="B88">
        <v>50</v>
      </c>
      <c r="F88" t="s">
        <v>14</v>
      </c>
      <c r="G88">
        <v>15</v>
      </c>
    </row>
    <row r="89" spans="1:7" x14ac:dyDescent="0.3">
      <c r="A89" t="s">
        <v>20</v>
      </c>
      <c r="B89">
        <v>186</v>
      </c>
      <c r="F89" t="s">
        <v>14</v>
      </c>
      <c r="G89">
        <v>454</v>
      </c>
    </row>
    <row r="90" spans="1:7" x14ac:dyDescent="0.3">
      <c r="A90" t="s">
        <v>20</v>
      </c>
      <c r="B90">
        <v>1071</v>
      </c>
      <c r="F90" t="s">
        <v>14</v>
      </c>
      <c r="G90">
        <v>3182</v>
      </c>
    </row>
    <row r="91" spans="1:7" x14ac:dyDescent="0.3">
      <c r="A91" t="s">
        <v>20</v>
      </c>
      <c r="B91">
        <v>117</v>
      </c>
      <c r="F91" t="s">
        <v>14</v>
      </c>
      <c r="G91">
        <v>15</v>
      </c>
    </row>
    <row r="92" spans="1:7" x14ac:dyDescent="0.3">
      <c r="A92" t="s">
        <v>20</v>
      </c>
      <c r="B92">
        <v>70</v>
      </c>
      <c r="F92" t="s">
        <v>14</v>
      </c>
      <c r="G92">
        <v>133</v>
      </c>
    </row>
    <row r="93" spans="1:7" x14ac:dyDescent="0.3">
      <c r="A93" t="s">
        <v>20</v>
      </c>
      <c r="B93">
        <v>135</v>
      </c>
      <c r="F93" t="s">
        <v>14</v>
      </c>
      <c r="G93">
        <v>2062</v>
      </c>
    </row>
    <row r="94" spans="1:7" x14ac:dyDescent="0.3">
      <c r="A94" t="s">
        <v>20</v>
      </c>
      <c r="B94">
        <v>768</v>
      </c>
      <c r="F94" t="s">
        <v>14</v>
      </c>
      <c r="G94">
        <v>29</v>
      </c>
    </row>
    <row r="95" spans="1:7" x14ac:dyDescent="0.3">
      <c r="A95" t="s">
        <v>20</v>
      </c>
      <c r="B95">
        <v>199</v>
      </c>
      <c r="F95" t="s">
        <v>14</v>
      </c>
      <c r="G95">
        <v>132</v>
      </c>
    </row>
    <row r="96" spans="1:7" x14ac:dyDescent="0.3">
      <c r="A96" t="s">
        <v>20</v>
      </c>
      <c r="B96">
        <v>107</v>
      </c>
      <c r="F96" t="s">
        <v>14</v>
      </c>
      <c r="G96">
        <v>137</v>
      </c>
    </row>
    <row r="97" spans="1:7" x14ac:dyDescent="0.3">
      <c r="A97" t="s">
        <v>20</v>
      </c>
      <c r="B97">
        <v>195</v>
      </c>
      <c r="F97" t="s">
        <v>14</v>
      </c>
      <c r="G97">
        <v>908</v>
      </c>
    </row>
    <row r="98" spans="1:7" x14ac:dyDescent="0.3">
      <c r="A98" t="s">
        <v>20</v>
      </c>
      <c r="B98">
        <v>3376</v>
      </c>
      <c r="F98" t="s">
        <v>14</v>
      </c>
      <c r="G98">
        <v>10</v>
      </c>
    </row>
    <row r="99" spans="1:7" x14ac:dyDescent="0.3">
      <c r="A99" t="s">
        <v>20</v>
      </c>
      <c r="B99">
        <v>41</v>
      </c>
      <c r="F99" t="s">
        <v>14</v>
      </c>
      <c r="G99">
        <v>1910</v>
      </c>
    </row>
    <row r="100" spans="1:7" x14ac:dyDescent="0.3">
      <c r="A100" t="s">
        <v>20</v>
      </c>
      <c r="B100">
        <v>1821</v>
      </c>
      <c r="F100" t="s">
        <v>14</v>
      </c>
      <c r="G100">
        <v>38</v>
      </c>
    </row>
    <row r="101" spans="1:7" x14ac:dyDescent="0.3">
      <c r="A101" t="s">
        <v>20</v>
      </c>
      <c r="B101">
        <v>164</v>
      </c>
      <c r="F101" t="s">
        <v>14</v>
      </c>
      <c r="G101">
        <v>104</v>
      </c>
    </row>
    <row r="102" spans="1:7" x14ac:dyDescent="0.3">
      <c r="A102" t="s">
        <v>20</v>
      </c>
      <c r="B102">
        <v>157</v>
      </c>
      <c r="F102" t="s">
        <v>14</v>
      </c>
      <c r="G102">
        <v>49</v>
      </c>
    </row>
    <row r="103" spans="1:7" x14ac:dyDescent="0.3">
      <c r="A103" t="s">
        <v>20</v>
      </c>
      <c r="B103">
        <v>246</v>
      </c>
      <c r="F103" t="s">
        <v>14</v>
      </c>
      <c r="G103">
        <v>1</v>
      </c>
    </row>
    <row r="104" spans="1:7" x14ac:dyDescent="0.3">
      <c r="A104" t="s">
        <v>20</v>
      </c>
      <c r="B104">
        <v>1396</v>
      </c>
      <c r="F104" t="s">
        <v>14</v>
      </c>
      <c r="G104">
        <v>245</v>
      </c>
    </row>
    <row r="105" spans="1:7" x14ac:dyDescent="0.3">
      <c r="A105" t="s">
        <v>20</v>
      </c>
      <c r="B105">
        <v>2506</v>
      </c>
      <c r="F105" t="s">
        <v>14</v>
      </c>
      <c r="G105">
        <v>32</v>
      </c>
    </row>
    <row r="106" spans="1:7" x14ac:dyDescent="0.3">
      <c r="A106" t="s">
        <v>20</v>
      </c>
      <c r="B106">
        <v>244</v>
      </c>
      <c r="F106" t="s">
        <v>14</v>
      </c>
      <c r="G106">
        <v>7</v>
      </c>
    </row>
    <row r="107" spans="1:7" x14ac:dyDescent="0.3">
      <c r="A107" t="s">
        <v>20</v>
      </c>
      <c r="B107">
        <v>146</v>
      </c>
      <c r="F107" t="s">
        <v>14</v>
      </c>
      <c r="G107">
        <v>803</v>
      </c>
    </row>
    <row r="108" spans="1:7" x14ac:dyDescent="0.3">
      <c r="A108" t="s">
        <v>20</v>
      </c>
      <c r="B108">
        <v>1267</v>
      </c>
      <c r="F108" t="s">
        <v>14</v>
      </c>
      <c r="G108">
        <v>16</v>
      </c>
    </row>
    <row r="109" spans="1:7" x14ac:dyDescent="0.3">
      <c r="A109" t="s">
        <v>20</v>
      </c>
      <c r="B109">
        <v>1561</v>
      </c>
      <c r="F109" t="s">
        <v>14</v>
      </c>
      <c r="G109">
        <v>31</v>
      </c>
    </row>
    <row r="110" spans="1:7" x14ac:dyDescent="0.3">
      <c r="A110" t="s">
        <v>20</v>
      </c>
      <c r="B110">
        <v>48</v>
      </c>
      <c r="F110" t="s">
        <v>14</v>
      </c>
      <c r="G110">
        <v>108</v>
      </c>
    </row>
    <row r="111" spans="1:7" x14ac:dyDescent="0.3">
      <c r="A111" t="s">
        <v>20</v>
      </c>
      <c r="B111">
        <v>2739</v>
      </c>
      <c r="F111" t="s">
        <v>14</v>
      </c>
      <c r="G111">
        <v>30</v>
      </c>
    </row>
    <row r="112" spans="1:7" x14ac:dyDescent="0.3">
      <c r="A112" t="s">
        <v>20</v>
      </c>
      <c r="B112">
        <v>3537</v>
      </c>
      <c r="F112" t="s">
        <v>14</v>
      </c>
      <c r="G112">
        <v>17</v>
      </c>
    </row>
    <row r="113" spans="1:7" x14ac:dyDescent="0.3">
      <c r="A113" t="s">
        <v>20</v>
      </c>
      <c r="B113">
        <v>2107</v>
      </c>
      <c r="F113" t="s">
        <v>14</v>
      </c>
      <c r="G113">
        <v>80</v>
      </c>
    </row>
    <row r="114" spans="1:7" x14ac:dyDescent="0.3">
      <c r="A114" t="s">
        <v>20</v>
      </c>
      <c r="B114">
        <v>3318</v>
      </c>
      <c r="F114" t="s">
        <v>14</v>
      </c>
      <c r="G114">
        <v>2468</v>
      </c>
    </row>
    <row r="115" spans="1:7" x14ac:dyDescent="0.3">
      <c r="A115" t="s">
        <v>20</v>
      </c>
      <c r="B115">
        <v>340</v>
      </c>
      <c r="F115" t="s">
        <v>14</v>
      </c>
      <c r="G115">
        <v>26</v>
      </c>
    </row>
    <row r="116" spans="1:7" x14ac:dyDescent="0.3">
      <c r="A116" t="s">
        <v>20</v>
      </c>
      <c r="B116">
        <v>1442</v>
      </c>
      <c r="F116" t="s">
        <v>14</v>
      </c>
      <c r="G116">
        <v>73</v>
      </c>
    </row>
    <row r="117" spans="1:7" x14ac:dyDescent="0.3">
      <c r="A117" t="s">
        <v>20</v>
      </c>
      <c r="B117">
        <v>126</v>
      </c>
      <c r="F117" t="s">
        <v>14</v>
      </c>
      <c r="G117">
        <v>128</v>
      </c>
    </row>
    <row r="118" spans="1:7" x14ac:dyDescent="0.3">
      <c r="A118" t="s">
        <v>20</v>
      </c>
      <c r="B118">
        <v>524</v>
      </c>
      <c r="F118" t="s">
        <v>14</v>
      </c>
      <c r="G118">
        <v>33</v>
      </c>
    </row>
    <row r="119" spans="1:7" x14ac:dyDescent="0.3">
      <c r="A119" t="s">
        <v>20</v>
      </c>
      <c r="B119">
        <v>1989</v>
      </c>
      <c r="F119" t="s">
        <v>14</v>
      </c>
      <c r="G119">
        <v>1072</v>
      </c>
    </row>
    <row r="120" spans="1:7" x14ac:dyDescent="0.3">
      <c r="A120" t="s">
        <v>20</v>
      </c>
      <c r="B120">
        <v>157</v>
      </c>
      <c r="F120" t="s">
        <v>14</v>
      </c>
      <c r="G120">
        <v>393</v>
      </c>
    </row>
    <row r="121" spans="1:7" x14ac:dyDescent="0.3">
      <c r="A121" t="s">
        <v>20</v>
      </c>
      <c r="B121">
        <v>4498</v>
      </c>
      <c r="F121" t="s">
        <v>14</v>
      </c>
      <c r="G121">
        <v>1257</v>
      </c>
    </row>
    <row r="122" spans="1:7" x14ac:dyDescent="0.3">
      <c r="A122" t="s">
        <v>20</v>
      </c>
      <c r="B122">
        <v>80</v>
      </c>
      <c r="F122" t="s">
        <v>14</v>
      </c>
      <c r="G122">
        <v>328</v>
      </c>
    </row>
    <row r="123" spans="1:7" x14ac:dyDescent="0.3">
      <c r="A123" t="s">
        <v>20</v>
      </c>
      <c r="B123">
        <v>43</v>
      </c>
      <c r="F123" t="s">
        <v>14</v>
      </c>
      <c r="G123">
        <v>147</v>
      </c>
    </row>
    <row r="124" spans="1:7" x14ac:dyDescent="0.3">
      <c r="A124" t="s">
        <v>20</v>
      </c>
      <c r="B124">
        <v>2053</v>
      </c>
      <c r="F124" t="s">
        <v>14</v>
      </c>
      <c r="G124">
        <v>830</v>
      </c>
    </row>
    <row r="125" spans="1:7" x14ac:dyDescent="0.3">
      <c r="A125" t="s">
        <v>20</v>
      </c>
      <c r="B125">
        <v>168</v>
      </c>
      <c r="F125" t="s">
        <v>14</v>
      </c>
      <c r="G125">
        <v>331</v>
      </c>
    </row>
    <row r="126" spans="1:7" x14ac:dyDescent="0.3">
      <c r="A126" t="s">
        <v>20</v>
      </c>
      <c r="B126">
        <v>4289</v>
      </c>
      <c r="F126" t="s">
        <v>14</v>
      </c>
      <c r="G126">
        <v>25</v>
      </c>
    </row>
    <row r="127" spans="1:7" x14ac:dyDescent="0.3">
      <c r="A127" t="s">
        <v>20</v>
      </c>
      <c r="B127">
        <v>165</v>
      </c>
      <c r="F127" t="s">
        <v>14</v>
      </c>
      <c r="G127">
        <v>3483</v>
      </c>
    </row>
    <row r="128" spans="1:7" x14ac:dyDescent="0.3">
      <c r="A128" t="s">
        <v>20</v>
      </c>
      <c r="B128">
        <v>1815</v>
      </c>
      <c r="F128" t="s">
        <v>14</v>
      </c>
      <c r="G128">
        <v>923</v>
      </c>
    </row>
    <row r="129" spans="1:7" x14ac:dyDescent="0.3">
      <c r="A129" t="s">
        <v>20</v>
      </c>
      <c r="B129">
        <v>397</v>
      </c>
      <c r="F129" t="s">
        <v>14</v>
      </c>
      <c r="G129">
        <v>1</v>
      </c>
    </row>
    <row r="130" spans="1:7" x14ac:dyDescent="0.3">
      <c r="A130" t="s">
        <v>20</v>
      </c>
      <c r="B130">
        <v>1539</v>
      </c>
      <c r="F130" t="s">
        <v>14</v>
      </c>
      <c r="G130">
        <v>33</v>
      </c>
    </row>
    <row r="131" spans="1:7" x14ac:dyDescent="0.3">
      <c r="A131" t="s">
        <v>20</v>
      </c>
      <c r="B131">
        <v>138</v>
      </c>
      <c r="F131" t="s">
        <v>14</v>
      </c>
      <c r="G131">
        <v>40</v>
      </c>
    </row>
    <row r="132" spans="1:7" x14ac:dyDescent="0.3">
      <c r="A132" t="s">
        <v>20</v>
      </c>
      <c r="B132">
        <v>3594</v>
      </c>
      <c r="F132" t="s">
        <v>14</v>
      </c>
      <c r="G132">
        <v>23</v>
      </c>
    </row>
    <row r="133" spans="1:7" x14ac:dyDescent="0.3">
      <c r="A133" t="s">
        <v>20</v>
      </c>
      <c r="B133">
        <v>5880</v>
      </c>
      <c r="F133" t="s">
        <v>14</v>
      </c>
      <c r="G133">
        <v>75</v>
      </c>
    </row>
    <row r="134" spans="1:7" x14ac:dyDescent="0.3">
      <c r="A134" t="s">
        <v>20</v>
      </c>
      <c r="B134">
        <v>112</v>
      </c>
      <c r="F134" t="s">
        <v>14</v>
      </c>
      <c r="G134">
        <v>2176</v>
      </c>
    </row>
    <row r="135" spans="1:7" x14ac:dyDescent="0.3">
      <c r="A135" t="s">
        <v>20</v>
      </c>
      <c r="B135">
        <v>943</v>
      </c>
      <c r="F135" t="s">
        <v>14</v>
      </c>
      <c r="G135">
        <v>441</v>
      </c>
    </row>
    <row r="136" spans="1:7" x14ac:dyDescent="0.3">
      <c r="A136" t="s">
        <v>20</v>
      </c>
      <c r="B136">
        <v>2468</v>
      </c>
      <c r="F136" t="s">
        <v>14</v>
      </c>
      <c r="G136">
        <v>25</v>
      </c>
    </row>
    <row r="137" spans="1:7" x14ac:dyDescent="0.3">
      <c r="A137" t="s">
        <v>20</v>
      </c>
      <c r="B137">
        <v>2551</v>
      </c>
      <c r="F137" t="s">
        <v>14</v>
      </c>
      <c r="G137">
        <v>127</v>
      </c>
    </row>
    <row r="138" spans="1:7" x14ac:dyDescent="0.3">
      <c r="A138" t="s">
        <v>20</v>
      </c>
      <c r="B138">
        <v>101</v>
      </c>
      <c r="F138" t="s">
        <v>14</v>
      </c>
      <c r="G138">
        <v>355</v>
      </c>
    </row>
    <row r="139" spans="1:7" x14ac:dyDescent="0.3">
      <c r="A139" t="s">
        <v>20</v>
      </c>
      <c r="B139">
        <v>92</v>
      </c>
      <c r="F139" t="s">
        <v>14</v>
      </c>
      <c r="G139">
        <v>44</v>
      </c>
    </row>
    <row r="140" spans="1:7" x14ac:dyDescent="0.3">
      <c r="A140" t="s">
        <v>20</v>
      </c>
      <c r="B140">
        <v>62</v>
      </c>
      <c r="F140" t="s">
        <v>14</v>
      </c>
      <c r="G140">
        <v>67</v>
      </c>
    </row>
    <row r="141" spans="1:7" x14ac:dyDescent="0.3">
      <c r="A141" t="s">
        <v>20</v>
      </c>
      <c r="B141">
        <v>149</v>
      </c>
      <c r="F141" t="s">
        <v>14</v>
      </c>
      <c r="G141">
        <v>1068</v>
      </c>
    </row>
    <row r="142" spans="1:7" x14ac:dyDescent="0.3">
      <c r="A142" t="s">
        <v>20</v>
      </c>
      <c r="B142">
        <v>329</v>
      </c>
      <c r="F142" t="s">
        <v>14</v>
      </c>
      <c r="G142">
        <v>424</v>
      </c>
    </row>
    <row r="143" spans="1:7" x14ac:dyDescent="0.3">
      <c r="A143" t="s">
        <v>20</v>
      </c>
      <c r="B143">
        <v>97</v>
      </c>
      <c r="F143" t="s">
        <v>14</v>
      </c>
      <c r="G143">
        <v>151</v>
      </c>
    </row>
    <row r="144" spans="1:7" x14ac:dyDescent="0.3">
      <c r="A144" t="s">
        <v>20</v>
      </c>
      <c r="B144">
        <v>1784</v>
      </c>
      <c r="F144" t="s">
        <v>14</v>
      </c>
      <c r="G144">
        <v>1608</v>
      </c>
    </row>
    <row r="145" spans="1:7" x14ac:dyDescent="0.3">
      <c r="A145" t="s">
        <v>20</v>
      </c>
      <c r="B145">
        <v>1684</v>
      </c>
      <c r="F145" t="s">
        <v>14</v>
      </c>
      <c r="G145">
        <v>941</v>
      </c>
    </row>
    <row r="146" spans="1:7" x14ac:dyDescent="0.3">
      <c r="A146" t="s">
        <v>20</v>
      </c>
      <c r="B146">
        <v>250</v>
      </c>
      <c r="F146" t="s">
        <v>14</v>
      </c>
      <c r="G146">
        <v>1</v>
      </c>
    </row>
    <row r="147" spans="1:7" x14ac:dyDescent="0.3">
      <c r="A147" t="s">
        <v>20</v>
      </c>
      <c r="B147">
        <v>238</v>
      </c>
      <c r="F147" t="s">
        <v>14</v>
      </c>
      <c r="G147">
        <v>40</v>
      </c>
    </row>
    <row r="148" spans="1:7" x14ac:dyDescent="0.3">
      <c r="A148" t="s">
        <v>20</v>
      </c>
      <c r="B148">
        <v>53</v>
      </c>
      <c r="F148" t="s">
        <v>14</v>
      </c>
      <c r="G148">
        <v>3015</v>
      </c>
    </row>
    <row r="149" spans="1:7" x14ac:dyDescent="0.3">
      <c r="A149" t="s">
        <v>20</v>
      </c>
      <c r="B149">
        <v>214</v>
      </c>
      <c r="F149" t="s">
        <v>14</v>
      </c>
      <c r="G149">
        <v>435</v>
      </c>
    </row>
    <row r="150" spans="1:7" x14ac:dyDescent="0.3">
      <c r="A150" t="s">
        <v>20</v>
      </c>
      <c r="B150">
        <v>222</v>
      </c>
      <c r="F150" t="s">
        <v>14</v>
      </c>
      <c r="G150">
        <v>714</v>
      </c>
    </row>
    <row r="151" spans="1:7" x14ac:dyDescent="0.3">
      <c r="A151" t="s">
        <v>20</v>
      </c>
      <c r="B151">
        <v>1884</v>
      </c>
      <c r="F151" t="s">
        <v>14</v>
      </c>
      <c r="G151">
        <v>5497</v>
      </c>
    </row>
    <row r="152" spans="1:7" x14ac:dyDescent="0.3">
      <c r="A152" t="s">
        <v>20</v>
      </c>
      <c r="B152">
        <v>218</v>
      </c>
      <c r="F152" t="s">
        <v>14</v>
      </c>
      <c r="G152">
        <v>418</v>
      </c>
    </row>
    <row r="153" spans="1:7" x14ac:dyDescent="0.3">
      <c r="A153" t="s">
        <v>20</v>
      </c>
      <c r="B153">
        <v>6465</v>
      </c>
      <c r="F153" t="s">
        <v>14</v>
      </c>
      <c r="G153">
        <v>1439</v>
      </c>
    </row>
    <row r="154" spans="1:7" x14ac:dyDescent="0.3">
      <c r="A154" t="s">
        <v>20</v>
      </c>
      <c r="B154">
        <v>59</v>
      </c>
      <c r="F154" t="s">
        <v>14</v>
      </c>
      <c r="G154">
        <v>15</v>
      </c>
    </row>
    <row r="155" spans="1:7" x14ac:dyDescent="0.3">
      <c r="A155" t="s">
        <v>20</v>
      </c>
      <c r="B155">
        <v>88</v>
      </c>
      <c r="F155" t="s">
        <v>14</v>
      </c>
      <c r="G155">
        <v>1999</v>
      </c>
    </row>
    <row r="156" spans="1:7" x14ac:dyDescent="0.3">
      <c r="A156" t="s">
        <v>20</v>
      </c>
      <c r="B156">
        <v>1697</v>
      </c>
      <c r="F156" t="s">
        <v>14</v>
      </c>
      <c r="G156">
        <v>118</v>
      </c>
    </row>
    <row r="157" spans="1:7" x14ac:dyDescent="0.3">
      <c r="A157" t="s">
        <v>20</v>
      </c>
      <c r="B157">
        <v>92</v>
      </c>
      <c r="F157" t="s">
        <v>14</v>
      </c>
      <c r="G157">
        <v>162</v>
      </c>
    </row>
    <row r="158" spans="1:7" x14ac:dyDescent="0.3">
      <c r="A158" t="s">
        <v>20</v>
      </c>
      <c r="B158">
        <v>186</v>
      </c>
      <c r="F158" t="s">
        <v>14</v>
      </c>
      <c r="G158">
        <v>83</v>
      </c>
    </row>
    <row r="159" spans="1:7" x14ac:dyDescent="0.3">
      <c r="A159" t="s">
        <v>20</v>
      </c>
      <c r="B159">
        <v>138</v>
      </c>
      <c r="F159" t="s">
        <v>14</v>
      </c>
      <c r="G159">
        <v>747</v>
      </c>
    </row>
    <row r="160" spans="1:7" x14ac:dyDescent="0.3">
      <c r="A160" t="s">
        <v>20</v>
      </c>
      <c r="B160">
        <v>261</v>
      </c>
      <c r="F160" t="s">
        <v>14</v>
      </c>
      <c r="G160">
        <v>84</v>
      </c>
    </row>
    <row r="161" spans="1:7" x14ac:dyDescent="0.3">
      <c r="A161" t="s">
        <v>20</v>
      </c>
      <c r="B161">
        <v>107</v>
      </c>
      <c r="F161" t="s">
        <v>14</v>
      </c>
      <c r="G161">
        <v>91</v>
      </c>
    </row>
    <row r="162" spans="1:7" x14ac:dyDescent="0.3">
      <c r="A162" t="s">
        <v>20</v>
      </c>
      <c r="B162">
        <v>199</v>
      </c>
      <c r="F162" t="s">
        <v>14</v>
      </c>
      <c r="G162">
        <v>792</v>
      </c>
    </row>
    <row r="163" spans="1:7" x14ac:dyDescent="0.3">
      <c r="A163" t="s">
        <v>20</v>
      </c>
      <c r="B163">
        <v>5512</v>
      </c>
      <c r="F163" t="s">
        <v>14</v>
      </c>
      <c r="G163">
        <v>32</v>
      </c>
    </row>
    <row r="164" spans="1:7" x14ac:dyDescent="0.3">
      <c r="A164" t="s">
        <v>20</v>
      </c>
      <c r="B164">
        <v>86</v>
      </c>
      <c r="F164" t="s">
        <v>14</v>
      </c>
      <c r="G164">
        <v>186</v>
      </c>
    </row>
    <row r="165" spans="1:7" x14ac:dyDescent="0.3">
      <c r="A165" t="s">
        <v>20</v>
      </c>
      <c r="B165">
        <v>2768</v>
      </c>
      <c r="F165" t="s">
        <v>14</v>
      </c>
      <c r="G165">
        <v>605</v>
      </c>
    </row>
    <row r="166" spans="1:7" x14ac:dyDescent="0.3">
      <c r="A166" t="s">
        <v>20</v>
      </c>
      <c r="B166">
        <v>48</v>
      </c>
      <c r="F166" t="s">
        <v>14</v>
      </c>
      <c r="G166">
        <v>1</v>
      </c>
    </row>
    <row r="167" spans="1:7" x14ac:dyDescent="0.3">
      <c r="A167" t="s">
        <v>20</v>
      </c>
      <c r="B167">
        <v>87</v>
      </c>
      <c r="F167" t="s">
        <v>14</v>
      </c>
      <c r="G167">
        <v>31</v>
      </c>
    </row>
    <row r="168" spans="1:7" x14ac:dyDescent="0.3">
      <c r="A168" t="s">
        <v>20</v>
      </c>
      <c r="B168">
        <v>1894</v>
      </c>
      <c r="F168" t="s">
        <v>14</v>
      </c>
      <c r="G168">
        <v>1181</v>
      </c>
    </row>
    <row r="169" spans="1:7" x14ac:dyDescent="0.3">
      <c r="A169" t="s">
        <v>20</v>
      </c>
      <c r="B169">
        <v>282</v>
      </c>
      <c r="F169" t="s">
        <v>14</v>
      </c>
      <c r="G169">
        <v>39</v>
      </c>
    </row>
    <row r="170" spans="1:7" x14ac:dyDescent="0.3">
      <c r="A170" t="s">
        <v>20</v>
      </c>
      <c r="B170">
        <v>116</v>
      </c>
      <c r="F170" t="s">
        <v>14</v>
      </c>
      <c r="G170">
        <v>46</v>
      </c>
    </row>
    <row r="171" spans="1:7" x14ac:dyDescent="0.3">
      <c r="A171" t="s">
        <v>20</v>
      </c>
      <c r="B171">
        <v>83</v>
      </c>
      <c r="F171" t="s">
        <v>14</v>
      </c>
      <c r="G171">
        <v>105</v>
      </c>
    </row>
    <row r="172" spans="1:7" x14ac:dyDescent="0.3">
      <c r="A172" t="s">
        <v>20</v>
      </c>
      <c r="B172">
        <v>91</v>
      </c>
      <c r="F172" t="s">
        <v>14</v>
      </c>
      <c r="G172">
        <v>535</v>
      </c>
    </row>
    <row r="173" spans="1:7" x14ac:dyDescent="0.3">
      <c r="A173" t="s">
        <v>20</v>
      </c>
      <c r="B173">
        <v>546</v>
      </c>
      <c r="F173" t="s">
        <v>14</v>
      </c>
      <c r="G173">
        <v>16</v>
      </c>
    </row>
    <row r="174" spans="1:7" x14ac:dyDescent="0.3">
      <c r="A174" t="s">
        <v>20</v>
      </c>
      <c r="B174">
        <v>393</v>
      </c>
      <c r="F174" t="s">
        <v>14</v>
      </c>
      <c r="G174">
        <v>575</v>
      </c>
    </row>
    <row r="175" spans="1:7" x14ac:dyDescent="0.3">
      <c r="A175" t="s">
        <v>20</v>
      </c>
      <c r="B175">
        <v>133</v>
      </c>
      <c r="F175" t="s">
        <v>14</v>
      </c>
      <c r="G175">
        <v>1120</v>
      </c>
    </row>
    <row r="176" spans="1:7" x14ac:dyDescent="0.3">
      <c r="A176" t="s">
        <v>20</v>
      </c>
      <c r="B176">
        <v>254</v>
      </c>
      <c r="F176" t="s">
        <v>14</v>
      </c>
      <c r="G176">
        <v>113</v>
      </c>
    </row>
    <row r="177" spans="1:7" x14ac:dyDescent="0.3">
      <c r="A177" t="s">
        <v>20</v>
      </c>
      <c r="B177">
        <v>176</v>
      </c>
      <c r="F177" t="s">
        <v>14</v>
      </c>
      <c r="G177">
        <v>1538</v>
      </c>
    </row>
    <row r="178" spans="1:7" x14ac:dyDescent="0.3">
      <c r="A178" t="s">
        <v>20</v>
      </c>
      <c r="B178">
        <v>337</v>
      </c>
      <c r="F178" t="s">
        <v>14</v>
      </c>
      <c r="G178">
        <v>9</v>
      </c>
    </row>
    <row r="179" spans="1:7" x14ac:dyDescent="0.3">
      <c r="A179" t="s">
        <v>20</v>
      </c>
      <c r="B179">
        <v>107</v>
      </c>
      <c r="F179" t="s">
        <v>14</v>
      </c>
      <c r="G179">
        <v>554</v>
      </c>
    </row>
    <row r="180" spans="1:7" x14ac:dyDescent="0.3">
      <c r="A180" t="s">
        <v>20</v>
      </c>
      <c r="B180">
        <v>183</v>
      </c>
      <c r="F180" t="s">
        <v>14</v>
      </c>
      <c r="G180">
        <v>648</v>
      </c>
    </row>
    <row r="181" spans="1:7" x14ac:dyDescent="0.3">
      <c r="A181" t="s">
        <v>20</v>
      </c>
      <c r="B181">
        <v>72</v>
      </c>
      <c r="F181" t="s">
        <v>14</v>
      </c>
      <c r="G181">
        <v>21</v>
      </c>
    </row>
    <row r="182" spans="1:7" x14ac:dyDescent="0.3">
      <c r="A182" t="s">
        <v>20</v>
      </c>
      <c r="B182">
        <v>295</v>
      </c>
      <c r="F182" t="s">
        <v>14</v>
      </c>
      <c r="G182">
        <v>54</v>
      </c>
    </row>
    <row r="183" spans="1:7" x14ac:dyDescent="0.3">
      <c r="A183" t="s">
        <v>20</v>
      </c>
      <c r="B183">
        <v>142</v>
      </c>
      <c r="F183" t="s">
        <v>14</v>
      </c>
      <c r="G183">
        <v>120</v>
      </c>
    </row>
    <row r="184" spans="1:7" x14ac:dyDescent="0.3">
      <c r="A184" t="s">
        <v>20</v>
      </c>
      <c r="B184">
        <v>85</v>
      </c>
      <c r="F184" t="s">
        <v>14</v>
      </c>
      <c r="G184">
        <v>579</v>
      </c>
    </row>
    <row r="185" spans="1:7" x14ac:dyDescent="0.3">
      <c r="A185" t="s">
        <v>20</v>
      </c>
      <c r="B185">
        <v>659</v>
      </c>
      <c r="F185" t="s">
        <v>14</v>
      </c>
      <c r="G185">
        <v>2072</v>
      </c>
    </row>
    <row r="186" spans="1:7" x14ac:dyDescent="0.3">
      <c r="A186" t="s">
        <v>20</v>
      </c>
      <c r="B186">
        <v>121</v>
      </c>
      <c r="F186" t="s">
        <v>14</v>
      </c>
      <c r="G186">
        <v>0</v>
      </c>
    </row>
    <row r="187" spans="1:7" x14ac:dyDescent="0.3">
      <c r="A187" t="s">
        <v>20</v>
      </c>
      <c r="B187">
        <v>3742</v>
      </c>
      <c r="F187" t="s">
        <v>14</v>
      </c>
      <c r="G187">
        <v>1796</v>
      </c>
    </row>
    <row r="188" spans="1:7" x14ac:dyDescent="0.3">
      <c r="A188" t="s">
        <v>20</v>
      </c>
      <c r="B188">
        <v>223</v>
      </c>
      <c r="F188" t="s">
        <v>14</v>
      </c>
      <c r="G188">
        <v>62</v>
      </c>
    </row>
    <row r="189" spans="1:7" x14ac:dyDescent="0.3">
      <c r="A189" t="s">
        <v>20</v>
      </c>
      <c r="B189">
        <v>133</v>
      </c>
      <c r="F189" t="s">
        <v>14</v>
      </c>
      <c r="G189">
        <v>347</v>
      </c>
    </row>
    <row r="190" spans="1:7" x14ac:dyDescent="0.3">
      <c r="A190" t="s">
        <v>20</v>
      </c>
      <c r="B190">
        <v>5168</v>
      </c>
      <c r="F190" t="s">
        <v>14</v>
      </c>
      <c r="G190">
        <v>19</v>
      </c>
    </row>
    <row r="191" spans="1:7" x14ac:dyDescent="0.3">
      <c r="A191" t="s">
        <v>20</v>
      </c>
      <c r="B191">
        <v>307</v>
      </c>
      <c r="F191" t="s">
        <v>14</v>
      </c>
      <c r="G191">
        <v>1258</v>
      </c>
    </row>
    <row r="192" spans="1:7" x14ac:dyDescent="0.3">
      <c r="A192" t="s">
        <v>20</v>
      </c>
      <c r="B192">
        <v>2441</v>
      </c>
      <c r="F192" t="s">
        <v>14</v>
      </c>
      <c r="G192">
        <v>362</v>
      </c>
    </row>
    <row r="193" spans="1:7" x14ac:dyDescent="0.3">
      <c r="A193" t="s">
        <v>20</v>
      </c>
      <c r="B193">
        <v>1385</v>
      </c>
      <c r="F193" t="s">
        <v>14</v>
      </c>
      <c r="G193">
        <v>133</v>
      </c>
    </row>
    <row r="194" spans="1:7" x14ac:dyDescent="0.3">
      <c r="A194" t="s">
        <v>20</v>
      </c>
      <c r="B194">
        <v>190</v>
      </c>
      <c r="F194" t="s">
        <v>14</v>
      </c>
      <c r="G194">
        <v>846</v>
      </c>
    </row>
    <row r="195" spans="1:7" x14ac:dyDescent="0.3">
      <c r="A195" t="s">
        <v>20</v>
      </c>
      <c r="B195">
        <v>470</v>
      </c>
      <c r="F195" t="s">
        <v>14</v>
      </c>
      <c r="G195">
        <v>10</v>
      </c>
    </row>
    <row r="196" spans="1:7" x14ac:dyDescent="0.3">
      <c r="A196" t="s">
        <v>20</v>
      </c>
      <c r="B196">
        <v>253</v>
      </c>
      <c r="F196" t="s">
        <v>14</v>
      </c>
      <c r="G196">
        <v>191</v>
      </c>
    </row>
    <row r="197" spans="1:7" x14ac:dyDescent="0.3">
      <c r="A197" t="s">
        <v>20</v>
      </c>
      <c r="B197">
        <v>1113</v>
      </c>
      <c r="F197" t="s">
        <v>14</v>
      </c>
      <c r="G197">
        <v>1979</v>
      </c>
    </row>
    <row r="198" spans="1:7" x14ac:dyDescent="0.3">
      <c r="A198" t="s">
        <v>20</v>
      </c>
      <c r="B198">
        <v>2283</v>
      </c>
      <c r="F198" t="s">
        <v>14</v>
      </c>
      <c r="G198">
        <v>63</v>
      </c>
    </row>
    <row r="199" spans="1:7" x14ac:dyDescent="0.3">
      <c r="A199" t="s">
        <v>20</v>
      </c>
      <c r="B199">
        <v>1095</v>
      </c>
      <c r="F199" t="s">
        <v>14</v>
      </c>
      <c r="G199">
        <v>6080</v>
      </c>
    </row>
    <row r="200" spans="1:7" x14ac:dyDescent="0.3">
      <c r="A200" t="s">
        <v>20</v>
      </c>
      <c r="B200">
        <v>1690</v>
      </c>
      <c r="F200" t="s">
        <v>14</v>
      </c>
      <c r="G200">
        <v>80</v>
      </c>
    </row>
    <row r="201" spans="1:7" x14ac:dyDescent="0.3">
      <c r="A201" t="s">
        <v>20</v>
      </c>
      <c r="B201">
        <v>191</v>
      </c>
      <c r="F201" t="s">
        <v>14</v>
      </c>
      <c r="G201">
        <v>9</v>
      </c>
    </row>
    <row r="202" spans="1:7" x14ac:dyDescent="0.3">
      <c r="A202" t="s">
        <v>20</v>
      </c>
      <c r="B202">
        <v>2013</v>
      </c>
      <c r="F202" t="s">
        <v>14</v>
      </c>
      <c r="G202">
        <v>1784</v>
      </c>
    </row>
    <row r="203" spans="1:7" x14ac:dyDescent="0.3">
      <c r="A203" t="s">
        <v>20</v>
      </c>
      <c r="B203">
        <v>1703</v>
      </c>
      <c r="F203" t="s">
        <v>14</v>
      </c>
      <c r="G203">
        <v>243</v>
      </c>
    </row>
    <row r="204" spans="1:7" x14ac:dyDescent="0.3">
      <c r="A204" t="s">
        <v>20</v>
      </c>
      <c r="B204">
        <v>80</v>
      </c>
      <c r="F204" t="s">
        <v>14</v>
      </c>
      <c r="G204">
        <v>1296</v>
      </c>
    </row>
    <row r="205" spans="1:7" x14ac:dyDescent="0.3">
      <c r="A205" t="s">
        <v>20</v>
      </c>
      <c r="B205">
        <v>41</v>
      </c>
      <c r="F205" t="s">
        <v>14</v>
      </c>
      <c r="G205">
        <v>77</v>
      </c>
    </row>
    <row r="206" spans="1:7" x14ac:dyDescent="0.3">
      <c r="A206" t="s">
        <v>20</v>
      </c>
      <c r="B206">
        <v>187</v>
      </c>
      <c r="F206" t="s">
        <v>14</v>
      </c>
      <c r="G206">
        <v>395</v>
      </c>
    </row>
    <row r="207" spans="1:7" x14ac:dyDescent="0.3">
      <c r="A207" t="s">
        <v>20</v>
      </c>
      <c r="B207">
        <v>2875</v>
      </c>
      <c r="F207" t="s">
        <v>14</v>
      </c>
      <c r="G207">
        <v>49</v>
      </c>
    </row>
    <row r="208" spans="1:7" x14ac:dyDescent="0.3">
      <c r="A208" t="s">
        <v>20</v>
      </c>
      <c r="B208">
        <v>88</v>
      </c>
      <c r="F208" t="s">
        <v>14</v>
      </c>
      <c r="G208">
        <v>180</v>
      </c>
    </row>
    <row r="209" spans="1:7" x14ac:dyDescent="0.3">
      <c r="A209" t="s">
        <v>20</v>
      </c>
      <c r="B209">
        <v>191</v>
      </c>
      <c r="F209" t="s">
        <v>14</v>
      </c>
      <c r="G209">
        <v>2690</v>
      </c>
    </row>
    <row r="210" spans="1:7" x14ac:dyDescent="0.3">
      <c r="A210" t="s">
        <v>20</v>
      </c>
      <c r="B210">
        <v>139</v>
      </c>
      <c r="F210" t="s">
        <v>14</v>
      </c>
      <c r="G210">
        <v>2779</v>
      </c>
    </row>
    <row r="211" spans="1:7" x14ac:dyDescent="0.3">
      <c r="A211" t="s">
        <v>20</v>
      </c>
      <c r="B211">
        <v>186</v>
      </c>
      <c r="F211" t="s">
        <v>14</v>
      </c>
      <c r="G211">
        <v>92</v>
      </c>
    </row>
    <row r="212" spans="1:7" x14ac:dyDescent="0.3">
      <c r="A212" t="s">
        <v>20</v>
      </c>
      <c r="B212">
        <v>112</v>
      </c>
      <c r="F212" t="s">
        <v>14</v>
      </c>
      <c r="G212">
        <v>1028</v>
      </c>
    </row>
    <row r="213" spans="1:7" x14ac:dyDescent="0.3">
      <c r="A213" t="s">
        <v>20</v>
      </c>
      <c r="B213">
        <v>101</v>
      </c>
      <c r="F213" t="s">
        <v>14</v>
      </c>
      <c r="G213">
        <v>26</v>
      </c>
    </row>
    <row r="214" spans="1:7" x14ac:dyDescent="0.3">
      <c r="A214" t="s">
        <v>20</v>
      </c>
      <c r="B214">
        <v>206</v>
      </c>
      <c r="F214" t="s">
        <v>14</v>
      </c>
      <c r="G214">
        <v>1790</v>
      </c>
    </row>
    <row r="215" spans="1:7" x14ac:dyDescent="0.3">
      <c r="A215" t="s">
        <v>20</v>
      </c>
      <c r="B215">
        <v>154</v>
      </c>
      <c r="F215" t="s">
        <v>14</v>
      </c>
      <c r="G215">
        <v>37</v>
      </c>
    </row>
    <row r="216" spans="1:7" x14ac:dyDescent="0.3">
      <c r="A216" t="s">
        <v>20</v>
      </c>
      <c r="B216">
        <v>5966</v>
      </c>
      <c r="F216" t="s">
        <v>14</v>
      </c>
      <c r="G216">
        <v>35</v>
      </c>
    </row>
    <row r="217" spans="1:7" x14ac:dyDescent="0.3">
      <c r="A217" t="s">
        <v>20</v>
      </c>
      <c r="B217">
        <v>169</v>
      </c>
      <c r="F217" t="s">
        <v>14</v>
      </c>
      <c r="G217">
        <v>558</v>
      </c>
    </row>
    <row r="218" spans="1:7" x14ac:dyDescent="0.3">
      <c r="A218" t="s">
        <v>20</v>
      </c>
      <c r="B218">
        <v>2106</v>
      </c>
      <c r="F218" t="s">
        <v>14</v>
      </c>
      <c r="G218">
        <v>64</v>
      </c>
    </row>
    <row r="219" spans="1:7" x14ac:dyDescent="0.3">
      <c r="A219" t="s">
        <v>20</v>
      </c>
      <c r="B219">
        <v>131</v>
      </c>
      <c r="F219" t="s">
        <v>14</v>
      </c>
      <c r="G219">
        <v>245</v>
      </c>
    </row>
    <row r="220" spans="1:7" x14ac:dyDescent="0.3">
      <c r="A220" t="s">
        <v>20</v>
      </c>
      <c r="B220">
        <v>84</v>
      </c>
      <c r="F220" t="s">
        <v>14</v>
      </c>
      <c r="G220">
        <v>71</v>
      </c>
    </row>
    <row r="221" spans="1:7" x14ac:dyDescent="0.3">
      <c r="A221" t="s">
        <v>20</v>
      </c>
      <c r="B221">
        <v>155</v>
      </c>
      <c r="F221" t="s">
        <v>14</v>
      </c>
      <c r="G221">
        <v>42</v>
      </c>
    </row>
    <row r="222" spans="1:7" x14ac:dyDescent="0.3">
      <c r="A222" t="s">
        <v>20</v>
      </c>
      <c r="B222">
        <v>189</v>
      </c>
      <c r="F222" t="s">
        <v>14</v>
      </c>
      <c r="G222">
        <v>156</v>
      </c>
    </row>
    <row r="223" spans="1:7" x14ac:dyDescent="0.3">
      <c r="A223" t="s">
        <v>20</v>
      </c>
      <c r="B223">
        <v>4799</v>
      </c>
      <c r="F223" t="s">
        <v>14</v>
      </c>
      <c r="G223">
        <v>1368</v>
      </c>
    </row>
    <row r="224" spans="1:7" x14ac:dyDescent="0.3">
      <c r="A224" t="s">
        <v>20</v>
      </c>
      <c r="B224">
        <v>1137</v>
      </c>
      <c r="F224" t="s">
        <v>14</v>
      </c>
      <c r="G224">
        <v>102</v>
      </c>
    </row>
    <row r="225" spans="1:7" x14ac:dyDescent="0.3">
      <c r="A225" t="s">
        <v>20</v>
      </c>
      <c r="B225">
        <v>1152</v>
      </c>
      <c r="F225" t="s">
        <v>14</v>
      </c>
      <c r="G225">
        <v>86</v>
      </c>
    </row>
    <row r="226" spans="1:7" x14ac:dyDescent="0.3">
      <c r="A226" t="s">
        <v>20</v>
      </c>
      <c r="B226">
        <v>50</v>
      </c>
      <c r="F226" t="s">
        <v>14</v>
      </c>
      <c r="G226">
        <v>253</v>
      </c>
    </row>
    <row r="227" spans="1:7" x14ac:dyDescent="0.3">
      <c r="A227" t="s">
        <v>20</v>
      </c>
      <c r="B227">
        <v>3059</v>
      </c>
      <c r="F227" t="s">
        <v>14</v>
      </c>
      <c r="G227">
        <v>157</v>
      </c>
    </row>
    <row r="228" spans="1:7" x14ac:dyDescent="0.3">
      <c r="A228" t="s">
        <v>20</v>
      </c>
      <c r="B228">
        <v>34</v>
      </c>
      <c r="F228" t="s">
        <v>14</v>
      </c>
      <c r="G228">
        <v>183</v>
      </c>
    </row>
    <row r="229" spans="1:7" x14ac:dyDescent="0.3">
      <c r="A229" t="s">
        <v>20</v>
      </c>
      <c r="B229">
        <v>220</v>
      </c>
      <c r="F229" t="s">
        <v>14</v>
      </c>
      <c r="G229">
        <v>82</v>
      </c>
    </row>
    <row r="230" spans="1:7" x14ac:dyDescent="0.3">
      <c r="A230" t="s">
        <v>20</v>
      </c>
      <c r="B230">
        <v>1604</v>
      </c>
      <c r="F230" t="s">
        <v>14</v>
      </c>
      <c r="G230">
        <v>1</v>
      </c>
    </row>
    <row r="231" spans="1:7" x14ac:dyDescent="0.3">
      <c r="A231" t="s">
        <v>20</v>
      </c>
      <c r="B231">
        <v>454</v>
      </c>
      <c r="F231" t="s">
        <v>14</v>
      </c>
      <c r="G231">
        <v>1198</v>
      </c>
    </row>
    <row r="232" spans="1:7" x14ac:dyDescent="0.3">
      <c r="A232" t="s">
        <v>20</v>
      </c>
      <c r="B232">
        <v>123</v>
      </c>
      <c r="F232" t="s">
        <v>14</v>
      </c>
      <c r="G232">
        <v>648</v>
      </c>
    </row>
    <row r="233" spans="1:7" x14ac:dyDescent="0.3">
      <c r="A233" t="s">
        <v>20</v>
      </c>
      <c r="B233">
        <v>299</v>
      </c>
      <c r="F233" t="s">
        <v>14</v>
      </c>
      <c r="G233">
        <v>64</v>
      </c>
    </row>
    <row r="234" spans="1:7" x14ac:dyDescent="0.3">
      <c r="A234" t="s">
        <v>20</v>
      </c>
      <c r="B234">
        <v>2237</v>
      </c>
      <c r="F234" t="s">
        <v>14</v>
      </c>
      <c r="G234">
        <v>62</v>
      </c>
    </row>
    <row r="235" spans="1:7" x14ac:dyDescent="0.3">
      <c r="A235" t="s">
        <v>20</v>
      </c>
      <c r="B235">
        <v>645</v>
      </c>
      <c r="F235" t="s">
        <v>14</v>
      </c>
      <c r="G235">
        <v>750</v>
      </c>
    </row>
    <row r="236" spans="1:7" x14ac:dyDescent="0.3">
      <c r="A236" t="s">
        <v>20</v>
      </c>
      <c r="B236">
        <v>484</v>
      </c>
      <c r="F236" t="s">
        <v>14</v>
      </c>
      <c r="G236">
        <v>105</v>
      </c>
    </row>
    <row r="237" spans="1:7" x14ac:dyDescent="0.3">
      <c r="A237" t="s">
        <v>20</v>
      </c>
      <c r="B237">
        <v>154</v>
      </c>
      <c r="F237" t="s">
        <v>14</v>
      </c>
      <c r="G237">
        <v>2604</v>
      </c>
    </row>
    <row r="238" spans="1:7" x14ac:dyDescent="0.3">
      <c r="A238" t="s">
        <v>20</v>
      </c>
      <c r="B238">
        <v>82</v>
      </c>
      <c r="F238" t="s">
        <v>14</v>
      </c>
      <c r="G238">
        <v>65</v>
      </c>
    </row>
    <row r="239" spans="1:7" x14ac:dyDescent="0.3">
      <c r="A239" t="s">
        <v>20</v>
      </c>
      <c r="B239">
        <v>134</v>
      </c>
      <c r="F239" t="s">
        <v>14</v>
      </c>
      <c r="G239">
        <v>94</v>
      </c>
    </row>
    <row r="240" spans="1:7" x14ac:dyDescent="0.3">
      <c r="A240" t="s">
        <v>20</v>
      </c>
      <c r="B240">
        <v>5203</v>
      </c>
      <c r="F240" t="s">
        <v>14</v>
      </c>
      <c r="G240">
        <v>257</v>
      </c>
    </row>
    <row r="241" spans="1:7" x14ac:dyDescent="0.3">
      <c r="A241" t="s">
        <v>20</v>
      </c>
      <c r="B241">
        <v>94</v>
      </c>
      <c r="F241" t="s">
        <v>14</v>
      </c>
      <c r="G241">
        <v>2928</v>
      </c>
    </row>
    <row r="242" spans="1:7" x14ac:dyDescent="0.3">
      <c r="A242" t="s">
        <v>20</v>
      </c>
      <c r="B242">
        <v>205</v>
      </c>
      <c r="F242" t="s">
        <v>14</v>
      </c>
      <c r="G242">
        <v>4697</v>
      </c>
    </row>
    <row r="243" spans="1:7" x14ac:dyDescent="0.3">
      <c r="A243" t="s">
        <v>20</v>
      </c>
      <c r="B243">
        <v>92</v>
      </c>
      <c r="F243" t="s">
        <v>14</v>
      </c>
      <c r="G243">
        <v>2915</v>
      </c>
    </row>
    <row r="244" spans="1:7" x14ac:dyDescent="0.3">
      <c r="A244" t="s">
        <v>20</v>
      </c>
      <c r="B244">
        <v>219</v>
      </c>
      <c r="F244" t="s">
        <v>14</v>
      </c>
      <c r="G244">
        <v>18</v>
      </c>
    </row>
    <row r="245" spans="1:7" x14ac:dyDescent="0.3">
      <c r="A245" t="s">
        <v>20</v>
      </c>
      <c r="B245">
        <v>2526</v>
      </c>
      <c r="F245" t="s">
        <v>14</v>
      </c>
      <c r="G245">
        <v>602</v>
      </c>
    </row>
    <row r="246" spans="1:7" x14ac:dyDescent="0.3">
      <c r="A246" t="s">
        <v>20</v>
      </c>
      <c r="B246">
        <v>94</v>
      </c>
      <c r="F246" t="s">
        <v>14</v>
      </c>
      <c r="G246">
        <v>1</v>
      </c>
    </row>
    <row r="247" spans="1:7" x14ac:dyDescent="0.3">
      <c r="A247" t="s">
        <v>20</v>
      </c>
      <c r="B247">
        <v>1713</v>
      </c>
      <c r="F247" t="s">
        <v>14</v>
      </c>
      <c r="G247">
        <v>3868</v>
      </c>
    </row>
    <row r="248" spans="1:7" x14ac:dyDescent="0.3">
      <c r="A248" t="s">
        <v>20</v>
      </c>
      <c r="B248">
        <v>249</v>
      </c>
      <c r="F248" t="s">
        <v>14</v>
      </c>
      <c r="G248">
        <v>504</v>
      </c>
    </row>
    <row r="249" spans="1:7" x14ac:dyDescent="0.3">
      <c r="A249" t="s">
        <v>20</v>
      </c>
      <c r="B249">
        <v>192</v>
      </c>
      <c r="F249" t="s">
        <v>14</v>
      </c>
      <c r="G249">
        <v>14</v>
      </c>
    </row>
    <row r="250" spans="1:7" x14ac:dyDescent="0.3">
      <c r="A250" t="s">
        <v>20</v>
      </c>
      <c r="B250">
        <v>247</v>
      </c>
      <c r="F250" t="s">
        <v>14</v>
      </c>
      <c r="G250">
        <v>750</v>
      </c>
    </row>
    <row r="251" spans="1:7" x14ac:dyDescent="0.3">
      <c r="A251" t="s">
        <v>20</v>
      </c>
      <c r="B251">
        <v>2293</v>
      </c>
      <c r="F251" t="s">
        <v>14</v>
      </c>
      <c r="G251">
        <v>77</v>
      </c>
    </row>
    <row r="252" spans="1:7" x14ac:dyDescent="0.3">
      <c r="A252" t="s">
        <v>20</v>
      </c>
      <c r="B252">
        <v>3131</v>
      </c>
      <c r="F252" t="s">
        <v>14</v>
      </c>
      <c r="G252">
        <v>752</v>
      </c>
    </row>
    <row r="253" spans="1:7" x14ac:dyDescent="0.3">
      <c r="A253" t="s">
        <v>20</v>
      </c>
      <c r="B253">
        <v>143</v>
      </c>
      <c r="F253" t="s">
        <v>14</v>
      </c>
      <c r="G253">
        <v>131</v>
      </c>
    </row>
    <row r="254" spans="1:7" x14ac:dyDescent="0.3">
      <c r="A254" t="s">
        <v>20</v>
      </c>
      <c r="B254">
        <v>296</v>
      </c>
      <c r="F254" t="s">
        <v>14</v>
      </c>
      <c r="G254">
        <v>87</v>
      </c>
    </row>
    <row r="255" spans="1:7" x14ac:dyDescent="0.3">
      <c r="A255" t="s">
        <v>20</v>
      </c>
      <c r="B255">
        <v>170</v>
      </c>
      <c r="F255" t="s">
        <v>14</v>
      </c>
      <c r="G255">
        <v>1063</v>
      </c>
    </row>
    <row r="256" spans="1:7" x14ac:dyDescent="0.3">
      <c r="A256" t="s">
        <v>20</v>
      </c>
      <c r="B256">
        <v>86</v>
      </c>
      <c r="F256" t="s">
        <v>14</v>
      </c>
      <c r="G256">
        <v>76</v>
      </c>
    </row>
    <row r="257" spans="1:7" x14ac:dyDescent="0.3">
      <c r="A257" t="s">
        <v>20</v>
      </c>
      <c r="B257">
        <v>6286</v>
      </c>
      <c r="F257" t="s">
        <v>14</v>
      </c>
      <c r="G257">
        <v>4428</v>
      </c>
    </row>
    <row r="258" spans="1:7" x14ac:dyDescent="0.3">
      <c r="A258" t="s">
        <v>20</v>
      </c>
      <c r="B258">
        <v>3727</v>
      </c>
      <c r="F258" t="s">
        <v>14</v>
      </c>
      <c r="G258">
        <v>58</v>
      </c>
    </row>
    <row r="259" spans="1:7" x14ac:dyDescent="0.3">
      <c r="A259" t="s">
        <v>20</v>
      </c>
      <c r="B259">
        <v>1605</v>
      </c>
      <c r="F259" t="s">
        <v>14</v>
      </c>
      <c r="G259">
        <v>111</v>
      </c>
    </row>
    <row r="260" spans="1:7" x14ac:dyDescent="0.3">
      <c r="A260" t="s">
        <v>20</v>
      </c>
      <c r="B260">
        <v>2120</v>
      </c>
      <c r="F260" t="s">
        <v>14</v>
      </c>
      <c r="G260">
        <v>2955</v>
      </c>
    </row>
    <row r="261" spans="1:7" x14ac:dyDescent="0.3">
      <c r="A261" t="s">
        <v>20</v>
      </c>
      <c r="B261">
        <v>50</v>
      </c>
      <c r="F261" t="s">
        <v>14</v>
      </c>
      <c r="G261">
        <v>1657</v>
      </c>
    </row>
    <row r="262" spans="1:7" x14ac:dyDescent="0.3">
      <c r="A262" t="s">
        <v>20</v>
      </c>
      <c r="B262">
        <v>2080</v>
      </c>
      <c r="F262" t="s">
        <v>14</v>
      </c>
      <c r="G262">
        <v>926</v>
      </c>
    </row>
    <row r="263" spans="1:7" x14ac:dyDescent="0.3">
      <c r="A263" t="s">
        <v>20</v>
      </c>
      <c r="B263">
        <v>2105</v>
      </c>
      <c r="F263" t="s">
        <v>14</v>
      </c>
      <c r="G263">
        <v>77</v>
      </c>
    </row>
    <row r="264" spans="1:7" x14ac:dyDescent="0.3">
      <c r="A264" t="s">
        <v>20</v>
      </c>
      <c r="B264">
        <v>2436</v>
      </c>
      <c r="F264" t="s">
        <v>14</v>
      </c>
      <c r="G264">
        <v>1748</v>
      </c>
    </row>
    <row r="265" spans="1:7" x14ac:dyDescent="0.3">
      <c r="A265" t="s">
        <v>20</v>
      </c>
      <c r="B265">
        <v>80</v>
      </c>
      <c r="F265" t="s">
        <v>14</v>
      </c>
      <c r="G265">
        <v>79</v>
      </c>
    </row>
    <row r="266" spans="1:7" x14ac:dyDescent="0.3">
      <c r="A266" t="s">
        <v>20</v>
      </c>
      <c r="B266">
        <v>42</v>
      </c>
      <c r="F266" t="s">
        <v>14</v>
      </c>
      <c r="G266">
        <v>889</v>
      </c>
    </row>
    <row r="267" spans="1:7" x14ac:dyDescent="0.3">
      <c r="A267" t="s">
        <v>20</v>
      </c>
      <c r="B267">
        <v>139</v>
      </c>
      <c r="F267" t="s">
        <v>14</v>
      </c>
      <c r="G267">
        <v>56</v>
      </c>
    </row>
    <row r="268" spans="1:7" x14ac:dyDescent="0.3">
      <c r="A268" t="s">
        <v>20</v>
      </c>
      <c r="B268">
        <v>159</v>
      </c>
      <c r="F268" t="s">
        <v>14</v>
      </c>
      <c r="G268">
        <v>1</v>
      </c>
    </row>
    <row r="269" spans="1:7" x14ac:dyDescent="0.3">
      <c r="A269" t="s">
        <v>20</v>
      </c>
      <c r="B269">
        <v>381</v>
      </c>
      <c r="F269" t="s">
        <v>14</v>
      </c>
      <c r="G269">
        <v>83</v>
      </c>
    </row>
    <row r="270" spans="1:7" x14ac:dyDescent="0.3">
      <c r="A270" t="s">
        <v>20</v>
      </c>
      <c r="B270">
        <v>194</v>
      </c>
      <c r="F270" t="s">
        <v>14</v>
      </c>
      <c r="G270">
        <v>2025</v>
      </c>
    </row>
    <row r="271" spans="1:7" x14ac:dyDescent="0.3">
      <c r="A271" t="s">
        <v>20</v>
      </c>
      <c r="B271">
        <v>106</v>
      </c>
      <c r="F271" t="s">
        <v>14</v>
      </c>
      <c r="G271">
        <v>14</v>
      </c>
    </row>
    <row r="272" spans="1:7" x14ac:dyDescent="0.3">
      <c r="A272" t="s">
        <v>20</v>
      </c>
      <c r="B272">
        <v>142</v>
      </c>
      <c r="F272" t="s">
        <v>14</v>
      </c>
      <c r="G272">
        <v>656</v>
      </c>
    </row>
    <row r="273" spans="1:7" x14ac:dyDescent="0.3">
      <c r="A273" t="s">
        <v>20</v>
      </c>
      <c r="B273">
        <v>211</v>
      </c>
      <c r="F273" t="s">
        <v>14</v>
      </c>
      <c r="G273">
        <v>1596</v>
      </c>
    </row>
    <row r="274" spans="1:7" x14ac:dyDescent="0.3">
      <c r="A274" t="s">
        <v>20</v>
      </c>
      <c r="B274">
        <v>2756</v>
      </c>
      <c r="F274" t="s">
        <v>14</v>
      </c>
      <c r="G274">
        <v>10</v>
      </c>
    </row>
    <row r="275" spans="1:7" x14ac:dyDescent="0.3">
      <c r="A275" t="s">
        <v>20</v>
      </c>
      <c r="B275">
        <v>173</v>
      </c>
      <c r="F275" t="s">
        <v>14</v>
      </c>
      <c r="G275">
        <v>1121</v>
      </c>
    </row>
    <row r="276" spans="1:7" x14ac:dyDescent="0.3">
      <c r="A276" t="s">
        <v>20</v>
      </c>
      <c r="B276">
        <v>87</v>
      </c>
      <c r="F276" t="s">
        <v>14</v>
      </c>
      <c r="G276">
        <v>15</v>
      </c>
    </row>
    <row r="277" spans="1:7" x14ac:dyDescent="0.3">
      <c r="A277" t="s">
        <v>20</v>
      </c>
      <c r="B277">
        <v>1572</v>
      </c>
      <c r="F277" t="s">
        <v>14</v>
      </c>
      <c r="G277">
        <v>191</v>
      </c>
    </row>
    <row r="278" spans="1:7" x14ac:dyDescent="0.3">
      <c r="A278" t="s">
        <v>20</v>
      </c>
      <c r="B278">
        <v>2346</v>
      </c>
      <c r="F278" t="s">
        <v>14</v>
      </c>
      <c r="G278">
        <v>16</v>
      </c>
    </row>
    <row r="279" spans="1:7" x14ac:dyDescent="0.3">
      <c r="A279" t="s">
        <v>20</v>
      </c>
      <c r="B279">
        <v>115</v>
      </c>
      <c r="F279" t="s">
        <v>14</v>
      </c>
      <c r="G279">
        <v>17</v>
      </c>
    </row>
    <row r="280" spans="1:7" x14ac:dyDescent="0.3">
      <c r="A280" t="s">
        <v>20</v>
      </c>
      <c r="B280">
        <v>85</v>
      </c>
      <c r="F280" t="s">
        <v>14</v>
      </c>
      <c r="G280">
        <v>34</v>
      </c>
    </row>
    <row r="281" spans="1:7" x14ac:dyDescent="0.3">
      <c r="A281" t="s">
        <v>20</v>
      </c>
      <c r="B281">
        <v>144</v>
      </c>
      <c r="F281" t="s">
        <v>14</v>
      </c>
      <c r="G281">
        <v>1</v>
      </c>
    </row>
    <row r="282" spans="1:7" x14ac:dyDescent="0.3">
      <c r="A282" t="s">
        <v>20</v>
      </c>
      <c r="B282">
        <v>2443</v>
      </c>
      <c r="F282" t="s">
        <v>14</v>
      </c>
      <c r="G282">
        <v>1274</v>
      </c>
    </row>
    <row r="283" spans="1:7" x14ac:dyDescent="0.3">
      <c r="A283" t="s">
        <v>20</v>
      </c>
      <c r="B283">
        <v>64</v>
      </c>
      <c r="F283" t="s">
        <v>14</v>
      </c>
      <c r="G283">
        <v>210</v>
      </c>
    </row>
    <row r="284" spans="1:7" x14ac:dyDescent="0.3">
      <c r="A284" t="s">
        <v>20</v>
      </c>
      <c r="B284">
        <v>268</v>
      </c>
      <c r="F284" t="s">
        <v>14</v>
      </c>
      <c r="G284">
        <v>248</v>
      </c>
    </row>
    <row r="285" spans="1:7" x14ac:dyDescent="0.3">
      <c r="A285" t="s">
        <v>20</v>
      </c>
      <c r="B285">
        <v>195</v>
      </c>
      <c r="F285" t="s">
        <v>14</v>
      </c>
      <c r="G285">
        <v>513</v>
      </c>
    </row>
    <row r="286" spans="1:7" x14ac:dyDescent="0.3">
      <c r="A286" t="s">
        <v>20</v>
      </c>
      <c r="B286">
        <v>186</v>
      </c>
      <c r="F286" t="s">
        <v>14</v>
      </c>
      <c r="G286">
        <v>3410</v>
      </c>
    </row>
    <row r="287" spans="1:7" x14ac:dyDescent="0.3">
      <c r="A287" t="s">
        <v>20</v>
      </c>
      <c r="B287">
        <v>460</v>
      </c>
      <c r="F287" t="s">
        <v>14</v>
      </c>
      <c r="G287">
        <v>10</v>
      </c>
    </row>
    <row r="288" spans="1:7" x14ac:dyDescent="0.3">
      <c r="A288" t="s">
        <v>20</v>
      </c>
      <c r="B288">
        <v>2528</v>
      </c>
      <c r="F288" t="s">
        <v>14</v>
      </c>
      <c r="G288">
        <v>2201</v>
      </c>
    </row>
    <row r="289" spans="1:7" x14ac:dyDescent="0.3">
      <c r="A289" t="s">
        <v>20</v>
      </c>
      <c r="B289">
        <v>3657</v>
      </c>
      <c r="F289" t="s">
        <v>14</v>
      </c>
      <c r="G289">
        <v>676</v>
      </c>
    </row>
    <row r="290" spans="1:7" x14ac:dyDescent="0.3">
      <c r="A290" t="s">
        <v>20</v>
      </c>
      <c r="B290">
        <v>131</v>
      </c>
      <c r="F290" t="s">
        <v>14</v>
      </c>
      <c r="G290">
        <v>831</v>
      </c>
    </row>
    <row r="291" spans="1:7" x14ac:dyDescent="0.3">
      <c r="A291" t="s">
        <v>20</v>
      </c>
      <c r="B291">
        <v>239</v>
      </c>
      <c r="F291" t="s">
        <v>14</v>
      </c>
      <c r="G291">
        <v>859</v>
      </c>
    </row>
    <row r="292" spans="1:7" x14ac:dyDescent="0.3">
      <c r="A292" t="s">
        <v>20</v>
      </c>
      <c r="B292">
        <v>78</v>
      </c>
      <c r="F292" t="s">
        <v>14</v>
      </c>
      <c r="G292">
        <v>45</v>
      </c>
    </row>
    <row r="293" spans="1:7" x14ac:dyDescent="0.3">
      <c r="A293" t="s">
        <v>20</v>
      </c>
      <c r="B293">
        <v>1773</v>
      </c>
      <c r="F293" t="s">
        <v>14</v>
      </c>
      <c r="G293">
        <v>6</v>
      </c>
    </row>
    <row r="294" spans="1:7" x14ac:dyDescent="0.3">
      <c r="A294" t="s">
        <v>20</v>
      </c>
      <c r="B294">
        <v>32</v>
      </c>
      <c r="F294" t="s">
        <v>14</v>
      </c>
      <c r="G294">
        <v>7</v>
      </c>
    </row>
    <row r="295" spans="1:7" x14ac:dyDescent="0.3">
      <c r="A295" t="s">
        <v>20</v>
      </c>
      <c r="B295">
        <v>369</v>
      </c>
      <c r="F295" t="s">
        <v>14</v>
      </c>
      <c r="G295">
        <v>31</v>
      </c>
    </row>
    <row r="296" spans="1:7" x14ac:dyDescent="0.3">
      <c r="A296" t="s">
        <v>20</v>
      </c>
      <c r="B296">
        <v>89</v>
      </c>
      <c r="F296" t="s">
        <v>14</v>
      </c>
      <c r="G296">
        <v>78</v>
      </c>
    </row>
    <row r="297" spans="1:7" x14ac:dyDescent="0.3">
      <c r="A297" t="s">
        <v>20</v>
      </c>
      <c r="B297">
        <v>147</v>
      </c>
      <c r="F297" t="s">
        <v>14</v>
      </c>
      <c r="G297">
        <v>1225</v>
      </c>
    </row>
    <row r="298" spans="1:7" x14ac:dyDescent="0.3">
      <c r="A298" t="s">
        <v>20</v>
      </c>
      <c r="B298">
        <v>126</v>
      </c>
      <c r="F298" t="s">
        <v>14</v>
      </c>
      <c r="G298">
        <v>1</v>
      </c>
    </row>
    <row r="299" spans="1:7" x14ac:dyDescent="0.3">
      <c r="A299" t="s">
        <v>20</v>
      </c>
      <c r="B299">
        <v>2218</v>
      </c>
      <c r="F299" t="s">
        <v>14</v>
      </c>
      <c r="G299">
        <v>67</v>
      </c>
    </row>
    <row r="300" spans="1:7" x14ac:dyDescent="0.3">
      <c r="A300" t="s">
        <v>20</v>
      </c>
      <c r="B300">
        <v>202</v>
      </c>
      <c r="F300" t="s">
        <v>14</v>
      </c>
      <c r="G300">
        <v>19</v>
      </c>
    </row>
    <row r="301" spans="1:7" x14ac:dyDescent="0.3">
      <c r="A301" t="s">
        <v>20</v>
      </c>
      <c r="B301">
        <v>140</v>
      </c>
      <c r="F301" t="s">
        <v>14</v>
      </c>
      <c r="G301">
        <v>2108</v>
      </c>
    </row>
    <row r="302" spans="1:7" x14ac:dyDescent="0.3">
      <c r="A302" t="s">
        <v>20</v>
      </c>
      <c r="B302">
        <v>1052</v>
      </c>
      <c r="F302" t="s">
        <v>14</v>
      </c>
      <c r="G302">
        <v>679</v>
      </c>
    </row>
    <row r="303" spans="1:7" x14ac:dyDescent="0.3">
      <c r="A303" t="s">
        <v>20</v>
      </c>
      <c r="B303">
        <v>247</v>
      </c>
      <c r="F303" t="s">
        <v>14</v>
      </c>
      <c r="G303">
        <v>36</v>
      </c>
    </row>
    <row r="304" spans="1:7" x14ac:dyDescent="0.3">
      <c r="A304" t="s">
        <v>20</v>
      </c>
      <c r="B304">
        <v>84</v>
      </c>
      <c r="F304" t="s">
        <v>14</v>
      </c>
      <c r="G304">
        <v>47</v>
      </c>
    </row>
    <row r="305" spans="1:7" x14ac:dyDescent="0.3">
      <c r="A305" t="s">
        <v>20</v>
      </c>
      <c r="B305">
        <v>88</v>
      </c>
      <c r="F305" t="s">
        <v>14</v>
      </c>
      <c r="G305">
        <v>70</v>
      </c>
    </row>
    <row r="306" spans="1:7" x14ac:dyDescent="0.3">
      <c r="A306" t="s">
        <v>20</v>
      </c>
      <c r="B306">
        <v>156</v>
      </c>
      <c r="F306" t="s">
        <v>14</v>
      </c>
      <c r="G306">
        <v>154</v>
      </c>
    </row>
    <row r="307" spans="1:7" x14ac:dyDescent="0.3">
      <c r="A307" t="s">
        <v>20</v>
      </c>
      <c r="B307">
        <v>2985</v>
      </c>
      <c r="F307" t="s">
        <v>14</v>
      </c>
      <c r="G307">
        <v>22</v>
      </c>
    </row>
    <row r="308" spans="1:7" x14ac:dyDescent="0.3">
      <c r="A308" t="s">
        <v>20</v>
      </c>
      <c r="B308">
        <v>762</v>
      </c>
      <c r="F308" t="s">
        <v>14</v>
      </c>
      <c r="G308">
        <v>1758</v>
      </c>
    </row>
    <row r="309" spans="1:7" x14ac:dyDescent="0.3">
      <c r="A309" t="s">
        <v>20</v>
      </c>
      <c r="B309">
        <v>554</v>
      </c>
      <c r="F309" t="s">
        <v>14</v>
      </c>
      <c r="G309">
        <v>94</v>
      </c>
    </row>
    <row r="310" spans="1:7" x14ac:dyDescent="0.3">
      <c r="A310" t="s">
        <v>20</v>
      </c>
      <c r="B310">
        <v>135</v>
      </c>
      <c r="F310" t="s">
        <v>14</v>
      </c>
      <c r="G310">
        <v>33</v>
      </c>
    </row>
    <row r="311" spans="1:7" x14ac:dyDescent="0.3">
      <c r="A311" t="s">
        <v>20</v>
      </c>
      <c r="B311">
        <v>122</v>
      </c>
      <c r="F311" t="s">
        <v>14</v>
      </c>
      <c r="G311">
        <v>1</v>
      </c>
    </row>
    <row r="312" spans="1:7" x14ac:dyDescent="0.3">
      <c r="A312" t="s">
        <v>20</v>
      </c>
      <c r="B312">
        <v>221</v>
      </c>
      <c r="F312" t="s">
        <v>14</v>
      </c>
      <c r="G312">
        <v>31</v>
      </c>
    </row>
    <row r="313" spans="1:7" x14ac:dyDescent="0.3">
      <c r="A313" t="s">
        <v>20</v>
      </c>
      <c r="B313">
        <v>126</v>
      </c>
      <c r="F313" t="s">
        <v>14</v>
      </c>
      <c r="G313">
        <v>35</v>
      </c>
    </row>
    <row r="314" spans="1:7" x14ac:dyDescent="0.3">
      <c r="A314" t="s">
        <v>20</v>
      </c>
      <c r="B314">
        <v>1022</v>
      </c>
      <c r="F314" t="s">
        <v>14</v>
      </c>
      <c r="G314">
        <v>63</v>
      </c>
    </row>
    <row r="315" spans="1:7" x14ac:dyDescent="0.3">
      <c r="A315" t="s">
        <v>20</v>
      </c>
      <c r="B315">
        <v>3177</v>
      </c>
      <c r="F315" t="s">
        <v>14</v>
      </c>
      <c r="G315">
        <v>526</v>
      </c>
    </row>
    <row r="316" spans="1:7" x14ac:dyDescent="0.3">
      <c r="A316" t="s">
        <v>20</v>
      </c>
      <c r="B316">
        <v>198</v>
      </c>
      <c r="F316" t="s">
        <v>14</v>
      </c>
      <c r="G316">
        <v>121</v>
      </c>
    </row>
    <row r="317" spans="1:7" x14ac:dyDescent="0.3">
      <c r="A317" t="s">
        <v>20</v>
      </c>
      <c r="B317">
        <v>85</v>
      </c>
      <c r="F317" t="s">
        <v>14</v>
      </c>
      <c r="G317">
        <v>67</v>
      </c>
    </row>
    <row r="318" spans="1:7" x14ac:dyDescent="0.3">
      <c r="A318" t="s">
        <v>20</v>
      </c>
      <c r="B318">
        <v>3596</v>
      </c>
      <c r="F318" t="s">
        <v>14</v>
      </c>
      <c r="G318">
        <v>57</v>
      </c>
    </row>
    <row r="319" spans="1:7" x14ac:dyDescent="0.3">
      <c r="A319" t="s">
        <v>20</v>
      </c>
      <c r="B319">
        <v>244</v>
      </c>
      <c r="F319" t="s">
        <v>14</v>
      </c>
      <c r="G319">
        <v>1229</v>
      </c>
    </row>
    <row r="320" spans="1:7" x14ac:dyDescent="0.3">
      <c r="A320" t="s">
        <v>20</v>
      </c>
      <c r="B320">
        <v>5180</v>
      </c>
      <c r="F320" t="s">
        <v>14</v>
      </c>
      <c r="G320">
        <v>12</v>
      </c>
    </row>
    <row r="321" spans="1:7" x14ac:dyDescent="0.3">
      <c r="A321" t="s">
        <v>20</v>
      </c>
      <c r="B321">
        <v>589</v>
      </c>
      <c r="F321" t="s">
        <v>14</v>
      </c>
      <c r="G321">
        <v>452</v>
      </c>
    </row>
    <row r="322" spans="1:7" x14ac:dyDescent="0.3">
      <c r="A322" t="s">
        <v>20</v>
      </c>
      <c r="B322">
        <v>2725</v>
      </c>
      <c r="F322" t="s">
        <v>14</v>
      </c>
      <c r="G322">
        <v>1886</v>
      </c>
    </row>
    <row r="323" spans="1:7" x14ac:dyDescent="0.3">
      <c r="A323" t="s">
        <v>20</v>
      </c>
      <c r="B323">
        <v>300</v>
      </c>
      <c r="F323" t="s">
        <v>14</v>
      </c>
      <c r="G323">
        <v>1825</v>
      </c>
    </row>
    <row r="324" spans="1:7" x14ac:dyDescent="0.3">
      <c r="A324" t="s">
        <v>20</v>
      </c>
      <c r="B324">
        <v>144</v>
      </c>
      <c r="F324" t="s">
        <v>14</v>
      </c>
      <c r="G324">
        <v>31</v>
      </c>
    </row>
    <row r="325" spans="1:7" x14ac:dyDescent="0.3">
      <c r="A325" t="s">
        <v>20</v>
      </c>
      <c r="B325">
        <v>87</v>
      </c>
      <c r="F325" t="s">
        <v>14</v>
      </c>
      <c r="G325">
        <v>107</v>
      </c>
    </row>
    <row r="326" spans="1:7" x14ac:dyDescent="0.3">
      <c r="A326" t="s">
        <v>20</v>
      </c>
      <c r="B326">
        <v>3116</v>
      </c>
      <c r="F326" t="s">
        <v>14</v>
      </c>
      <c r="G326">
        <v>27</v>
      </c>
    </row>
    <row r="327" spans="1:7" x14ac:dyDescent="0.3">
      <c r="A327" t="s">
        <v>20</v>
      </c>
      <c r="B327">
        <v>909</v>
      </c>
      <c r="F327" t="s">
        <v>14</v>
      </c>
      <c r="G327">
        <v>1221</v>
      </c>
    </row>
    <row r="328" spans="1:7" x14ac:dyDescent="0.3">
      <c r="A328" t="s">
        <v>20</v>
      </c>
      <c r="B328">
        <v>1613</v>
      </c>
      <c r="F328" t="s">
        <v>14</v>
      </c>
      <c r="G328">
        <v>1</v>
      </c>
    </row>
    <row r="329" spans="1:7" x14ac:dyDescent="0.3">
      <c r="A329" t="s">
        <v>20</v>
      </c>
      <c r="B329">
        <v>136</v>
      </c>
      <c r="F329" t="s">
        <v>14</v>
      </c>
      <c r="G329">
        <v>16</v>
      </c>
    </row>
    <row r="330" spans="1:7" x14ac:dyDescent="0.3">
      <c r="A330" t="s">
        <v>20</v>
      </c>
      <c r="B330">
        <v>130</v>
      </c>
      <c r="F330" t="s">
        <v>14</v>
      </c>
      <c r="G330">
        <v>41</v>
      </c>
    </row>
    <row r="331" spans="1:7" x14ac:dyDescent="0.3">
      <c r="A331" t="s">
        <v>20</v>
      </c>
      <c r="B331">
        <v>102</v>
      </c>
      <c r="F331" t="s">
        <v>14</v>
      </c>
      <c r="G331">
        <v>523</v>
      </c>
    </row>
    <row r="332" spans="1:7" x14ac:dyDescent="0.3">
      <c r="A332" t="s">
        <v>20</v>
      </c>
      <c r="B332">
        <v>4006</v>
      </c>
      <c r="F332" t="s">
        <v>14</v>
      </c>
      <c r="G332">
        <v>141</v>
      </c>
    </row>
    <row r="333" spans="1:7" x14ac:dyDescent="0.3">
      <c r="A333" t="s">
        <v>20</v>
      </c>
      <c r="B333">
        <v>1629</v>
      </c>
      <c r="F333" t="s">
        <v>14</v>
      </c>
      <c r="G333">
        <v>52</v>
      </c>
    </row>
    <row r="334" spans="1:7" x14ac:dyDescent="0.3">
      <c r="A334" t="s">
        <v>20</v>
      </c>
      <c r="B334">
        <v>2188</v>
      </c>
      <c r="F334" t="s">
        <v>14</v>
      </c>
      <c r="G334">
        <v>225</v>
      </c>
    </row>
    <row r="335" spans="1:7" x14ac:dyDescent="0.3">
      <c r="A335" t="s">
        <v>20</v>
      </c>
      <c r="B335">
        <v>2409</v>
      </c>
      <c r="F335" t="s">
        <v>14</v>
      </c>
      <c r="G335">
        <v>38</v>
      </c>
    </row>
    <row r="336" spans="1:7" x14ac:dyDescent="0.3">
      <c r="A336" t="s">
        <v>20</v>
      </c>
      <c r="B336">
        <v>194</v>
      </c>
      <c r="F336" t="s">
        <v>14</v>
      </c>
      <c r="G336">
        <v>15</v>
      </c>
    </row>
    <row r="337" spans="1:7" x14ac:dyDescent="0.3">
      <c r="A337" t="s">
        <v>20</v>
      </c>
      <c r="B337">
        <v>1140</v>
      </c>
      <c r="F337" t="s">
        <v>14</v>
      </c>
      <c r="G337">
        <v>37</v>
      </c>
    </row>
    <row r="338" spans="1:7" x14ac:dyDescent="0.3">
      <c r="A338" t="s">
        <v>20</v>
      </c>
      <c r="B338">
        <v>102</v>
      </c>
      <c r="F338" t="s">
        <v>14</v>
      </c>
      <c r="G338">
        <v>112</v>
      </c>
    </row>
    <row r="339" spans="1:7" x14ac:dyDescent="0.3">
      <c r="A339" t="s">
        <v>20</v>
      </c>
      <c r="B339">
        <v>2857</v>
      </c>
      <c r="F339" t="s">
        <v>14</v>
      </c>
      <c r="G339">
        <v>21</v>
      </c>
    </row>
    <row r="340" spans="1:7" x14ac:dyDescent="0.3">
      <c r="A340" t="s">
        <v>20</v>
      </c>
      <c r="B340">
        <v>107</v>
      </c>
      <c r="F340" t="s">
        <v>14</v>
      </c>
      <c r="G340">
        <v>67</v>
      </c>
    </row>
    <row r="341" spans="1:7" x14ac:dyDescent="0.3">
      <c r="A341" t="s">
        <v>20</v>
      </c>
      <c r="B341">
        <v>160</v>
      </c>
      <c r="F341" t="s">
        <v>14</v>
      </c>
      <c r="G341">
        <v>78</v>
      </c>
    </row>
    <row r="342" spans="1:7" x14ac:dyDescent="0.3">
      <c r="A342" t="s">
        <v>20</v>
      </c>
      <c r="B342">
        <v>2230</v>
      </c>
      <c r="F342" t="s">
        <v>14</v>
      </c>
      <c r="G342">
        <v>67</v>
      </c>
    </row>
    <row r="343" spans="1:7" x14ac:dyDescent="0.3">
      <c r="A343" t="s">
        <v>20</v>
      </c>
      <c r="B343">
        <v>316</v>
      </c>
      <c r="F343" t="s">
        <v>14</v>
      </c>
      <c r="G343">
        <v>263</v>
      </c>
    </row>
    <row r="344" spans="1:7" x14ac:dyDescent="0.3">
      <c r="A344" t="s">
        <v>20</v>
      </c>
      <c r="B344">
        <v>117</v>
      </c>
      <c r="F344" t="s">
        <v>14</v>
      </c>
      <c r="G344">
        <v>1691</v>
      </c>
    </row>
    <row r="345" spans="1:7" x14ac:dyDescent="0.3">
      <c r="A345" t="s">
        <v>20</v>
      </c>
      <c r="B345">
        <v>6406</v>
      </c>
      <c r="F345" t="s">
        <v>14</v>
      </c>
      <c r="G345">
        <v>181</v>
      </c>
    </row>
    <row r="346" spans="1:7" x14ac:dyDescent="0.3">
      <c r="A346" t="s">
        <v>20</v>
      </c>
      <c r="B346">
        <v>192</v>
      </c>
      <c r="F346" t="s">
        <v>14</v>
      </c>
      <c r="G346">
        <v>13</v>
      </c>
    </row>
    <row r="347" spans="1:7" x14ac:dyDescent="0.3">
      <c r="A347" t="s">
        <v>20</v>
      </c>
      <c r="B347">
        <v>26</v>
      </c>
      <c r="F347" t="s">
        <v>14</v>
      </c>
      <c r="G347">
        <v>1</v>
      </c>
    </row>
    <row r="348" spans="1:7" x14ac:dyDescent="0.3">
      <c r="A348" t="s">
        <v>20</v>
      </c>
      <c r="B348">
        <v>723</v>
      </c>
      <c r="F348" t="s">
        <v>14</v>
      </c>
      <c r="G348">
        <v>21</v>
      </c>
    </row>
    <row r="349" spans="1:7" x14ac:dyDescent="0.3">
      <c r="A349" t="s">
        <v>20</v>
      </c>
      <c r="B349">
        <v>170</v>
      </c>
      <c r="F349" t="s">
        <v>14</v>
      </c>
      <c r="G349">
        <v>830</v>
      </c>
    </row>
    <row r="350" spans="1:7" x14ac:dyDescent="0.3">
      <c r="A350" t="s">
        <v>20</v>
      </c>
      <c r="B350">
        <v>238</v>
      </c>
      <c r="F350" t="s">
        <v>14</v>
      </c>
      <c r="G350">
        <v>130</v>
      </c>
    </row>
    <row r="351" spans="1:7" x14ac:dyDescent="0.3">
      <c r="A351" t="s">
        <v>20</v>
      </c>
      <c r="B351">
        <v>55</v>
      </c>
      <c r="F351" t="s">
        <v>14</v>
      </c>
      <c r="G351">
        <v>55</v>
      </c>
    </row>
    <row r="352" spans="1:7" x14ac:dyDescent="0.3">
      <c r="A352" t="s">
        <v>20</v>
      </c>
      <c r="B352">
        <v>128</v>
      </c>
      <c r="F352" t="s">
        <v>14</v>
      </c>
      <c r="G352">
        <v>114</v>
      </c>
    </row>
    <row r="353" spans="1:7" x14ac:dyDescent="0.3">
      <c r="A353" t="s">
        <v>20</v>
      </c>
      <c r="B353">
        <v>2144</v>
      </c>
      <c r="F353" t="s">
        <v>14</v>
      </c>
      <c r="G353">
        <v>594</v>
      </c>
    </row>
    <row r="354" spans="1:7" x14ac:dyDescent="0.3">
      <c r="A354" t="s">
        <v>20</v>
      </c>
      <c r="B354">
        <v>2693</v>
      </c>
      <c r="F354" t="s">
        <v>14</v>
      </c>
      <c r="G354">
        <v>24</v>
      </c>
    </row>
    <row r="355" spans="1:7" x14ac:dyDescent="0.3">
      <c r="A355" t="s">
        <v>20</v>
      </c>
      <c r="B355">
        <v>432</v>
      </c>
      <c r="F355" t="s">
        <v>14</v>
      </c>
      <c r="G355">
        <v>252</v>
      </c>
    </row>
    <row r="356" spans="1:7" x14ac:dyDescent="0.3">
      <c r="A356" t="s">
        <v>20</v>
      </c>
      <c r="B356">
        <v>189</v>
      </c>
      <c r="F356" t="s">
        <v>14</v>
      </c>
      <c r="G356">
        <v>67</v>
      </c>
    </row>
    <row r="357" spans="1:7" x14ac:dyDescent="0.3">
      <c r="A357" t="s">
        <v>20</v>
      </c>
      <c r="B357">
        <v>154</v>
      </c>
      <c r="F357" t="s">
        <v>14</v>
      </c>
      <c r="G357">
        <v>742</v>
      </c>
    </row>
    <row r="358" spans="1:7" x14ac:dyDescent="0.3">
      <c r="A358" t="s">
        <v>20</v>
      </c>
      <c r="B358">
        <v>96</v>
      </c>
      <c r="F358" t="s">
        <v>14</v>
      </c>
      <c r="G358">
        <v>75</v>
      </c>
    </row>
    <row r="359" spans="1:7" x14ac:dyDescent="0.3">
      <c r="A359" t="s">
        <v>20</v>
      </c>
      <c r="B359">
        <v>3063</v>
      </c>
      <c r="F359" t="s">
        <v>14</v>
      </c>
      <c r="G359">
        <v>4405</v>
      </c>
    </row>
    <row r="360" spans="1:7" x14ac:dyDescent="0.3">
      <c r="A360" t="s">
        <v>20</v>
      </c>
      <c r="B360">
        <v>2266</v>
      </c>
      <c r="F360" t="s">
        <v>14</v>
      </c>
      <c r="G360">
        <v>92</v>
      </c>
    </row>
    <row r="361" spans="1:7" x14ac:dyDescent="0.3">
      <c r="A361" t="s">
        <v>20</v>
      </c>
      <c r="B361">
        <v>194</v>
      </c>
      <c r="F361" t="s">
        <v>14</v>
      </c>
      <c r="G361">
        <v>64</v>
      </c>
    </row>
    <row r="362" spans="1:7" x14ac:dyDescent="0.3">
      <c r="A362" t="s">
        <v>20</v>
      </c>
      <c r="B362">
        <v>129</v>
      </c>
      <c r="F362" t="s">
        <v>14</v>
      </c>
      <c r="G362">
        <v>64</v>
      </c>
    </row>
    <row r="363" spans="1:7" x14ac:dyDescent="0.3">
      <c r="A363" t="s">
        <v>20</v>
      </c>
      <c r="B363">
        <v>375</v>
      </c>
      <c r="F363" t="s">
        <v>14</v>
      </c>
      <c r="G363">
        <v>842</v>
      </c>
    </row>
    <row r="364" spans="1:7" x14ac:dyDescent="0.3">
      <c r="A364" t="s">
        <v>20</v>
      </c>
      <c r="B364">
        <v>409</v>
      </c>
      <c r="F364" t="s">
        <v>14</v>
      </c>
      <c r="G364">
        <v>112</v>
      </c>
    </row>
    <row r="365" spans="1:7" x14ac:dyDescent="0.3">
      <c r="A365" t="s">
        <v>20</v>
      </c>
      <c r="B365">
        <v>234</v>
      </c>
      <c r="F365" t="s">
        <v>14</v>
      </c>
      <c r="G365">
        <v>374</v>
      </c>
    </row>
    <row r="366" spans="1:7" x14ac:dyDescent="0.3">
      <c r="A366" t="s">
        <v>20</v>
      </c>
      <c r="B366">
        <v>3016</v>
      </c>
    </row>
    <row r="367" spans="1:7" x14ac:dyDescent="0.3">
      <c r="A367" t="s">
        <v>20</v>
      </c>
      <c r="B367">
        <v>264</v>
      </c>
    </row>
    <row r="368" spans="1:7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2:A566">
    <cfRule type="cellIs" dxfId="15" priority="10" operator="equal">
      <formula>"canceled"</formula>
    </cfRule>
    <cfRule type="cellIs" dxfId="14" priority="11" operator="equal">
      <formula>"live"</formula>
    </cfRule>
    <cfRule type="cellIs" dxfId="13" priority="12" operator="equal">
      <formula>"successful"</formula>
    </cfRule>
    <cfRule type="cellIs" dxfId="12" priority="13" operator="equal">
      <formula>"failed"</formula>
    </cfRule>
    <cfRule type="cellIs" dxfId="11" priority="14" operator="equal">
      <formula>"canceled"</formula>
    </cfRule>
    <cfRule type="cellIs" priority="15" operator="equal">
      <formula>"canceled"</formula>
    </cfRule>
    <cfRule type="cellIs" dxfId="10" priority="16" operator="equal">
      <formula>"live"</formula>
    </cfRule>
    <cfRule type="cellIs" dxfId="9" priority="17" operator="equal">
      <formula>"successful"</formula>
    </cfRule>
    <cfRule type="cellIs" dxfId="8" priority="18" operator="equal">
      <formula>"failed"</formula>
    </cfRule>
  </conditionalFormatting>
  <conditionalFormatting sqref="F2:F365">
    <cfRule type="cellIs" dxfId="7" priority="1" operator="equal">
      <formula>"canceled"</formula>
    </cfRule>
    <cfRule type="cellIs" dxfId="6" priority="2" operator="equal">
      <formula>"live"</formula>
    </cfRule>
    <cfRule type="cellIs" dxfId="5" priority="3" operator="equal">
      <formula>"successful"</formula>
    </cfRule>
    <cfRule type="cellIs" dxfId="4" priority="4" operator="equal">
      <formula>"failed"</formula>
    </cfRule>
    <cfRule type="cellIs" dxfId="3" priority="5" operator="equal">
      <formula>"canceled"</formula>
    </cfRule>
    <cfRule type="cellIs" priority="6" operator="equal">
      <formula>"canceled"</formula>
    </cfRule>
    <cfRule type="cellIs" dxfId="2" priority="7" operator="equal">
      <formula>"live"</formula>
    </cfRule>
    <cfRule type="cellIs" dxfId="1" priority="8" operator="equal">
      <formula>"successful"</formula>
    </cfRule>
    <cfRule type="cellIs" dxfId="0" priority="9" operator="equal">
      <formula>"failed"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Count per Goal</vt:lpstr>
      <vt:lpstr>Outcome per Category</vt:lpstr>
      <vt:lpstr>Outcome per Country &amp; Category</vt:lpstr>
      <vt:lpstr>Outcome per Sub-Category</vt:lpstr>
      <vt:lpstr>Outcome per Creation Date</vt:lpstr>
      <vt:lpstr>Count of 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NB</cp:lastModifiedBy>
  <dcterms:created xsi:type="dcterms:W3CDTF">2021-09-29T18:52:28Z</dcterms:created>
  <dcterms:modified xsi:type="dcterms:W3CDTF">2023-07-27T22:18:42Z</dcterms:modified>
</cp:coreProperties>
</file>