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mer\Documents\ACES-Modelling-Tools\ACES-Git\ACES-Data\Excel Workbooks\"/>
    </mc:Choice>
  </mc:AlternateContent>
  <xr:revisionPtr revIDLastSave="0" documentId="8_{A0C42136-9B58-4F6B-9E25-9DE028F16FD9}" xr6:coauthVersionLast="47" xr6:coauthVersionMax="47" xr10:uidLastSave="{00000000-0000-0000-0000-000000000000}"/>
  <bookViews>
    <workbookView xWindow="57480" yWindow="-120" windowWidth="38640" windowHeight="21120" tabRatio="858" activeTab="4"/>
  </bookViews>
  <sheets>
    <sheet name="Technologies and Commodities" sheetId="1" r:id="rId1"/>
    <sheet name="ExistingCapacity" sheetId="2" r:id="rId2"/>
    <sheet name="CostVariable" sheetId="3" r:id="rId3"/>
    <sheet name="CapacityToActivity" sheetId="4" r:id="rId4"/>
    <sheet name="CapacityFactorAnnual" sheetId="10" r:id="rId5"/>
    <sheet name="Efficiency" sheetId="5" r:id="rId6"/>
    <sheet name="EmissionActivity" sheetId="6" r:id="rId7"/>
    <sheet name="LifetimeTech" sheetId="7" r:id="rId8"/>
    <sheet name="Conversion Factors" sheetId="8" r:id="rId9"/>
    <sheet name="Data Sourc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2" l="1"/>
  <c r="H19" i="3"/>
  <c r="H17" i="3"/>
  <c r="H15" i="3"/>
  <c r="L69" i="5"/>
  <c r="L67" i="5"/>
  <c r="L65" i="5"/>
  <c r="L63" i="5"/>
  <c r="K36" i="3"/>
  <c r="K37" i="3"/>
  <c r="K33" i="3"/>
  <c r="K34" i="3"/>
  <c r="K31" i="3"/>
  <c r="K30" i="3"/>
  <c r="K27" i="3"/>
  <c r="K28" i="3"/>
  <c r="K25" i="3"/>
  <c r="K23" i="3"/>
  <c r="K21" i="3"/>
  <c r="K19" i="3"/>
  <c r="K17" i="3"/>
  <c r="K15" i="3"/>
  <c r="K13" i="3"/>
  <c r="K11" i="3"/>
  <c r="K9" i="3"/>
  <c r="K7" i="3"/>
  <c r="K5" i="3"/>
  <c r="K3" i="3"/>
  <c r="H5" i="8"/>
  <c r="K6" i="8"/>
  <c r="C12" i="8"/>
  <c r="C13" i="8"/>
  <c r="B14" i="8"/>
  <c r="C14" i="8"/>
  <c r="K25" i="2"/>
  <c r="D18" i="8"/>
  <c r="D19" i="8"/>
  <c r="D20" i="8"/>
  <c r="I3" i="3"/>
  <c r="J3" i="3"/>
  <c r="I5" i="3"/>
  <c r="J5" i="3"/>
  <c r="I7" i="3"/>
  <c r="J7" i="3"/>
  <c r="I9" i="3"/>
  <c r="J9" i="3"/>
  <c r="I11" i="3"/>
  <c r="J11" i="3"/>
  <c r="I13" i="3"/>
  <c r="J13" i="3"/>
  <c r="I15" i="3"/>
  <c r="J15" i="3"/>
  <c r="I17" i="3"/>
  <c r="J17" i="3"/>
  <c r="I19" i="3"/>
  <c r="J19" i="3"/>
  <c r="I21" i="3"/>
  <c r="J21" i="3"/>
  <c r="I23" i="3"/>
  <c r="J23" i="3"/>
  <c r="I25" i="3"/>
  <c r="J25" i="3"/>
  <c r="G27" i="3"/>
  <c r="H27" i="3"/>
  <c r="H28" i="3"/>
  <c r="I27" i="3"/>
  <c r="I28" i="3"/>
  <c r="J27" i="3"/>
  <c r="J28" i="3"/>
  <c r="G28" i="3"/>
  <c r="G30" i="3"/>
  <c r="G31" i="3"/>
  <c r="H30" i="3"/>
  <c r="H31" i="3"/>
  <c r="I30" i="3"/>
  <c r="J30" i="3"/>
  <c r="J31" i="3"/>
  <c r="I31" i="3"/>
  <c r="F33" i="3"/>
  <c r="F34" i="3"/>
  <c r="G33" i="3"/>
  <c r="G34" i="3"/>
  <c r="H33" i="3"/>
  <c r="H34" i="3"/>
  <c r="I33" i="3"/>
  <c r="I34" i="3"/>
  <c r="J33" i="3"/>
  <c r="J34" i="3"/>
  <c r="F36" i="3"/>
  <c r="F37" i="3"/>
  <c r="G36" i="3"/>
  <c r="G37" i="3"/>
  <c r="H36" i="3"/>
  <c r="H37" i="3"/>
  <c r="I36" i="3"/>
  <c r="I37" i="3"/>
  <c r="J36" i="3"/>
  <c r="J37" i="3"/>
  <c r="H63" i="5"/>
  <c r="I63" i="5"/>
  <c r="J63" i="5"/>
  <c r="K63" i="5"/>
  <c r="H65" i="5"/>
  <c r="I65" i="5"/>
  <c r="J65" i="5"/>
  <c r="K65" i="5"/>
  <c r="G67" i="5"/>
  <c r="H67" i="5"/>
  <c r="I67" i="5"/>
  <c r="J67" i="5"/>
  <c r="K67" i="5"/>
  <c r="G69" i="5"/>
  <c r="H69" i="5"/>
  <c r="I69" i="5"/>
  <c r="J69" i="5"/>
  <c r="K69" i="5"/>
  <c r="K8" i="2"/>
  <c r="K13" i="2"/>
  <c r="K14" i="2"/>
  <c r="K19" i="2"/>
  <c r="K20" i="2"/>
  <c r="K26" i="2"/>
  <c r="K31" i="2"/>
  <c r="K32" i="2"/>
  <c r="K38" i="2"/>
  <c r="K43" i="2"/>
  <c r="K44" i="2"/>
  <c r="K50" i="2"/>
  <c r="K56" i="2"/>
  <c r="K72" i="2"/>
  <c r="K73" i="2"/>
  <c r="K74" i="2"/>
  <c r="K75" i="2"/>
  <c r="K76" i="2"/>
  <c r="K77" i="2"/>
  <c r="K78" i="2"/>
  <c r="K79" i="2"/>
  <c r="K80" i="2"/>
  <c r="K81" i="2"/>
  <c r="K82" i="2"/>
  <c r="K37" i="2"/>
  <c r="K49" i="2"/>
  <c r="K55" i="2"/>
  <c r="K7" i="2"/>
</calcChain>
</file>

<file path=xl/sharedStrings.xml><?xml version="1.0" encoding="utf-8"?>
<sst xmlns="http://schemas.openxmlformats.org/spreadsheetml/2006/main" count="2402" uniqueCount="183">
  <si>
    <t>Technologies</t>
  </si>
  <si>
    <t>Database Name</t>
  </si>
  <si>
    <t>Description</t>
  </si>
  <si>
    <t>Details</t>
  </si>
  <si>
    <t>T_LDV_C_GAS_EX</t>
  </si>
  <si>
    <t>Existing light-duty car (gasoline)</t>
  </si>
  <si>
    <t>Vehicle class corresponds to “Cars” from [1]</t>
  </si>
  <si>
    <t>T_LDV_C_DSL_EX</t>
  </si>
  <si>
    <t>Existing light-duty car (diesel)</t>
  </si>
  <si>
    <t>T_LDV_PLT_GAS_EX</t>
  </si>
  <si>
    <t>Existing light-duty passenger truck (gasoline)</t>
  </si>
  <si>
    <t>Vehicle class corresponds to “Passenger Light Trucks” from [1], which includes SUVs.</t>
  </si>
  <si>
    <t>T_LDV_PLT_DSL_EX</t>
  </si>
  <si>
    <t>Existing light-duty passenger truck (diesel)</t>
  </si>
  <si>
    <t>T_LDV_FLT_GAS_EX</t>
  </si>
  <si>
    <t>Existing light-duty freight truck (gasoline)</t>
  </si>
  <si>
    <t>Vehicle class corresponds to “Freight Light Trucks” from [1]</t>
  </si>
  <si>
    <t>T_LDV_FLT_DSL_EX</t>
  </si>
  <si>
    <t>Existing light-duty freight truck (diesel)</t>
  </si>
  <si>
    <t>T_MDV_T_GAS_EX</t>
  </si>
  <si>
    <t>Existing medium duty truck (gasoline)</t>
  </si>
  <si>
    <t>Vehicle class corresponds to “Medium Trucks” from [1]</t>
  </si>
  <si>
    <t>T_MDV_T_DSL_EX</t>
  </si>
  <si>
    <t>Existing medium duty truck (diesel)</t>
  </si>
  <si>
    <t>T_HDV_T_DSL_EX</t>
  </si>
  <si>
    <t>Existing heavy duty truck (diesel)</t>
  </si>
  <si>
    <t>Vehicle class corresponds to “Heavy Trucks” from [1]</t>
  </si>
  <si>
    <t>T_HDV_BC_GAS_EX</t>
  </si>
  <si>
    <t>Existing urban transit bus (gasoline)</t>
  </si>
  <si>
    <t>Vehicle class corresponds to “Urban Transit” from [1]</t>
  </si>
  <si>
    <t>T_HDV_BC_DSL_EX</t>
  </si>
  <si>
    <t>Existing urban transit bus (diesel)</t>
  </si>
  <si>
    <t>T_HDV_BC_CNG_EX</t>
  </si>
  <si>
    <t>Existing urban transit bus (compressed natural gas)</t>
  </si>
  <si>
    <t>T_HDV_WTR_RFO_EX</t>
  </si>
  <si>
    <t>Existing marine Vessel (residual fuel oil)</t>
  </si>
  <si>
    <t>Vehicle class corresponds to “Marine” from [1]</t>
  </si>
  <si>
    <t>T_HDV_WTR_MGO_EX</t>
  </si>
  <si>
    <t>Existing marine Vessel (marine gas oil)</t>
  </si>
  <si>
    <t>T_HDV_AJP_EX</t>
  </si>
  <si>
    <t>Existing airplane</t>
  </si>
  <si>
    <t>Vehicle class corresponds to both “Passenger Air” and “Freight Air” from [1]</t>
  </si>
  <si>
    <t>T_HDV_RF_DSL_EX</t>
  </si>
  <si>
    <t>Existing freight rail (diesel)</t>
  </si>
  <si>
    <t>Vehicle class corresponds to “Freight Rail” from [1]</t>
  </si>
  <si>
    <t>Commodities</t>
  </si>
  <si>
    <t>ethos</t>
  </si>
  <si>
    <t>Non-physical technology used as a starting point for the commodity/process chains.</t>
  </si>
  <si>
    <t>T_DSL</t>
  </si>
  <si>
    <t>Diesel (transportation sector)</t>
  </si>
  <si>
    <t>T_GAS</t>
  </si>
  <si>
    <t>Gasoline (transportation sector)</t>
  </si>
  <si>
    <t>T_CNG</t>
  </si>
  <si>
    <t>Compressed natural gas (transportation sector)</t>
  </si>
  <si>
    <t>T_RFO</t>
  </si>
  <si>
    <t>Residual fuel oil (transportation sector)</t>
  </si>
  <si>
    <t>T_MGO</t>
  </si>
  <si>
    <t>Marine gas oil (transportation sector)</t>
  </si>
  <si>
    <t>T_JTF</t>
  </si>
  <si>
    <t>Jet fuel, after potential blending with aviation biofuel</t>
  </si>
  <si>
    <t>D_TKM_LDV_C</t>
  </si>
  <si>
    <t>Demand for total kilometres driven by cars</t>
  </si>
  <si>
    <t>D_TKM_LDV_PLT</t>
  </si>
  <si>
    <t>Demand for total kilometres driven by passenger trucks</t>
  </si>
  <si>
    <t>D_TKM_LDV_FLT</t>
  </si>
  <si>
    <t>Demand for total kilometres driven by light-duty freight trucks</t>
  </si>
  <si>
    <t>D_TKM_MDV_T</t>
  </si>
  <si>
    <t>Demand for total kilometres driven by medium duty trucks</t>
  </si>
  <si>
    <t>D_TKM_HDV_T</t>
  </si>
  <si>
    <t>Demand for total kilometres driven by heavy duty trucks</t>
  </si>
  <si>
    <t>D_TKM_HDV_BC</t>
  </si>
  <si>
    <t>Demand for total kilometres driven by urban transit buses</t>
  </si>
  <si>
    <t>D_TKM_HDV_WTR</t>
  </si>
  <si>
    <t>Demand for total tonne-kilometres driven by marine vessels</t>
  </si>
  <si>
    <t>D_PKM_HDV_AJP</t>
  </si>
  <si>
    <t>Demand for total passenger kilometres for airplanes</t>
  </si>
  <si>
    <t>D_TKM_HDV_RF</t>
  </si>
  <si>
    <t>Demand for total tonne kilometres for freight rail</t>
  </si>
  <si>
    <t>CO2e</t>
  </si>
  <si>
    <t>Carbon dioxide equivalent</t>
  </si>
  <si>
    <t>CO2</t>
  </si>
  <si>
    <t>Carbon dioxide</t>
  </si>
  <si>
    <t>N2O</t>
  </si>
  <si>
    <t>Nitrous oxide</t>
  </si>
  <si>
    <t>NOX</t>
  </si>
  <si>
    <t>Nitrogen oxides</t>
  </si>
  <si>
    <t>PM25</t>
  </si>
  <si>
    <t>Atmospheric particulate matter</t>
  </si>
  <si>
    <t>SO2</t>
  </si>
  <si>
    <t>Sulfur dioxide</t>
  </si>
  <si>
    <t>CH4</t>
  </si>
  <si>
    <t>Methane</t>
  </si>
  <si>
    <t>Temoa Vintages</t>
  </si>
  <si>
    <t>Region</t>
  </si>
  <si>
    <t>Data Source</t>
  </si>
  <si>
    <t>Unit</t>
  </si>
  <si>
    <t>Total Existing Stock</t>
  </si>
  <si>
    <t>Notes</t>
  </si>
  <si>
    <t>Include</t>
  </si>
  <si>
    <t>NS</t>
  </si>
  <si>
    <t>[1]</t>
  </si>
  <si>
    <t>k vehicles</t>
  </si>
  <si>
    <t>The total existing stock as reported in the data source is assumed to be equally distributed over the technology’s reported lifetime (in five year intervals).</t>
  </si>
  <si>
    <t>NB</t>
  </si>
  <si>
    <t>PEI</t>
  </si>
  <si>
    <t>NL+LAB</t>
  </si>
  <si>
    <t>NL</t>
  </si>
  <si>
    <t>LAB</t>
  </si>
  <si>
    <t>billion tkm</t>
  </si>
  <si>
    <t xml:space="preserve">Secondary energy [PJ] is taken source and multiplied by existing fleet efficiency [btkm/PJ] to determine existing capacity. The total existing stock as reported in the data source is assumed to be equally distributed over the technology’s reported lifetime (in five year intervals). </t>
  </si>
  <si>
    <t>billion pkm</t>
  </si>
  <si>
    <t xml:space="preserve">Secondary energy [PJ] is taken source and multiplied by existing fleet efficiency [bpkm/PJ] to determine existing capacity. The total existing stock as reported in the data source is assumed to be equally distributed over the technology’s reported lifetime (in five year intervals). </t>
  </si>
  <si>
    <t>Currency</t>
  </si>
  <si>
    <t>All</t>
  </si>
  <si>
    <t>[2]</t>
  </si>
  <si>
    <t>M$/bkm</t>
  </si>
  <si>
    <t>2020 CAD</t>
  </si>
  <si>
    <t>N/A</t>
  </si>
  <si>
    <t>2018 CAD</t>
  </si>
  <si>
    <t>NB, NS</t>
  </si>
  <si>
    <t>NB, NS, PEI, NL</t>
  </si>
  <si>
    <t>[3]</t>
  </si>
  <si>
    <t>M$/btm</t>
  </si>
  <si>
    <t>2018 USD</t>
  </si>
  <si>
    <t>M$/btkm</t>
  </si>
  <si>
    <t>M$/bpmt</t>
  </si>
  <si>
    <t>M$/bpkm</t>
  </si>
  <si>
    <t>Capacity Units</t>
  </si>
  <si>
    <t>Activity Units</t>
  </si>
  <si>
    <t>CapacityToActivity (3 Day Database)</t>
  </si>
  <si>
    <t>CapacityToActivity (7 Day Database)</t>
  </si>
  <si>
    <t>k units</t>
  </si>
  <si>
    <t>bkm</t>
  </si>
  <si>
    <t xml:space="preserve"> </t>
  </si>
  <si>
    <t>Calculated parameter. Please consult model documentation for a detailed description.</t>
  </si>
  <si>
    <t>NL, LAB</t>
  </si>
  <si>
    <t>Input Commodity</t>
  </si>
  <si>
    <t>Output Commodity</t>
  </si>
  <si>
    <t>bkm/PJ</t>
  </si>
  <si>
    <t>btm/PJ</t>
  </si>
  <si>
    <t>btkm/PJ</t>
  </si>
  <si>
    <t>bpmt/PJ</t>
  </si>
  <si>
    <t>bpkm/PJ</t>
  </si>
  <si>
    <t>Emission Commodity</t>
  </si>
  <si>
    <t>[4]</t>
  </si>
  <si>
    <t>kt/bkm</t>
  </si>
  <si>
    <t>[5]</t>
  </si>
  <si>
    <t>kt/btkm</t>
  </si>
  <si>
    <t>kt/bpkm</t>
  </si>
  <si>
    <t>Lifetime (Technical)</t>
  </si>
  <si>
    <t>[6]</t>
  </si>
  <si>
    <t>Years</t>
  </si>
  <si>
    <t>Exchange Rate</t>
  </si>
  <si>
    <t>Source</t>
  </si>
  <si>
    <t xml:space="preserve">USD/CAD </t>
  </si>
  <si>
    <t>[7]</t>
  </si>
  <si>
    <t>Annual Inflation Factor</t>
  </si>
  <si>
    <t>Miles</t>
  </si>
  <si>
    <t>KM</t>
  </si>
  <si>
    <t>MMBtu</t>
  </si>
  <si>
    <t>PJ</t>
  </si>
  <si>
    <t>Population Shares of Newfoundland and Labrador</t>
  </si>
  <si>
    <t>Population (2016)</t>
  </si>
  <si>
    <t>Share</t>
  </si>
  <si>
    <t>[25]</t>
  </si>
  <si>
    <t>[26]</t>
  </si>
  <si>
    <t>Calculated</t>
  </si>
  <si>
    <t>Existing Marine Vessel Efficiency</t>
  </si>
  <si>
    <t>Existing Jet Plane Efficiency</t>
  </si>
  <si>
    <t>Existing Rail Efficiency</t>
  </si>
  <si>
    <t>Sources</t>
  </si>
  <si>
    <t>NRCan, "Comprehensive Energy Use Database. Transportation Sector". [Online]. Available: https://oee.nrcan.gc.ca/corporate/statistics/neud/dpa/menus/trends/comprehensive_tables/list.cfm</t>
  </si>
  <si>
    <t>Argonne National Laboratory, "Alternative Fuel Life-Cycle Environmental and Economic Transportation (AFLEET) Tool", 2019. [Online]. Available: https://greet.es.anl.gov/afleet_tool.</t>
  </si>
  <si>
    <t>Open Energy Outlook for the United States (2021), GitHub Repository, https://github.com/TemoaProject/oeo</t>
  </si>
  <si>
    <t>United States Environmental Protection Agency VT_EPAUS9rT_TRNLDV_v20.1.0full.xlsx database. Available at: https://www.epa.gov/air-research/epaus9rt-energy-systems-database-use-times-model</t>
  </si>
  <si>
    <t>United States Environmental Protection Agency VT_EPAUS9rT_TRNHDV_v20.1.0full.xlsx database. Available at: https://www.epa.gov/air-research/epaus9rt-energy-systems-database-use-times-model</t>
  </si>
  <si>
    <t>Analysis based on Transport Canada vehicle registration data (2010-2014). Communicated by Hajo Ribberank (NRCan).</t>
  </si>
  <si>
    <t>Canada Energy Regulator. Canada's Energy Future 2020 Data Appendices (Reference Case). DOI: https://doi.org/10.35002/zjr8-8x75</t>
  </si>
  <si>
    <t>[8]</t>
  </si>
  <si>
    <t>Statistics Canada. 2017. Newfoundland and Labrador (table). Census Profile.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</si>
  <si>
    <t>[9]</t>
  </si>
  <si>
    <t>Labrador. (2021). Retrieved May 11, 2021, from https://en.wikipedia.org/wiki/Labrador</t>
  </si>
  <si>
    <t>Calculated by taking the ratio of (billions of km driven) over (the number of vehicles (in thousands) multiplied by the capacity to activity parameter (=1))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</si>
</sst>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7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6"/>
      </patternFill>
    </fill>
    <fill>
      <patternFill patternType="solid">
        <fgColor rgb="FFDDE8CB"/>
        <bgColor rgb="FFFFFFCC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/>
    <xf numFmtId="166" fontId="6" fillId="0" borderId="0" applyBorder="0" applyProtection="0"/>
  </cellStyleXfs>
  <cellXfs count="47">
    <xf numFmtId="0" fontId="0" fillId="0" borderId="0" xfId="0"/>
    <xf numFmtId="0" fontId="2" fillId="2" borderId="1" xfId="1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1" xfId="0" applyNumberFormat="1" applyFont="1" applyBorder="1" applyAlignment="1">
      <alignment wrapText="1"/>
    </xf>
    <xf numFmtId="0" fontId="5" fillId="0" borderId="1" xfId="0" applyFont="1" applyBorder="1"/>
    <xf numFmtId="11" fontId="0" fillId="0" borderId="1" xfId="0" applyNumberFormat="1" applyBorder="1"/>
    <xf numFmtId="167" fontId="0" fillId="0" borderId="1" xfId="2" applyNumberFormat="1" applyFont="1" applyBorder="1" applyAlignment="1" applyProtection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/>
    <xf numFmtId="0" fontId="1" fillId="2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20% - Accent1 2 70" xfId="1"/>
    <cellStyle name="Comma" xfId="2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zoomScale="80" zoomScaleNormal="80" workbookViewId="0">
      <selection activeCell="B20" sqref="B20"/>
    </sheetView>
  </sheetViews>
  <sheetFormatPr defaultColWidth="11.5703125" defaultRowHeight="12.75" x14ac:dyDescent="0.2"/>
  <cols>
    <col min="1" max="1" width="27" customWidth="1"/>
    <col min="2" max="2" width="75.140625" customWidth="1"/>
    <col min="3" max="3" width="73.28515625" customWidth="1"/>
  </cols>
  <sheetData>
    <row r="1" spans="1:3" ht="18" x14ac:dyDescent="0.2">
      <c r="A1" s="40" t="s">
        <v>0</v>
      </c>
      <c r="B1" s="40"/>
      <c r="C1" s="40"/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x14ac:dyDescent="0.2">
      <c r="A3" s="2" t="s">
        <v>4</v>
      </c>
      <c r="B3" s="3" t="s">
        <v>5</v>
      </c>
      <c r="C3" s="3" t="s">
        <v>6</v>
      </c>
    </row>
    <row r="4" spans="1:3" x14ac:dyDescent="0.2">
      <c r="A4" s="2" t="s">
        <v>7</v>
      </c>
      <c r="B4" s="3" t="s">
        <v>8</v>
      </c>
      <c r="C4" s="3" t="s">
        <v>6</v>
      </c>
    </row>
    <row r="5" spans="1:3" x14ac:dyDescent="0.2">
      <c r="A5" s="2" t="s">
        <v>9</v>
      </c>
      <c r="B5" s="3" t="s">
        <v>10</v>
      </c>
      <c r="C5" s="3" t="s">
        <v>11</v>
      </c>
    </row>
    <row r="6" spans="1:3" x14ac:dyDescent="0.2">
      <c r="A6" s="4" t="s">
        <v>12</v>
      </c>
      <c r="B6" s="3" t="s">
        <v>13</v>
      </c>
      <c r="C6" s="3" t="s">
        <v>11</v>
      </c>
    </row>
    <row r="7" spans="1:3" x14ac:dyDescent="0.2">
      <c r="A7" s="4" t="s">
        <v>14</v>
      </c>
      <c r="B7" s="3" t="s">
        <v>15</v>
      </c>
      <c r="C7" s="3" t="s">
        <v>16</v>
      </c>
    </row>
    <row r="8" spans="1:3" x14ac:dyDescent="0.2">
      <c r="A8" s="4" t="s">
        <v>17</v>
      </c>
      <c r="B8" s="3" t="s">
        <v>18</v>
      </c>
      <c r="C8" s="3" t="s">
        <v>16</v>
      </c>
    </row>
    <row r="9" spans="1:3" x14ac:dyDescent="0.2">
      <c r="A9" s="4" t="s">
        <v>19</v>
      </c>
      <c r="B9" s="3" t="s">
        <v>20</v>
      </c>
      <c r="C9" s="3" t="s">
        <v>21</v>
      </c>
    </row>
    <row r="10" spans="1:3" x14ac:dyDescent="0.2">
      <c r="A10" s="4" t="s">
        <v>22</v>
      </c>
      <c r="B10" s="3" t="s">
        <v>23</v>
      </c>
      <c r="C10" s="3" t="s">
        <v>21</v>
      </c>
    </row>
    <row r="11" spans="1:3" x14ac:dyDescent="0.2">
      <c r="A11" s="4" t="s">
        <v>24</v>
      </c>
      <c r="B11" s="3" t="s">
        <v>25</v>
      </c>
      <c r="C11" s="3" t="s">
        <v>26</v>
      </c>
    </row>
    <row r="12" spans="1:3" x14ac:dyDescent="0.2">
      <c r="A12" s="4" t="s">
        <v>27</v>
      </c>
      <c r="B12" s="3" t="s">
        <v>28</v>
      </c>
      <c r="C12" s="3" t="s">
        <v>29</v>
      </c>
    </row>
    <row r="13" spans="1:3" x14ac:dyDescent="0.2">
      <c r="A13" s="4" t="s">
        <v>30</v>
      </c>
      <c r="B13" s="3" t="s">
        <v>31</v>
      </c>
      <c r="C13" s="3" t="s">
        <v>29</v>
      </c>
    </row>
    <row r="14" spans="1:3" x14ac:dyDescent="0.2">
      <c r="A14" s="4" t="s">
        <v>32</v>
      </c>
      <c r="B14" s="3" t="s">
        <v>33</v>
      </c>
      <c r="C14" s="3" t="s">
        <v>29</v>
      </c>
    </row>
    <row r="15" spans="1:3" x14ac:dyDescent="0.2">
      <c r="A15" s="4" t="s">
        <v>34</v>
      </c>
      <c r="B15" s="3" t="s">
        <v>35</v>
      </c>
      <c r="C15" s="3" t="s">
        <v>36</v>
      </c>
    </row>
    <row r="16" spans="1:3" x14ac:dyDescent="0.2">
      <c r="A16" s="4" t="s">
        <v>37</v>
      </c>
      <c r="B16" s="3" t="s">
        <v>38</v>
      </c>
      <c r="C16" s="3" t="s">
        <v>36</v>
      </c>
    </row>
    <row r="17" spans="1:3" x14ac:dyDescent="0.2">
      <c r="A17" s="4" t="s">
        <v>39</v>
      </c>
      <c r="B17" s="3" t="s">
        <v>40</v>
      </c>
      <c r="C17" s="3" t="s">
        <v>41</v>
      </c>
    </row>
    <row r="18" spans="1:3" x14ac:dyDescent="0.2">
      <c r="A18" s="4" t="s">
        <v>42</v>
      </c>
      <c r="B18" s="3" t="s">
        <v>43</v>
      </c>
      <c r="C18" s="3" t="s">
        <v>44</v>
      </c>
    </row>
    <row r="22" spans="1:3" ht="18" x14ac:dyDescent="0.2">
      <c r="A22" s="40" t="s">
        <v>45</v>
      </c>
      <c r="B22" s="40"/>
      <c r="C22" s="40"/>
    </row>
    <row r="23" spans="1:3" ht="15.75" x14ac:dyDescent="0.25">
      <c r="A23" s="1" t="s">
        <v>1</v>
      </c>
      <c r="B23" s="1" t="s">
        <v>2</v>
      </c>
      <c r="C23" s="1" t="s">
        <v>3</v>
      </c>
    </row>
    <row r="24" spans="1:3" x14ac:dyDescent="0.2">
      <c r="A24" s="3" t="s">
        <v>46</v>
      </c>
      <c r="B24" s="3" t="s">
        <v>47</v>
      </c>
      <c r="C24" s="3"/>
    </row>
    <row r="25" spans="1:3" x14ac:dyDescent="0.2">
      <c r="A25" s="3" t="s">
        <v>48</v>
      </c>
      <c r="B25" s="3" t="s">
        <v>49</v>
      </c>
      <c r="C25" s="3"/>
    </row>
    <row r="26" spans="1:3" x14ac:dyDescent="0.2">
      <c r="A26" s="3" t="s">
        <v>50</v>
      </c>
      <c r="B26" s="3" t="s">
        <v>51</v>
      </c>
      <c r="C26" s="3"/>
    </row>
    <row r="27" spans="1:3" x14ac:dyDescent="0.2">
      <c r="A27" s="3" t="s">
        <v>52</v>
      </c>
      <c r="B27" s="3" t="s">
        <v>53</v>
      </c>
      <c r="C27" s="3"/>
    </row>
    <row r="28" spans="1:3" x14ac:dyDescent="0.2">
      <c r="A28" s="3" t="s">
        <v>54</v>
      </c>
      <c r="B28" s="3" t="s">
        <v>55</v>
      </c>
      <c r="C28" s="3"/>
    </row>
    <row r="29" spans="1:3" x14ac:dyDescent="0.2">
      <c r="A29" s="3" t="s">
        <v>56</v>
      </c>
      <c r="B29" s="3" t="s">
        <v>57</v>
      </c>
      <c r="C29" s="3"/>
    </row>
    <row r="30" spans="1:3" x14ac:dyDescent="0.2">
      <c r="A30" s="3" t="s">
        <v>58</v>
      </c>
      <c r="B30" s="3" t="s">
        <v>59</v>
      </c>
      <c r="C30" s="3"/>
    </row>
    <row r="31" spans="1:3" x14ac:dyDescent="0.2">
      <c r="A31" s="3" t="s">
        <v>60</v>
      </c>
      <c r="B31" s="3" t="s">
        <v>61</v>
      </c>
      <c r="C31" s="3"/>
    </row>
    <row r="32" spans="1:3" x14ac:dyDescent="0.2">
      <c r="A32" s="3" t="s">
        <v>62</v>
      </c>
      <c r="B32" s="3" t="s">
        <v>63</v>
      </c>
      <c r="C32" s="3"/>
    </row>
    <row r="33" spans="1:3" x14ac:dyDescent="0.2">
      <c r="A33" s="3" t="s">
        <v>64</v>
      </c>
      <c r="B33" s="3" t="s">
        <v>65</v>
      </c>
      <c r="C33" s="3"/>
    </row>
    <row r="34" spans="1:3" x14ac:dyDescent="0.2">
      <c r="A34" s="3" t="s">
        <v>66</v>
      </c>
      <c r="B34" s="3" t="s">
        <v>67</v>
      </c>
      <c r="C34" s="3"/>
    </row>
    <row r="35" spans="1:3" x14ac:dyDescent="0.2">
      <c r="A35" s="3" t="s">
        <v>68</v>
      </c>
      <c r="B35" s="3" t="s">
        <v>69</v>
      </c>
      <c r="C35" s="3"/>
    </row>
    <row r="36" spans="1:3" x14ac:dyDescent="0.2">
      <c r="A36" s="3" t="s">
        <v>70</v>
      </c>
      <c r="B36" s="3" t="s">
        <v>71</v>
      </c>
      <c r="C36" s="3"/>
    </row>
    <row r="37" spans="1:3" x14ac:dyDescent="0.2">
      <c r="A37" s="3" t="s">
        <v>72</v>
      </c>
      <c r="B37" s="3" t="s">
        <v>73</v>
      </c>
      <c r="C37" s="3"/>
    </row>
    <row r="38" spans="1:3" x14ac:dyDescent="0.2">
      <c r="A38" s="3" t="s">
        <v>74</v>
      </c>
      <c r="B38" s="3" t="s">
        <v>75</v>
      </c>
      <c r="C38" s="3"/>
    </row>
    <row r="39" spans="1:3" x14ac:dyDescent="0.2">
      <c r="A39" s="3" t="s">
        <v>76</v>
      </c>
      <c r="B39" s="3" t="s">
        <v>77</v>
      </c>
      <c r="C39" s="3"/>
    </row>
    <row r="40" spans="1:3" x14ac:dyDescent="0.2">
      <c r="A40" s="3" t="s">
        <v>78</v>
      </c>
      <c r="B40" s="3" t="s">
        <v>79</v>
      </c>
      <c r="C40" s="3"/>
    </row>
    <row r="41" spans="1:3" x14ac:dyDescent="0.2">
      <c r="A41" s="3" t="s">
        <v>80</v>
      </c>
      <c r="B41" s="3" t="s">
        <v>81</v>
      </c>
      <c r="C41" s="3"/>
    </row>
    <row r="42" spans="1:3" x14ac:dyDescent="0.2">
      <c r="A42" s="3" t="s">
        <v>82</v>
      </c>
      <c r="B42" s="3" t="s">
        <v>83</v>
      </c>
      <c r="C42" s="3"/>
    </row>
    <row r="43" spans="1:3" x14ac:dyDescent="0.2">
      <c r="A43" s="3" t="s">
        <v>84</v>
      </c>
      <c r="B43" s="3" t="s">
        <v>85</v>
      </c>
      <c r="C43" s="3"/>
    </row>
    <row r="44" spans="1:3" x14ac:dyDescent="0.2">
      <c r="A44" s="3" t="s">
        <v>86</v>
      </c>
      <c r="B44" s="3" t="s">
        <v>87</v>
      </c>
      <c r="C44" s="3"/>
    </row>
    <row r="45" spans="1:3" x14ac:dyDescent="0.2">
      <c r="A45" s="3" t="s">
        <v>88</v>
      </c>
      <c r="B45" s="3" t="s">
        <v>89</v>
      </c>
      <c r="C45" s="3"/>
    </row>
    <row r="46" spans="1:3" x14ac:dyDescent="0.2">
      <c r="A46" s="3" t="s">
        <v>90</v>
      </c>
      <c r="B46" s="3" t="s">
        <v>91</v>
      </c>
      <c r="C46" s="3"/>
    </row>
  </sheetData>
  <sheetProtection selectLockedCells="1" selectUnlockedCells="1"/>
  <mergeCells count="2">
    <mergeCell ref="A1:C1"/>
    <mergeCell ref="A22:C2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zoomScale="80" zoomScaleNormal="80" workbookViewId="0">
      <selection activeCell="C1" sqref="C1"/>
    </sheetView>
  </sheetViews>
  <sheetFormatPr defaultColWidth="11.5703125" defaultRowHeight="12.75" x14ac:dyDescent="0.2"/>
  <cols>
    <col min="2" max="2" width="0" hidden="1" customWidth="1"/>
  </cols>
  <sheetData>
    <row r="1" spans="1:2" ht="15.75" x14ac:dyDescent="0.2">
      <c r="A1" s="46" t="s">
        <v>170</v>
      </c>
      <c r="B1" s="46"/>
    </row>
    <row r="2" spans="1:2" x14ac:dyDescent="0.2">
      <c r="A2" s="3" t="s">
        <v>100</v>
      </c>
      <c r="B2" s="3" t="s">
        <v>171</v>
      </c>
    </row>
    <row r="3" spans="1:2" x14ac:dyDescent="0.2">
      <c r="A3" s="3" t="s">
        <v>114</v>
      </c>
      <c r="B3" s="3" t="s">
        <v>172</v>
      </c>
    </row>
    <row r="4" spans="1:2" x14ac:dyDescent="0.2">
      <c r="A4" s="3" t="s">
        <v>121</v>
      </c>
      <c r="B4" s="3" t="s">
        <v>173</v>
      </c>
    </row>
    <row r="5" spans="1:2" x14ac:dyDescent="0.2">
      <c r="A5" s="3" t="s">
        <v>144</v>
      </c>
      <c r="B5" s="3" t="s">
        <v>174</v>
      </c>
    </row>
    <row r="6" spans="1:2" x14ac:dyDescent="0.2">
      <c r="A6" s="3" t="s">
        <v>146</v>
      </c>
      <c r="B6" s="3" t="s">
        <v>175</v>
      </c>
    </row>
    <row r="7" spans="1:2" x14ac:dyDescent="0.2">
      <c r="A7" s="3" t="s">
        <v>150</v>
      </c>
      <c r="B7" s="3" t="s">
        <v>176</v>
      </c>
    </row>
    <row r="8" spans="1:2" x14ac:dyDescent="0.2">
      <c r="A8" s="3" t="s">
        <v>155</v>
      </c>
      <c r="B8" s="3" t="s">
        <v>177</v>
      </c>
    </row>
    <row r="9" spans="1:2" x14ac:dyDescent="0.2">
      <c r="A9" s="3" t="s">
        <v>178</v>
      </c>
      <c r="B9" s="3" t="s">
        <v>179</v>
      </c>
    </row>
    <row r="10" spans="1:2" x14ac:dyDescent="0.2">
      <c r="A10" s="3" t="s">
        <v>180</v>
      </c>
      <c r="B10" s="3" t="s">
        <v>181</v>
      </c>
    </row>
  </sheetData>
  <sheetProtection selectLockedCells="1" selectUnlockedCells="1"/>
  <mergeCells count="1">
    <mergeCell ref="A1:B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showGridLines="0" zoomScaleNormal="100" workbookViewId="0">
      <selection activeCell="Y8" sqref="Y8"/>
    </sheetView>
  </sheetViews>
  <sheetFormatPr defaultColWidth="11.5703125" defaultRowHeight="12.75" x14ac:dyDescent="0.2"/>
  <cols>
    <col min="1" max="1" width="23.85546875" customWidth="1"/>
    <col min="3" max="3" width="15" customWidth="1"/>
    <col min="11" max="11" width="26" customWidth="1"/>
  </cols>
  <sheetData>
    <row r="1" spans="1:25" ht="12.75" customHeight="1" x14ac:dyDescent="0.2">
      <c r="E1" s="42" t="s">
        <v>92</v>
      </c>
      <c r="F1" s="42"/>
      <c r="G1" s="42"/>
      <c r="H1" s="42"/>
      <c r="I1" s="42"/>
      <c r="J1" s="42"/>
    </row>
    <row r="2" spans="1:25" ht="17.100000000000001" customHeight="1" x14ac:dyDescent="0.25">
      <c r="A2" s="5" t="s">
        <v>1</v>
      </c>
      <c r="B2" s="5" t="s">
        <v>93</v>
      </c>
      <c r="C2" s="5" t="s">
        <v>94</v>
      </c>
      <c r="D2" s="5" t="s">
        <v>95</v>
      </c>
      <c r="E2" s="35">
        <v>1995</v>
      </c>
      <c r="F2" s="35">
        <v>2000</v>
      </c>
      <c r="G2" s="35">
        <v>2005</v>
      </c>
      <c r="H2" s="35">
        <v>2010</v>
      </c>
      <c r="I2" s="35">
        <v>2015</v>
      </c>
      <c r="J2" s="35">
        <v>2019</v>
      </c>
      <c r="K2" s="5" t="s">
        <v>96</v>
      </c>
      <c r="L2" s="5" t="s">
        <v>97</v>
      </c>
      <c r="M2" s="5" t="s">
        <v>98</v>
      </c>
    </row>
    <row r="3" spans="1:25" ht="12.75" customHeight="1" x14ac:dyDescent="0.2">
      <c r="A3" s="41" t="s">
        <v>4</v>
      </c>
      <c r="B3" s="3" t="s">
        <v>99</v>
      </c>
      <c r="C3" s="3" t="s">
        <v>100</v>
      </c>
      <c r="D3" s="3" t="s">
        <v>101</v>
      </c>
      <c r="E3" s="3">
        <v>0</v>
      </c>
      <c r="F3" s="3">
        <v>0</v>
      </c>
      <c r="G3" s="3">
        <v>0</v>
      </c>
      <c r="H3" s="3">
        <v>168.40831605996615</v>
      </c>
      <c r="I3" s="3">
        <v>126.30623704497461</v>
      </c>
      <c r="J3" s="3">
        <v>101.04498963597969</v>
      </c>
      <c r="K3" s="3">
        <v>328.39621631693399</v>
      </c>
      <c r="L3" s="3" t="s">
        <v>102</v>
      </c>
      <c r="M3" s="3">
        <v>1</v>
      </c>
    </row>
    <row r="4" spans="1:25" ht="12.75" customHeight="1" x14ac:dyDescent="0.2">
      <c r="A4" s="41"/>
      <c r="B4" s="3" t="s">
        <v>103</v>
      </c>
      <c r="C4" s="3" t="s">
        <v>100</v>
      </c>
      <c r="D4" s="3" t="s">
        <v>101</v>
      </c>
      <c r="E4" s="3">
        <v>0</v>
      </c>
      <c r="F4" s="3">
        <v>0</v>
      </c>
      <c r="G4" s="3">
        <v>0</v>
      </c>
      <c r="H4" s="3">
        <v>148.32719426853845</v>
      </c>
      <c r="I4" s="3">
        <v>111.24539570140384</v>
      </c>
      <c r="J4" s="3">
        <v>88.996316561123066</v>
      </c>
      <c r="K4" s="3">
        <v>289.23802882364998</v>
      </c>
      <c r="L4" s="3" t="s">
        <v>102</v>
      </c>
      <c r="M4" s="3">
        <v>1</v>
      </c>
    </row>
    <row r="5" spans="1:25" ht="12.75" customHeight="1" x14ac:dyDescent="0.2">
      <c r="A5" s="41"/>
      <c r="B5" s="3" t="s">
        <v>104</v>
      </c>
      <c r="C5" s="3" t="s">
        <v>100</v>
      </c>
      <c r="D5" s="3" t="s">
        <v>101</v>
      </c>
      <c r="E5" s="3">
        <v>0</v>
      </c>
      <c r="F5" s="3">
        <v>0</v>
      </c>
      <c r="G5" s="3">
        <v>0</v>
      </c>
      <c r="H5" s="3">
        <v>22.04422177516177</v>
      </c>
      <c r="I5" s="3">
        <v>22.04422177516177</v>
      </c>
      <c r="J5" s="3">
        <v>17.635377420129416</v>
      </c>
      <c r="K5" s="3">
        <v>66.132665325485306</v>
      </c>
      <c r="L5" s="3" t="s">
        <v>102</v>
      </c>
      <c r="M5" s="3">
        <v>1</v>
      </c>
    </row>
    <row r="6" spans="1:25" ht="12.75" customHeight="1" x14ac:dyDescent="0.2">
      <c r="A6" s="41"/>
      <c r="B6" s="3" t="s">
        <v>105</v>
      </c>
      <c r="C6" s="3" t="s">
        <v>100</v>
      </c>
      <c r="D6" s="3" t="s">
        <v>101</v>
      </c>
      <c r="E6" s="3">
        <v>0</v>
      </c>
      <c r="F6" s="3">
        <v>0</v>
      </c>
      <c r="G6" s="3">
        <v>0</v>
      </c>
      <c r="H6" s="3">
        <v>146.21089166346451</v>
      </c>
      <c r="I6" s="3">
        <v>73.105445831732268</v>
      </c>
      <c r="J6" s="3">
        <v>58.48435666538581</v>
      </c>
      <c r="K6" s="3">
        <v>160.83198082981099</v>
      </c>
      <c r="L6" s="3" t="s">
        <v>102</v>
      </c>
      <c r="M6" s="3"/>
    </row>
    <row r="7" spans="1:25" ht="12.75" customHeight="1" x14ac:dyDescent="0.2">
      <c r="A7" s="41"/>
      <c r="B7" s="3" t="s">
        <v>106</v>
      </c>
      <c r="C7" s="3" t="s">
        <v>100</v>
      </c>
      <c r="D7" s="3" t="s">
        <v>101</v>
      </c>
      <c r="E7" s="3">
        <v>0</v>
      </c>
      <c r="F7" s="3">
        <v>0</v>
      </c>
      <c r="G7" s="3">
        <v>0</v>
      </c>
      <c r="H7" s="3">
        <v>138.55960207343605</v>
      </c>
      <c r="I7" s="3">
        <v>69.279801036718027</v>
      </c>
      <c r="J7" s="3">
        <v>55.42384082937442</v>
      </c>
      <c r="K7" s="3">
        <f>K6*'Conversion Factors'!$C$14</f>
        <v>152.41556228077965</v>
      </c>
      <c r="L7" s="3" t="s">
        <v>102</v>
      </c>
      <c r="M7" s="3">
        <v>1</v>
      </c>
    </row>
    <row r="8" spans="1:25" ht="12.75" customHeight="1" x14ac:dyDescent="0.2">
      <c r="A8" s="41"/>
      <c r="B8" s="3" t="s">
        <v>107</v>
      </c>
      <c r="C8" s="3" t="s">
        <v>100</v>
      </c>
      <c r="D8" s="3" t="s">
        <v>101</v>
      </c>
      <c r="E8" s="3">
        <v>0</v>
      </c>
      <c r="F8" s="3">
        <v>0</v>
      </c>
      <c r="G8" s="3">
        <v>0</v>
      </c>
      <c r="H8" s="3">
        <v>7.6512895900284867</v>
      </c>
      <c r="I8" s="3">
        <v>3.8256447950142434</v>
      </c>
      <c r="J8" s="3">
        <v>3.0605158360113949</v>
      </c>
      <c r="K8" s="3">
        <f>K6*'Conversion Factors'!$C$13</f>
        <v>8.4164185490313361</v>
      </c>
      <c r="L8" s="3" t="s">
        <v>102</v>
      </c>
      <c r="M8" s="3">
        <v>1</v>
      </c>
      <c r="Y8">
        <f>K8/K7</f>
        <v>5.5220204702762739E-2</v>
      </c>
    </row>
    <row r="9" spans="1:25" ht="12.75" customHeight="1" x14ac:dyDescent="0.2">
      <c r="A9" s="41" t="s">
        <v>7</v>
      </c>
      <c r="B9" s="3" t="s">
        <v>99</v>
      </c>
      <c r="C9" s="3" t="s">
        <v>100</v>
      </c>
      <c r="D9" s="3" t="s">
        <v>101</v>
      </c>
      <c r="E9" s="3">
        <v>0</v>
      </c>
      <c r="F9" s="3">
        <v>0</v>
      </c>
      <c r="G9" s="3">
        <v>0</v>
      </c>
      <c r="H9" s="3">
        <v>2.2666036945863386</v>
      </c>
      <c r="I9" s="3">
        <v>1.6999527709397539</v>
      </c>
      <c r="J9" s="3">
        <v>1.3599622167518031</v>
      </c>
      <c r="K9" s="3">
        <v>4.4198772044433596</v>
      </c>
      <c r="L9" s="3" t="s">
        <v>102</v>
      </c>
      <c r="M9" s="3">
        <v>1</v>
      </c>
    </row>
    <row r="10" spans="1:25" ht="12.75" customHeight="1" x14ac:dyDescent="0.2">
      <c r="A10" s="41"/>
      <c r="B10" s="3" t="s">
        <v>103</v>
      </c>
      <c r="C10" s="3" t="s">
        <v>100</v>
      </c>
      <c r="D10" s="3" t="s">
        <v>101</v>
      </c>
      <c r="E10" s="3">
        <v>0</v>
      </c>
      <c r="F10" s="3">
        <v>0</v>
      </c>
      <c r="G10" s="3">
        <v>0</v>
      </c>
      <c r="H10" s="3">
        <v>1.5545181222493025</v>
      </c>
      <c r="I10" s="3">
        <v>1.1658885916869768</v>
      </c>
      <c r="J10" s="3">
        <v>0.93271087334958147</v>
      </c>
      <c r="K10" s="3">
        <v>3.0313103383861399</v>
      </c>
      <c r="L10" s="3" t="s">
        <v>102</v>
      </c>
      <c r="M10" s="3">
        <v>1</v>
      </c>
    </row>
    <row r="11" spans="1:25" ht="12.75" customHeight="1" x14ac:dyDescent="0.2">
      <c r="A11" s="41"/>
      <c r="B11" s="3" t="s">
        <v>104</v>
      </c>
      <c r="C11" s="3" t="s">
        <v>100</v>
      </c>
      <c r="D11" s="3" t="s">
        <v>101</v>
      </c>
      <c r="E11" s="3">
        <v>0</v>
      </c>
      <c r="F11" s="3">
        <v>0</v>
      </c>
      <c r="G11" s="3">
        <v>0</v>
      </c>
      <c r="H11" s="3">
        <v>0.27096136670654669</v>
      </c>
      <c r="I11" s="3">
        <v>0.27096136670654669</v>
      </c>
      <c r="J11" s="3">
        <v>0.21676909336523734</v>
      </c>
      <c r="K11" s="3">
        <v>0.81288410011963996</v>
      </c>
      <c r="L11" s="3" t="s">
        <v>102</v>
      </c>
      <c r="M11" s="3">
        <v>1</v>
      </c>
    </row>
    <row r="12" spans="1:25" ht="12.75" customHeight="1" x14ac:dyDescent="0.2">
      <c r="A12" s="41"/>
      <c r="B12" s="3" t="s">
        <v>105</v>
      </c>
      <c r="C12" s="3" t="s">
        <v>100</v>
      </c>
      <c r="D12" s="3" t="s">
        <v>101</v>
      </c>
      <c r="E12" s="3">
        <v>0</v>
      </c>
      <c r="F12" s="3">
        <v>0</v>
      </c>
      <c r="G12" s="3">
        <v>0</v>
      </c>
      <c r="H12" s="3">
        <v>1.2629559391354546</v>
      </c>
      <c r="I12" s="3">
        <v>0.63147796956772739</v>
      </c>
      <c r="J12" s="3">
        <v>0.50518237565418189</v>
      </c>
      <c r="K12" s="3">
        <v>1.3892515330490001</v>
      </c>
      <c r="L12" s="3" t="s">
        <v>102</v>
      </c>
      <c r="M12" s="3"/>
    </row>
    <row r="13" spans="1:25" ht="12.75" customHeight="1" x14ac:dyDescent="0.2">
      <c r="A13" s="41"/>
      <c r="B13" s="3" t="s">
        <v>106</v>
      </c>
      <c r="C13" s="3" t="s">
        <v>100</v>
      </c>
      <c r="D13" s="3" t="s">
        <v>101</v>
      </c>
      <c r="E13" s="3">
        <v>0</v>
      </c>
      <c r="F13" s="3">
        <v>0</v>
      </c>
      <c r="G13" s="3">
        <v>0</v>
      </c>
      <c r="H13" s="3">
        <v>1.1968648188377016</v>
      </c>
      <c r="I13" s="3">
        <v>0.59843240941885079</v>
      </c>
      <c r="J13" s="3">
        <v>0.47874592753508066</v>
      </c>
      <c r="K13" s="3">
        <f>K12*'Conversion Factors'!$C$14</f>
        <v>1.3165513007214718</v>
      </c>
      <c r="L13" s="3" t="s">
        <v>102</v>
      </c>
      <c r="M13" s="3">
        <v>1</v>
      </c>
    </row>
    <row r="14" spans="1:25" ht="12.75" customHeight="1" x14ac:dyDescent="0.2">
      <c r="A14" s="41"/>
      <c r="B14" s="3" t="s">
        <v>107</v>
      </c>
      <c r="C14" s="3" t="s">
        <v>100</v>
      </c>
      <c r="D14" s="3" t="s">
        <v>101</v>
      </c>
      <c r="E14" s="3">
        <v>0</v>
      </c>
      <c r="F14" s="3">
        <v>0</v>
      </c>
      <c r="G14" s="3">
        <v>0</v>
      </c>
      <c r="H14" s="3">
        <v>3.7282170424373443E-2</v>
      </c>
      <c r="I14" s="3">
        <v>2.7961627818280082E-2</v>
      </c>
      <c r="J14" s="3">
        <v>2.2369302254624066E-2</v>
      </c>
      <c r="K14" s="3">
        <f>K12*'Conversion Factors'!$C$13</f>
        <v>7.2700232327528216E-2</v>
      </c>
      <c r="L14" s="3" t="s">
        <v>102</v>
      </c>
      <c r="M14" s="3">
        <v>1</v>
      </c>
    </row>
    <row r="15" spans="1:25" ht="12.75" customHeight="1" x14ac:dyDescent="0.2">
      <c r="A15" s="41" t="s">
        <v>9</v>
      </c>
      <c r="B15" s="3" t="s">
        <v>99</v>
      </c>
      <c r="C15" s="3" t="s">
        <v>100</v>
      </c>
      <c r="D15" s="3" t="s">
        <v>101</v>
      </c>
      <c r="E15" s="3">
        <v>0</v>
      </c>
      <c r="F15" s="3">
        <v>0</v>
      </c>
      <c r="G15" s="3">
        <v>0</v>
      </c>
      <c r="H15" s="3">
        <v>127.81119881050923</v>
      </c>
      <c r="I15" s="3">
        <v>95.858399107881922</v>
      </c>
      <c r="J15" s="3">
        <v>76.686719286305532</v>
      </c>
      <c r="K15" s="3">
        <v>249.23183768049299</v>
      </c>
      <c r="L15" s="3" t="s">
        <v>102</v>
      </c>
      <c r="M15" s="3">
        <v>1</v>
      </c>
    </row>
    <row r="16" spans="1:25" ht="12.75" customHeight="1" x14ac:dyDescent="0.2">
      <c r="A16" s="41"/>
      <c r="B16" s="3" t="s">
        <v>103</v>
      </c>
      <c r="C16" s="3" t="s">
        <v>100</v>
      </c>
      <c r="D16" s="3" t="s">
        <v>101</v>
      </c>
      <c r="E16" s="3">
        <v>0</v>
      </c>
      <c r="F16" s="3">
        <v>0</v>
      </c>
      <c r="G16" s="3">
        <v>0</v>
      </c>
      <c r="H16" s="3">
        <v>84.431793559252668</v>
      </c>
      <c r="I16" s="3">
        <v>84.431793559252668</v>
      </c>
      <c r="J16" s="3">
        <v>67.545434847402134</v>
      </c>
      <c r="K16" s="3">
        <v>253.295380677758</v>
      </c>
      <c r="L16" s="3" t="s">
        <v>102</v>
      </c>
      <c r="M16" s="3">
        <v>1</v>
      </c>
    </row>
    <row r="17" spans="1:13" ht="12.75" customHeight="1" x14ac:dyDescent="0.2">
      <c r="A17" s="41"/>
      <c r="B17" s="3" t="s">
        <v>104</v>
      </c>
      <c r="C17" s="3" t="s">
        <v>100</v>
      </c>
      <c r="D17" s="3" t="s">
        <v>101</v>
      </c>
      <c r="E17" s="3">
        <v>0</v>
      </c>
      <c r="F17" s="3">
        <v>0</v>
      </c>
      <c r="G17" s="3">
        <v>0</v>
      </c>
      <c r="H17" s="3">
        <v>46.794637761264454</v>
      </c>
      <c r="I17" s="3">
        <v>23.397318880632231</v>
      </c>
      <c r="J17" s="3">
        <v>18.717855104505784</v>
      </c>
      <c r="K17" s="3">
        <v>51.474101537390901</v>
      </c>
      <c r="L17" s="3" t="s">
        <v>102</v>
      </c>
      <c r="M17" s="3">
        <v>1</v>
      </c>
    </row>
    <row r="18" spans="1:13" ht="12.75" customHeight="1" x14ac:dyDescent="0.2">
      <c r="A18" s="41"/>
      <c r="B18" s="3" t="s">
        <v>105</v>
      </c>
      <c r="C18" s="3" t="s">
        <v>100</v>
      </c>
      <c r="D18" s="3" t="s">
        <v>101</v>
      </c>
      <c r="E18" s="3">
        <v>0</v>
      </c>
      <c r="F18" s="3">
        <v>0</v>
      </c>
      <c r="G18" s="3">
        <v>0</v>
      </c>
      <c r="H18" s="3">
        <v>169.06131923650088</v>
      </c>
      <c r="I18" s="3">
        <v>84.530659618250453</v>
      </c>
      <c r="J18" s="3">
        <v>67.62452769460036</v>
      </c>
      <c r="K18" s="3">
        <v>185.967451160151</v>
      </c>
      <c r="L18" s="3" t="s">
        <v>102</v>
      </c>
      <c r="M18" s="3"/>
    </row>
    <row r="19" spans="1:13" ht="12.75" customHeight="1" x14ac:dyDescent="0.2">
      <c r="A19" s="41"/>
      <c r="B19" s="3" t="s">
        <v>106</v>
      </c>
      <c r="C19" s="3" t="s">
        <v>100</v>
      </c>
      <c r="D19" s="3" t="s">
        <v>101</v>
      </c>
      <c r="E19" s="3">
        <v>0</v>
      </c>
      <c r="F19" s="3">
        <v>0</v>
      </c>
      <c r="G19" s="3">
        <v>0</v>
      </c>
      <c r="H19" s="3">
        <v>90.377272200484271</v>
      </c>
      <c r="I19" s="3">
        <v>67.782954150363196</v>
      </c>
      <c r="J19" s="3">
        <v>54.226363320290559</v>
      </c>
      <c r="K19" s="3">
        <f>K18*'Conversion Factors'!$C$14</f>
        <v>176.23568079094431</v>
      </c>
      <c r="L19" s="3" t="s">
        <v>102</v>
      </c>
      <c r="M19" s="3">
        <v>1</v>
      </c>
    </row>
    <row r="20" spans="1:13" ht="12.75" customHeight="1" x14ac:dyDescent="0.2">
      <c r="A20" s="41"/>
      <c r="B20" s="3" t="s">
        <v>107</v>
      </c>
      <c r="C20" s="3" t="s">
        <v>100</v>
      </c>
      <c r="D20" s="3" t="s">
        <v>101</v>
      </c>
      <c r="E20" s="3">
        <v>0</v>
      </c>
      <c r="F20" s="3">
        <v>0</v>
      </c>
      <c r="G20" s="3">
        <v>0</v>
      </c>
      <c r="H20" s="3">
        <v>4.9906514713880492</v>
      </c>
      <c r="I20" s="3">
        <v>3.7429886035410362</v>
      </c>
      <c r="J20" s="3">
        <v>2.9943908828328292</v>
      </c>
      <c r="K20" s="3">
        <f>K18*'Conversion Factors'!$C$13</f>
        <v>9.7317703692066946</v>
      </c>
      <c r="L20" s="3" t="s">
        <v>102</v>
      </c>
      <c r="M20" s="3">
        <v>1</v>
      </c>
    </row>
    <row r="21" spans="1:13" ht="12.75" customHeight="1" x14ac:dyDescent="0.2">
      <c r="A21" s="41" t="s">
        <v>12</v>
      </c>
      <c r="B21" s="3" t="s">
        <v>99</v>
      </c>
      <c r="C21" s="3" t="s">
        <v>100</v>
      </c>
      <c r="D21" s="3" t="s">
        <v>101</v>
      </c>
      <c r="E21" s="3">
        <v>0</v>
      </c>
      <c r="F21" s="3">
        <v>0</v>
      </c>
      <c r="G21" s="3">
        <v>0</v>
      </c>
      <c r="H21" s="3">
        <v>0.54476574445187009</v>
      </c>
      <c r="I21" s="3">
        <v>0.54476574445187009</v>
      </c>
      <c r="J21" s="3">
        <v>0.43581259556149604</v>
      </c>
      <c r="K21" s="3">
        <v>1.6342972333556101</v>
      </c>
      <c r="L21" s="3" t="s">
        <v>102</v>
      </c>
      <c r="M21" s="3">
        <v>1</v>
      </c>
    </row>
    <row r="22" spans="1:13" ht="12.75" customHeight="1" x14ac:dyDescent="0.2">
      <c r="A22" s="41"/>
      <c r="B22" s="3" t="s">
        <v>103</v>
      </c>
      <c r="C22" s="3" t="s">
        <v>100</v>
      </c>
      <c r="D22" s="3" t="s">
        <v>101</v>
      </c>
      <c r="E22" s="3">
        <v>0</v>
      </c>
      <c r="F22" s="3">
        <v>0</v>
      </c>
      <c r="G22" s="3">
        <v>0</v>
      </c>
      <c r="H22" s="3">
        <v>1.3697288863898183</v>
      </c>
      <c r="I22" s="3">
        <v>0.68486444319490913</v>
      </c>
      <c r="J22" s="3">
        <v>0.54789155455592731</v>
      </c>
      <c r="K22" s="3">
        <v>1.5067017750288001</v>
      </c>
      <c r="L22" s="3" t="s">
        <v>102</v>
      </c>
      <c r="M22" s="3">
        <v>1</v>
      </c>
    </row>
    <row r="23" spans="1:13" ht="12.75" customHeight="1" x14ac:dyDescent="0.2">
      <c r="A23" s="41"/>
      <c r="B23" s="3" t="s">
        <v>104</v>
      </c>
      <c r="C23" s="3" t="s">
        <v>100</v>
      </c>
      <c r="D23" s="3" t="s">
        <v>101</v>
      </c>
      <c r="E23" s="3">
        <v>0</v>
      </c>
      <c r="F23" s="3">
        <v>0</v>
      </c>
      <c r="G23" s="3">
        <v>0</v>
      </c>
      <c r="H23" s="3">
        <v>0.42213944816945087</v>
      </c>
      <c r="I23" s="3">
        <v>0.21106972408472546</v>
      </c>
      <c r="J23" s="3">
        <v>0.16885577926778036</v>
      </c>
      <c r="K23" s="3">
        <v>0.464353392986396</v>
      </c>
      <c r="L23" s="3" t="s">
        <v>102</v>
      </c>
      <c r="M23" s="3">
        <v>1</v>
      </c>
    </row>
    <row r="24" spans="1:13" ht="12.75" customHeight="1" x14ac:dyDescent="0.2">
      <c r="A24" s="41"/>
      <c r="B24" s="3" t="s">
        <v>105</v>
      </c>
      <c r="C24" s="3" t="s">
        <v>100</v>
      </c>
      <c r="D24" s="3" t="s">
        <v>101</v>
      </c>
      <c r="E24" s="3">
        <v>0</v>
      </c>
      <c r="F24" s="3">
        <v>0</v>
      </c>
      <c r="G24" s="3">
        <v>0</v>
      </c>
      <c r="H24" s="3">
        <v>1.1417075488094726</v>
      </c>
      <c r="I24" s="3">
        <v>0.57085377440473639</v>
      </c>
      <c r="J24" s="3">
        <v>0.45668301952378909</v>
      </c>
      <c r="K24" s="3">
        <v>1.25587830369042</v>
      </c>
      <c r="L24" s="3" t="s">
        <v>102</v>
      </c>
      <c r="M24" s="3"/>
    </row>
    <row r="25" spans="1:13" ht="12.75" customHeight="1" x14ac:dyDescent="0.2">
      <c r="A25" s="41"/>
      <c r="B25" s="3" t="s">
        <v>106</v>
      </c>
      <c r="C25" s="3" t="s">
        <v>100</v>
      </c>
      <c r="D25" s="3" t="s">
        <v>101</v>
      </c>
      <c r="E25" s="3">
        <v>0</v>
      </c>
      <c r="F25" s="3">
        <v>0</v>
      </c>
      <c r="G25" s="3">
        <v>0</v>
      </c>
      <c r="H25" s="3">
        <v>0.61033721006137476</v>
      </c>
      <c r="I25" s="3">
        <v>0.45775290754603104</v>
      </c>
      <c r="J25" s="3">
        <v>0.36620232603682484</v>
      </c>
      <c r="K25" s="3">
        <f>K24*'Conversion Factors'!$C$14</f>
        <v>1.1901575596196807</v>
      </c>
      <c r="L25" s="3" t="s">
        <v>102</v>
      </c>
      <c r="M25" s="3">
        <v>1</v>
      </c>
    </row>
    <row r="26" spans="1:13" ht="12.75" customHeight="1" x14ac:dyDescent="0.2">
      <c r="A26" s="41"/>
      <c r="B26" s="3" t="s">
        <v>107</v>
      </c>
      <c r="C26" s="3" t="s">
        <v>100</v>
      </c>
      <c r="D26" s="3" t="s">
        <v>101</v>
      </c>
      <c r="E26" s="3">
        <v>0</v>
      </c>
      <c r="F26" s="3">
        <v>0</v>
      </c>
      <c r="G26" s="3">
        <v>0</v>
      </c>
      <c r="H26" s="3">
        <v>3.3702945677302212E-2</v>
      </c>
      <c r="I26" s="3">
        <v>2.5277209257976656E-2</v>
      </c>
      <c r="J26" s="3">
        <v>2.0221767406381326E-2</v>
      </c>
      <c r="K26" s="3">
        <f>K24*'Conversion Factors'!$C$13</f>
        <v>6.5720744070739315E-2</v>
      </c>
      <c r="L26" s="3" t="s">
        <v>102</v>
      </c>
      <c r="M26" s="3">
        <v>1</v>
      </c>
    </row>
    <row r="27" spans="1:13" ht="12.75" customHeight="1" x14ac:dyDescent="0.2">
      <c r="A27" s="41" t="s">
        <v>14</v>
      </c>
      <c r="B27" s="3" t="s">
        <v>99</v>
      </c>
      <c r="C27" s="3" t="s">
        <v>100</v>
      </c>
      <c r="D27" s="3" t="s">
        <v>101</v>
      </c>
      <c r="E27" s="3">
        <v>0</v>
      </c>
      <c r="F27" s="3">
        <v>0</v>
      </c>
      <c r="G27" s="3">
        <v>0</v>
      </c>
      <c r="H27" s="3">
        <v>22.986280631571599</v>
      </c>
      <c r="I27" s="3">
        <v>22.986280631571599</v>
      </c>
      <c r="J27" s="3">
        <v>18.389024505257279</v>
      </c>
      <c r="K27" s="3">
        <v>68.958841894714794</v>
      </c>
      <c r="L27" s="3" t="s">
        <v>102</v>
      </c>
      <c r="M27" s="3">
        <v>1</v>
      </c>
    </row>
    <row r="28" spans="1:13" ht="12.75" customHeight="1" x14ac:dyDescent="0.2">
      <c r="A28" s="41"/>
      <c r="B28" s="3" t="s">
        <v>103</v>
      </c>
      <c r="C28" s="3" t="s">
        <v>100</v>
      </c>
      <c r="D28" s="3" t="s">
        <v>101</v>
      </c>
      <c r="E28" s="3">
        <v>0</v>
      </c>
      <c r="F28" s="3">
        <v>0</v>
      </c>
      <c r="G28" s="3">
        <v>0</v>
      </c>
      <c r="H28" s="3">
        <v>64.414868495261459</v>
      </c>
      <c r="I28" s="3">
        <v>32.207434247630729</v>
      </c>
      <c r="J28" s="3">
        <v>25.765947398104583</v>
      </c>
      <c r="K28" s="3">
        <v>70.856355344787602</v>
      </c>
      <c r="L28" s="3" t="s">
        <v>102</v>
      </c>
      <c r="M28" s="3">
        <v>1</v>
      </c>
    </row>
    <row r="29" spans="1:13" ht="12.75" customHeight="1" x14ac:dyDescent="0.2">
      <c r="A29" s="41"/>
      <c r="B29" s="3" t="s">
        <v>104</v>
      </c>
      <c r="C29" s="3" t="s">
        <v>100</v>
      </c>
      <c r="D29" s="3" t="s">
        <v>101</v>
      </c>
      <c r="E29" s="3">
        <v>0</v>
      </c>
      <c r="F29" s="3">
        <v>0</v>
      </c>
      <c r="G29" s="3">
        <v>0</v>
      </c>
      <c r="H29" s="3">
        <v>13.230173036637817</v>
      </c>
      <c r="I29" s="3">
        <v>6.6150865183189094</v>
      </c>
      <c r="J29" s="3">
        <v>5.2920692146551271</v>
      </c>
      <c r="K29" s="3">
        <v>14.553190340301599</v>
      </c>
      <c r="L29" s="3" t="s">
        <v>102</v>
      </c>
      <c r="M29" s="3">
        <v>1</v>
      </c>
    </row>
    <row r="30" spans="1:13" ht="12.75" customHeight="1" x14ac:dyDescent="0.2">
      <c r="A30" s="41"/>
      <c r="B30" s="3" t="s">
        <v>105</v>
      </c>
      <c r="C30" s="3" t="s">
        <v>100</v>
      </c>
      <c r="D30" s="3" t="s">
        <v>101</v>
      </c>
      <c r="E30" s="3">
        <v>0</v>
      </c>
      <c r="F30" s="3">
        <v>0</v>
      </c>
      <c r="G30" s="3">
        <v>0</v>
      </c>
      <c r="H30" s="3">
        <v>26.344745491038974</v>
      </c>
      <c r="I30" s="3">
        <v>19.75855911827923</v>
      </c>
      <c r="J30" s="3">
        <v>15.806847294623385</v>
      </c>
      <c r="K30" s="3">
        <v>51.372253707525999</v>
      </c>
      <c r="L30" s="3" t="s">
        <v>102</v>
      </c>
      <c r="M30" s="3"/>
    </row>
    <row r="31" spans="1:13" ht="12.75" customHeight="1" x14ac:dyDescent="0.2">
      <c r="A31" s="41"/>
      <c r="B31" s="3" t="s">
        <v>106</v>
      </c>
      <c r="C31" s="3" t="s">
        <v>100</v>
      </c>
      <c r="D31" s="3" t="s">
        <v>101</v>
      </c>
      <c r="E31" s="3">
        <v>0</v>
      </c>
      <c r="F31" s="3">
        <v>0</v>
      </c>
      <c r="G31" s="3">
        <v>0</v>
      </c>
      <c r="H31" s="3">
        <v>24.966111692734156</v>
      </c>
      <c r="I31" s="3">
        <v>18.724583769550616</v>
      </c>
      <c r="J31" s="3">
        <v>14.979667015640493</v>
      </c>
      <c r="K31" s="3">
        <f>K30*'Conversion Factors'!$C$14</f>
        <v>48.683917800831601</v>
      </c>
      <c r="L31" s="3" t="s">
        <v>102</v>
      </c>
      <c r="M31" s="3">
        <v>1</v>
      </c>
    </row>
    <row r="32" spans="1:13" ht="12.75" customHeight="1" x14ac:dyDescent="0.2">
      <c r="A32" s="41"/>
      <c r="B32" s="3" t="s">
        <v>107</v>
      </c>
      <c r="C32" s="3" t="s">
        <v>100</v>
      </c>
      <c r="D32" s="3" t="s">
        <v>101</v>
      </c>
      <c r="E32" s="3">
        <v>0</v>
      </c>
      <c r="F32" s="3">
        <v>0</v>
      </c>
      <c r="G32" s="3">
        <v>0</v>
      </c>
      <c r="H32" s="3">
        <v>0.89611196889813205</v>
      </c>
      <c r="I32" s="3">
        <v>0.89611196889813205</v>
      </c>
      <c r="J32" s="3">
        <v>0.7168895751185056</v>
      </c>
      <c r="K32" s="3">
        <f>K30*'Conversion Factors'!$C$13</f>
        <v>2.6883359066943959</v>
      </c>
      <c r="L32" s="3" t="s">
        <v>102</v>
      </c>
      <c r="M32" s="3">
        <v>1</v>
      </c>
    </row>
    <row r="33" spans="1:13" ht="12.75" customHeight="1" x14ac:dyDescent="0.2">
      <c r="A33" s="41" t="s">
        <v>17</v>
      </c>
      <c r="B33" s="3" t="s">
        <v>99</v>
      </c>
      <c r="C33" s="3" t="s">
        <v>100</v>
      </c>
      <c r="D33" s="3" t="s">
        <v>101</v>
      </c>
      <c r="E33" s="3">
        <v>0</v>
      </c>
      <c r="F33" s="3">
        <v>0</v>
      </c>
      <c r="G33" s="3">
        <v>0</v>
      </c>
      <c r="H33" s="3">
        <v>0.40395278039117272</v>
      </c>
      <c r="I33" s="3">
        <v>0.20197639019558636</v>
      </c>
      <c r="J33" s="3">
        <v>0.16158111215646909</v>
      </c>
      <c r="K33" s="3">
        <v>0.44434805843029002</v>
      </c>
      <c r="L33" s="3" t="s">
        <v>102</v>
      </c>
      <c r="M33" s="3">
        <v>1</v>
      </c>
    </row>
    <row r="34" spans="1:13" ht="12.75" customHeight="1" x14ac:dyDescent="0.2">
      <c r="A34" s="41"/>
      <c r="B34" s="3" t="s">
        <v>103</v>
      </c>
      <c r="C34" s="3" t="s">
        <v>100</v>
      </c>
      <c r="D34" s="3" t="s">
        <v>101</v>
      </c>
      <c r="E34" s="3">
        <v>0</v>
      </c>
      <c r="F34" s="3">
        <v>0</v>
      </c>
      <c r="G34" s="3">
        <v>0</v>
      </c>
      <c r="H34" s="3">
        <v>0.37442006720431176</v>
      </c>
      <c r="I34" s="3">
        <v>0.18721003360215591</v>
      </c>
      <c r="J34" s="3">
        <v>0.14976802688172472</v>
      </c>
      <c r="K34" s="3">
        <v>0.411862073924743</v>
      </c>
      <c r="L34" s="3" t="s">
        <v>102</v>
      </c>
      <c r="M34" s="3">
        <v>1</v>
      </c>
    </row>
    <row r="35" spans="1:13" ht="12.75" customHeight="1" x14ac:dyDescent="0.2">
      <c r="A35" s="41"/>
      <c r="B35" s="3" t="s">
        <v>104</v>
      </c>
      <c r="C35" s="3" t="s">
        <v>100</v>
      </c>
      <c r="D35" s="3" t="s">
        <v>101</v>
      </c>
      <c r="E35" s="3">
        <v>0</v>
      </c>
      <c r="F35" s="3">
        <v>0</v>
      </c>
      <c r="G35" s="3">
        <v>0</v>
      </c>
      <c r="H35" s="3">
        <v>6.5645062728140011E-2</v>
      </c>
      <c r="I35" s="3">
        <v>4.9233797046105005E-2</v>
      </c>
      <c r="J35" s="3">
        <v>3.9387037636884004E-2</v>
      </c>
      <c r="K35" s="3">
        <v>0.12800787231987301</v>
      </c>
      <c r="L35" s="3" t="s">
        <v>102</v>
      </c>
      <c r="M35" s="3">
        <v>1</v>
      </c>
    </row>
    <row r="36" spans="1:13" ht="12.75" customHeight="1" x14ac:dyDescent="0.2">
      <c r="A36" s="41"/>
      <c r="B36" s="3" t="s">
        <v>105</v>
      </c>
      <c r="C36" s="3" t="s">
        <v>100</v>
      </c>
      <c r="D36" s="3" t="s">
        <v>101</v>
      </c>
      <c r="E36" s="3">
        <v>0</v>
      </c>
      <c r="F36" s="3">
        <v>0</v>
      </c>
      <c r="G36" s="3">
        <v>0</v>
      </c>
      <c r="H36" s="3">
        <v>0.17392567008447693</v>
      </c>
      <c r="I36" s="3">
        <v>0.13044425256335768</v>
      </c>
      <c r="J36" s="3">
        <v>0.10435540205068615</v>
      </c>
      <c r="K36" s="3">
        <v>0.33915505666473</v>
      </c>
      <c r="L36" s="3" t="s">
        <v>102</v>
      </c>
      <c r="M36" s="3"/>
    </row>
    <row r="37" spans="1:13" ht="12.75" customHeight="1" x14ac:dyDescent="0.2">
      <c r="A37" s="41"/>
      <c r="B37" s="3" t="s">
        <v>106</v>
      </c>
      <c r="C37" s="3" t="s">
        <v>100</v>
      </c>
      <c r="D37" s="3" t="s">
        <v>101</v>
      </c>
      <c r="E37" s="3">
        <v>0</v>
      </c>
      <c r="F37" s="3">
        <v>0</v>
      </c>
      <c r="G37" s="3">
        <v>0</v>
      </c>
      <c r="H37" s="3">
        <v>0.10713563391894557</v>
      </c>
      <c r="I37" s="3">
        <v>0.10713563391894557</v>
      </c>
      <c r="J37" s="3">
        <v>8.5708507135156459E-2</v>
      </c>
      <c r="K37" s="3">
        <f>K36*'Conversion Factors'!$C$14</f>
        <v>0.32140690175683673</v>
      </c>
      <c r="L37" s="3" t="s">
        <v>102</v>
      </c>
      <c r="M37" s="3">
        <v>1</v>
      </c>
    </row>
    <row r="38" spans="1:13" ht="12.75" customHeight="1" x14ac:dyDescent="0.2">
      <c r="A38" s="41"/>
      <c r="B38" s="3" t="s">
        <v>107</v>
      </c>
      <c r="C38" s="3" t="s">
        <v>100</v>
      </c>
      <c r="D38" s="3" t="s">
        <v>101</v>
      </c>
      <c r="E38" s="3">
        <v>0</v>
      </c>
      <c r="F38" s="3">
        <v>0</v>
      </c>
      <c r="G38" s="3">
        <v>0</v>
      </c>
      <c r="H38" s="3">
        <v>1.6134686279902978E-2</v>
      </c>
      <c r="I38" s="3">
        <v>8.067343139951489E-3</v>
      </c>
      <c r="J38" s="3">
        <v>6.4538745119611914E-3</v>
      </c>
      <c r="K38" s="3">
        <f>K36*'Conversion Factors'!$C$13</f>
        <v>1.7748154907893277E-2</v>
      </c>
      <c r="L38" s="3" t="s">
        <v>102</v>
      </c>
      <c r="M38" s="3">
        <v>1</v>
      </c>
    </row>
    <row r="39" spans="1:13" ht="12.75" customHeight="1" x14ac:dyDescent="0.2">
      <c r="A39" s="41" t="s">
        <v>19</v>
      </c>
      <c r="B39" s="3" t="s">
        <v>99</v>
      </c>
      <c r="C39" s="3" t="s">
        <v>100</v>
      </c>
      <c r="D39" s="3" t="s">
        <v>101</v>
      </c>
      <c r="E39" s="3">
        <v>0</v>
      </c>
      <c r="F39" s="3">
        <v>0</v>
      </c>
      <c r="G39" s="3">
        <v>5.7217837149012496</v>
      </c>
      <c r="H39" s="3">
        <v>4.5774269719209997</v>
      </c>
      <c r="I39" s="3">
        <v>4.5774269719209997</v>
      </c>
      <c r="J39" s="3">
        <v>3.6619415775367998</v>
      </c>
      <c r="K39" s="3">
        <v>17.3942224932998</v>
      </c>
      <c r="L39" s="3" t="s">
        <v>102</v>
      </c>
      <c r="M39" s="3">
        <v>1</v>
      </c>
    </row>
    <row r="40" spans="1:13" ht="12.75" customHeight="1" x14ac:dyDescent="0.2">
      <c r="A40" s="41"/>
      <c r="B40" s="3" t="s">
        <v>103</v>
      </c>
      <c r="C40" s="3" t="s">
        <v>100</v>
      </c>
      <c r="D40" s="3" t="s">
        <v>101</v>
      </c>
      <c r="E40" s="3">
        <v>0</v>
      </c>
      <c r="F40" s="3">
        <v>0</v>
      </c>
      <c r="G40" s="3">
        <v>4.8242107654713156</v>
      </c>
      <c r="H40" s="3">
        <v>3.8593686123770525</v>
      </c>
      <c r="I40" s="3">
        <v>3.8593686123770525</v>
      </c>
      <c r="J40" s="3">
        <v>3.0874948899016421</v>
      </c>
      <c r="K40" s="3">
        <v>14.6656007270328</v>
      </c>
      <c r="L40" s="3" t="s">
        <v>102</v>
      </c>
      <c r="M40" s="3">
        <v>1</v>
      </c>
    </row>
    <row r="41" spans="1:13" ht="12.75" customHeight="1" x14ac:dyDescent="0.2">
      <c r="A41" s="41"/>
      <c r="B41" s="3" t="s">
        <v>104</v>
      </c>
      <c r="C41" s="3" t="s">
        <v>100</v>
      </c>
      <c r="D41" s="3" t="s">
        <v>101</v>
      </c>
      <c r="E41" s="3">
        <v>0</v>
      </c>
      <c r="F41" s="3">
        <v>0</v>
      </c>
      <c r="G41" s="3">
        <v>0.88348212637422374</v>
      </c>
      <c r="H41" s="3">
        <v>0.70678570109937899</v>
      </c>
      <c r="I41" s="3">
        <v>0.70678570109937899</v>
      </c>
      <c r="J41" s="3">
        <v>0.56542856087950322</v>
      </c>
      <c r="K41" s="3">
        <v>2.6857856641776401</v>
      </c>
      <c r="L41" s="3" t="s">
        <v>102</v>
      </c>
      <c r="M41" s="3">
        <v>1</v>
      </c>
    </row>
    <row r="42" spans="1:13" ht="12.75" customHeight="1" x14ac:dyDescent="0.2">
      <c r="A42" s="41"/>
      <c r="B42" s="3" t="s">
        <v>105</v>
      </c>
      <c r="C42" s="3" t="s">
        <v>100</v>
      </c>
      <c r="D42" s="3" t="s">
        <v>101</v>
      </c>
      <c r="E42" s="3">
        <v>0</v>
      </c>
      <c r="F42" s="3">
        <v>0</v>
      </c>
      <c r="G42" s="3">
        <v>2.9711387998914209</v>
      </c>
      <c r="H42" s="3">
        <v>2.376911039913137</v>
      </c>
      <c r="I42" s="3">
        <v>2.376911039913137</v>
      </c>
      <c r="J42" s="3">
        <v>1.9015288319305095</v>
      </c>
      <c r="K42" s="3">
        <v>9.0322619516699199</v>
      </c>
      <c r="L42" s="3" t="s">
        <v>102</v>
      </c>
      <c r="M42" s="3"/>
    </row>
    <row r="43" spans="1:13" ht="12.75" customHeight="1" x14ac:dyDescent="0.2">
      <c r="A43" s="41"/>
      <c r="B43" s="3" t="s">
        <v>106</v>
      </c>
      <c r="C43" s="3" t="s">
        <v>100</v>
      </c>
      <c r="D43" s="3" t="s">
        <v>101</v>
      </c>
      <c r="E43" s="3">
        <v>0</v>
      </c>
      <c r="F43" s="3">
        <v>0</v>
      </c>
      <c r="G43" s="3">
        <v>2.8156576102789268</v>
      </c>
      <c r="H43" s="3">
        <v>2.2525260882231417</v>
      </c>
      <c r="I43" s="3">
        <v>2.2525260882231417</v>
      </c>
      <c r="J43" s="3">
        <v>1.8020208705785132</v>
      </c>
      <c r="K43" s="3">
        <f>K42*'Conversion Factors'!$C$14</f>
        <v>8.5595991352479377</v>
      </c>
      <c r="L43" s="3" t="s">
        <v>102</v>
      </c>
      <c r="M43" s="3">
        <v>1</v>
      </c>
    </row>
    <row r="44" spans="1:13" ht="12.75" customHeight="1" x14ac:dyDescent="0.2">
      <c r="A44" s="41"/>
      <c r="B44" s="3" t="s">
        <v>107</v>
      </c>
      <c r="C44" s="3" t="s">
        <v>100</v>
      </c>
      <c r="D44" s="3" t="s">
        <v>101</v>
      </c>
      <c r="E44" s="3">
        <v>0</v>
      </c>
      <c r="F44" s="3">
        <v>0</v>
      </c>
      <c r="G44" s="3">
        <v>0.15548118961249408</v>
      </c>
      <c r="H44" s="3">
        <v>0.12438495168999528</v>
      </c>
      <c r="I44" s="3">
        <v>0.12438495168999528</v>
      </c>
      <c r="J44" s="3">
        <v>9.9507961351996216E-2</v>
      </c>
      <c r="K44" s="3">
        <f>K42*'Conversion Factors'!$C$13</f>
        <v>0.47266281642198205</v>
      </c>
      <c r="L44" s="3" t="s">
        <v>102</v>
      </c>
      <c r="M44" s="3">
        <v>1</v>
      </c>
    </row>
    <row r="45" spans="1:13" ht="12.75" customHeight="1" x14ac:dyDescent="0.2">
      <c r="A45" s="41" t="s">
        <v>22</v>
      </c>
      <c r="B45" s="3" t="s">
        <v>99</v>
      </c>
      <c r="C45" s="3" t="s">
        <v>100</v>
      </c>
      <c r="D45" s="3" t="s">
        <v>101</v>
      </c>
      <c r="E45" s="3">
        <v>0</v>
      </c>
      <c r="F45" s="3">
        <v>0</v>
      </c>
      <c r="G45" s="3">
        <v>4.9555053969433542</v>
      </c>
      <c r="H45" s="3">
        <v>3.9644043175546839</v>
      </c>
      <c r="I45" s="3">
        <v>3.9644043175546839</v>
      </c>
      <c r="J45" s="3">
        <v>3.1715234540437471</v>
      </c>
      <c r="K45" s="3">
        <v>15.0647364067078</v>
      </c>
      <c r="L45" s="3" t="s">
        <v>102</v>
      </c>
      <c r="M45" s="3">
        <v>1</v>
      </c>
    </row>
    <row r="46" spans="1:13" ht="12.75" customHeight="1" x14ac:dyDescent="0.2">
      <c r="A46" s="41"/>
      <c r="B46" s="3" t="s">
        <v>103</v>
      </c>
      <c r="C46" s="3" t="s">
        <v>100</v>
      </c>
      <c r="D46" s="3" t="s">
        <v>101</v>
      </c>
      <c r="E46" s="3">
        <v>0</v>
      </c>
      <c r="F46" s="3">
        <v>0</v>
      </c>
      <c r="G46" s="3">
        <v>4.4792265732253282</v>
      </c>
      <c r="H46" s="3">
        <v>3.5833812585802631</v>
      </c>
      <c r="I46" s="3">
        <v>3.5833812585802631</v>
      </c>
      <c r="J46" s="3">
        <v>2.8667050068642106</v>
      </c>
      <c r="K46" s="3">
        <v>13.616848782605</v>
      </c>
      <c r="L46" s="3" t="s">
        <v>102</v>
      </c>
      <c r="M46" s="3">
        <v>1</v>
      </c>
    </row>
    <row r="47" spans="1:13" ht="12.75" customHeight="1" x14ac:dyDescent="0.2">
      <c r="A47" s="41"/>
      <c r="B47" s="3" t="s">
        <v>104</v>
      </c>
      <c r="C47" s="3" t="s">
        <v>100</v>
      </c>
      <c r="D47" s="3" t="s">
        <v>101</v>
      </c>
      <c r="E47" s="3">
        <v>0</v>
      </c>
      <c r="F47" s="3">
        <v>0</v>
      </c>
      <c r="G47" s="3">
        <v>1.0211342231837566</v>
      </c>
      <c r="H47" s="3">
        <v>0.81690737854700535</v>
      </c>
      <c r="I47" s="3">
        <v>0.81690737854700535</v>
      </c>
      <c r="J47" s="3">
        <v>0.65352590283760426</v>
      </c>
      <c r="K47" s="3">
        <v>3.10424803847862</v>
      </c>
      <c r="L47" s="3" t="s">
        <v>102</v>
      </c>
      <c r="M47" s="3">
        <v>1</v>
      </c>
    </row>
    <row r="48" spans="1:13" ht="12.75" customHeight="1" x14ac:dyDescent="0.2">
      <c r="A48" s="41"/>
      <c r="B48" s="3" t="s">
        <v>105</v>
      </c>
      <c r="C48" s="3" t="s">
        <v>100</v>
      </c>
      <c r="D48" s="3" t="s">
        <v>101</v>
      </c>
      <c r="E48" s="3">
        <v>0</v>
      </c>
      <c r="F48" s="3">
        <v>0</v>
      </c>
      <c r="G48" s="3">
        <v>3.927427268647171</v>
      </c>
      <c r="H48" s="3">
        <v>3.1419418149177369</v>
      </c>
      <c r="I48" s="3">
        <v>3.1419418149177369</v>
      </c>
      <c r="J48" s="3">
        <v>2.5135534519341896</v>
      </c>
      <c r="K48" s="3">
        <v>11.939378896687399</v>
      </c>
      <c r="L48" s="3" t="s">
        <v>102</v>
      </c>
      <c r="M48" s="3"/>
    </row>
    <row r="49" spans="1:13" ht="12.75" customHeight="1" x14ac:dyDescent="0.2">
      <c r="A49" s="41"/>
      <c r="B49" s="3" t="s">
        <v>106</v>
      </c>
      <c r="C49" s="3" t="s">
        <v>100</v>
      </c>
      <c r="D49" s="3" t="s">
        <v>101</v>
      </c>
      <c r="E49" s="3">
        <v>0</v>
      </c>
      <c r="F49" s="3">
        <v>0</v>
      </c>
      <c r="G49" s="3">
        <v>3.7219030218943341</v>
      </c>
      <c r="H49" s="3">
        <v>2.9775224175154675</v>
      </c>
      <c r="I49" s="3">
        <v>2.9775224175154675</v>
      </c>
      <c r="J49" s="3">
        <v>2.3820179340123739</v>
      </c>
      <c r="K49" s="3">
        <f>K48*'Conversion Factors'!$C$14</f>
        <v>11.314585186558777</v>
      </c>
      <c r="L49" s="3" t="s">
        <v>102</v>
      </c>
      <c r="M49" s="3">
        <v>1</v>
      </c>
    </row>
    <row r="50" spans="1:13" ht="12.75" customHeight="1" x14ac:dyDescent="0.2">
      <c r="A50" s="41"/>
      <c r="B50" s="3" t="s">
        <v>107</v>
      </c>
      <c r="C50" s="3" t="s">
        <v>100</v>
      </c>
      <c r="D50" s="3" t="s">
        <v>101</v>
      </c>
      <c r="E50" s="3">
        <v>0</v>
      </c>
      <c r="F50" s="3">
        <v>0</v>
      </c>
      <c r="G50" s="3">
        <v>0.20552424675283637</v>
      </c>
      <c r="H50" s="3">
        <v>0.1644193974022691</v>
      </c>
      <c r="I50" s="3">
        <v>0.1644193974022691</v>
      </c>
      <c r="J50" s="3">
        <v>0.13153551792181528</v>
      </c>
      <c r="K50" s="3">
        <f>K48*'Conversion Factors'!$C$13</f>
        <v>0.62479371012862261</v>
      </c>
      <c r="L50" s="3" t="s">
        <v>102</v>
      </c>
      <c r="M50" s="3">
        <v>1</v>
      </c>
    </row>
    <row r="51" spans="1:13" ht="12.75" customHeight="1" x14ac:dyDescent="0.2">
      <c r="A51" s="41" t="s">
        <v>24</v>
      </c>
      <c r="B51" s="3" t="s">
        <v>99</v>
      </c>
      <c r="C51" s="3" t="s">
        <v>100</v>
      </c>
      <c r="D51" s="3" t="s">
        <v>101</v>
      </c>
      <c r="E51" s="3">
        <v>0</v>
      </c>
      <c r="F51" s="3">
        <v>0</v>
      </c>
      <c r="G51" s="3">
        <v>3.1842684913410069</v>
      </c>
      <c r="H51" s="3">
        <v>2.5474147930728055</v>
      </c>
      <c r="I51" s="3">
        <v>2.5474147930728055</v>
      </c>
      <c r="J51" s="3">
        <v>2.0379318344582442</v>
      </c>
      <c r="K51" s="3">
        <v>9.6801762136766598</v>
      </c>
      <c r="L51" s="3" t="s">
        <v>102</v>
      </c>
      <c r="M51" s="3">
        <v>1</v>
      </c>
    </row>
    <row r="52" spans="1:13" ht="12.75" customHeight="1" x14ac:dyDescent="0.2">
      <c r="A52" s="41"/>
      <c r="B52" s="3" t="s">
        <v>103</v>
      </c>
      <c r="C52" s="3" t="s">
        <v>100</v>
      </c>
      <c r="D52" s="3" t="s">
        <v>101</v>
      </c>
      <c r="E52" s="3">
        <v>0</v>
      </c>
      <c r="F52" s="3">
        <v>0</v>
      </c>
      <c r="G52" s="3">
        <v>4.1308018540856581</v>
      </c>
      <c r="H52" s="3">
        <v>3.3046414832685267</v>
      </c>
      <c r="I52" s="3">
        <v>3.3046414832685267</v>
      </c>
      <c r="J52" s="3">
        <v>2.6437131866148214</v>
      </c>
      <c r="K52" s="3">
        <v>12.557637636420401</v>
      </c>
      <c r="L52" s="3" t="s">
        <v>102</v>
      </c>
      <c r="M52" s="3">
        <v>1</v>
      </c>
    </row>
    <row r="53" spans="1:13" ht="12.75" customHeight="1" x14ac:dyDescent="0.2">
      <c r="A53" s="41"/>
      <c r="B53" s="3" t="s">
        <v>104</v>
      </c>
      <c r="C53" s="3" t="s">
        <v>100</v>
      </c>
      <c r="D53" s="3" t="s">
        <v>101</v>
      </c>
      <c r="E53" s="3">
        <v>0</v>
      </c>
      <c r="F53" s="3">
        <v>0</v>
      </c>
      <c r="G53" s="3">
        <v>0.99875607029033553</v>
      </c>
      <c r="H53" s="3">
        <v>0.79900485623226847</v>
      </c>
      <c r="I53" s="3">
        <v>0.79900485623226847</v>
      </c>
      <c r="J53" s="3">
        <v>0.63920388498581482</v>
      </c>
      <c r="K53" s="3">
        <v>3.0362184536826202</v>
      </c>
      <c r="L53" s="3" t="s">
        <v>102</v>
      </c>
      <c r="M53" s="3">
        <v>1</v>
      </c>
    </row>
    <row r="54" spans="1:13" ht="12.75" customHeight="1" x14ac:dyDescent="0.2">
      <c r="A54" s="41"/>
      <c r="B54" s="3" t="s">
        <v>105</v>
      </c>
      <c r="C54" s="3" t="s">
        <v>100</v>
      </c>
      <c r="D54" s="3" t="s">
        <v>101</v>
      </c>
      <c r="E54" s="3">
        <v>0</v>
      </c>
      <c r="F54" s="3">
        <v>0</v>
      </c>
      <c r="G54" s="3">
        <v>1.721385000096753</v>
      </c>
      <c r="H54" s="3">
        <v>1.3771080000774025</v>
      </c>
      <c r="I54" s="3">
        <v>1.3771080000774025</v>
      </c>
      <c r="J54" s="3">
        <v>1.101686400061922</v>
      </c>
      <c r="K54" s="3">
        <v>5.2330104002941296</v>
      </c>
      <c r="L54" s="3" t="s">
        <v>102</v>
      </c>
      <c r="M54" s="3"/>
    </row>
    <row r="55" spans="1:13" ht="12.75" customHeight="1" x14ac:dyDescent="0.2">
      <c r="A55" s="41"/>
      <c r="B55" s="3" t="s">
        <v>106</v>
      </c>
      <c r="C55" s="3" t="s">
        <v>100</v>
      </c>
      <c r="D55" s="3" t="s">
        <v>101</v>
      </c>
      <c r="E55" s="3">
        <v>0</v>
      </c>
      <c r="F55" s="3">
        <v>0</v>
      </c>
      <c r="G55" s="3">
        <v>1.6313040561819394</v>
      </c>
      <c r="H55" s="3">
        <v>1.3050432449455516</v>
      </c>
      <c r="I55" s="3">
        <v>1.3050432449455516</v>
      </c>
      <c r="J55" s="3">
        <v>1.0440345959564412</v>
      </c>
      <c r="K55" s="3">
        <f>K54*'Conversion Factors'!$C$14</f>
        <v>4.9591643307930955</v>
      </c>
      <c r="L55" s="3" t="s">
        <v>102</v>
      </c>
      <c r="M55" s="3">
        <v>1</v>
      </c>
    </row>
    <row r="56" spans="1:13" ht="12.75" customHeight="1" x14ac:dyDescent="0.2">
      <c r="A56" s="41"/>
      <c r="B56" s="3" t="s">
        <v>107</v>
      </c>
      <c r="C56" s="3" t="s">
        <v>100</v>
      </c>
      <c r="D56" s="3" t="s">
        <v>101</v>
      </c>
      <c r="E56" s="3">
        <v>0</v>
      </c>
      <c r="F56" s="3">
        <v>0</v>
      </c>
      <c r="G56" s="3">
        <v>9.0080943914813846E-2</v>
      </c>
      <c r="H56" s="3">
        <v>7.206475513185108E-2</v>
      </c>
      <c r="I56" s="3">
        <v>7.206475513185108E-2</v>
      </c>
      <c r="J56" s="3">
        <v>5.7651804105480868E-2</v>
      </c>
      <c r="K56" s="3">
        <f>K54*'Conversion Factors'!$C$13</f>
        <v>0.27384606950103413</v>
      </c>
      <c r="L56" s="3" t="s">
        <v>102</v>
      </c>
      <c r="M56" s="3">
        <v>1</v>
      </c>
    </row>
    <row r="57" spans="1:13" ht="14.65" customHeight="1" x14ac:dyDescent="0.2">
      <c r="A57" s="41" t="s">
        <v>27</v>
      </c>
      <c r="B57" s="3" t="s">
        <v>99</v>
      </c>
      <c r="C57" s="3" t="s">
        <v>100</v>
      </c>
      <c r="D57" s="3" t="s">
        <v>101</v>
      </c>
      <c r="E57" s="3">
        <v>0</v>
      </c>
      <c r="F57" s="3">
        <v>0</v>
      </c>
      <c r="G57" s="3">
        <v>0</v>
      </c>
      <c r="H57" s="3">
        <v>6.5769655312500003E-3</v>
      </c>
      <c r="I57" s="3">
        <v>4.3846436875000002E-3</v>
      </c>
      <c r="J57" s="3">
        <v>3.5077149500000004E-3</v>
      </c>
      <c r="K57" s="3">
        <v>1.0523144850000001E-2</v>
      </c>
      <c r="L57" s="3" t="s">
        <v>102</v>
      </c>
      <c r="M57" s="3">
        <v>1</v>
      </c>
    </row>
    <row r="58" spans="1:13" ht="14.65" customHeight="1" x14ac:dyDescent="0.2">
      <c r="A58" s="41"/>
      <c r="B58" s="3" t="s">
        <v>103</v>
      </c>
      <c r="C58" s="3" t="s">
        <v>100</v>
      </c>
      <c r="D58" s="3" t="s">
        <v>101</v>
      </c>
      <c r="E58" s="3">
        <v>0</v>
      </c>
      <c r="F58" s="3">
        <v>0</v>
      </c>
      <c r="G58" s="3">
        <v>0</v>
      </c>
      <c r="H58" s="3">
        <v>1.0391362199999999E-2</v>
      </c>
      <c r="I58" s="3">
        <v>6.9275747999999991E-3</v>
      </c>
      <c r="J58" s="3">
        <v>5.5420598399999995E-3</v>
      </c>
      <c r="K58" s="3">
        <v>1.6626179519999999E-2</v>
      </c>
      <c r="L58" s="3" t="s">
        <v>102</v>
      </c>
      <c r="M58" s="3">
        <v>1</v>
      </c>
    </row>
    <row r="59" spans="1:13" ht="14.65" customHeight="1" x14ac:dyDescent="0.2">
      <c r="A59" s="41"/>
      <c r="B59" s="3" t="s">
        <v>104</v>
      </c>
      <c r="C59" s="3" t="s">
        <v>100</v>
      </c>
      <c r="D59" s="3" t="s">
        <v>101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102</v>
      </c>
      <c r="M59" s="3"/>
    </row>
    <row r="60" spans="1:13" ht="12.75" customHeight="1" x14ac:dyDescent="0.2">
      <c r="A60" s="41"/>
      <c r="B60" s="3" t="s">
        <v>106</v>
      </c>
      <c r="C60" s="3" t="s">
        <v>100</v>
      </c>
      <c r="D60" s="3" t="s">
        <v>101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 t="s">
        <v>102</v>
      </c>
      <c r="M60" s="3"/>
    </row>
    <row r="61" spans="1:13" ht="14.65" customHeight="1" x14ac:dyDescent="0.2">
      <c r="A61" s="41" t="s">
        <v>30</v>
      </c>
      <c r="B61" s="3" t="s">
        <v>99</v>
      </c>
      <c r="C61" s="3" t="s">
        <v>100</v>
      </c>
      <c r="D61" s="3" t="s">
        <v>101</v>
      </c>
      <c r="E61" s="3">
        <v>0</v>
      </c>
      <c r="F61" s="3">
        <v>0</v>
      </c>
      <c r="G61" s="3">
        <v>0</v>
      </c>
      <c r="H61" s="3">
        <v>0.34119134628124997</v>
      </c>
      <c r="I61" s="3">
        <v>0.22746089752083334</v>
      </c>
      <c r="J61" s="3">
        <v>0.18196871801666667</v>
      </c>
      <c r="K61" s="3">
        <v>0.54590615404999998</v>
      </c>
      <c r="L61" s="3" t="s">
        <v>102</v>
      </c>
      <c r="M61" s="3">
        <v>1</v>
      </c>
    </row>
    <row r="62" spans="1:13" ht="14.65" customHeight="1" x14ac:dyDescent="0.2">
      <c r="A62" s="41"/>
      <c r="B62" s="3" t="s">
        <v>103</v>
      </c>
      <c r="C62" s="3" t="s">
        <v>100</v>
      </c>
      <c r="D62" s="3" t="s">
        <v>101</v>
      </c>
      <c r="E62" s="3">
        <v>0</v>
      </c>
      <c r="F62" s="3">
        <v>0</v>
      </c>
      <c r="G62" s="3">
        <v>0</v>
      </c>
      <c r="H62" s="3">
        <v>0.72157865939999988</v>
      </c>
      <c r="I62" s="3">
        <v>0.48105243959999994</v>
      </c>
      <c r="J62" s="3">
        <v>0.38484195167999996</v>
      </c>
      <c r="K62" s="3">
        <v>1.1545258550399999</v>
      </c>
      <c r="L62" s="3" t="s">
        <v>102</v>
      </c>
      <c r="M62" s="3">
        <v>1</v>
      </c>
    </row>
    <row r="63" spans="1:13" ht="14.65" customHeight="1" x14ac:dyDescent="0.2">
      <c r="A63" s="41"/>
      <c r="B63" s="3" t="s">
        <v>104</v>
      </c>
      <c r="C63" s="3" t="s">
        <v>100</v>
      </c>
      <c r="D63" s="3" t="s">
        <v>101</v>
      </c>
      <c r="E63" s="3">
        <v>0</v>
      </c>
      <c r="F63" s="3">
        <v>0</v>
      </c>
      <c r="G63" s="3">
        <v>0</v>
      </c>
      <c r="H63" s="3">
        <v>2.2233753674999999E-2</v>
      </c>
      <c r="I63" s="3">
        <v>1.4822502450000002E-2</v>
      </c>
      <c r="J63" s="3">
        <v>1.1858001960000001E-2</v>
      </c>
      <c r="K63" s="3">
        <v>3.5574005880000002E-2</v>
      </c>
      <c r="L63" s="3" t="s">
        <v>102</v>
      </c>
      <c r="M63" s="3">
        <v>1</v>
      </c>
    </row>
    <row r="64" spans="1:13" ht="14.65" customHeight="1" x14ac:dyDescent="0.2">
      <c r="A64" s="41"/>
      <c r="B64" s="3" t="s">
        <v>106</v>
      </c>
      <c r="C64" s="3" t="s">
        <v>100</v>
      </c>
      <c r="D64" s="3" t="s">
        <v>101</v>
      </c>
      <c r="E64" s="3">
        <v>0</v>
      </c>
      <c r="F64" s="3">
        <v>0</v>
      </c>
      <c r="G64" s="3">
        <v>0</v>
      </c>
      <c r="H64" s="3">
        <v>0.27599924203124998</v>
      </c>
      <c r="I64" s="3">
        <v>0.18399949468749999</v>
      </c>
      <c r="J64" s="3">
        <v>0.14719959575</v>
      </c>
      <c r="K64" s="3">
        <v>0.44159878725000001</v>
      </c>
      <c r="L64" s="3" t="s">
        <v>102</v>
      </c>
      <c r="M64" s="3">
        <v>1</v>
      </c>
    </row>
    <row r="65" spans="1:13" ht="14.65" customHeight="1" x14ac:dyDescent="0.2">
      <c r="A65" s="41" t="s">
        <v>32</v>
      </c>
      <c r="B65" s="3" t="s">
        <v>99</v>
      </c>
      <c r="C65" s="3" t="s">
        <v>100</v>
      </c>
      <c r="D65" s="3" t="s">
        <v>101</v>
      </c>
      <c r="E65" s="3">
        <v>0</v>
      </c>
      <c r="F65" s="3">
        <v>0</v>
      </c>
      <c r="G65" s="3">
        <v>0</v>
      </c>
      <c r="H65" s="3">
        <v>6.160669228125E-2</v>
      </c>
      <c r="I65" s="3">
        <v>4.1071128187500007E-2</v>
      </c>
      <c r="J65" s="3">
        <v>3.2856902550000004E-2</v>
      </c>
      <c r="K65" s="3">
        <v>9.8570707650000006E-2</v>
      </c>
      <c r="L65" s="3" t="s">
        <v>102</v>
      </c>
      <c r="M65" s="3">
        <v>1</v>
      </c>
    </row>
    <row r="66" spans="1:13" ht="14.65" customHeight="1" x14ac:dyDescent="0.2">
      <c r="A66" s="41"/>
      <c r="B66" s="3" t="s">
        <v>103</v>
      </c>
      <c r="C66" s="3" t="s">
        <v>100</v>
      </c>
      <c r="D66" s="3" t="s">
        <v>101</v>
      </c>
      <c r="E66" s="3">
        <v>0</v>
      </c>
      <c r="F66" s="3">
        <v>0</v>
      </c>
      <c r="G66" s="3">
        <v>0</v>
      </c>
      <c r="H66" s="3">
        <v>9.1253959999999996E-4</v>
      </c>
      <c r="I66" s="3">
        <v>6.0835973333333334E-4</v>
      </c>
      <c r="J66" s="3">
        <v>4.8668778666666667E-4</v>
      </c>
      <c r="K66" s="3">
        <v>1.46006336E-3</v>
      </c>
      <c r="L66" s="3" t="s">
        <v>102</v>
      </c>
      <c r="M66" s="3">
        <v>1</v>
      </c>
    </row>
    <row r="67" spans="1:13" ht="12.75" customHeight="1" x14ac:dyDescent="0.2">
      <c r="A67" s="41"/>
      <c r="B67" s="3" t="s">
        <v>104</v>
      </c>
      <c r="C67" s="3" t="s">
        <v>100</v>
      </c>
      <c r="D67" s="3" t="s">
        <v>101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 t="s">
        <v>102</v>
      </c>
      <c r="M67" s="3"/>
    </row>
    <row r="68" spans="1:13" ht="12.75" customHeight="1" x14ac:dyDescent="0.2">
      <c r="A68" s="41"/>
      <c r="B68" s="3" t="s">
        <v>106</v>
      </c>
      <c r="C68" s="3" t="s">
        <v>100</v>
      </c>
      <c r="D68" s="3" t="s">
        <v>101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 t="s">
        <v>102</v>
      </c>
      <c r="M68" s="3"/>
    </row>
    <row r="69" spans="1:13" ht="14.65" customHeight="1" x14ac:dyDescent="0.2">
      <c r="A69" s="41" t="s">
        <v>34</v>
      </c>
      <c r="B69" s="3" t="s">
        <v>99</v>
      </c>
      <c r="C69" s="3" t="s">
        <v>100</v>
      </c>
      <c r="D69" s="3" t="s">
        <v>108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 t="s">
        <v>109</v>
      </c>
      <c r="M69" s="3">
        <v>0</v>
      </c>
    </row>
    <row r="70" spans="1:13" ht="14.65" customHeight="1" x14ac:dyDescent="0.2">
      <c r="A70" s="41"/>
      <c r="B70" s="3" t="s">
        <v>103</v>
      </c>
      <c r="C70" s="3" t="s">
        <v>100</v>
      </c>
      <c r="D70" s="3" t="s">
        <v>108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 t="s">
        <v>109</v>
      </c>
      <c r="M70" s="3">
        <v>0</v>
      </c>
    </row>
    <row r="71" spans="1:13" ht="14.65" customHeight="1" x14ac:dyDescent="0.2">
      <c r="A71" s="41"/>
      <c r="B71" s="3" t="s">
        <v>104</v>
      </c>
      <c r="C71" s="3" t="s">
        <v>100</v>
      </c>
      <c r="D71" s="3" t="s">
        <v>108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 t="s">
        <v>109</v>
      </c>
      <c r="M71" s="3"/>
    </row>
    <row r="72" spans="1:13" ht="14.65" customHeight="1" x14ac:dyDescent="0.2">
      <c r="A72" s="41"/>
      <c r="B72" s="3" t="s">
        <v>106</v>
      </c>
      <c r="C72" s="3" t="s">
        <v>100</v>
      </c>
      <c r="D72" s="3" t="s">
        <v>108</v>
      </c>
      <c r="E72" s="3">
        <v>0</v>
      </c>
      <c r="F72" s="3">
        <v>0.24937476471120001</v>
      </c>
      <c r="G72" s="3">
        <v>0.24937476471120001</v>
      </c>
      <c r="H72" s="3">
        <v>0.24937476471120001</v>
      </c>
      <c r="I72" s="3">
        <v>0.24937476471120001</v>
      </c>
      <c r="J72" s="3">
        <v>0.19949981176896001</v>
      </c>
      <c r="K72" s="3">
        <f>0.529*'Conversion Factors'!$D$18</f>
        <v>1.246873823556</v>
      </c>
      <c r="L72" s="3" t="s">
        <v>109</v>
      </c>
      <c r="M72" s="3">
        <v>1</v>
      </c>
    </row>
    <row r="73" spans="1:13" ht="14.65" customHeight="1" x14ac:dyDescent="0.2">
      <c r="A73" s="41" t="s">
        <v>37</v>
      </c>
      <c r="B73" s="3" t="s">
        <v>99</v>
      </c>
      <c r="C73" s="3" t="s">
        <v>100</v>
      </c>
      <c r="D73" s="3" t="s">
        <v>108</v>
      </c>
      <c r="E73" s="3">
        <v>0</v>
      </c>
      <c r="F73" s="3">
        <v>1.8592326503231997</v>
      </c>
      <c r="G73" s="3">
        <v>1.8592326503231997</v>
      </c>
      <c r="H73" s="3">
        <v>1.8592326503231997</v>
      </c>
      <c r="I73" s="3">
        <v>1.8592326503231997</v>
      </c>
      <c r="J73" s="3">
        <v>1.4873861202585599</v>
      </c>
      <c r="K73" s="3">
        <f>3.944*'Conversion Factors'!$D$18</f>
        <v>9.2961632516159991</v>
      </c>
      <c r="L73" s="3" t="s">
        <v>109</v>
      </c>
      <c r="M73" s="3">
        <v>1</v>
      </c>
    </row>
    <row r="74" spans="1:13" ht="14.65" customHeight="1" x14ac:dyDescent="0.2">
      <c r="A74" s="41"/>
      <c r="B74" s="3" t="s">
        <v>103</v>
      </c>
      <c r="C74" s="3" t="s">
        <v>100</v>
      </c>
      <c r="D74" s="3" t="s">
        <v>108</v>
      </c>
      <c r="E74" s="3">
        <v>0</v>
      </c>
      <c r="F74" s="3">
        <v>1.2600732439943998</v>
      </c>
      <c r="G74" s="3">
        <v>1.2600732439943998</v>
      </c>
      <c r="H74" s="3">
        <v>1.2600732439943998</v>
      </c>
      <c r="I74" s="3">
        <v>1.2600732439943998</v>
      </c>
      <c r="J74" s="3">
        <v>1.0080585951955199</v>
      </c>
      <c r="K74" s="3">
        <f>2.673*'Conversion Factors'!$D$18</f>
        <v>6.3003662199719992</v>
      </c>
      <c r="L74" s="3" t="s">
        <v>109</v>
      </c>
      <c r="M74" s="3">
        <v>1</v>
      </c>
    </row>
    <row r="75" spans="1:13" ht="14.65" customHeight="1" x14ac:dyDescent="0.2">
      <c r="A75" s="41"/>
      <c r="B75" s="3" t="s">
        <v>104</v>
      </c>
      <c r="C75" s="3" t="s">
        <v>100</v>
      </c>
      <c r="D75" s="3" t="s">
        <v>108</v>
      </c>
      <c r="E75" s="3">
        <v>0</v>
      </c>
      <c r="F75" s="3">
        <v>0.96355769200319985</v>
      </c>
      <c r="G75" s="3">
        <v>0.96355769200319985</v>
      </c>
      <c r="H75" s="3">
        <v>0.96355769200319985</v>
      </c>
      <c r="I75" s="3">
        <v>0.96355769200319985</v>
      </c>
      <c r="J75" s="3">
        <v>0.77084615360255992</v>
      </c>
      <c r="K75" s="3">
        <f>2.044*'Conversion Factors'!$D$18</f>
        <v>4.8177884600159997</v>
      </c>
      <c r="L75" s="3" t="s">
        <v>109</v>
      </c>
      <c r="M75" s="3">
        <v>1</v>
      </c>
    </row>
    <row r="76" spans="1:13" ht="14.65" customHeight="1" x14ac:dyDescent="0.2">
      <c r="A76" s="41"/>
      <c r="B76" s="3" t="s">
        <v>106</v>
      </c>
      <c r="C76" s="3" t="s">
        <v>100</v>
      </c>
      <c r="D76" s="3" t="s">
        <v>108</v>
      </c>
      <c r="E76" s="3">
        <v>0</v>
      </c>
      <c r="F76" s="3">
        <v>1.3694398704839996</v>
      </c>
      <c r="G76" s="3">
        <v>1.3694398704839996</v>
      </c>
      <c r="H76" s="3">
        <v>1.3694398704839996</v>
      </c>
      <c r="I76" s="3">
        <v>1.3694398704839996</v>
      </c>
      <c r="J76" s="3">
        <v>1.0955518963871997</v>
      </c>
      <c r="K76" s="3">
        <f>2.905*'Conversion Factors'!$D$18</f>
        <v>6.8471993524199988</v>
      </c>
      <c r="L76" s="3" t="s">
        <v>109</v>
      </c>
      <c r="M76" s="3">
        <v>1</v>
      </c>
    </row>
    <row r="77" spans="1:13" ht="12.75" customHeight="1" x14ac:dyDescent="0.2">
      <c r="A77" s="41" t="s">
        <v>39</v>
      </c>
      <c r="B77" s="3" t="s">
        <v>99</v>
      </c>
      <c r="C77" s="3" t="s">
        <v>100</v>
      </c>
      <c r="D77" s="3" t="s">
        <v>110</v>
      </c>
      <c r="E77" s="3">
        <v>0.77275142333333335</v>
      </c>
      <c r="F77" s="3">
        <v>0.77275142333333335</v>
      </c>
      <c r="G77" s="3">
        <v>0.77275142333333335</v>
      </c>
      <c r="H77" s="3">
        <v>0.77275142333333335</v>
      </c>
      <c r="I77" s="3">
        <v>0.77275142333333335</v>
      </c>
      <c r="J77" s="3">
        <v>0.61820113866666671</v>
      </c>
      <c r="K77" s="3">
        <f>6.7*'Conversion Factors'!$D$19</f>
        <v>4.6365085400000003</v>
      </c>
      <c r="L77" s="3" t="s">
        <v>111</v>
      </c>
      <c r="M77" s="3">
        <v>1</v>
      </c>
    </row>
    <row r="78" spans="1:13" ht="12.75" customHeight="1" x14ac:dyDescent="0.2">
      <c r="A78" s="41"/>
      <c r="B78" s="3" t="s">
        <v>103</v>
      </c>
      <c r="C78" s="3" t="s">
        <v>100</v>
      </c>
      <c r="D78" s="3" t="s">
        <v>110</v>
      </c>
      <c r="E78" s="3">
        <v>0.18453765333333333</v>
      </c>
      <c r="F78" s="3">
        <v>0.18453765333333333</v>
      </c>
      <c r="G78" s="3">
        <v>0.18453765333333333</v>
      </c>
      <c r="H78" s="3">
        <v>0.18453765333333333</v>
      </c>
      <c r="I78" s="3">
        <v>0.18453765333333333</v>
      </c>
      <c r="J78" s="3">
        <v>0.14763012266666667</v>
      </c>
      <c r="K78" s="3">
        <f>1.6*'Conversion Factors'!$D$19</f>
        <v>1.1072259200000001</v>
      </c>
      <c r="L78" s="3" t="s">
        <v>111</v>
      </c>
      <c r="M78" s="3">
        <v>1</v>
      </c>
    </row>
    <row r="79" spans="1:13" ht="12.75" customHeight="1" x14ac:dyDescent="0.2">
      <c r="A79" s="41"/>
      <c r="B79" s="3" t="s">
        <v>104</v>
      </c>
      <c r="C79" s="3" t="s">
        <v>100</v>
      </c>
      <c r="D79" s="3" t="s">
        <v>110</v>
      </c>
      <c r="E79" s="3">
        <v>4.6134413333333332E-2</v>
      </c>
      <c r="F79" s="3">
        <v>4.6134413333333332E-2</v>
      </c>
      <c r="G79" s="3">
        <v>4.6134413333333332E-2</v>
      </c>
      <c r="H79" s="3">
        <v>4.6134413333333332E-2</v>
      </c>
      <c r="I79" s="3">
        <v>4.6134413333333332E-2</v>
      </c>
      <c r="J79" s="3">
        <v>3.6907530666666667E-2</v>
      </c>
      <c r="K79" s="3">
        <f>0.4*'Conversion Factors'!$D$19</f>
        <v>0.27680648000000002</v>
      </c>
      <c r="L79" s="3" t="s">
        <v>111</v>
      </c>
      <c r="M79" s="3">
        <v>1</v>
      </c>
    </row>
    <row r="80" spans="1:13" ht="12.75" customHeight="1" x14ac:dyDescent="0.2">
      <c r="A80" s="41"/>
      <c r="B80" s="3" t="s">
        <v>106</v>
      </c>
      <c r="C80" s="3" t="s">
        <v>100</v>
      </c>
      <c r="D80" s="3" t="s">
        <v>110</v>
      </c>
      <c r="E80" s="3">
        <v>1.6493052766666669</v>
      </c>
      <c r="F80" s="3">
        <v>1.6493052766666669</v>
      </c>
      <c r="G80" s="3">
        <v>1.6493052766666669</v>
      </c>
      <c r="H80" s="3">
        <v>1.6493052766666669</v>
      </c>
      <c r="I80" s="3">
        <v>1.6493052766666669</v>
      </c>
      <c r="J80" s="3">
        <v>1.3194442213333335</v>
      </c>
      <c r="K80" s="3">
        <f>14.3*'Conversion Factors'!$D$19</f>
        <v>9.8958316600000007</v>
      </c>
      <c r="L80" s="3" t="s">
        <v>111</v>
      </c>
      <c r="M80" s="3">
        <v>1</v>
      </c>
    </row>
    <row r="81" spans="1:13" ht="14.65" customHeight="1" x14ac:dyDescent="0.2">
      <c r="A81" s="41" t="s">
        <v>42</v>
      </c>
      <c r="B81" s="3" t="s">
        <v>99</v>
      </c>
      <c r="C81" s="3" t="s">
        <v>100</v>
      </c>
      <c r="D81" s="3" t="s">
        <v>108</v>
      </c>
      <c r="E81" s="3">
        <v>1.7655408781663586</v>
      </c>
      <c r="F81" s="3">
        <v>1.7655408781663586</v>
      </c>
      <c r="G81" s="3">
        <v>1.7655408781663586</v>
      </c>
      <c r="H81" s="3">
        <v>1.7655408781663586</v>
      </c>
      <c r="I81" s="3">
        <v>1.7655408781663586</v>
      </c>
      <c r="J81" s="3">
        <v>1.4124327025330869</v>
      </c>
      <c r="K81" s="3">
        <f>2.035234*'Conversion Factors'!$D$20</f>
        <v>10.593245268998151</v>
      </c>
      <c r="L81" s="3" t="s">
        <v>109</v>
      </c>
      <c r="M81" s="3">
        <v>1</v>
      </c>
    </row>
    <row r="82" spans="1:13" ht="14.65" customHeight="1" x14ac:dyDescent="0.2">
      <c r="A82" s="41"/>
      <c r="B82" s="3" t="s">
        <v>103</v>
      </c>
      <c r="C82" s="3" t="s">
        <v>100</v>
      </c>
      <c r="D82" s="3" t="s">
        <v>108</v>
      </c>
      <c r="E82" s="3">
        <v>1.7349758093333332</v>
      </c>
      <c r="F82" s="3">
        <v>1.7349758093333332</v>
      </c>
      <c r="G82" s="3">
        <v>1.7349758093333332</v>
      </c>
      <c r="H82" s="3">
        <v>1.7349758093333332</v>
      </c>
      <c r="I82" s="3">
        <v>1.7349758093333332</v>
      </c>
      <c r="J82" s="3">
        <v>1.3879806474666665</v>
      </c>
      <c r="K82" s="3">
        <f>2*'Conversion Factors'!$D$20</f>
        <v>10.409854855999999</v>
      </c>
      <c r="L82" s="3" t="s">
        <v>109</v>
      </c>
      <c r="M82" s="3">
        <v>1</v>
      </c>
    </row>
    <row r="83" spans="1:13" ht="12.75" customHeight="1" x14ac:dyDescent="0.2">
      <c r="A83" s="41"/>
      <c r="B83" s="3" t="s">
        <v>104</v>
      </c>
      <c r="C83" s="3" t="s">
        <v>100</v>
      </c>
      <c r="D83" s="3" t="s">
        <v>108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 t="s">
        <v>109</v>
      </c>
      <c r="M83" s="3"/>
    </row>
    <row r="84" spans="1:13" ht="12.75" customHeight="1" x14ac:dyDescent="0.2">
      <c r="A84" s="41"/>
      <c r="B84" s="3" t="s">
        <v>106</v>
      </c>
      <c r="C84" s="3" t="s">
        <v>100</v>
      </c>
      <c r="D84" s="3" t="s">
        <v>108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 t="s">
        <v>109</v>
      </c>
      <c r="M84" s="3"/>
    </row>
  </sheetData>
  <sheetProtection selectLockedCells="1" selectUnlockedCells="1"/>
  <mergeCells count="17">
    <mergeCell ref="E1:J1"/>
    <mergeCell ref="A61:A64"/>
    <mergeCell ref="A3:A8"/>
    <mergeCell ref="A9:A14"/>
    <mergeCell ref="A15:A20"/>
    <mergeCell ref="A21:A26"/>
    <mergeCell ref="A27:A32"/>
    <mergeCell ref="A65:A68"/>
    <mergeCell ref="A69:A72"/>
    <mergeCell ref="A73:A76"/>
    <mergeCell ref="A77:A80"/>
    <mergeCell ref="A81:A84"/>
    <mergeCell ref="A33:A38"/>
    <mergeCell ref="A39:A44"/>
    <mergeCell ref="A45:A50"/>
    <mergeCell ref="A51:A56"/>
    <mergeCell ref="A57:A60"/>
  </mergeCells>
  <pageMargins left="0.78749999999999998" right="0.78749999999999998" top="0.78749999999999998" bottom="0.78749999999999998" header="0.51181102362204722" footer="0.51181102362204722"/>
  <pageSetup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zoomScaleNormal="100" workbookViewId="0">
      <selection activeCell="H1" sqref="H1:K1"/>
    </sheetView>
  </sheetViews>
  <sheetFormatPr defaultColWidth="11.5703125" defaultRowHeight="12.75" x14ac:dyDescent="0.2"/>
  <cols>
    <col min="1" max="1" width="19.5703125" customWidth="1"/>
  </cols>
  <sheetData>
    <row r="1" spans="1:16" ht="17.100000000000001" customHeight="1" x14ac:dyDescent="0.25">
      <c r="A1" s="5" t="s">
        <v>1</v>
      </c>
      <c r="B1" s="5" t="s">
        <v>93</v>
      </c>
      <c r="C1" s="5" t="s">
        <v>94</v>
      </c>
      <c r="D1" s="5" t="s">
        <v>95</v>
      </c>
      <c r="E1" s="5" t="s">
        <v>112</v>
      </c>
      <c r="F1" s="5">
        <v>1995</v>
      </c>
      <c r="G1" s="5">
        <v>2000</v>
      </c>
      <c r="H1" s="5">
        <v>2005</v>
      </c>
      <c r="I1" s="5">
        <v>2010</v>
      </c>
      <c r="J1" s="5">
        <v>2015</v>
      </c>
      <c r="K1" s="5">
        <v>2019</v>
      </c>
      <c r="L1" s="5" t="s">
        <v>97</v>
      </c>
      <c r="M1" s="5" t="s">
        <v>98</v>
      </c>
    </row>
    <row r="2" spans="1:16" ht="14.65" customHeight="1" x14ac:dyDescent="0.2">
      <c r="A2" s="43" t="s">
        <v>4</v>
      </c>
      <c r="B2" s="3" t="s">
        <v>113</v>
      </c>
      <c r="C2" s="7" t="s">
        <v>114</v>
      </c>
      <c r="D2" s="3" t="s">
        <v>115</v>
      </c>
      <c r="E2" s="3" t="s">
        <v>116</v>
      </c>
      <c r="F2" s="8" t="s">
        <v>117</v>
      </c>
      <c r="G2" s="8" t="s">
        <v>117</v>
      </c>
      <c r="H2" s="8" t="s">
        <v>117</v>
      </c>
      <c r="I2" s="8">
        <v>121.875</v>
      </c>
      <c r="J2" s="8">
        <v>121.875</v>
      </c>
      <c r="K2" s="8">
        <v>121.875</v>
      </c>
      <c r="L2" s="3"/>
      <c r="M2" s="3"/>
      <c r="P2" s="9"/>
    </row>
    <row r="3" spans="1:16" ht="14.65" customHeight="1" x14ac:dyDescent="0.2">
      <c r="A3" s="43"/>
      <c r="B3" s="3" t="s">
        <v>113</v>
      </c>
      <c r="C3" s="7" t="s">
        <v>114</v>
      </c>
      <c r="D3" s="3" t="s">
        <v>115</v>
      </c>
      <c r="E3" s="3" t="s">
        <v>118</v>
      </c>
      <c r="F3" s="8" t="s">
        <v>117</v>
      </c>
      <c r="G3" s="8" t="s">
        <v>117</v>
      </c>
      <c r="H3" s="8" t="s">
        <v>117</v>
      </c>
      <c r="I3" s="3">
        <f>I2*'Conversion Factors'!$C$4^-2</f>
        <v>117.14244521337947</v>
      </c>
      <c r="J3" s="3">
        <f>J2*'Conversion Factors'!$C$4^-2</f>
        <v>117.14244521337947</v>
      </c>
      <c r="K3" s="3">
        <f>K2*'Conversion Factors'!$C$4^-2</f>
        <v>117.14244521337947</v>
      </c>
      <c r="L3" s="3"/>
      <c r="M3" s="3">
        <v>1</v>
      </c>
    </row>
    <row r="4" spans="1:16" ht="14.65" customHeight="1" x14ac:dyDescent="0.2">
      <c r="A4" s="43" t="s">
        <v>7</v>
      </c>
      <c r="B4" s="3" t="s">
        <v>113</v>
      </c>
      <c r="C4" s="7" t="s">
        <v>114</v>
      </c>
      <c r="D4" s="3" t="s">
        <v>115</v>
      </c>
      <c r="E4" s="3" t="s">
        <v>116</v>
      </c>
      <c r="F4" s="8" t="s">
        <v>117</v>
      </c>
      <c r="G4" s="8" t="s">
        <v>117</v>
      </c>
      <c r="H4" s="8" t="s">
        <v>117</v>
      </c>
      <c r="I4" s="8">
        <v>185.25</v>
      </c>
      <c r="J4" s="8">
        <v>185.25</v>
      </c>
      <c r="K4" s="8">
        <v>185.25</v>
      </c>
      <c r="L4" s="8"/>
      <c r="M4" s="8"/>
      <c r="N4" s="9"/>
      <c r="O4" s="10"/>
    </row>
    <row r="5" spans="1:16" ht="14.65" customHeight="1" x14ac:dyDescent="0.2">
      <c r="A5" s="43"/>
      <c r="B5" s="3" t="s">
        <v>113</v>
      </c>
      <c r="C5" s="7" t="s">
        <v>114</v>
      </c>
      <c r="D5" s="3" t="s">
        <v>115</v>
      </c>
      <c r="E5" s="3" t="s">
        <v>118</v>
      </c>
      <c r="F5" s="8" t="s">
        <v>117</v>
      </c>
      <c r="G5" s="8" t="s">
        <v>117</v>
      </c>
      <c r="H5" s="8" t="s">
        <v>117</v>
      </c>
      <c r="I5" s="3">
        <f>I4*'Conversion Factors'!$C$4^-2</f>
        <v>178.0565167243368</v>
      </c>
      <c r="J5" s="3">
        <f>J4*'Conversion Factors'!$C$4^-2</f>
        <v>178.0565167243368</v>
      </c>
      <c r="K5" s="3">
        <f>K4*'Conversion Factors'!$C$4^-2</f>
        <v>178.0565167243368</v>
      </c>
      <c r="L5" s="3"/>
      <c r="M5" s="3">
        <v>1</v>
      </c>
    </row>
    <row r="6" spans="1:16" ht="14.85" customHeight="1" x14ac:dyDescent="0.2">
      <c r="A6" s="43" t="s">
        <v>9</v>
      </c>
      <c r="B6" s="3" t="s">
        <v>113</v>
      </c>
      <c r="C6" s="7" t="s">
        <v>114</v>
      </c>
      <c r="D6" s="3" t="s">
        <v>115</v>
      </c>
      <c r="E6" s="3" t="s">
        <v>116</v>
      </c>
      <c r="F6" s="8" t="s">
        <v>117</v>
      </c>
      <c r="G6" s="8" t="s">
        <v>117</v>
      </c>
      <c r="H6" s="8" t="s">
        <v>117</v>
      </c>
      <c r="I6" s="3">
        <v>127.5625</v>
      </c>
      <c r="J6" s="3">
        <v>127.5625</v>
      </c>
      <c r="K6" s="3">
        <v>127.5625</v>
      </c>
      <c r="L6" s="3"/>
      <c r="M6" s="3"/>
    </row>
    <row r="7" spans="1:16" ht="14.85" customHeight="1" x14ac:dyDescent="0.2">
      <c r="A7" s="43"/>
      <c r="B7" s="3" t="s">
        <v>113</v>
      </c>
      <c r="C7" s="7" t="s">
        <v>114</v>
      </c>
      <c r="D7" s="3" t="s">
        <v>115</v>
      </c>
      <c r="E7" s="3" t="s">
        <v>118</v>
      </c>
      <c r="F7" s="8" t="s">
        <v>117</v>
      </c>
      <c r="G7" s="8" t="s">
        <v>117</v>
      </c>
      <c r="H7" s="8" t="s">
        <v>117</v>
      </c>
      <c r="I7" s="3">
        <f>I6*'Conversion Factors'!$C$4^-2</f>
        <v>122.60909265667051</v>
      </c>
      <c r="J7" s="3">
        <f>J6*'Conversion Factors'!$C$4^-2</f>
        <v>122.60909265667051</v>
      </c>
      <c r="K7" s="3">
        <f>K6*'Conversion Factors'!$C$4^-2</f>
        <v>122.60909265667051</v>
      </c>
      <c r="L7" s="3"/>
      <c r="M7" s="3">
        <v>1</v>
      </c>
    </row>
    <row r="8" spans="1:16" ht="14.85" customHeight="1" x14ac:dyDescent="0.2">
      <c r="A8" s="43" t="s">
        <v>12</v>
      </c>
      <c r="B8" s="3" t="s">
        <v>113</v>
      </c>
      <c r="C8" s="7" t="s">
        <v>114</v>
      </c>
      <c r="D8" s="3" t="s">
        <v>115</v>
      </c>
      <c r="E8" s="3" t="s">
        <v>116</v>
      </c>
      <c r="F8" s="8" t="s">
        <v>117</v>
      </c>
      <c r="G8" s="8" t="s">
        <v>117</v>
      </c>
      <c r="H8" s="8" t="s">
        <v>117</v>
      </c>
      <c r="I8" s="3">
        <v>194.1875</v>
      </c>
      <c r="J8" s="3">
        <v>194.1875</v>
      </c>
      <c r="K8" s="3">
        <v>194.1875</v>
      </c>
      <c r="L8" s="3"/>
      <c r="M8" s="3"/>
    </row>
    <row r="9" spans="1:16" ht="14.85" customHeight="1" x14ac:dyDescent="0.2">
      <c r="A9" s="43"/>
      <c r="B9" s="3" t="s">
        <v>113</v>
      </c>
      <c r="C9" s="7" t="s">
        <v>114</v>
      </c>
      <c r="D9" s="3" t="s">
        <v>115</v>
      </c>
      <c r="E9" s="3" t="s">
        <v>118</v>
      </c>
      <c r="F9" s="8" t="s">
        <v>117</v>
      </c>
      <c r="G9" s="8" t="s">
        <v>117</v>
      </c>
      <c r="H9" s="8" t="s">
        <v>117</v>
      </c>
      <c r="I9" s="3">
        <f>I8*'Conversion Factors'!$C$4^-2</f>
        <v>186.64696270665129</v>
      </c>
      <c r="J9" s="3">
        <f>J8*'Conversion Factors'!$C$4^-2</f>
        <v>186.64696270665129</v>
      </c>
      <c r="K9" s="3">
        <f>K8*'Conversion Factors'!$C$4^-2</f>
        <v>186.64696270665129</v>
      </c>
      <c r="L9" s="3"/>
      <c r="M9" s="3">
        <v>1</v>
      </c>
    </row>
    <row r="10" spans="1:16" ht="14.85" customHeight="1" x14ac:dyDescent="0.2">
      <c r="A10" s="43" t="s">
        <v>14</v>
      </c>
      <c r="B10" s="3" t="s">
        <v>113</v>
      </c>
      <c r="C10" s="7" t="s">
        <v>114</v>
      </c>
      <c r="D10" s="3" t="s">
        <v>115</v>
      </c>
      <c r="E10" s="3" t="s">
        <v>116</v>
      </c>
      <c r="F10" s="8" t="s">
        <v>117</v>
      </c>
      <c r="G10" s="8" t="s">
        <v>117</v>
      </c>
      <c r="H10" s="8" t="s">
        <v>117</v>
      </c>
      <c r="I10" s="8">
        <v>171.4375</v>
      </c>
      <c r="J10" s="8">
        <v>171.4375</v>
      </c>
      <c r="K10" s="8">
        <v>171.4375</v>
      </c>
      <c r="L10" s="3"/>
      <c r="M10" s="3"/>
    </row>
    <row r="11" spans="1:16" ht="14.85" customHeight="1" x14ac:dyDescent="0.2">
      <c r="A11" s="43"/>
      <c r="B11" s="3" t="s">
        <v>113</v>
      </c>
      <c r="C11" s="7" t="s">
        <v>114</v>
      </c>
      <c r="D11" s="3" t="s">
        <v>115</v>
      </c>
      <c r="E11" s="3" t="s">
        <v>118</v>
      </c>
      <c r="F11" s="8" t="s">
        <v>117</v>
      </c>
      <c r="G11" s="8" t="s">
        <v>117</v>
      </c>
      <c r="H11" s="8" t="s">
        <v>117</v>
      </c>
      <c r="I11" s="3">
        <f>I10*'Conversion Factors'!$C$4^-2</f>
        <v>164.78037293348712</v>
      </c>
      <c r="J11" s="3">
        <f>J10*'Conversion Factors'!$C$4^-2</f>
        <v>164.78037293348712</v>
      </c>
      <c r="K11" s="3">
        <f>K10*'Conversion Factors'!$C$4^-2</f>
        <v>164.78037293348712</v>
      </c>
      <c r="L11" s="3"/>
      <c r="M11" s="3">
        <v>1</v>
      </c>
    </row>
    <row r="12" spans="1:16" ht="14.85" customHeight="1" x14ac:dyDescent="0.2">
      <c r="A12" s="43" t="s">
        <v>17</v>
      </c>
      <c r="B12" s="3" t="s">
        <v>113</v>
      </c>
      <c r="C12" s="7" t="s">
        <v>114</v>
      </c>
      <c r="D12" s="3" t="s">
        <v>115</v>
      </c>
      <c r="E12" s="3" t="s">
        <v>116</v>
      </c>
      <c r="F12" s="8" t="s">
        <v>117</v>
      </c>
      <c r="G12" s="8" t="s">
        <v>117</v>
      </c>
      <c r="H12" s="8" t="s">
        <v>117</v>
      </c>
      <c r="I12" s="3">
        <v>251.875</v>
      </c>
      <c r="J12" s="3">
        <v>251.875</v>
      </c>
      <c r="K12" s="3">
        <v>251.875</v>
      </c>
      <c r="L12" s="3"/>
      <c r="M12" s="3"/>
    </row>
    <row r="13" spans="1:16" ht="14.85" customHeight="1" x14ac:dyDescent="0.2">
      <c r="A13" s="43"/>
      <c r="B13" s="3" t="s">
        <v>113</v>
      </c>
      <c r="C13" s="7" t="s">
        <v>114</v>
      </c>
      <c r="D13" s="3" t="s">
        <v>115</v>
      </c>
      <c r="E13" s="3" t="s">
        <v>118</v>
      </c>
      <c r="F13" s="8" t="s">
        <v>117</v>
      </c>
      <c r="G13" s="8" t="s">
        <v>117</v>
      </c>
      <c r="H13" s="8" t="s">
        <v>117</v>
      </c>
      <c r="I13" s="3">
        <f>I12*'Conversion Factors'!$C$4^-2</f>
        <v>242.09438677431757</v>
      </c>
      <c r="J13" s="3">
        <f>J12*'Conversion Factors'!$C$4^-2</f>
        <v>242.09438677431757</v>
      </c>
      <c r="K13" s="3">
        <f>K12*'Conversion Factors'!$C$4^-2</f>
        <v>242.09438677431757</v>
      </c>
      <c r="L13" s="3"/>
      <c r="M13" s="3">
        <v>1</v>
      </c>
    </row>
    <row r="14" spans="1:16" ht="14.85" customHeight="1" x14ac:dyDescent="0.2">
      <c r="A14" s="43" t="s">
        <v>19</v>
      </c>
      <c r="B14" s="3" t="s">
        <v>113</v>
      </c>
      <c r="C14" s="7" t="s">
        <v>114</v>
      </c>
      <c r="D14" s="3" t="s">
        <v>115</v>
      </c>
      <c r="E14" s="3" t="s">
        <v>116</v>
      </c>
      <c r="F14" s="8" t="s">
        <v>117</v>
      </c>
      <c r="G14" s="8" t="s">
        <v>117</v>
      </c>
      <c r="H14" s="3">
        <v>108.133852691218</v>
      </c>
      <c r="I14" s="3">
        <v>108.133852691218</v>
      </c>
      <c r="J14" s="3">
        <v>108.133852691218</v>
      </c>
      <c r="K14" s="3">
        <v>108.133852691218</v>
      </c>
      <c r="L14" s="3"/>
      <c r="M14" s="3"/>
    </row>
    <row r="15" spans="1:16" ht="14.85" customHeight="1" x14ac:dyDescent="0.2">
      <c r="A15" s="43"/>
      <c r="B15" s="3" t="s">
        <v>113</v>
      </c>
      <c r="C15" s="7" t="s">
        <v>114</v>
      </c>
      <c r="D15" s="3" t="s">
        <v>115</v>
      </c>
      <c r="E15" s="3" t="s">
        <v>118</v>
      </c>
      <c r="F15" s="8" t="s">
        <v>117</v>
      </c>
      <c r="G15" s="8" t="s">
        <v>117</v>
      </c>
      <c r="H15" s="3">
        <f>H14*'Conversion Factors'!$C$4^-2</f>
        <v>103.93488340178585</v>
      </c>
      <c r="I15" s="3">
        <f>I14*'Conversion Factors'!$C$4^-2</f>
        <v>103.93488340178585</v>
      </c>
      <c r="J15" s="3">
        <f>J14*'Conversion Factors'!$C$4^-2</f>
        <v>103.93488340178585</v>
      </c>
      <c r="K15" s="3">
        <f>K14*'Conversion Factors'!$C$4^-2</f>
        <v>103.93488340178585</v>
      </c>
      <c r="L15" s="3"/>
      <c r="M15" s="3">
        <v>1</v>
      </c>
    </row>
    <row r="16" spans="1:16" ht="14.85" customHeight="1" x14ac:dyDescent="0.2">
      <c r="A16" s="43" t="s">
        <v>22</v>
      </c>
      <c r="B16" s="3" t="s">
        <v>113</v>
      </c>
      <c r="C16" s="7" t="s">
        <v>114</v>
      </c>
      <c r="D16" s="3" t="s">
        <v>115</v>
      </c>
      <c r="E16" s="3" t="s">
        <v>116</v>
      </c>
      <c r="F16" s="8" t="s">
        <v>117</v>
      </c>
      <c r="G16" s="8" t="s">
        <v>117</v>
      </c>
      <c r="H16" s="3">
        <v>190.666666666667</v>
      </c>
      <c r="I16" s="3">
        <v>190.666666666667</v>
      </c>
      <c r="J16" s="3">
        <v>190.666666666667</v>
      </c>
      <c r="K16" s="3">
        <v>190.666666666667</v>
      </c>
      <c r="L16" s="3"/>
      <c r="M16" s="3"/>
    </row>
    <row r="17" spans="1:13" ht="14.85" customHeight="1" x14ac:dyDescent="0.2">
      <c r="A17" s="43"/>
      <c r="B17" s="3" t="s">
        <v>113</v>
      </c>
      <c r="C17" s="7" t="s">
        <v>114</v>
      </c>
      <c r="D17" s="3" t="s">
        <v>115</v>
      </c>
      <c r="E17" s="3" t="s">
        <v>118</v>
      </c>
      <c r="F17" s="8" t="s">
        <v>117</v>
      </c>
      <c r="G17" s="8" t="s">
        <v>117</v>
      </c>
      <c r="H17" s="3">
        <f>H16*'Conversion Factors'!$C$4^-2</f>
        <v>183.26284762270953</v>
      </c>
      <c r="I17" s="3">
        <f>I16*'Conversion Factors'!$C$4^-2</f>
        <v>183.26284762270953</v>
      </c>
      <c r="J17" s="3">
        <f>J16*'Conversion Factors'!$C$4^-2</f>
        <v>183.26284762270953</v>
      </c>
      <c r="K17" s="3">
        <f>K16*'Conversion Factors'!$C$4^-2</f>
        <v>183.26284762270953</v>
      </c>
      <c r="L17" s="3"/>
      <c r="M17" s="3">
        <v>1</v>
      </c>
    </row>
    <row r="18" spans="1:13" ht="14.85" customHeight="1" x14ac:dyDescent="0.2">
      <c r="A18" s="43" t="s">
        <v>24</v>
      </c>
      <c r="B18" s="3" t="s">
        <v>113</v>
      </c>
      <c r="C18" s="7" t="s">
        <v>114</v>
      </c>
      <c r="D18" s="3" t="s">
        <v>115</v>
      </c>
      <c r="E18" s="3" t="s">
        <v>116</v>
      </c>
      <c r="F18" s="8" t="s">
        <v>117</v>
      </c>
      <c r="G18" s="8" t="s">
        <v>117</v>
      </c>
      <c r="H18" s="3">
        <v>154.375</v>
      </c>
      <c r="I18" s="3">
        <v>154.375</v>
      </c>
      <c r="J18" s="3">
        <v>154.375</v>
      </c>
      <c r="K18" s="3">
        <v>154.375</v>
      </c>
      <c r="L18" s="3"/>
      <c r="M18" s="3"/>
    </row>
    <row r="19" spans="1:13" ht="14.85" customHeight="1" x14ac:dyDescent="0.2">
      <c r="A19" s="43"/>
      <c r="B19" s="3" t="s">
        <v>113</v>
      </c>
      <c r="C19" s="7" t="s">
        <v>114</v>
      </c>
      <c r="D19" s="3" t="s">
        <v>115</v>
      </c>
      <c r="E19" s="3" t="s">
        <v>118</v>
      </c>
      <c r="F19" s="8" t="s">
        <v>117</v>
      </c>
      <c r="G19" s="8" t="s">
        <v>117</v>
      </c>
      <c r="H19" s="3">
        <f>H18*'Conversion Factors'!$C$4^-2</f>
        <v>148.380430603614</v>
      </c>
      <c r="I19" s="3">
        <f>I18*'Conversion Factors'!$C$4^-2</f>
        <v>148.380430603614</v>
      </c>
      <c r="J19" s="3">
        <f>J18*'Conversion Factors'!$C$4^-2</f>
        <v>148.380430603614</v>
      </c>
      <c r="K19" s="3">
        <f>K18*'Conversion Factors'!$C$4^-2</f>
        <v>148.380430603614</v>
      </c>
      <c r="L19" s="3"/>
      <c r="M19" s="3">
        <v>1</v>
      </c>
    </row>
    <row r="20" spans="1:13" ht="12.75" customHeight="1" x14ac:dyDescent="0.2">
      <c r="A20" s="43" t="s">
        <v>27</v>
      </c>
      <c r="B20" s="3" t="s">
        <v>119</v>
      </c>
      <c r="C20" s="7" t="s">
        <v>114</v>
      </c>
      <c r="D20" s="3" t="s">
        <v>115</v>
      </c>
      <c r="E20" s="3" t="s">
        <v>116</v>
      </c>
      <c r="F20" s="8" t="s">
        <v>117</v>
      </c>
      <c r="G20" s="8" t="s">
        <v>117</v>
      </c>
      <c r="H20" s="8" t="s">
        <v>117</v>
      </c>
      <c r="I20" s="3">
        <v>641.875</v>
      </c>
      <c r="J20" s="3">
        <v>641.875</v>
      </c>
      <c r="K20" s="3">
        <v>641.875</v>
      </c>
      <c r="L20" s="3"/>
      <c r="M20" s="3"/>
    </row>
    <row r="21" spans="1:13" ht="14.85" customHeight="1" x14ac:dyDescent="0.2">
      <c r="A21" s="43"/>
      <c r="B21" s="3" t="s">
        <v>119</v>
      </c>
      <c r="C21" s="7" t="s">
        <v>114</v>
      </c>
      <c r="D21" s="3" t="s">
        <v>115</v>
      </c>
      <c r="E21" s="3" t="s">
        <v>118</v>
      </c>
      <c r="F21" s="8" t="s">
        <v>117</v>
      </c>
      <c r="G21" s="8" t="s">
        <v>117</v>
      </c>
      <c r="H21" s="8" t="s">
        <v>117</v>
      </c>
      <c r="I21" s="3">
        <f>I20*'Conversion Factors'!$C$4^-2</f>
        <v>616.9502114571319</v>
      </c>
      <c r="J21" s="3">
        <f>J20*'Conversion Factors'!$C$4^-2</f>
        <v>616.9502114571319</v>
      </c>
      <c r="K21" s="3">
        <f>K20*'Conversion Factors'!$C$4^-2</f>
        <v>616.9502114571319</v>
      </c>
      <c r="L21" s="3"/>
      <c r="M21" s="3">
        <v>1</v>
      </c>
    </row>
    <row r="22" spans="1:13" ht="14.85" customHeight="1" x14ac:dyDescent="0.2">
      <c r="A22" s="43" t="s">
        <v>30</v>
      </c>
      <c r="B22" s="3" t="s">
        <v>120</v>
      </c>
      <c r="C22" s="7" t="s">
        <v>114</v>
      </c>
      <c r="D22" s="3" t="s">
        <v>115</v>
      </c>
      <c r="E22" s="3" t="s">
        <v>116</v>
      </c>
      <c r="F22" s="8" t="s">
        <v>117</v>
      </c>
      <c r="G22" s="8" t="s">
        <v>117</v>
      </c>
      <c r="H22" s="8" t="s">
        <v>117</v>
      </c>
      <c r="I22" s="3">
        <v>641.875</v>
      </c>
      <c r="J22" s="3">
        <v>641.875</v>
      </c>
      <c r="K22" s="3">
        <v>641.875</v>
      </c>
      <c r="L22" s="3"/>
      <c r="M22" s="3"/>
    </row>
    <row r="23" spans="1:13" ht="14.85" customHeight="1" x14ac:dyDescent="0.2">
      <c r="A23" s="43"/>
      <c r="B23" s="3" t="s">
        <v>120</v>
      </c>
      <c r="C23" s="7" t="s">
        <v>114</v>
      </c>
      <c r="D23" s="3" t="s">
        <v>115</v>
      </c>
      <c r="E23" s="3" t="s">
        <v>118</v>
      </c>
      <c r="F23" s="8" t="s">
        <v>117</v>
      </c>
      <c r="G23" s="8" t="s">
        <v>117</v>
      </c>
      <c r="H23" s="8" t="s">
        <v>117</v>
      </c>
      <c r="I23" s="3">
        <f>I22*'Conversion Factors'!$C$4^-2</f>
        <v>616.9502114571319</v>
      </c>
      <c r="J23" s="3">
        <f>J22*'Conversion Factors'!$C$4^-2</f>
        <v>616.9502114571319</v>
      </c>
      <c r="K23" s="3">
        <f>K22*'Conversion Factors'!$C$4^-2</f>
        <v>616.9502114571319</v>
      </c>
      <c r="L23" s="3"/>
      <c r="M23" s="3">
        <v>1</v>
      </c>
    </row>
    <row r="24" spans="1:13" ht="14.85" customHeight="1" x14ac:dyDescent="0.2">
      <c r="A24" s="43" t="s">
        <v>32</v>
      </c>
      <c r="B24" s="3" t="s">
        <v>119</v>
      </c>
      <c r="C24" s="7" t="s">
        <v>114</v>
      </c>
      <c r="D24" s="3" t="s">
        <v>115</v>
      </c>
      <c r="E24" s="3" t="s">
        <v>116</v>
      </c>
      <c r="F24" s="8" t="s">
        <v>117</v>
      </c>
      <c r="G24" s="8" t="s">
        <v>117</v>
      </c>
      <c r="H24" s="8" t="s">
        <v>117</v>
      </c>
      <c r="I24" s="3">
        <v>690.625</v>
      </c>
      <c r="J24" s="3">
        <v>690.625</v>
      </c>
      <c r="K24" s="3">
        <v>690.625</v>
      </c>
      <c r="L24" s="3"/>
      <c r="M24" s="3"/>
    </row>
    <row r="25" spans="1:13" ht="14.85" customHeight="1" x14ac:dyDescent="0.2">
      <c r="A25" s="43"/>
      <c r="B25" s="3" t="s">
        <v>119</v>
      </c>
      <c r="C25" s="7" t="s">
        <v>114</v>
      </c>
      <c r="D25" s="3" t="s">
        <v>115</v>
      </c>
      <c r="E25" s="3" t="s">
        <v>118</v>
      </c>
      <c r="F25" s="8" t="s">
        <v>117</v>
      </c>
      <c r="G25" s="8" t="s">
        <v>117</v>
      </c>
      <c r="H25" s="8" t="s">
        <v>117</v>
      </c>
      <c r="I25" s="3">
        <f>I24*'Conversion Factors'!$C$4^-2</f>
        <v>663.80718954248368</v>
      </c>
      <c r="J25" s="3">
        <f>J24*'Conversion Factors'!$C$4^-2</f>
        <v>663.80718954248368</v>
      </c>
      <c r="K25" s="3">
        <f>K24*'Conversion Factors'!$C$4^-2</f>
        <v>663.80718954248368</v>
      </c>
      <c r="L25" s="3"/>
      <c r="M25" s="3">
        <v>1</v>
      </c>
    </row>
    <row r="26" spans="1:13" ht="14.65" customHeight="1" x14ac:dyDescent="0.2">
      <c r="A26" s="43" t="s">
        <v>34</v>
      </c>
      <c r="B26" s="3" t="s">
        <v>106</v>
      </c>
      <c r="C26" s="3" t="s">
        <v>121</v>
      </c>
      <c r="D26" s="3" t="s">
        <v>122</v>
      </c>
      <c r="E26" s="3" t="s">
        <v>123</v>
      </c>
      <c r="F26" s="8" t="s">
        <v>117</v>
      </c>
      <c r="G26" s="3">
        <v>0.27600000000000002</v>
      </c>
      <c r="H26" s="3">
        <v>0.27600000000000002</v>
      </c>
      <c r="I26" s="3">
        <v>0.27600000000000002</v>
      </c>
      <c r="J26" s="3">
        <v>0.27600000000000002</v>
      </c>
      <c r="K26" s="3">
        <v>0.27600000000000002</v>
      </c>
      <c r="L26" s="3"/>
      <c r="M26" s="3"/>
    </row>
    <row r="27" spans="1:13" ht="14.65" customHeight="1" x14ac:dyDescent="0.2">
      <c r="A27" s="43"/>
      <c r="B27" s="3" t="s">
        <v>106</v>
      </c>
      <c r="C27" s="3" t="s">
        <v>121</v>
      </c>
      <c r="D27" s="3" t="s">
        <v>124</v>
      </c>
      <c r="E27" s="3" t="s">
        <v>123</v>
      </c>
      <c r="F27" s="8" t="s">
        <v>117</v>
      </c>
      <c r="G27" s="3">
        <f>G26*'Conversion Factors'!$H$5</f>
        <v>0.17149887531534669</v>
      </c>
      <c r="H27" s="3">
        <f>H26*'Conversion Factors'!$H$5</f>
        <v>0.17149887531534669</v>
      </c>
      <c r="I27" s="3">
        <f>I26*'Conversion Factors'!$H$5</f>
        <v>0.17149887531534669</v>
      </c>
      <c r="J27" s="3">
        <f>J26*'Conversion Factors'!$H$5</f>
        <v>0.17149887531534669</v>
      </c>
      <c r="K27" s="3">
        <f>K26*'Conversion Factors'!$H$5</f>
        <v>0.17149887531534669</v>
      </c>
      <c r="L27" s="3"/>
      <c r="M27" s="3"/>
    </row>
    <row r="28" spans="1:13" ht="14.65" customHeight="1" x14ac:dyDescent="0.2">
      <c r="A28" s="43"/>
      <c r="B28" s="3" t="s">
        <v>106</v>
      </c>
      <c r="C28" s="3" t="s">
        <v>121</v>
      </c>
      <c r="D28" s="3" t="s">
        <v>124</v>
      </c>
      <c r="E28" s="3" t="s">
        <v>118</v>
      </c>
      <c r="F28" s="8" t="s">
        <v>117</v>
      </c>
      <c r="G28" s="3">
        <f>G27*'Conversion Factors'!$C$2</f>
        <v>0.2229485379099507</v>
      </c>
      <c r="H28" s="3">
        <f>H27*'Conversion Factors'!$C$2</f>
        <v>0.2229485379099507</v>
      </c>
      <c r="I28" s="3">
        <f>I27*'Conversion Factors'!$C$2</f>
        <v>0.2229485379099507</v>
      </c>
      <c r="J28" s="3">
        <f>J27*'Conversion Factors'!$C$2</f>
        <v>0.2229485379099507</v>
      </c>
      <c r="K28" s="3">
        <f>K27*'Conversion Factors'!$C$2</f>
        <v>0.2229485379099507</v>
      </c>
      <c r="L28" s="3"/>
      <c r="M28" s="3">
        <v>1</v>
      </c>
    </row>
    <row r="29" spans="1:13" ht="14.65" customHeight="1" x14ac:dyDescent="0.2">
      <c r="A29" s="43" t="s">
        <v>37</v>
      </c>
      <c r="B29" s="3" t="s">
        <v>120</v>
      </c>
      <c r="C29" s="3" t="s">
        <v>121</v>
      </c>
      <c r="D29" s="3" t="s">
        <v>122</v>
      </c>
      <c r="E29" s="3" t="s">
        <v>123</v>
      </c>
      <c r="F29" s="8" t="s">
        <v>117</v>
      </c>
      <c r="G29" s="3">
        <v>0.26700000000000002</v>
      </c>
      <c r="H29" s="3">
        <v>0.26700000000000002</v>
      </c>
      <c r="I29" s="3">
        <v>0.26700000000000002</v>
      </c>
      <c r="J29" s="3">
        <v>0.26700000000000002</v>
      </c>
      <c r="K29" s="3">
        <v>0.26700000000000002</v>
      </c>
      <c r="L29" s="3"/>
      <c r="M29" s="3"/>
    </row>
    <row r="30" spans="1:13" ht="14.65" customHeight="1" x14ac:dyDescent="0.2">
      <c r="A30" s="43"/>
      <c r="B30" s="3" t="s">
        <v>120</v>
      </c>
      <c r="C30" s="3" t="s">
        <v>121</v>
      </c>
      <c r="D30" s="3" t="s">
        <v>124</v>
      </c>
      <c r="E30" s="3" t="s">
        <v>123</v>
      </c>
      <c r="F30" s="8" t="s">
        <v>117</v>
      </c>
      <c r="G30" s="3">
        <f>G29*'Conversion Factors'!$H$5</f>
        <v>0.16590652068549841</v>
      </c>
      <c r="H30" s="3">
        <f>H29*'Conversion Factors'!$H$5</f>
        <v>0.16590652068549841</v>
      </c>
      <c r="I30" s="3">
        <f>I29*'Conversion Factors'!$H$5</f>
        <v>0.16590652068549841</v>
      </c>
      <c r="J30" s="3">
        <f>J29*'Conversion Factors'!$H$5</f>
        <v>0.16590652068549841</v>
      </c>
      <c r="K30" s="3">
        <f>K29*'Conversion Factors'!$H$5</f>
        <v>0.16590652068549841</v>
      </c>
      <c r="L30" s="3"/>
      <c r="M30" s="3"/>
    </row>
    <row r="31" spans="1:13" ht="14.65" customHeight="1" x14ac:dyDescent="0.2">
      <c r="A31" s="43"/>
      <c r="B31" s="3" t="s">
        <v>120</v>
      </c>
      <c r="C31" s="3" t="s">
        <v>121</v>
      </c>
      <c r="D31" s="3" t="s">
        <v>124</v>
      </c>
      <c r="E31" s="3" t="s">
        <v>118</v>
      </c>
      <c r="F31" s="8" t="s">
        <v>117</v>
      </c>
      <c r="G31" s="3">
        <f>G30*'Conversion Factors'!$C$2</f>
        <v>0.21567847689114794</v>
      </c>
      <c r="H31" s="3">
        <f>H30*'Conversion Factors'!$C$2</f>
        <v>0.21567847689114794</v>
      </c>
      <c r="I31" s="3">
        <f>I30*'Conversion Factors'!$C$2</f>
        <v>0.21567847689114794</v>
      </c>
      <c r="J31" s="3">
        <f>J30*'Conversion Factors'!$C$2</f>
        <v>0.21567847689114794</v>
      </c>
      <c r="K31" s="3">
        <f>K30*'Conversion Factors'!$C$2</f>
        <v>0.21567847689114794</v>
      </c>
      <c r="L31" s="3"/>
      <c r="M31" s="3">
        <v>1</v>
      </c>
    </row>
    <row r="32" spans="1:13" ht="14.65" customHeight="1" x14ac:dyDescent="0.2">
      <c r="A32" s="43" t="s">
        <v>39</v>
      </c>
      <c r="B32" s="3" t="s">
        <v>120</v>
      </c>
      <c r="C32" s="3" t="s">
        <v>121</v>
      </c>
      <c r="D32" s="3" t="s">
        <v>125</v>
      </c>
      <c r="E32" s="3" t="s">
        <v>123</v>
      </c>
      <c r="F32" s="3">
        <v>9.0380000000000003</v>
      </c>
      <c r="G32" s="3">
        <v>9.0380000000000003</v>
      </c>
      <c r="H32" s="3">
        <v>9.0380000000000003</v>
      </c>
      <c r="I32" s="3">
        <v>9.0380000000000003</v>
      </c>
      <c r="J32" s="3">
        <v>9.0380000000000003</v>
      </c>
      <c r="K32" s="3">
        <v>9.0380000000000003</v>
      </c>
      <c r="L32" s="3"/>
      <c r="M32" s="3"/>
    </row>
    <row r="33" spans="1:13" ht="14.65" customHeight="1" x14ac:dyDescent="0.2">
      <c r="A33" s="43"/>
      <c r="B33" s="3" t="s">
        <v>120</v>
      </c>
      <c r="C33" s="3" t="s">
        <v>121</v>
      </c>
      <c r="D33" s="3" t="s">
        <v>125</v>
      </c>
      <c r="E33" s="3" t="s">
        <v>123</v>
      </c>
      <c r="F33" s="3">
        <f>F32*'Conversion Factors'!$H$5</f>
        <v>5.6159667938409532</v>
      </c>
      <c r="G33" s="3">
        <f>G32*'Conversion Factors'!$H$5</f>
        <v>5.6159667938409532</v>
      </c>
      <c r="H33" s="3">
        <f>H32*'Conversion Factors'!$H$5</f>
        <v>5.6159667938409532</v>
      </c>
      <c r="I33" s="3">
        <f>I32*'Conversion Factors'!$H$5</f>
        <v>5.6159667938409532</v>
      </c>
      <c r="J33" s="3">
        <f>J32*'Conversion Factors'!$H$5</f>
        <v>5.6159667938409532</v>
      </c>
      <c r="K33" s="3">
        <f>K32*'Conversion Factors'!$H$5</f>
        <v>5.6159667938409532</v>
      </c>
      <c r="L33" s="3"/>
      <c r="M33" s="3"/>
    </row>
    <row r="34" spans="1:13" ht="14.65" customHeight="1" x14ac:dyDescent="0.2">
      <c r="A34" s="43"/>
      <c r="B34" s="3" t="s">
        <v>120</v>
      </c>
      <c r="C34" s="3" t="s">
        <v>121</v>
      </c>
      <c r="D34" s="3" t="s">
        <v>126</v>
      </c>
      <c r="E34" s="3" t="s">
        <v>118</v>
      </c>
      <c r="F34" s="3">
        <f>F33*'Conversion Factors'!$C$2</f>
        <v>7.3007568319932394</v>
      </c>
      <c r="G34" s="3">
        <f>G33*'Conversion Factors'!$C$2</f>
        <v>7.3007568319932394</v>
      </c>
      <c r="H34" s="3">
        <f>H33*'Conversion Factors'!$C$2</f>
        <v>7.3007568319932394</v>
      </c>
      <c r="I34" s="3">
        <f>I33*'Conversion Factors'!$C$2</f>
        <v>7.3007568319932394</v>
      </c>
      <c r="J34" s="3">
        <f>J33*'Conversion Factors'!$C$2</f>
        <v>7.3007568319932394</v>
      </c>
      <c r="K34" s="3">
        <f>K33*'Conversion Factors'!$C$2</f>
        <v>7.3007568319932394</v>
      </c>
      <c r="L34" s="3"/>
      <c r="M34" s="3">
        <v>1</v>
      </c>
    </row>
    <row r="35" spans="1:13" ht="14.65" customHeight="1" x14ac:dyDescent="0.2">
      <c r="A35" s="43" t="s">
        <v>42</v>
      </c>
      <c r="B35" s="3" t="s">
        <v>119</v>
      </c>
      <c r="C35" s="3" t="s">
        <v>121</v>
      </c>
      <c r="D35" s="3" t="s">
        <v>122</v>
      </c>
      <c r="E35" s="3" t="s">
        <v>123</v>
      </c>
      <c r="F35" s="3">
        <v>1.9652000000000001</v>
      </c>
      <c r="G35" s="3">
        <v>1.9652000000000001</v>
      </c>
      <c r="H35" s="3">
        <v>1.9652000000000001</v>
      </c>
      <c r="I35" s="3">
        <v>1.9652000000000001</v>
      </c>
      <c r="J35" s="3">
        <v>1.9652000000000001</v>
      </c>
      <c r="K35" s="3">
        <v>1.9652000000000001</v>
      </c>
      <c r="L35" s="3"/>
      <c r="M35" s="3"/>
    </row>
    <row r="36" spans="1:13" ht="14.65" customHeight="1" x14ac:dyDescent="0.2">
      <c r="A36" s="43"/>
      <c r="B36" s="3" t="s">
        <v>119</v>
      </c>
      <c r="C36" s="3" t="s">
        <v>121</v>
      </c>
      <c r="D36" s="3" t="s">
        <v>124</v>
      </c>
      <c r="E36" s="3" t="s">
        <v>123</v>
      </c>
      <c r="F36" s="3">
        <f>F35*'Conversion Factors'!$H$5</f>
        <v>1.2211217020642002</v>
      </c>
      <c r="G36" s="3">
        <f>G35*'Conversion Factors'!$H$5</f>
        <v>1.2211217020642002</v>
      </c>
      <c r="H36" s="3">
        <f>H35*'Conversion Factors'!$H$5</f>
        <v>1.2211217020642002</v>
      </c>
      <c r="I36" s="3">
        <f>I35*'Conversion Factors'!$H$5</f>
        <v>1.2211217020642002</v>
      </c>
      <c r="J36" s="3">
        <f>J35*'Conversion Factors'!$H$5</f>
        <v>1.2211217020642002</v>
      </c>
      <c r="K36" s="3">
        <f>K35*'Conversion Factors'!$H$5</f>
        <v>1.2211217020642002</v>
      </c>
      <c r="L36" s="3"/>
      <c r="M36" s="3"/>
    </row>
    <row r="37" spans="1:13" ht="14.65" customHeight="1" x14ac:dyDescent="0.2">
      <c r="A37" s="43"/>
      <c r="B37" s="3" t="s">
        <v>119</v>
      </c>
      <c r="C37" s="3" t="s">
        <v>121</v>
      </c>
      <c r="D37" s="3" t="s">
        <v>124</v>
      </c>
      <c r="E37" s="3" t="s">
        <v>118</v>
      </c>
      <c r="F37" s="3">
        <f>F36*'Conversion Factors'!$C$2</f>
        <v>1.5874582126834604</v>
      </c>
      <c r="G37" s="3">
        <f>G36*'Conversion Factors'!$C$2</f>
        <v>1.5874582126834604</v>
      </c>
      <c r="H37" s="3">
        <f>H36*'Conversion Factors'!$C$2</f>
        <v>1.5874582126834604</v>
      </c>
      <c r="I37" s="3">
        <f>I36*'Conversion Factors'!$C$2</f>
        <v>1.5874582126834604</v>
      </c>
      <c r="J37" s="3">
        <f>J36*'Conversion Factors'!$C$2</f>
        <v>1.5874582126834604</v>
      </c>
      <c r="K37" s="3">
        <f>K36*'Conversion Factors'!$C$2</f>
        <v>1.5874582126834604</v>
      </c>
      <c r="L37" s="3"/>
      <c r="M37" s="3">
        <v>1</v>
      </c>
    </row>
    <row r="38" spans="1:13" ht="12.75" customHeight="1" x14ac:dyDescent="0.2">
      <c r="A38" s="11"/>
    </row>
  </sheetData>
  <sheetProtection selectLockedCells="1" selectUnlockedCells="1"/>
  <mergeCells count="16">
    <mergeCell ref="A2:A3"/>
    <mergeCell ref="A4:A5"/>
    <mergeCell ref="A6:A7"/>
    <mergeCell ref="A8:A9"/>
    <mergeCell ref="A10:A11"/>
    <mergeCell ref="A12:A13"/>
    <mergeCell ref="A26:A28"/>
    <mergeCell ref="A29:A31"/>
    <mergeCell ref="A32:A34"/>
    <mergeCell ref="A35:A37"/>
    <mergeCell ref="A14:A15"/>
    <mergeCell ref="A16:A17"/>
    <mergeCell ref="A18:A19"/>
    <mergeCell ref="A20:A21"/>
    <mergeCell ref="A22:A23"/>
    <mergeCell ref="A24:A25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6"/>
  <sheetViews>
    <sheetView showGridLines="0" zoomScale="80" zoomScaleNormal="80" workbookViewId="0">
      <selection activeCell="G1" sqref="G1:G65536"/>
    </sheetView>
  </sheetViews>
  <sheetFormatPr defaultColWidth="11.5703125" defaultRowHeight="12.75" x14ac:dyDescent="0.2"/>
  <cols>
    <col min="1" max="1" width="23.140625" style="10" customWidth="1"/>
    <col min="2" max="2" width="19.28515625" style="10" customWidth="1"/>
    <col min="3" max="3" width="15.85546875" style="10" customWidth="1"/>
    <col min="4" max="4" width="10.42578125" style="10" customWidth="1"/>
    <col min="5" max="5" width="22.42578125" style="10" customWidth="1"/>
    <col min="6" max="6" width="22.140625" style="10" customWidth="1"/>
    <col min="7" max="7" width="15.28515625" customWidth="1"/>
  </cols>
  <sheetData>
    <row r="1" spans="1:9" ht="48" customHeight="1" x14ac:dyDescent="0.25">
      <c r="A1" s="12" t="s">
        <v>1</v>
      </c>
      <c r="B1" s="12" t="s">
        <v>127</v>
      </c>
      <c r="C1" s="12" t="s">
        <v>128</v>
      </c>
      <c r="D1" s="12" t="s">
        <v>93</v>
      </c>
      <c r="E1" s="13" t="s">
        <v>129</v>
      </c>
      <c r="F1" s="13" t="s">
        <v>130</v>
      </c>
      <c r="G1" s="12" t="s">
        <v>94</v>
      </c>
      <c r="H1" s="12" t="s">
        <v>97</v>
      </c>
      <c r="I1" s="12" t="s">
        <v>98</v>
      </c>
    </row>
    <row r="2" spans="1:9" ht="14.65" customHeight="1" x14ac:dyDescent="0.2">
      <c r="A2" s="41" t="s">
        <v>4</v>
      </c>
      <c r="B2" s="6" t="s">
        <v>131</v>
      </c>
      <c r="C2" s="6" t="s">
        <v>132</v>
      </c>
      <c r="D2" s="3" t="s">
        <v>99</v>
      </c>
      <c r="E2" s="14">
        <v>4.5775862689065999E-2</v>
      </c>
      <c r="F2" s="14">
        <v>7.9619999999999996E-2</v>
      </c>
      <c r="G2" s="15" t="s">
        <v>133</v>
      </c>
      <c r="H2" s="15" t="s">
        <v>134</v>
      </c>
      <c r="I2" s="3">
        <v>1</v>
      </c>
    </row>
    <row r="3" spans="1:9" ht="14.65" customHeight="1" x14ac:dyDescent="0.2">
      <c r="A3" s="41"/>
      <c r="B3" s="6" t="s">
        <v>131</v>
      </c>
      <c r="C3" s="6" t="s">
        <v>132</v>
      </c>
      <c r="D3" s="3" t="s">
        <v>103</v>
      </c>
      <c r="E3" s="14">
        <v>3.1602228699380203E-2</v>
      </c>
      <c r="F3" s="14">
        <v>5.4968000000000003E-2</v>
      </c>
      <c r="G3" s="15" t="s">
        <v>133</v>
      </c>
      <c r="H3" s="15" t="s">
        <v>134</v>
      </c>
      <c r="I3" s="3">
        <v>1</v>
      </c>
    </row>
    <row r="4" spans="1:9" ht="14.65" customHeight="1" x14ac:dyDescent="0.2">
      <c r="A4" s="41"/>
      <c r="B4" s="6" t="s">
        <v>131</v>
      </c>
      <c r="C4" s="6" t="s">
        <v>132</v>
      </c>
      <c r="D4" s="3" t="s">
        <v>104</v>
      </c>
      <c r="E4" s="14">
        <v>2.8905882445228102E-2</v>
      </c>
      <c r="F4" s="14">
        <v>5.0278099999999999E-2</v>
      </c>
      <c r="G4" s="15" t="s">
        <v>133</v>
      </c>
      <c r="H4" s="15" t="s">
        <v>134</v>
      </c>
      <c r="I4" s="3">
        <v>1</v>
      </c>
    </row>
    <row r="5" spans="1:9" ht="14.65" customHeight="1" x14ac:dyDescent="0.2">
      <c r="A5" s="41"/>
      <c r="B5" s="6" t="s">
        <v>131</v>
      </c>
      <c r="C5" s="6" t="s">
        <v>132</v>
      </c>
      <c r="D5" s="3" t="s">
        <v>135</v>
      </c>
      <c r="E5" s="14">
        <v>3.8238723458687902E-2</v>
      </c>
      <c r="F5" s="14">
        <v>6.651E-2</v>
      </c>
      <c r="G5" s="15" t="s">
        <v>133</v>
      </c>
      <c r="H5" s="15" t="s">
        <v>134</v>
      </c>
      <c r="I5" s="3">
        <v>1</v>
      </c>
    </row>
    <row r="6" spans="1:9" ht="14.65" customHeight="1" x14ac:dyDescent="0.2">
      <c r="A6" s="41" t="s">
        <v>7</v>
      </c>
      <c r="B6" s="6" t="s">
        <v>131</v>
      </c>
      <c r="C6" s="6" t="s">
        <v>132</v>
      </c>
      <c r="D6" s="3" t="s">
        <v>99</v>
      </c>
      <c r="E6" s="14">
        <v>4.5775862689065999E-2</v>
      </c>
      <c r="F6" s="14">
        <v>7.9619999999999996E-2</v>
      </c>
      <c r="G6" s="15" t="s">
        <v>133</v>
      </c>
      <c r="H6" s="15" t="s">
        <v>134</v>
      </c>
      <c r="I6" s="3">
        <v>1</v>
      </c>
    </row>
    <row r="7" spans="1:9" ht="14.65" customHeight="1" x14ac:dyDescent="0.2">
      <c r="A7" s="41"/>
      <c r="B7" s="6" t="s">
        <v>131</v>
      </c>
      <c r="C7" s="6" t="s">
        <v>132</v>
      </c>
      <c r="D7" s="3" t="s">
        <v>103</v>
      </c>
      <c r="E7" s="14">
        <v>3.1602228699380203E-2</v>
      </c>
      <c r="F7" s="14">
        <v>5.4968000000000003E-2</v>
      </c>
      <c r="G7" s="15" t="s">
        <v>133</v>
      </c>
      <c r="H7" s="15" t="s">
        <v>134</v>
      </c>
      <c r="I7" s="3">
        <v>1</v>
      </c>
    </row>
    <row r="8" spans="1:9" ht="14.65" customHeight="1" x14ac:dyDescent="0.2">
      <c r="A8" s="41"/>
      <c r="B8" s="6" t="s">
        <v>131</v>
      </c>
      <c r="C8" s="6" t="s">
        <v>132</v>
      </c>
      <c r="D8" s="3" t="s">
        <v>104</v>
      </c>
      <c r="E8" s="14">
        <v>2.8905882445228102E-2</v>
      </c>
      <c r="F8" s="14">
        <v>5.0278099999999999E-2</v>
      </c>
      <c r="G8" s="15" t="s">
        <v>133</v>
      </c>
      <c r="H8" s="15" t="s">
        <v>134</v>
      </c>
      <c r="I8" s="3">
        <v>1</v>
      </c>
    </row>
    <row r="9" spans="1:9" ht="14.65" customHeight="1" x14ac:dyDescent="0.2">
      <c r="A9" s="41"/>
      <c r="B9" s="6" t="s">
        <v>131</v>
      </c>
      <c r="C9" s="6" t="s">
        <v>132</v>
      </c>
      <c r="D9" s="3" t="s">
        <v>135</v>
      </c>
      <c r="E9" s="14">
        <v>3.8238723458687902E-2</v>
      </c>
      <c r="F9" s="14">
        <v>6.651E-2</v>
      </c>
      <c r="G9" s="15" t="s">
        <v>133</v>
      </c>
      <c r="H9" s="15" t="s">
        <v>134</v>
      </c>
      <c r="I9" s="3">
        <v>1</v>
      </c>
    </row>
    <row r="10" spans="1:9" ht="14.65" customHeight="1" x14ac:dyDescent="0.2">
      <c r="A10" s="41" t="s">
        <v>9</v>
      </c>
      <c r="B10" s="6" t="s">
        <v>131</v>
      </c>
      <c r="C10" s="6" t="s">
        <v>132</v>
      </c>
      <c r="D10" s="3" t="s">
        <v>99</v>
      </c>
      <c r="E10" s="14">
        <v>4.80403354671156E-2</v>
      </c>
      <c r="F10" s="14">
        <v>8.3558999999999994E-2</v>
      </c>
      <c r="G10" s="15" t="s">
        <v>133</v>
      </c>
      <c r="H10" s="15" t="s">
        <v>134</v>
      </c>
      <c r="I10" s="3">
        <v>1</v>
      </c>
    </row>
    <row r="11" spans="1:9" ht="14.65" customHeight="1" x14ac:dyDescent="0.2">
      <c r="A11" s="41"/>
      <c r="B11" s="6" t="s">
        <v>131</v>
      </c>
      <c r="C11" s="6" t="s">
        <v>132</v>
      </c>
      <c r="D11" s="3" t="s">
        <v>103</v>
      </c>
      <c r="E11" s="14">
        <v>3.3196463672864399E-2</v>
      </c>
      <c r="F11" s="14">
        <v>5.144E-2</v>
      </c>
      <c r="G11" s="15" t="s">
        <v>133</v>
      </c>
      <c r="H11" s="15" t="s">
        <v>134</v>
      </c>
      <c r="I11" s="3">
        <v>1</v>
      </c>
    </row>
    <row r="12" spans="1:9" ht="14.65" customHeight="1" x14ac:dyDescent="0.2">
      <c r="A12" s="41"/>
      <c r="B12" s="6" t="s">
        <v>131</v>
      </c>
      <c r="C12" s="6" t="s">
        <v>132</v>
      </c>
      <c r="D12" s="3" t="s">
        <v>104</v>
      </c>
      <c r="E12" s="14">
        <v>3.0567261859527399E-2</v>
      </c>
      <c r="F12" s="14">
        <v>5.3170000000000002E-2</v>
      </c>
      <c r="G12" s="15" t="s">
        <v>133</v>
      </c>
      <c r="H12" s="15" t="s">
        <v>134</v>
      </c>
      <c r="I12" s="3">
        <v>1</v>
      </c>
    </row>
    <row r="13" spans="1:9" ht="14.65" customHeight="1" x14ac:dyDescent="0.2">
      <c r="A13" s="41"/>
      <c r="B13" s="6" t="s">
        <v>131</v>
      </c>
      <c r="C13" s="6" t="s">
        <v>132</v>
      </c>
      <c r="D13" s="3" t="s">
        <v>135</v>
      </c>
      <c r="E13" s="14">
        <v>3.9969914220561599E-2</v>
      </c>
      <c r="F13" s="14">
        <v>6.9519999999999998E-2</v>
      </c>
      <c r="G13" s="15" t="s">
        <v>133</v>
      </c>
      <c r="H13" s="15" t="s">
        <v>134</v>
      </c>
      <c r="I13" s="3">
        <v>1</v>
      </c>
    </row>
    <row r="14" spans="1:9" ht="14.65" customHeight="1" x14ac:dyDescent="0.2">
      <c r="A14" s="41" t="s">
        <v>12</v>
      </c>
      <c r="B14" s="6" t="s">
        <v>131</v>
      </c>
      <c r="C14" s="6" t="s">
        <v>132</v>
      </c>
      <c r="D14" s="3" t="s">
        <v>99</v>
      </c>
      <c r="E14" s="14">
        <v>4.80403354671156E-2</v>
      </c>
      <c r="F14" s="14">
        <v>8.3558999999999994E-2</v>
      </c>
      <c r="G14" s="15" t="s">
        <v>133</v>
      </c>
      <c r="H14" s="15" t="s">
        <v>134</v>
      </c>
      <c r="I14" s="3">
        <v>1</v>
      </c>
    </row>
    <row r="15" spans="1:9" ht="14.65" customHeight="1" x14ac:dyDescent="0.2">
      <c r="A15" s="41"/>
      <c r="B15" s="6" t="s">
        <v>131</v>
      </c>
      <c r="C15" s="6" t="s">
        <v>132</v>
      </c>
      <c r="D15" s="3" t="s">
        <v>103</v>
      </c>
      <c r="E15" s="14">
        <v>3.3196463672864399E-2</v>
      </c>
      <c r="F15" s="14">
        <v>5.144E-2</v>
      </c>
      <c r="G15" s="15" t="s">
        <v>133</v>
      </c>
      <c r="H15" s="15" t="s">
        <v>134</v>
      </c>
      <c r="I15" s="3">
        <v>1</v>
      </c>
    </row>
    <row r="16" spans="1:9" ht="14.65" customHeight="1" x14ac:dyDescent="0.2">
      <c r="A16" s="41"/>
      <c r="B16" s="6" t="s">
        <v>131</v>
      </c>
      <c r="C16" s="6" t="s">
        <v>132</v>
      </c>
      <c r="D16" s="3" t="s">
        <v>104</v>
      </c>
      <c r="E16" s="14">
        <v>3.0567261859527399E-2</v>
      </c>
      <c r="F16" s="14">
        <v>5.3170000000000002E-2</v>
      </c>
      <c r="G16" s="15" t="s">
        <v>133</v>
      </c>
      <c r="H16" s="15" t="s">
        <v>134</v>
      </c>
      <c r="I16" s="3">
        <v>1</v>
      </c>
    </row>
    <row r="17" spans="1:9" ht="14.65" customHeight="1" x14ac:dyDescent="0.2">
      <c r="A17" s="41"/>
      <c r="B17" s="6" t="s">
        <v>131</v>
      </c>
      <c r="C17" s="6" t="s">
        <v>132</v>
      </c>
      <c r="D17" s="3" t="s">
        <v>135</v>
      </c>
      <c r="E17" s="14">
        <v>3.9969914220561599E-2</v>
      </c>
      <c r="F17" s="14">
        <v>6.9519999999999998E-2</v>
      </c>
      <c r="G17" s="15" t="s">
        <v>133</v>
      </c>
      <c r="H17" s="15" t="s">
        <v>134</v>
      </c>
      <c r="I17" s="3">
        <v>1</v>
      </c>
    </row>
    <row r="18" spans="1:9" ht="14.65" customHeight="1" x14ac:dyDescent="0.2">
      <c r="A18" s="41" t="s">
        <v>14</v>
      </c>
      <c r="B18" s="6" t="s">
        <v>131</v>
      </c>
      <c r="C18" s="6" t="s">
        <v>132</v>
      </c>
      <c r="D18" s="3" t="s">
        <v>99</v>
      </c>
      <c r="E18" s="14">
        <v>4.8908670620594903E-2</v>
      </c>
      <c r="F18" s="14">
        <v>3.2410000000000001E-2</v>
      </c>
      <c r="G18" s="15" t="s">
        <v>133</v>
      </c>
      <c r="H18" s="15" t="s">
        <v>134</v>
      </c>
      <c r="I18" s="3">
        <v>1</v>
      </c>
    </row>
    <row r="19" spans="1:9" ht="14.65" customHeight="1" x14ac:dyDescent="0.2">
      <c r="A19" s="41"/>
      <c r="B19" s="6" t="s">
        <v>131</v>
      </c>
      <c r="C19" s="6" t="s">
        <v>132</v>
      </c>
      <c r="D19" s="3" t="s">
        <v>103</v>
      </c>
      <c r="E19" s="14">
        <v>3.36818577608856E-2</v>
      </c>
      <c r="F19" s="14">
        <v>1.9640000000000001E-2</v>
      </c>
      <c r="G19" s="15" t="s">
        <v>133</v>
      </c>
      <c r="H19" s="15" t="s">
        <v>134</v>
      </c>
      <c r="I19" s="3">
        <v>1</v>
      </c>
    </row>
    <row r="20" spans="1:9" ht="14.65" customHeight="1" x14ac:dyDescent="0.2">
      <c r="A20" s="41"/>
      <c r="B20" s="6" t="s">
        <v>131</v>
      </c>
      <c r="C20" s="6" t="s">
        <v>132</v>
      </c>
      <c r="D20" s="3" t="s">
        <v>104</v>
      </c>
      <c r="E20" s="14">
        <v>3.0919472237406698E-2</v>
      </c>
      <c r="F20" s="14">
        <v>2.0490000000000001E-2</v>
      </c>
      <c r="G20" s="15" t="s">
        <v>133</v>
      </c>
      <c r="H20" s="15" t="s">
        <v>134</v>
      </c>
      <c r="I20" s="3">
        <v>1</v>
      </c>
    </row>
    <row r="21" spans="1:9" ht="14.65" customHeight="1" x14ac:dyDescent="0.2">
      <c r="A21" s="41"/>
      <c r="B21" s="6" t="s">
        <v>131</v>
      </c>
      <c r="C21" s="6" t="s">
        <v>132</v>
      </c>
      <c r="D21" s="3" t="s">
        <v>135</v>
      </c>
      <c r="E21" s="14">
        <v>4.0705306371202302E-2</v>
      </c>
      <c r="F21" s="14">
        <v>2.6970000000000001E-2</v>
      </c>
      <c r="G21" s="15" t="s">
        <v>133</v>
      </c>
      <c r="H21" s="15" t="s">
        <v>134</v>
      </c>
      <c r="I21" s="3">
        <v>1</v>
      </c>
    </row>
    <row r="22" spans="1:9" ht="14.65" customHeight="1" x14ac:dyDescent="0.2">
      <c r="A22" s="41" t="s">
        <v>17</v>
      </c>
      <c r="B22" s="6" t="s">
        <v>131</v>
      </c>
      <c r="C22" s="6" t="s">
        <v>132</v>
      </c>
      <c r="D22" s="3" t="s">
        <v>99</v>
      </c>
      <c r="E22" s="14">
        <v>4.8908670620594903E-2</v>
      </c>
      <c r="F22" s="14">
        <v>3.2410000000000001E-2</v>
      </c>
      <c r="G22" s="15" t="s">
        <v>133</v>
      </c>
      <c r="H22" s="15" t="s">
        <v>134</v>
      </c>
      <c r="I22" s="3">
        <v>1</v>
      </c>
    </row>
    <row r="23" spans="1:9" ht="14.65" customHeight="1" x14ac:dyDescent="0.2">
      <c r="A23" s="41"/>
      <c r="B23" s="6" t="s">
        <v>131</v>
      </c>
      <c r="C23" s="6" t="s">
        <v>132</v>
      </c>
      <c r="D23" s="3" t="s">
        <v>103</v>
      </c>
      <c r="E23" s="14">
        <v>3.36818577608856E-2</v>
      </c>
      <c r="F23" s="14">
        <v>1.9640000000000001E-2</v>
      </c>
      <c r="G23" s="15" t="s">
        <v>133</v>
      </c>
      <c r="H23" s="15" t="s">
        <v>134</v>
      </c>
      <c r="I23" s="3">
        <v>1</v>
      </c>
    </row>
    <row r="24" spans="1:9" ht="14.65" customHeight="1" x14ac:dyDescent="0.2">
      <c r="A24" s="41"/>
      <c r="B24" s="6" t="s">
        <v>131</v>
      </c>
      <c r="C24" s="6" t="s">
        <v>132</v>
      </c>
      <c r="D24" s="3" t="s">
        <v>104</v>
      </c>
      <c r="E24" s="14">
        <v>3.0919472237406698E-2</v>
      </c>
      <c r="F24" s="14">
        <v>2.0490000000000001E-2</v>
      </c>
      <c r="G24" s="15" t="s">
        <v>133</v>
      </c>
      <c r="H24" s="15" t="s">
        <v>134</v>
      </c>
      <c r="I24" s="3">
        <v>1</v>
      </c>
    </row>
    <row r="25" spans="1:9" ht="14.65" customHeight="1" x14ac:dyDescent="0.2">
      <c r="A25" s="41"/>
      <c r="B25" s="6" t="s">
        <v>131</v>
      </c>
      <c r="C25" s="6" t="s">
        <v>132</v>
      </c>
      <c r="D25" s="3" t="s">
        <v>135</v>
      </c>
      <c r="E25" s="14">
        <v>4.0705306371202302E-2</v>
      </c>
      <c r="F25" s="14">
        <v>2.6970000000000001E-2</v>
      </c>
      <c r="G25" s="15" t="s">
        <v>133</v>
      </c>
      <c r="H25" s="15" t="s">
        <v>134</v>
      </c>
      <c r="I25" s="3">
        <v>1</v>
      </c>
    </row>
    <row r="26" spans="1:9" ht="14.65" customHeight="1" x14ac:dyDescent="0.2">
      <c r="A26" s="41" t="s">
        <v>19</v>
      </c>
      <c r="B26" s="6" t="s">
        <v>131</v>
      </c>
      <c r="C26" s="6" t="s">
        <v>132</v>
      </c>
      <c r="D26" s="3" t="s">
        <v>99</v>
      </c>
      <c r="E26" s="14">
        <v>4.5152477209153503E-2</v>
      </c>
      <c r="F26" s="14">
        <v>2.9919999999999999E-2</v>
      </c>
      <c r="G26" s="15" t="s">
        <v>133</v>
      </c>
      <c r="H26" s="15" t="s">
        <v>134</v>
      </c>
      <c r="I26" s="3">
        <v>1</v>
      </c>
    </row>
    <row r="27" spans="1:9" ht="14.65" customHeight="1" x14ac:dyDescent="0.2">
      <c r="A27" s="41"/>
      <c r="B27" s="6" t="s">
        <v>131</v>
      </c>
      <c r="C27" s="6" t="s">
        <v>132</v>
      </c>
      <c r="D27" s="3" t="s">
        <v>103</v>
      </c>
      <c r="E27" s="14">
        <v>3.6722803642020699E-2</v>
      </c>
      <c r="F27" s="14">
        <v>2.1409999999999998E-2</v>
      </c>
      <c r="G27" s="15" t="s">
        <v>133</v>
      </c>
      <c r="H27" s="15" t="s">
        <v>134</v>
      </c>
      <c r="I27" s="3">
        <v>1</v>
      </c>
    </row>
    <row r="28" spans="1:9" ht="14.65" customHeight="1" x14ac:dyDescent="0.2">
      <c r="A28" s="41"/>
      <c r="B28" s="6" t="s">
        <v>131</v>
      </c>
      <c r="C28" s="6" t="s">
        <v>132</v>
      </c>
      <c r="D28" s="3" t="s">
        <v>104</v>
      </c>
      <c r="E28" s="14">
        <v>3.844925617278E-2</v>
      </c>
      <c r="F28" s="14">
        <v>2.5479999999999999E-2</v>
      </c>
      <c r="G28" s="15" t="s">
        <v>133</v>
      </c>
      <c r="H28" s="15" t="s">
        <v>134</v>
      </c>
      <c r="I28" s="3"/>
    </row>
    <row r="29" spans="1:9" ht="14.65" customHeight="1" x14ac:dyDescent="0.2">
      <c r="A29" s="41"/>
      <c r="B29" s="6" t="s">
        <v>131</v>
      </c>
      <c r="C29" s="6" t="s">
        <v>132</v>
      </c>
      <c r="D29" s="3" t="s">
        <v>135</v>
      </c>
      <c r="E29" s="14">
        <v>5.15284617903859E-2</v>
      </c>
      <c r="F29" s="14">
        <v>3.415E-2</v>
      </c>
      <c r="G29" s="15" t="s">
        <v>133</v>
      </c>
      <c r="H29" s="15" t="s">
        <v>134</v>
      </c>
      <c r="I29" s="3"/>
    </row>
    <row r="30" spans="1:9" ht="14.65" customHeight="1" x14ac:dyDescent="0.2">
      <c r="A30" s="41" t="s">
        <v>22</v>
      </c>
      <c r="B30" s="6" t="s">
        <v>131</v>
      </c>
      <c r="C30" s="6" t="s">
        <v>132</v>
      </c>
      <c r="D30" s="3" t="s">
        <v>99</v>
      </c>
      <c r="E30" s="14">
        <v>4.5152477209153503E-2</v>
      </c>
      <c r="F30" s="14">
        <v>2.9919999999999999E-2</v>
      </c>
      <c r="G30" s="15" t="s">
        <v>133</v>
      </c>
      <c r="H30" s="15" t="s">
        <v>134</v>
      </c>
      <c r="I30" s="3">
        <v>1</v>
      </c>
    </row>
    <row r="31" spans="1:9" ht="14.65" customHeight="1" x14ac:dyDescent="0.2">
      <c r="A31" s="41"/>
      <c r="B31" s="6" t="s">
        <v>131</v>
      </c>
      <c r="C31" s="6" t="s">
        <v>132</v>
      </c>
      <c r="D31" s="3" t="s">
        <v>103</v>
      </c>
      <c r="E31" s="14">
        <v>3.6722803642020699E-2</v>
      </c>
      <c r="F31" s="14">
        <v>2.1409999999999998E-2</v>
      </c>
      <c r="G31" s="15" t="s">
        <v>133</v>
      </c>
      <c r="H31" s="15" t="s">
        <v>134</v>
      </c>
      <c r="I31" s="3">
        <v>1</v>
      </c>
    </row>
    <row r="32" spans="1:9" ht="14.65" customHeight="1" x14ac:dyDescent="0.2">
      <c r="A32" s="41"/>
      <c r="B32" s="6" t="s">
        <v>131</v>
      </c>
      <c r="C32" s="6" t="s">
        <v>132</v>
      </c>
      <c r="D32" s="3" t="s">
        <v>104</v>
      </c>
      <c r="E32" s="14">
        <v>3.844925617278E-2</v>
      </c>
      <c r="F32" s="14">
        <v>2.5479999999999999E-2</v>
      </c>
      <c r="G32" s="15" t="s">
        <v>133</v>
      </c>
      <c r="H32" s="15" t="s">
        <v>134</v>
      </c>
      <c r="I32" s="3">
        <v>1</v>
      </c>
    </row>
    <row r="33" spans="1:19" ht="14.65" customHeight="1" x14ac:dyDescent="0.2">
      <c r="A33" s="41"/>
      <c r="B33" s="6" t="s">
        <v>131</v>
      </c>
      <c r="C33" s="6" t="s">
        <v>132</v>
      </c>
      <c r="D33" s="3" t="s">
        <v>135</v>
      </c>
      <c r="E33" s="14">
        <v>5.15284617903859E-2</v>
      </c>
      <c r="F33" s="14">
        <v>3.415E-2</v>
      </c>
      <c r="G33" s="15" t="s">
        <v>133</v>
      </c>
      <c r="H33" s="15" t="s">
        <v>134</v>
      </c>
      <c r="I33" s="3">
        <v>1</v>
      </c>
      <c r="S33" s="9"/>
    </row>
    <row r="34" spans="1:19" ht="14.65" customHeight="1" x14ac:dyDescent="0.2">
      <c r="A34" s="41" t="s">
        <v>24</v>
      </c>
      <c r="B34" s="6" t="s">
        <v>131</v>
      </c>
      <c r="C34" s="6" t="s">
        <v>132</v>
      </c>
      <c r="D34" s="3" t="s">
        <v>99</v>
      </c>
      <c r="E34" s="14">
        <v>8.0402909440000003E-2</v>
      </c>
      <c r="F34" s="14">
        <v>8.0402909440000003E-2</v>
      </c>
      <c r="G34" s="15" t="s">
        <v>133</v>
      </c>
      <c r="H34" s="15" t="s">
        <v>134</v>
      </c>
      <c r="I34" s="3">
        <v>1</v>
      </c>
    </row>
    <row r="35" spans="1:19" ht="14.65" customHeight="1" x14ac:dyDescent="0.2">
      <c r="A35" s="41"/>
      <c r="B35" s="6" t="s">
        <v>131</v>
      </c>
      <c r="C35" s="6" t="s">
        <v>132</v>
      </c>
      <c r="D35" s="3" t="s">
        <v>103</v>
      </c>
      <c r="E35" s="14">
        <v>4.0788657768667899E-2</v>
      </c>
      <c r="F35" s="14">
        <v>4.0788657768667899E-2</v>
      </c>
      <c r="G35" s="15" t="s">
        <v>133</v>
      </c>
      <c r="H35" s="15" t="s">
        <v>134</v>
      </c>
      <c r="I35" s="3">
        <v>1</v>
      </c>
    </row>
    <row r="36" spans="1:19" ht="14.65" customHeight="1" x14ac:dyDescent="0.2">
      <c r="A36" s="41"/>
      <c r="B36" s="6" t="s">
        <v>131</v>
      </c>
      <c r="C36" s="6" t="s">
        <v>132</v>
      </c>
      <c r="D36" s="3" t="s">
        <v>104</v>
      </c>
      <c r="E36" s="14">
        <v>3.4475700088000001E-2</v>
      </c>
      <c r="F36" s="14">
        <v>3.4475700088000001E-2</v>
      </c>
      <c r="G36" s="15" t="s">
        <v>133</v>
      </c>
      <c r="H36" s="15" t="s">
        <v>134</v>
      </c>
      <c r="I36" s="3">
        <v>1</v>
      </c>
    </row>
    <row r="37" spans="1:19" ht="14.65" customHeight="1" x14ac:dyDescent="0.2">
      <c r="A37" s="41"/>
      <c r="B37" s="6" t="s">
        <v>131</v>
      </c>
      <c r="C37" s="6" t="s">
        <v>132</v>
      </c>
      <c r="D37" s="3" t="s">
        <v>135</v>
      </c>
      <c r="E37" s="14">
        <v>0.144384692412</v>
      </c>
      <c r="F37" s="14">
        <v>0.144384692412</v>
      </c>
      <c r="G37" s="15" t="s">
        <v>133</v>
      </c>
      <c r="H37" s="15" t="s">
        <v>134</v>
      </c>
      <c r="I37" s="3">
        <v>1</v>
      </c>
    </row>
    <row r="38" spans="1:19" ht="14.65" customHeight="1" x14ac:dyDescent="0.2">
      <c r="A38" s="41" t="s">
        <v>27</v>
      </c>
      <c r="B38" s="6" t="s">
        <v>131</v>
      </c>
      <c r="C38" s="6" t="s">
        <v>132</v>
      </c>
      <c r="D38" s="3" t="s">
        <v>99</v>
      </c>
      <c r="E38" s="14">
        <v>6.4429497350000003E-2</v>
      </c>
      <c r="F38" s="14">
        <v>6.4429497350000003E-2</v>
      </c>
      <c r="G38" s="15" t="s">
        <v>133</v>
      </c>
      <c r="H38" s="15" t="s">
        <v>134</v>
      </c>
      <c r="I38" s="3">
        <v>1</v>
      </c>
    </row>
    <row r="39" spans="1:19" ht="14.65" customHeight="1" x14ac:dyDescent="0.2">
      <c r="A39" s="41"/>
      <c r="B39" s="6" t="s">
        <v>131</v>
      </c>
      <c r="C39" s="6" t="s">
        <v>132</v>
      </c>
      <c r="D39" s="3" t="s">
        <v>103</v>
      </c>
      <c r="E39" s="14">
        <v>5.7686535601087503E-2</v>
      </c>
      <c r="F39" s="14">
        <v>5.7686535601087503E-2</v>
      </c>
      <c r="G39" s="15" t="s">
        <v>133</v>
      </c>
      <c r="H39" s="15" t="s">
        <v>134</v>
      </c>
      <c r="I39" s="3">
        <v>1</v>
      </c>
    </row>
    <row r="40" spans="1:19" ht="14.65" customHeight="1" x14ac:dyDescent="0.2">
      <c r="A40" s="41"/>
      <c r="B40" s="6" t="s">
        <v>131</v>
      </c>
      <c r="C40" s="6" t="s">
        <v>132</v>
      </c>
      <c r="D40" s="3" t="s">
        <v>104</v>
      </c>
      <c r="E40" s="14">
        <v>6.8830407161000001E-2</v>
      </c>
      <c r="F40" s="14">
        <v>6.8830407161000001E-2</v>
      </c>
      <c r="G40" s="15" t="s">
        <v>133</v>
      </c>
      <c r="H40" s="15" t="s">
        <v>134</v>
      </c>
      <c r="I40" s="3"/>
    </row>
    <row r="41" spans="1:19" ht="14.65" customHeight="1" x14ac:dyDescent="0.2">
      <c r="A41" s="41"/>
      <c r="B41" s="6" t="s">
        <v>131</v>
      </c>
      <c r="C41" s="6" t="s">
        <v>132</v>
      </c>
      <c r="D41" s="3" t="s">
        <v>106</v>
      </c>
      <c r="E41" s="14">
        <v>9.6135909827000002E-2</v>
      </c>
      <c r="F41" s="14">
        <v>9.6135909827000002E-2</v>
      </c>
      <c r="G41" s="15" t="s">
        <v>133</v>
      </c>
      <c r="H41" s="15" t="s">
        <v>134</v>
      </c>
      <c r="I41" s="3"/>
    </row>
    <row r="42" spans="1:19" ht="14.65" customHeight="1" x14ac:dyDescent="0.2">
      <c r="A42" s="41" t="s">
        <v>30</v>
      </c>
      <c r="B42" s="6" t="s">
        <v>131</v>
      </c>
      <c r="C42" s="6" t="s">
        <v>132</v>
      </c>
      <c r="D42" s="3" t="s">
        <v>99</v>
      </c>
      <c r="E42" s="14">
        <v>6.4429497350000003E-2</v>
      </c>
      <c r="F42" s="14">
        <v>6.4429497350000003E-2</v>
      </c>
      <c r="G42" s="15" t="s">
        <v>133</v>
      </c>
      <c r="H42" s="15" t="s">
        <v>134</v>
      </c>
      <c r="I42" s="3">
        <v>1</v>
      </c>
    </row>
    <row r="43" spans="1:19" ht="14.65" customHeight="1" x14ac:dyDescent="0.2">
      <c r="A43" s="41"/>
      <c r="B43" s="6" t="s">
        <v>131</v>
      </c>
      <c r="C43" s="6" t="s">
        <v>132</v>
      </c>
      <c r="D43" s="3" t="s">
        <v>103</v>
      </c>
      <c r="E43" s="14">
        <v>5.7686535601087503E-2</v>
      </c>
      <c r="F43" s="14">
        <v>5.7686535601087503E-2</v>
      </c>
      <c r="G43" s="15" t="s">
        <v>133</v>
      </c>
      <c r="H43" s="15" t="s">
        <v>134</v>
      </c>
      <c r="I43" s="3">
        <v>1</v>
      </c>
    </row>
    <row r="44" spans="1:19" ht="14.65" customHeight="1" x14ac:dyDescent="0.2">
      <c r="A44" s="41"/>
      <c r="B44" s="6" t="s">
        <v>131</v>
      </c>
      <c r="C44" s="6" t="s">
        <v>132</v>
      </c>
      <c r="D44" s="3" t="s">
        <v>104</v>
      </c>
      <c r="E44" s="14">
        <v>6.8830407161000001E-2</v>
      </c>
      <c r="F44" s="14">
        <v>6.8830407161000001E-2</v>
      </c>
      <c r="G44" s="15" t="s">
        <v>133</v>
      </c>
      <c r="H44" s="15" t="s">
        <v>134</v>
      </c>
      <c r="I44" s="3">
        <v>1</v>
      </c>
    </row>
    <row r="45" spans="1:19" ht="14.65" customHeight="1" x14ac:dyDescent="0.2">
      <c r="A45" s="41"/>
      <c r="B45" s="6" t="s">
        <v>131</v>
      </c>
      <c r="C45" s="6" t="s">
        <v>132</v>
      </c>
      <c r="D45" s="3" t="s">
        <v>106</v>
      </c>
      <c r="E45" s="14">
        <v>9.6135909827000002E-2</v>
      </c>
      <c r="F45" s="14">
        <v>9.6135909827000002E-2</v>
      </c>
      <c r="G45" s="15" t="s">
        <v>133</v>
      </c>
      <c r="H45" s="15" t="s">
        <v>134</v>
      </c>
      <c r="I45" s="3">
        <v>1</v>
      </c>
    </row>
    <row r="46" spans="1:19" ht="14.65" customHeight="1" x14ac:dyDescent="0.2">
      <c r="A46" s="41" t="s">
        <v>32</v>
      </c>
      <c r="B46" s="6" t="s">
        <v>131</v>
      </c>
      <c r="C46" s="6" t="s">
        <v>132</v>
      </c>
      <c r="D46" s="3" t="s">
        <v>99</v>
      </c>
      <c r="E46" s="14">
        <v>6.4429497350000003E-2</v>
      </c>
      <c r="F46" s="14">
        <v>6.4429497350000003E-2</v>
      </c>
      <c r="G46" s="15" t="s">
        <v>133</v>
      </c>
      <c r="H46" s="15" t="s">
        <v>134</v>
      </c>
      <c r="I46" s="3">
        <v>1</v>
      </c>
    </row>
    <row r="47" spans="1:19" ht="14.65" customHeight="1" x14ac:dyDescent="0.2">
      <c r="A47" s="41"/>
      <c r="B47" s="6" t="s">
        <v>131</v>
      </c>
      <c r="C47" s="6" t="s">
        <v>132</v>
      </c>
      <c r="D47" s="3" t="s">
        <v>103</v>
      </c>
      <c r="E47" s="14">
        <v>5.7686535601087503E-2</v>
      </c>
      <c r="F47" s="14">
        <v>5.7686535601087503E-2</v>
      </c>
      <c r="G47" s="15" t="s">
        <v>133</v>
      </c>
      <c r="H47" s="15" t="s">
        <v>134</v>
      </c>
      <c r="I47" s="3">
        <v>1</v>
      </c>
    </row>
    <row r="48" spans="1:19" ht="14.65" customHeight="1" x14ac:dyDescent="0.2">
      <c r="A48" s="41"/>
      <c r="B48" s="6" t="s">
        <v>131</v>
      </c>
      <c r="C48" s="6" t="s">
        <v>132</v>
      </c>
      <c r="D48" s="3" t="s">
        <v>104</v>
      </c>
      <c r="E48" s="14">
        <v>6.8830407161000001E-2</v>
      </c>
      <c r="F48" s="14">
        <v>6.8830407161000001E-2</v>
      </c>
      <c r="G48" s="15" t="s">
        <v>133</v>
      </c>
      <c r="H48" s="15" t="s">
        <v>134</v>
      </c>
      <c r="I48" s="3"/>
    </row>
    <row r="49" spans="1:9" ht="14.65" customHeight="1" x14ac:dyDescent="0.2">
      <c r="A49" s="41"/>
      <c r="B49" s="6" t="s">
        <v>131</v>
      </c>
      <c r="C49" s="6" t="s">
        <v>132</v>
      </c>
      <c r="D49" s="3" t="s">
        <v>106</v>
      </c>
      <c r="E49" s="14">
        <v>9.6135909827000002E-2</v>
      </c>
      <c r="F49" s="14">
        <v>9.6135909827000002E-2</v>
      </c>
      <c r="G49" s="15" t="s">
        <v>133</v>
      </c>
      <c r="H49" s="15" t="s">
        <v>134</v>
      </c>
      <c r="I49" s="3"/>
    </row>
    <row r="50" spans="1:9" ht="14.65" customHeight="1" x14ac:dyDescent="0.2">
      <c r="A50" s="44"/>
      <c r="B50" s="44"/>
      <c r="C50" s="44"/>
      <c r="G50" s="16"/>
    </row>
    <row r="51" spans="1:9" ht="14.65" customHeight="1" x14ac:dyDescent="0.2">
      <c r="A51" s="44"/>
      <c r="B51" s="44"/>
      <c r="C51" s="44"/>
      <c r="G51" s="16"/>
    </row>
    <row r="52" spans="1:9" ht="14.65" customHeight="1" x14ac:dyDescent="0.2">
      <c r="A52" s="44"/>
      <c r="B52" s="44"/>
      <c r="C52" s="44"/>
      <c r="G52" s="16"/>
    </row>
    <row r="53" spans="1:9" ht="14.65" customHeight="1" x14ac:dyDescent="0.2">
      <c r="A53" s="44"/>
      <c r="B53" s="44"/>
      <c r="C53" s="44"/>
      <c r="G53" s="16"/>
    </row>
    <row r="54" spans="1:9" ht="14.65" customHeight="1" x14ac:dyDescent="0.2">
      <c r="A54" s="44"/>
      <c r="B54" s="44"/>
      <c r="C54" s="44"/>
      <c r="G54" s="16"/>
    </row>
    <row r="55" spans="1:9" ht="14.65" customHeight="1" x14ac:dyDescent="0.2">
      <c r="A55" s="44"/>
      <c r="B55" s="44"/>
      <c r="C55" s="44"/>
      <c r="G55" s="16"/>
    </row>
    <row r="56" spans="1:9" ht="14.65" customHeight="1" x14ac:dyDescent="0.2">
      <c r="A56" s="44"/>
      <c r="B56" s="44"/>
      <c r="C56" s="44"/>
      <c r="G56" s="16"/>
    </row>
    <row r="57" spans="1:9" ht="14.65" customHeight="1" x14ac:dyDescent="0.2">
      <c r="A57" s="44"/>
      <c r="B57" s="44"/>
      <c r="C57" s="44"/>
      <c r="G57" s="16"/>
    </row>
    <row r="58" spans="1:9" ht="14.65" customHeight="1" x14ac:dyDescent="0.2">
      <c r="A58" s="44"/>
      <c r="B58" s="44"/>
      <c r="C58" s="44"/>
      <c r="G58" s="16"/>
    </row>
    <row r="59" spans="1:9" ht="14.65" customHeight="1" x14ac:dyDescent="0.2">
      <c r="A59" s="44"/>
      <c r="B59" s="44"/>
      <c r="C59" s="44"/>
      <c r="G59" s="16"/>
    </row>
    <row r="60" spans="1:9" ht="14.65" customHeight="1" x14ac:dyDescent="0.2">
      <c r="A60" s="44"/>
      <c r="B60" s="44"/>
      <c r="C60" s="44"/>
      <c r="G60" s="16"/>
    </row>
    <row r="61" spans="1:9" ht="14.65" customHeight="1" x14ac:dyDescent="0.2">
      <c r="A61" s="44"/>
      <c r="B61" s="44"/>
      <c r="C61" s="44"/>
      <c r="G61" s="16"/>
    </row>
    <row r="62" spans="1:9" ht="14.65" customHeight="1" x14ac:dyDescent="0.2">
      <c r="A62" s="44"/>
      <c r="B62" s="44"/>
      <c r="C62" s="44"/>
      <c r="G62" s="16"/>
    </row>
    <row r="63" spans="1:9" ht="14.65" customHeight="1" x14ac:dyDescent="0.2">
      <c r="A63" s="44"/>
      <c r="B63" s="44"/>
      <c r="C63" s="44"/>
      <c r="G63" s="16"/>
    </row>
    <row r="64" spans="1:9" ht="14.65" customHeight="1" x14ac:dyDescent="0.2">
      <c r="A64" s="44"/>
      <c r="B64" s="44"/>
      <c r="C64" s="44"/>
      <c r="G64" s="16"/>
    </row>
    <row r="65" spans="1:7" ht="14.65" customHeight="1" x14ac:dyDescent="0.2">
      <c r="A65" s="44"/>
      <c r="B65" s="44"/>
      <c r="C65" s="44"/>
      <c r="G65" s="16"/>
    </row>
    <row r="66" spans="1:7" ht="14.65" customHeight="1" x14ac:dyDescent="0.2">
      <c r="A66" s="44"/>
      <c r="B66" s="44"/>
      <c r="C66" s="44"/>
      <c r="G66" s="16"/>
    </row>
    <row r="67" spans="1:7" ht="14.65" customHeight="1" x14ac:dyDescent="0.2">
      <c r="A67" s="44"/>
      <c r="B67" s="44"/>
      <c r="C67" s="44"/>
      <c r="G67" s="16"/>
    </row>
    <row r="68" spans="1:7" ht="14.65" customHeight="1" x14ac:dyDescent="0.2">
      <c r="A68" s="44"/>
      <c r="B68" s="44"/>
      <c r="C68" s="44"/>
      <c r="G68" s="16"/>
    </row>
    <row r="69" spans="1:7" ht="14.65" customHeight="1" x14ac:dyDescent="0.2">
      <c r="A69" s="44"/>
      <c r="B69" s="44"/>
      <c r="C69" s="44"/>
      <c r="G69" s="16"/>
    </row>
    <row r="70" spans="1:7" ht="14.65" customHeight="1" x14ac:dyDescent="0.2">
      <c r="A70" s="44"/>
      <c r="B70" s="44"/>
      <c r="C70" s="44"/>
      <c r="G70" s="16"/>
    </row>
    <row r="71" spans="1:7" ht="14.65" customHeight="1" x14ac:dyDescent="0.2">
      <c r="A71" s="44"/>
      <c r="B71" s="44"/>
      <c r="C71" s="44"/>
      <c r="G71" s="16"/>
    </row>
    <row r="72" spans="1:7" ht="14.65" customHeight="1" x14ac:dyDescent="0.2">
      <c r="A72" s="44"/>
      <c r="B72" s="44"/>
      <c r="C72" s="44"/>
      <c r="G72" s="16"/>
    </row>
    <row r="73" spans="1:7" ht="14.65" customHeight="1" x14ac:dyDescent="0.2">
      <c r="A73" s="44"/>
      <c r="B73" s="44"/>
      <c r="C73" s="44"/>
      <c r="G73" s="16"/>
    </row>
    <row r="74" spans="1:7" ht="14.65" customHeight="1" x14ac:dyDescent="0.2">
      <c r="A74" s="44"/>
      <c r="B74" s="44"/>
      <c r="C74" s="44"/>
      <c r="G74" s="16"/>
    </row>
    <row r="75" spans="1:7" ht="14.65" customHeight="1" x14ac:dyDescent="0.2">
      <c r="A75" s="44"/>
      <c r="B75" s="44"/>
      <c r="C75" s="44"/>
      <c r="G75" s="16"/>
    </row>
    <row r="76" spans="1:7" ht="14.65" customHeight="1" x14ac:dyDescent="0.2">
      <c r="A76" s="44"/>
      <c r="B76" s="44"/>
      <c r="C76" s="44"/>
      <c r="G76" s="16"/>
    </row>
    <row r="77" spans="1:7" ht="14.65" customHeight="1" x14ac:dyDescent="0.2">
      <c r="A77" s="44"/>
      <c r="B77" s="44"/>
      <c r="C77" s="44"/>
      <c r="G77" s="16"/>
    </row>
    <row r="65536" ht="12.75" customHeight="1" x14ac:dyDescent="0.2"/>
  </sheetData>
  <sheetProtection selectLockedCells="1" selectUnlockedCells="1"/>
  <mergeCells count="33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B50:B53"/>
    <mergeCell ref="C50:C53"/>
    <mergeCell ref="A54:A57"/>
    <mergeCell ref="B54:B57"/>
    <mergeCell ref="C54:C57"/>
    <mergeCell ref="A58:A61"/>
    <mergeCell ref="B58:B61"/>
    <mergeCell ref="C58:C61"/>
    <mergeCell ref="A62:A65"/>
    <mergeCell ref="B62:B65"/>
    <mergeCell ref="C62:C65"/>
    <mergeCell ref="A74:A77"/>
    <mergeCell ref="B74:B77"/>
    <mergeCell ref="C74:C77"/>
    <mergeCell ref="A66:A69"/>
    <mergeCell ref="B66:B69"/>
    <mergeCell ref="C66:C69"/>
    <mergeCell ref="A70:A73"/>
    <mergeCell ref="B70:B73"/>
    <mergeCell ref="C70:C73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6"/>
  <sheetViews>
    <sheetView tabSelected="1" workbookViewId="0">
      <selection activeCell="O17" sqref="O17"/>
    </sheetView>
  </sheetViews>
  <sheetFormatPr defaultColWidth="11.5703125" defaultRowHeight="12.75" x14ac:dyDescent="0.2"/>
  <cols>
    <col min="1" max="1" width="23.140625" style="10" customWidth="1"/>
    <col min="2" max="2" width="19.28515625" style="10" customWidth="1"/>
    <col min="3" max="3" width="15.85546875" style="10" customWidth="1"/>
    <col min="4" max="8" width="10.42578125" style="10" customWidth="1"/>
    <col min="9" max="9" width="15.28515625" customWidth="1"/>
    <col min="10" max="10" width="73.7109375" bestFit="1" customWidth="1"/>
  </cols>
  <sheetData>
    <row r="1" spans="1:11" ht="48" customHeight="1" x14ac:dyDescent="0.25">
      <c r="A1" s="12" t="s">
        <v>1</v>
      </c>
      <c r="B1" s="12" t="s">
        <v>127</v>
      </c>
      <c r="C1" s="12" t="s">
        <v>128</v>
      </c>
      <c r="D1" s="36" t="s">
        <v>93</v>
      </c>
      <c r="E1" s="5">
        <v>2005</v>
      </c>
      <c r="F1" s="5">
        <v>2010</v>
      </c>
      <c r="G1" s="5">
        <v>2015</v>
      </c>
      <c r="H1" s="5">
        <v>2019</v>
      </c>
      <c r="I1" s="12" t="s">
        <v>94</v>
      </c>
      <c r="J1" s="12" t="s">
        <v>97</v>
      </c>
      <c r="K1" s="12" t="s">
        <v>98</v>
      </c>
    </row>
    <row r="2" spans="1:11" ht="14.65" customHeight="1" x14ac:dyDescent="0.2">
      <c r="A2" s="41" t="s">
        <v>4</v>
      </c>
      <c r="B2" s="6" t="s">
        <v>131</v>
      </c>
      <c r="C2" s="37" t="s">
        <v>132</v>
      </c>
      <c r="D2" s="39" t="s">
        <v>99</v>
      </c>
      <c r="E2" s="32" t="s">
        <v>117</v>
      </c>
      <c r="F2" s="32">
        <v>2.2784129279999999E-2</v>
      </c>
      <c r="G2" s="32">
        <v>2.2784129279999999E-2</v>
      </c>
      <c r="H2" s="32">
        <v>2.2784129279999999E-2</v>
      </c>
      <c r="I2" s="38" t="s">
        <v>100</v>
      </c>
      <c r="J2" s="15" t="s">
        <v>182</v>
      </c>
      <c r="K2" s="3">
        <v>1</v>
      </c>
    </row>
    <row r="3" spans="1:11" ht="14.65" customHeight="1" x14ac:dyDescent="0.2">
      <c r="A3" s="41"/>
      <c r="B3" s="6" t="s">
        <v>131</v>
      </c>
      <c r="C3" s="37" t="s">
        <v>132</v>
      </c>
      <c r="D3" s="39" t="s">
        <v>103</v>
      </c>
      <c r="E3" s="32" t="s">
        <v>117</v>
      </c>
      <c r="F3" s="32">
        <v>1.5729452639999999E-2</v>
      </c>
      <c r="G3" s="32">
        <v>1.5729452639999999E-2</v>
      </c>
      <c r="H3" s="32">
        <v>1.5729452639999999E-2</v>
      </c>
      <c r="I3" s="38" t="s">
        <v>100</v>
      </c>
      <c r="J3" s="15" t="s">
        <v>182</v>
      </c>
      <c r="K3" s="3">
        <v>1</v>
      </c>
    </row>
    <row r="4" spans="1:11" ht="14.65" customHeight="1" x14ac:dyDescent="0.2">
      <c r="A4" s="41"/>
      <c r="B4" s="6" t="s">
        <v>131</v>
      </c>
      <c r="C4" s="37" t="s">
        <v>132</v>
      </c>
      <c r="D4" s="39" t="s">
        <v>104</v>
      </c>
      <c r="E4" s="32" t="s">
        <v>117</v>
      </c>
      <c r="F4" s="32" t="s">
        <v>117</v>
      </c>
      <c r="G4" s="32">
        <v>1.4387393789999998E-2</v>
      </c>
      <c r="H4" s="32">
        <v>1.4387393789999998E-2</v>
      </c>
      <c r="I4" s="38" t="s">
        <v>100</v>
      </c>
      <c r="J4" s="15" t="s">
        <v>182</v>
      </c>
      <c r="K4" s="3">
        <v>1</v>
      </c>
    </row>
    <row r="5" spans="1:11" ht="14.65" customHeight="1" x14ac:dyDescent="0.2">
      <c r="A5" s="41"/>
      <c r="B5" s="6" t="s">
        <v>131</v>
      </c>
      <c r="C5" s="37" t="s">
        <v>132</v>
      </c>
      <c r="D5" s="39" t="s">
        <v>135</v>
      </c>
      <c r="E5" s="32" t="s">
        <v>117</v>
      </c>
      <c r="F5" s="32">
        <v>1.8840733073235642E-2</v>
      </c>
      <c r="G5" s="32">
        <v>1.8840733073235642E-2</v>
      </c>
      <c r="H5" s="32">
        <v>1.8840733073235642E-2</v>
      </c>
      <c r="I5" s="38" t="s">
        <v>100</v>
      </c>
      <c r="J5" s="15" t="s">
        <v>182</v>
      </c>
      <c r="K5" s="3">
        <v>1</v>
      </c>
    </row>
    <row r="6" spans="1:11" ht="14.65" customHeight="1" x14ac:dyDescent="0.2">
      <c r="A6" s="41" t="s">
        <v>7</v>
      </c>
      <c r="B6" s="6" t="s">
        <v>131</v>
      </c>
      <c r="C6" s="37" t="s">
        <v>132</v>
      </c>
      <c r="D6" s="39" t="s">
        <v>99</v>
      </c>
      <c r="E6" s="32" t="s">
        <v>117</v>
      </c>
      <c r="F6" s="32">
        <v>2.2784129279999999E-2</v>
      </c>
      <c r="G6" s="32">
        <v>2.2784129279999999E-2</v>
      </c>
      <c r="H6" s="32">
        <v>2.2784129279999999E-2</v>
      </c>
      <c r="I6" s="38" t="s">
        <v>100</v>
      </c>
      <c r="J6" s="15" t="s">
        <v>182</v>
      </c>
      <c r="K6" s="3">
        <v>1</v>
      </c>
    </row>
    <row r="7" spans="1:11" ht="14.65" customHeight="1" x14ac:dyDescent="0.2">
      <c r="A7" s="41"/>
      <c r="B7" s="6" t="s">
        <v>131</v>
      </c>
      <c r="C7" s="37" t="s">
        <v>132</v>
      </c>
      <c r="D7" s="39" t="s">
        <v>103</v>
      </c>
      <c r="E7" s="32" t="s">
        <v>117</v>
      </c>
      <c r="F7" s="32">
        <v>1.5729452639999999E-2</v>
      </c>
      <c r="G7" s="32">
        <v>1.5729452639999999E-2</v>
      </c>
      <c r="H7" s="32">
        <v>1.5729452639999999E-2</v>
      </c>
      <c r="I7" s="38" t="s">
        <v>100</v>
      </c>
      <c r="J7" s="15" t="s">
        <v>182</v>
      </c>
      <c r="K7" s="3">
        <v>1</v>
      </c>
    </row>
    <row r="8" spans="1:11" ht="14.65" customHeight="1" x14ac:dyDescent="0.2">
      <c r="A8" s="41"/>
      <c r="B8" s="6" t="s">
        <v>131</v>
      </c>
      <c r="C8" s="37" t="s">
        <v>132</v>
      </c>
      <c r="D8" s="39" t="s">
        <v>104</v>
      </c>
      <c r="E8" s="32" t="s">
        <v>117</v>
      </c>
      <c r="F8" s="32" t="s">
        <v>117</v>
      </c>
      <c r="G8" s="32">
        <v>1.4387393789999998E-2</v>
      </c>
      <c r="H8" s="32">
        <v>1.4387393789999998E-2</v>
      </c>
      <c r="I8" s="38" t="s">
        <v>100</v>
      </c>
      <c r="J8" s="15" t="s">
        <v>182</v>
      </c>
      <c r="K8" s="3">
        <v>1</v>
      </c>
    </row>
    <row r="9" spans="1:11" ht="14.65" customHeight="1" x14ac:dyDescent="0.2">
      <c r="A9" s="41"/>
      <c r="B9" s="6" t="s">
        <v>131</v>
      </c>
      <c r="C9" s="37" t="s">
        <v>132</v>
      </c>
      <c r="D9" s="39" t="s">
        <v>135</v>
      </c>
      <c r="E9" s="32" t="s">
        <v>117</v>
      </c>
      <c r="F9" s="32">
        <v>1.8840733073235642E-2</v>
      </c>
      <c r="G9" s="32">
        <v>1.8840733073235642E-2</v>
      </c>
      <c r="H9" s="32">
        <v>1.8840733073235642E-2</v>
      </c>
      <c r="I9" s="38" t="s">
        <v>100</v>
      </c>
      <c r="J9" s="15" t="s">
        <v>182</v>
      </c>
      <c r="K9" s="3">
        <v>1</v>
      </c>
    </row>
    <row r="10" spans="1:11" ht="14.65" customHeight="1" x14ac:dyDescent="0.2">
      <c r="A10" s="41" t="s">
        <v>9</v>
      </c>
      <c r="B10" s="6" t="s">
        <v>131</v>
      </c>
      <c r="C10" s="37" t="s">
        <v>132</v>
      </c>
      <c r="D10" s="39" t="s">
        <v>99</v>
      </c>
      <c r="E10" s="32" t="s">
        <v>117</v>
      </c>
      <c r="F10" s="32">
        <v>2.3911230715020004E-2</v>
      </c>
      <c r="G10" s="32">
        <v>2.3911230715020004E-2</v>
      </c>
      <c r="H10" s="32">
        <v>2.3911230715020004E-2</v>
      </c>
      <c r="I10" s="38" t="s">
        <v>100</v>
      </c>
      <c r="J10" s="15" t="s">
        <v>182</v>
      </c>
      <c r="K10" s="3">
        <v>1</v>
      </c>
    </row>
    <row r="11" spans="1:11" ht="14.65" customHeight="1" x14ac:dyDescent="0.2">
      <c r="A11" s="41"/>
      <c r="B11" s="6" t="s">
        <v>131</v>
      </c>
      <c r="C11" s="37" t="s">
        <v>132</v>
      </c>
      <c r="D11" s="39" t="s">
        <v>103</v>
      </c>
      <c r="E11" s="32" t="s">
        <v>117</v>
      </c>
      <c r="F11" s="32">
        <v>1.6522955014500001E-2</v>
      </c>
      <c r="G11" s="32">
        <v>1.6522955014500001E-2</v>
      </c>
      <c r="H11" s="32">
        <v>1.6522955014500001E-2</v>
      </c>
      <c r="I11" s="38" t="s">
        <v>100</v>
      </c>
      <c r="J11" s="15" t="s">
        <v>182</v>
      </c>
      <c r="K11" s="3">
        <v>1</v>
      </c>
    </row>
    <row r="12" spans="1:11" ht="14.65" customHeight="1" x14ac:dyDescent="0.2">
      <c r="A12" s="41"/>
      <c r="B12" s="6" t="s">
        <v>131</v>
      </c>
      <c r="C12" s="37" t="s">
        <v>132</v>
      </c>
      <c r="D12" s="39" t="s">
        <v>104</v>
      </c>
      <c r="E12" s="32" t="s">
        <v>117</v>
      </c>
      <c r="F12" s="32" t="s">
        <v>117</v>
      </c>
      <c r="G12" s="32">
        <v>1.5214316127119997E-2</v>
      </c>
      <c r="H12" s="32">
        <v>1.5214316127119997E-2</v>
      </c>
      <c r="I12" s="38" t="s">
        <v>100</v>
      </c>
      <c r="J12" s="15" t="s">
        <v>182</v>
      </c>
      <c r="K12" s="3">
        <v>1</v>
      </c>
    </row>
    <row r="13" spans="1:11" ht="14.65" customHeight="1" x14ac:dyDescent="0.2">
      <c r="A13" s="41"/>
      <c r="B13" s="6" t="s">
        <v>131</v>
      </c>
      <c r="C13" s="37" t="s">
        <v>132</v>
      </c>
      <c r="D13" s="39" t="s">
        <v>135</v>
      </c>
      <c r="E13" s="32" t="s">
        <v>117</v>
      </c>
      <c r="F13" s="32">
        <v>1.969374716007756E-2</v>
      </c>
      <c r="G13" s="32">
        <v>1.969374716007756E-2</v>
      </c>
      <c r="H13" s="32">
        <v>1.969374716007756E-2</v>
      </c>
      <c r="I13" s="38" t="s">
        <v>100</v>
      </c>
      <c r="J13" s="15" t="s">
        <v>182</v>
      </c>
      <c r="K13" s="3">
        <v>1</v>
      </c>
    </row>
    <row r="14" spans="1:11" ht="14.65" customHeight="1" x14ac:dyDescent="0.2">
      <c r="A14" s="41" t="s">
        <v>12</v>
      </c>
      <c r="B14" s="6" t="s">
        <v>131</v>
      </c>
      <c r="C14" s="37" t="s">
        <v>132</v>
      </c>
      <c r="D14" s="39" t="s">
        <v>99</v>
      </c>
      <c r="E14" s="32" t="s">
        <v>117</v>
      </c>
      <c r="F14" s="32">
        <v>2.3911230715020004E-2</v>
      </c>
      <c r="G14" s="32">
        <v>2.3911230715020004E-2</v>
      </c>
      <c r="H14" s="32">
        <v>2.3911230715020004E-2</v>
      </c>
      <c r="I14" s="38" t="s">
        <v>100</v>
      </c>
      <c r="J14" s="15" t="s">
        <v>182</v>
      </c>
      <c r="K14" s="3">
        <v>1</v>
      </c>
    </row>
    <row r="15" spans="1:11" ht="14.65" customHeight="1" x14ac:dyDescent="0.2">
      <c r="A15" s="41"/>
      <c r="B15" s="6" t="s">
        <v>131</v>
      </c>
      <c r="C15" s="37" t="s">
        <v>132</v>
      </c>
      <c r="D15" s="39" t="s">
        <v>103</v>
      </c>
      <c r="E15" s="32" t="s">
        <v>117</v>
      </c>
      <c r="F15" s="32">
        <v>1.6522955014500001E-2</v>
      </c>
      <c r="G15" s="32">
        <v>1.6522955014500001E-2</v>
      </c>
      <c r="H15" s="32">
        <v>1.6522955014500001E-2</v>
      </c>
      <c r="I15" s="38" t="s">
        <v>100</v>
      </c>
      <c r="J15" s="15" t="s">
        <v>182</v>
      </c>
      <c r="K15" s="3">
        <v>1</v>
      </c>
    </row>
    <row r="16" spans="1:11" ht="14.65" customHeight="1" x14ac:dyDescent="0.2">
      <c r="A16" s="41"/>
      <c r="B16" s="6" t="s">
        <v>131</v>
      </c>
      <c r="C16" s="37" t="s">
        <v>132</v>
      </c>
      <c r="D16" s="39" t="s">
        <v>104</v>
      </c>
      <c r="E16" s="32" t="s">
        <v>117</v>
      </c>
      <c r="F16" s="32" t="s">
        <v>117</v>
      </c>
      <c r="G16" s="32">
        <v>1.5214316127119997E-2</v>
      </c>
      <c r="H16" s="32">
        <v>1.5214316127119997E-2</v>
      </c>
      <c r="I16" s="38" t="s">
        <v>100</v>
      </c>
      <c r="J16" s="15" t="s">
        <v>182</v>
      </c>
      <c r="K16" s="3">
        <v>1</v>
      </c>
    </row>
    <row r="17" spans="1:11" ht="14.65" customHeight="1" x14ac:dyDescent="0.2">
      <c r="A17" s="41"/>
      <c r="B17" s="6" t="s">
        <v>131</v>
      </c>
      <c r="C17" s="37" t="s">
        <v>132</v>
      </c>
      <c r="D17" s="39" t="s">
        <v>135</v>
      </c>
      <c r="E17" s="32" t="s">
        <v>117</v>
      </c>
      <c r="F17" s="32">
        <v>1.969374716007756E-2</v>
      </c>
      <c r="G17" s="32">
        <v>1.969374716007756E-2</v>
      </c>
      <c r="H17" s="32">
        <v>1.969374716007756E-2</v>
      </c>
      <c r="I17" s="38" t="s">
        <v>100</v>
      </c>
      <c r="J17" s="15" t="s">
        <v>182</v>
      </c>
      <c r="K17" s="3">
        <v>1</v>
      </c>
    </row>
    <row r="18" spans="1:11" ht="14.65" customHeight="1" x14ac:dyDescent="0.2">
      <c r="A18" s="41" t="s">
        <v>14</v>
      </c>
      <c r="B18" s="6" t="s">
        <v>131</v>
      </c>
      <c r="C18" s="37" t="s">
        <v>132</v>
      </c>
      <c r="D18" s="39" t="s">
        <v>99</v>
      </c>
      <c r="E18" s="32" t="s">
        <v>117</v>
      </c>
      <c r="F18" s="32">
        <v>2.434342924134E-2</v>
      </c>
      <c r="G18" s="32">
        <v>2.434342924134E-2</v>
      </c>
      <c r="H18" s="32">
        <v>2.434342924134E-2</v>
      </c>
      <c r="I18" s="38" t="s">
        <v>100</v>
      </c>
      <c r="J18" s="15" t="s">
        <v>182</v>
      </c>
      <c r="K18" s="3">
        <v>1</v>
      </c>
    </row>
    <row r="19" spans="1:11" ht="14.65" customHeight="1" x14ac:dyDescent="0.2">
      <c r="A19" s="41"/>
      <c r="B19" s="6" t="s">
        <v>131</v>
      </c>
      <c r="C19" s="37" t="s">
        <v>132</v>
      </c>
      <c r="D19" s="39" t="s">
        <v>103</v>
      </c>
      <c r="E19" s="32" t="s">
        <v>117</v>
      </c>
      <c r="F19" s="32">
        <v>1.6764551371260004E-2</v>
      </c>
      <c r="G19" s="32">
        <v>1.6764551371260004E-2</v>
      </c>
      <c r="H19" s="32">
        <v>1.6764551371260004E-2</v>
      </c>
      <c r="I19" s="38" t="s">
        <v>100</v>
      </c>
      <c r="J19" s="15" t="s">
        <v>182</v>
      </c>
      <c r="K19" s="3">
        <v>1</v>
      </c>
    </row>
    <row r="20" spans="1:11" ht="14.65" customHeight="1" x14ac:dyDescent="0.2">
      <c r="A20" s="41"/>
      <c r="B20" s="6" t="s">
        <v>131</v>
      </c>
      <c r="C20" s="37" t="s">
        <v>132</v>
      </c>
      <c r="D20" s="39" t="s">
        <v>104</v>
      </c>
      <c r="E20" s="32" t="s">
        <v>117</v>
      </c>
      <c r="F20" s="32" t="s">
        <v>117</v>
      </c>
      <c r="G20" s="32">
        <v>1.538962263828E-2</v>
      </c>
      <c r="H20" s="32">
        <v>1.538962263828E-2</v>
      </c>
      <c r="I20" s="38" t="s">
        <v>100</v>
      </c>
      <c r="J20" s="15" t="s">
        <v>182</v>
      </c>
      <c r="K20" s="3">
        <v>1</v>
      </c>
    </row>
    <row r="21" spans="1:11" ht="14.65" customHeight="1" x14ac:dyDescent="0.2">
      <c r="A21" s="41"/>
      <c r="B21" s="6" t="s">
        <v>131</v>
      </c>
      <c r="C21" s="37" t="s">
        <v>132</v>
      </c>
      <c r="D21" s="39" t="s">
        <v>135</v>
      </c>
      <c r="E21" s="32" t="s">
        <v>117</v>
      </c>
      <c r="F21" s="32">
        <v>2.0056145245468632E-2</v>
      </c>
      <c r="G21" s="32">
        <v>2.0056145245468632E-2</v>
      </c>
      <c r="H21" s="32">
        <v>2.0056145245468632E-2</v>
      </c>
      <c r="I21" s="38" t="s">
        <v>100</v>
      </c>
      <c r="J21" s="15" t="s">
        <v>182</v>
      </c>
      <c r="K21" s="3">
        <v>1</v>
      </c>
    </row>
    <row r="22" spans="1:11" ht="14.65" customHeight="1" x14ac:dyDescent="0.2">
      <c r="A22" s="41" t="s">
        <v>17</v>
      </c>
      <c r="B22" s="6" t="s">
        <v>131</v>
      </c>
      <c r="C22" s="37" t="s">
        <v>132</v>
      </c>
      <c r="D22" s="39" t="s">
        <v>99</v>
      </c>
      <c r="E22" s="32" t="s">
        <v>117</v>
      </c>
      <c r="F22" s="32">
        <v>2.434342924134E-2</v>
      </c>
      <c r="G22" s="32">
        <v>2.434342924134E-2</v>
      </c>
      <c r="H22" s="32">
        <v>2.434342924134E-2</v>
      </c>
      <c r="I22" s="38" t="s">
        <v>100</v>
      </c>
      <c r="J22" s="15" t="s">
        <v>182</v>
      </c>
      <c r="K22" s="3">
        <v>1</v>
      </c>
    </row>
    <row r="23" spans="1:11" ht="14.65" customHeight="1" x14ac:dyDescent="0.2">
      <c r="A23" s="41"/>
      <c r="B23" s="6" t="s">
        <v>131</v>
      </c>
      <c r="C23" s="37" t="s">
        <v>132</v>
      </c>
      <c r="D23" s="39" t="s">
        <v>103</v>
      </c>
      <c r="E23" s="32" t="s">
        <v>117</v>
      </c>
      <c r="F23" s="32">
        <v>1.6764551371260004E-2</v>
      </c>
      <c r="G23" s="32">
        <v>1.6764551371260004E-2</v>
      </c>
      <c r="H23" s="32">
        <v>1.6764551371260004E-2</v>
      </c>
      <c r="I23" s="38" t="s">
        <v>100</v>
      </c>
      <c r="J23" s="15" t="s">
        <v>182</v>
      </c>
      <c r="K23" s="3">
        <v>1</v>
      </c>
    </row>
    <row r="24" spans="1:11" ht="14.65" customHeight="1" x14ac:dyDescent="0.2">
      <c r="A24" s="41"/>
      <c r="B24" s="6" t="s">
        <v>131</v>
      </c>
      <c r="C24" s="37" t="s">
        <v>132</v>
      </c>
      <c r="D24" s="39" t="s">
        <v>104</v>
      </c>
      <c r="E24" s="32" t="s">
        <v>117</v>
      </c>
      <c r="F24" s="32" t="s">
        <v>117</v>
      </c>
      <c r="G24" s="32">
        <v>1.538962263828E-2</v>
      </c>
      <c r="H24" s="32">
        <v>1.538962263828E-2</v>
      </c>
      <c r="I24" s="38" t="s">
        <v>100</v>
      </c>
      <c r="J24" s="15" t="s">
        <v>182</v>
      </c>
      <c r="K24" s="3">
        <v>1</v>
      </c>
    </row>
    <row r="25" spans="1:11" ht="14.65" customHeight="1" x14ac:dyDescent="0.2">
      <c r="A25" s="41"/>
      <c r="B25" s="6" t="s">
        <v>131</v>
      </c>
      <c r="C25" s="37" t="s">
        <v>132</v>
      </c>
      <c r="D25" s="39" t="s">
        <v>135</v>
      </c>
      <c r="E25" s="32" t="s">
        <v>117</v>
      </c>
      <c r="F25" s="32">
        <v>2.0056145245468632E-2</v>
      </c>
      <c r="G25" s="32">
        <v>2.0056145245468632E-2</v>
      </c>
      <c r="H25" s="32">
        <v>2.0056145245468632E-2</v>
      </c>
      <c r="I25" s="38" t="s">
        <v>100</v>
      </c>
      <c r="J25" s="15" t="s">
        <v>182</v>
      </c>
      <c r="K25" s="3">
        <v>1</v>
      </c>
    </row>
    <row r="26" spans="1:11" ht="14.65" customHeight="1" x14ac:dyDescent="0.2">
      <c r="A26" s="41" t="s">
        <v>19</v>
      </c>
      <c r="B26" s="6" t="s">
        <v>131</v>
      </c>
      <c r="C26" s="37" t="s">
        <v>132</v>
      </c>
      <c r="D26" s="39" t="s">
        <v>99</v>
      </c>
      <c r="E26" s="32">
        <v>2.2473850138739999E-2</v>
      </c>
      <c r="F26" s="32">
        <v>2.2473850138739999E-2</v>
      </c>
      <c r="G26" s="32">
        <v>2.2473850138739999E-2</v>
      </c>
      <c r="H26" s="32">
        <v>2.2473850138739999E-2</v>
      </c>
      <c r="I26" s="38" t="s">
        <v>100</v>
      </c>
      <c r="J26" s="15" t="s">
        <v>182</v>
      </c>
      <c r="K26" s="3">
        <v>1</v>
      </c>
    </row>
    <row r="27" spans="1:11" ht="14.65" customHeight="1" x14ac:dyDescent="0.2">
      <c r="A27" s="41"/>
      <c r="B27" s="6" t="s">
        <v>131</v>
      </c>
      <c r="C27" s="37" t="s">
        <v>132</v>
      </c>
      <c r="D27" s="39" t="s">
        <v>103</v>
      </c>
      <c r="E27" s="32">
        <v>1.827812861523E-2</v>
      </c>
      <c r="F27" s="32">
        <v>1.827812861523E-2</v>
      </c>
      <c r="G27" s="32">
        <v>1.827812861523E-2</v>
      </c>
      <c r="H27" s="32">
        <v>1.827812861523E-2</v>
      </c>
      <c r="I27" s="38" t="s">
        <v>100</v>
      </c>
      <c r="J27" s="15" t="s">
        <v>182</v>
      </c>
      <c r="K27" s="3">
        <v>1</v>
      </c>
    </row>
    <row r="28" spans="1:11" ht="14.65" customHeight="1" x14ac:dyDescent="0.2">
      <c r="A28" s="41"/>
      <c r="B28" s="6" t="s">
        <v>131</v>
      </c>
      <c r="C28" s="37" t="s">
        <v>132</v>
      </c>
      <c r="D28" s="39" t="s">
        <v>104</v>
      </c>
      <c r="E28" s="32">
        <v>1.9137439949759999E-2</v>
      </c>
      <c r="F28" s="32">
        <v>1.9137439949759999E-2</v>
      </c>
      <c r="G28" s="32">
        <v>1.9137439949759999E-2</v>
      </c>
      <c r="H28" s="32">
        <v>1.9137439949759999E-2</v>
      </c>
      <c r="I28" s="38" t="s">
        <v>100</v>
      </c>
      <c r="J28" s="15" t="s">
        <v>182</v>
      </c>
      <c r="K28" s="3">
        <v>1</v>
      </c>
    </row>
    <row r="29" spans="1:11" ht="14.65" customHeight="1" x14ac:dyDescent="0.2">
      <c r="A29" s="41"/>
      <c r="B29" s="6" t="s">
        <v>131</v>
      </c>
      <c r="C29" s="37" t="s">
        <v>132</v>
      </c>
      <c r="D29" s="39" t="s">
        <v>135</v>
      </c>
      <c r="E29" s="32">
        <v>2.5384846690054214E-2</v>
      </c>
      <c r="F29" s="32">
        <v>2.5384846690054214E-2</v>
      </c>
      <c r="G29" s="32">
        <v>2.5384846690054214E-2</v>
      </c>
      <c r="H29" s="32">
        <v>2.5384846690054214E-2</v>
      </c>
      <c r="I29" s="38" t="s">
        <v>100</v>
      </c>
      <c r="J29" s="15" t="s">
        <v>182</v>
      </c>
      <c r="K29" s="3">
        <v>1</v>
      </c>
    </row>
    <row r="30" spans="1:11" ht="14.65" customHeight="1" x14ac:dyDescent="0.2">
      <c r="A30" s="41" t="s">
        <v>22</v>
      </c>
      <c r="B30" s="6" t="s">
        <v>131</v>
      </c>
      <c r="C30" s="37" t="s">
        <v>132</v>
      </c>
      <c r="D30" s="39" t="s">
        <v>99</v>
      </c>
      <c r="E30" s="32">
        <v>2.2473850138739999E-2</v>
      </c>
      <c r="F30" s="32">
        <v>2.2473850138739999E-2</v>
      </c>
      <c r="G30" s="32">
        <v>2.2473850138739999E-2</v>
      </c>
      <c r="H30" s="32">
        <v>2.2473850138739999E-2</v>
      </c>
      <c r="I30" s="38" t="s">
        <v>100</v>
      </c>
      <c r="J30" s="15" t="s">
        <v>182</v>
      </c>
      <c r="K30" s="3">
        <v>1</v>
      </c>
    </row>
    <row r="31" spans="1:11" ht="14.65" customHeight="1" x14ac:dyDescent="0.2">
      <c r="A31" s="41"/>
      <c r="B31" s="6" t="s">
        <v>131</v>
      </c>
      <c r="C31" s="37" t="s">
        <v>132</v>
      </c>
      <c r="D31" s="39" t="s">
        <v>103</v>
      </c>
      <c r="E31" s="32">
        <v>1.827812861523E-2</v>
      </c>
      <c r="F31" s="32">
        <v>1.827812861523E-2</v>
      </c>
      <c r="G31" s="32">
        <v>1.827812861523E-2</v>
      </c>
      <c r="H31" s="32">
        <v>1.827812861523E-2</v>
      </c>
      <c r="I31" s="38" t="s">
        <v>100</v>
      </c>
      <c r="J31" s="15" t="s">
        <v>182</v>
      </c>
      <c r="K31" s="3">
        <v>1</v>
      </c>
    </row>
    <row r="32" spans="1:11" ht="14.65" customHeight="1" x14ac:dyDescent="0.2">
      <c r="A32" s="41"/>
      <c r="B32" s="6" t="s">
        <v>131</v>
      </c>
      <c r="C32" s="37" t="s">
        <v>132</v>
      </c>
      <c r="D32" s="39" t="s">
        <v>104</v>
      </c>
      <c r="E32" s="32">
        <v>1.9137439949759999E-2</v>
      </c>
      <c r="F32" s="32">
        <v>1.9137439949759999E-2</v>
      </c>
      <c r="G32" s="32">
        <v>1.9137439949759999E-2</v>
      </c>
      <c r="H32" s="32">
        <v>1.9137439949759999E-2</v>
      </c>
      <c r="I32" s="38" t="s">
        <v>100</v>
      </c>
      <c r="J32" s="15" t="s">
        <v>182</v>
      </c>
      <c r="K32" s="3">
        <v>1</v>
      </c>
    </row>
    <row r="33" spans="1:11" ht="14.65" customHeight="1" x14ac:dyDescent="0.2">
      <c r="A33" s="41"/>
      <c r="B33" s="6" t="s">
        <v>131</v>
      </c>
      <c r="C33" s="37" t="s">
        <v>132</v>
      </c>
      <c r="D33" s="39" t="s">
        <v>135</v>
      </c>
      <c r="E33" s="32">
        <v>2.5384846690054214E-2</v>
      </c>
      <c r="F33" s="32">
        <v>2.5384846690054214E-2</v>
      </c>
      <c r="G33" s="32">
        <v>2.5384846690054214E-2</v>
      </c>
      <c r="H33" s="32">
        <v>2.5384846690054214E-2</v>
      </c>
      <c r="I33" s="38" t="s">
        <v>100</v>
      </c>
      <c r="J33" s="15" t="s">
        <v>182</v>
      </c>
      <c r="K33" s="3">
        <v>1</v>
      </c>
    </row>
    <row r="34" spans="1:11" ht="14.65" customHeight="1" x14ac:dyDescent="0.2">
      <c r="A34" s="41" t="s">
        <v>24</v>
      </c>
      <c r="B34" s="6" t="s">
        <v>131</v>
      </c>
      <c r="C34" s="37" t="s">
        <v>132</v>
      </c>
      <c r="D34" s="39" t="s">
        <v>99</v>
      </c>
      <c r="E34" s="32">
        <v>8.8353482272109984E-2</v>
      </c>
      <c r="F34" s="32">
        <v>8.8353482272109984E-2</v>
      </c>
      <c r="G34" s="32">
        <v>8.8353482272109984E-2</v>
      </c>
      <c r="H34" s="32">
        <v>8.8353482272109984E-2</v>
      </c>
      <c r="I34" s="38" t="s">
        <v>100</v>
      </c>
      <c r="J34" s="15" t="s">
        <v>182</v>
      </c>
      <c r="K34" s="3">
        <v>1</v>
      </c>
    </row>
    <row r="35" spans="1:11" ht="14.65" customHeight="1" x14ac:dyDescent="0.2">
      <c r="A35" s="41"/>
      <c r="B35" s="6" t="s">
        <v>131</v>
      </c>
      <c r="C35" s="37" t="s">
        <v>132</v>
      </c>
      <c r="D35" s="39" t="s">
        <v>103</v>
      </c>
      <c r="E35" s="32">
        <v>4.0066932055589997E-2</v>
      </c>
      <c r="F35" s="32">
        <v>4.0066932055589997E-2</v>
      </c>
      <c r="G35" s="32">
        <v>4.0066932055589997E-2</v>
      </c>
      <c r="H35" s="32">
        <v>4.0066932055589997E-2</v>
      </c>
      <c r="I35" s="38" t="s">
        <v>100</v>
      </c>
      <c r="J35" s="15" t="s">
        <v>182</v>
      </c>
      <c r="K35" s="3">
        <v>1</v>
      </c>
    </row>
    <row r="36" spans="1:11" ht="14.65" customHeight="1" x14ac:dyDescent="0.2">
      <c r="A36" s="41"/>
      <c r="B36" s="6" t="s">
        <v>131</v>
      </c>
      <c r="C36" s="37" t="s">
        <v>132</v>
      </c>
      <c r="D36" s="39" t="s">
        <v>104</v>
      </c>
      <c r="E36" s="32">
        <v>3.1688054105399995E-2</v>
      </c>
      <c r="F36" s="32">
        <v>3.1688054105399995E-2</v>
      </c>
      <c r="G36" s="32">
        <v>3.1688054105399995E-2</v>
      </c>
      <c r="H36" s="32">
        <v>3.1688054105399995E-2</v>
      </c>
      <c r="I36" s="38" t="s">
        <v>100</v>
      </c>
      <c r="J36" s="15" t="s">
        <v>182</v>
      </c>
      <c r="K36" s="3">
        <v>1</v>
      </c>
    </row>
    <row r="37" spans="1:11" ht="14.65" customHeight="1" x14ac:dyDescent="0.2">
      <c r="A37" s="41"/>
      <c r="B37" s="6" t="s">
        <v>131</v>
      </c>
      <c r="C37" s="37" t="s">
        <v>132</v>
      </c>
      <c r="D37" s="39" t="s">
        <v>135</v>
      </c>
      <c r="E37" s="32" t="s">
        <v>117</v>
      </c>
      <c r="F37" s="32">
        <v>0.14431523547382114</v>
      </c>
      <c r="G37" s="32">
        <v>0.14431523547382114</v>
      </c>
      <c r="H37" s="32">
        <v>0.14431523547382114</v>
      </c>
      <c r="I37" s="38" t="s">
        <v>100</v>
      </c>
      <c r="J37" s="15" t="s">
        <v>182</v>
      </c>
      <c r="K37" s="3">
        <v>1</v>
      </c>
    </row>
    <row r="38" spans="1:11" ht="14.65" customHeight="1" x14ac:dyDescent="0.2">
      <c r="A38" s="41" t="s">
        <v>27</v>
      </c>
      <c r="B38" s="6" t="s">
        <v>131</v>
      </c>
      <c r="C38" s="37" t="s">
        <v>132</v>
      </c>
      <c r="D38" s="39" t="s">
        <v>99</v>
      </c>
      <c r="E38" s="32" t="s">
        <v>117</v>
      </c>
      <c r="F38" s="32">
        <v>7.0741342248252306E-2</v>
      </c>
      <c r="G38" s="32">
        <v>7.0741342248252306E-2</v>
      </c>
      <c r="H38" s="32">
        <v>7.0741342248252306E-2</v>
      </c>
      <c r="I38" s="38" t="s">
        <v>100</v>
      </c>
      <c r="J38" s="15" t="s">
        <v>182</v>
      </c>
      <c r="K38" s="3">
        <v>1</v>
      </c>
    </row>
    <row r="39" spans="1:11" ht="14.65" customHeight="1" x14ac:dyDescent="0.2">
      <c r="A39" s="41"/>
      <c r="B39" s="6" t="s">
        <v>131</v>
      </c>
      <c r="C39" s="37" t="s">
        <v>132</v>
      </c>
      <c r="D39" s="39" t="s">
        <v>103</v>
      </c>
      <c r="E39" s="32" t="s">
        <v>117</v>
      </c>
      <c r="F39" s="32">
        <v>5.8296938578493815E-2</v>
      </c>
      <c r="G39" s="32">
        <v>5.8296938578493815E-2</v>
      </c>
      <c r="H39" s="32">
        <v>5.8296938578493815E-2</v>
      </c>
      <c r="I39" s="38" t="s">
        <v>100</v>
      </c>
      <c r="J39" s="15" t="s">
        <v>182</v>
      </c>
      <c r="K39" s="3">
        <v>1</v>
      </c>
    </row>
    <row r="40" spans="1:11" ht="14.65" customHeight="1" x14ac:dyDescent="0.2">
      <c r="A40" s="41"/>
      <c r="B40" s="6" t="s">
        <v>131</v>
      </c>
      <c r="C40" s="37" t="s">
        <v>132</v>
      </c>
      <c r="D40" s="39" t="s">
        <v>104</v>
      </c>
      <c r="E40" s="32" t="s">
        <v>117</v>
      </c>
      <c r="F40" s="32">
        <v>6.6463394104145673E-2</v>
      </c>
      <c r="G40" s="32">
        <v>6.6463394104145673E-2</v>
      </c>
      <c r="H40" s="32">
        <v>6.6463394104145673E-2</v>
      </c>
      <c r="I40" s="38" t="s">
        <v>100</v>
      </c>
      <c r="J40" s="15" t="s">
        <v>182</v>
      </c>
      <c r="K40" s="3"/>
    </row>
    <row r="41" spans="1:11" ht="14.65" customHeight="1" x14ac:dyDescent="0.2">
      <c r="A41" s="41"/>
      <c r="B41" s="6" t="s">
        <v>131</v>
      </c>
      <c r="C41" s="37" t="s">
        <v>132</v>
      </c>
      <c r="D41" s="39" t="s">
        <v>106</v>
      </c>
      <c r="E41" s="32" t="s">
        <v>117</v>
      </c>
      <c r="F41" s="32">
        <v>9.5368206521739135E-2</v>
      </c>
      <c r="G41" s="32">
        <v>9.5368206521739135E-2</v>
      </c>
      <c r="H41" s="32">
        <v>9.5368206521739135E-2</v>
      </c>
      <c r="I41" s="38" t="s">
        <v>100</v>
      </c>
      <c r="J41" s="15" t="s">
        <v>182</v>
      </c>
      <c r="K41" s="3"/>
    </row>
    <row r="42" spans="1:11" ht="14.65" customHeight="1" x14ac:dyDescent="0.2">
      <c r="A42" s="41" t="s">
        <v>30</v>
      </c>
      <c r="B42" s="6" t="s">
        <v>131</v>
      </c>
      <c r="C42" s="37" t="s">
        <v>132</v>
      </c>
      <c r="D42" s="39" t="s">
        <v>99</v>
      </c>
      <c r="E42" s="32" t="s">
        <v>117</v>
      </c>
      <c r="F42" s="32">
        <v>7.0741342248252306E-2</v>
      </c>
      <c r="G42" s="32">
        <v>7.0741342248252306E-2</v>
      </c>
      <c r="H42" s="32">
        <v>7.0741342248252306E-2</v>
      </c>
      <c r="I42" s="38" t="s">
        <v>100</v>
      </c>
      <c r="J42" s="15" t="s">
        <v>182</v>
      </c>
      <c r="K42" s="3">
        <v>1</v>
      </c>
    </row>
    <row r="43" spans="1:11" ht="14.65" customHeight="1" x14ac:dyDescent="0.2">
      <c r="A43" s="41"/>
      <c r="B43" s="6" t="s">
        <v>131</v>
      </c>
      <c r="C43" s="37" t="s">
        <v>132</v>
      </c>
      <c r="D43" s="39" t="s">
        <v>103</v>
      </c>
      <c r="E43" s="32" t="s">
        <v>117</v>
      </c>
      <c r="F43" s="32">
        <v>5.8296938578493815E-2</v>
      </c>
      <c r="G43" s="32">
        <v>5.8296938578493815E-2</v>
      </c>
      <c r="H43" s="32">
        <v>5.8296938578493815E-2</v>
      </c>
      <c r="I43" s="38" t="s">
        <v>100</v>
      </c>
      <c r="J43" s="15" t="s">
        <v>182</v>
      </c>
      <c r="K43" s="3">
        <v>1</v>
      </c>
    </row>
    <row r="44" spans="1:11" ht="14.65" customHeight="1" x14ac:dyDescent="0.2">
      <c r="A44" s="41"/>
      <c r="B44" s="6" t="s">
        <v>131</v>
      </c>
      <c r="C44" s="37" t="s">
        <v>132</v>
      </c>
      <c r="D44" s="39" t="s">
        <v>104</v>
      </c>
      <c r="E44" s="32" t="s">
        <v>117</v>
      </c>
      <c r="F44" s="32">
        <v>6.6463394104145673E-2</v>
      </c>
      <c r="G44" s="32">
        <v>6.6463394104145673E-2</v>
      </c>
      <c r="H44" s="32">
        <v>6.6463394104145673E-2</v>
      </c>
      <c r="I44" s="38" t="s">
        <v>100</v>
      </c>
      <c r="J44" s="15" t="s">
        <v>182</v>
      </c>
      <c r="K44" s="3">
        <v>1</v>
      </c>
    </row>
    <row r="45" spans="1:11" ht="14.65" customHeight="1" x14ac:dyDescent="0.2">
      <c r="A45" s="41"/>
      <c r="B45" s="6" t="s">
        <v>131</v>
      </c>
      <c r="C45" s="37" t="s">
        <v>132</v>
      </c>
      <c r="D45" s="39" t="s">
        <v>106</v>
      </c>
      <c r="E45" s="32" t="s">
        <v>117</v>
      </c>
      <c r="F45" s="32">
        <v>9.5368206521739135E-2</v>
      </c>
      <c r="G45" s="32">
        <v>9.5368206521739135E-2</v>
      </c>
      <c r="H45" s="32">
        <v>9.5368206521739135E-2</v>
      </c>
      <c r="I45" s="38" t="s">
        <v>100</v>
      </c>
      <c r="J45" s="15" t="s">
        <v>182</v>
      </c>
      <c r="K45" s="3">
        <v>1</v>
      </c>
    </row>
    <row r="46" spans="1:11" ht="14.65" customHeight="1" x14ac:dyDescent="0.2">
      <c r="A46" s="41" t="s">
        <v>32</v>
      </c>
      <c r="B46" s="6" t="s">
        <v>131</v>
      </c>
      <c r="C46" s="37" t="s">
        <v>132</v>
      </c>
      <c r="D46" s="39" t="s">
        <v>99</v>
      </c>
      <c r="E46" s="32" t="s">
        <v>117</v>
      </c>
      <c r="F46" s="32">
        <v>7.0741342248252306E-2</v>
      </c>
      <c r="G46" s="32">
        <v>7.0741342248252306E-2</v>
      </c>
      <c r="H46" s="32">
        <v>7.0741342248252306E-2</v>
      </c>
      <c r="I46" s="38" t="s">
        <v>100</v>
      </c>
      <c r="J46" s="15" t="s">
        <v>182</v>
      </c>
      <c r="K46" s="3">
        <v>1</v>
      </c>
    </row>
    <row r="47" spans="1:11" ht="14.65" customHeight="1" x14ac:dyDescent="0.2">
      <c r="A47" s="41"/>
      <c r="B47" s="6" t="s">
        <v>131</v>
      </c>
      <c r="C47" s="37" t="s">
        <v>132</v>
      </c>
      <c r="D47" s="39" t="s">
        <v>103</v>
      </c>
      <c r="E47" s="32" t="s">
        <v>117</v>
      </c>
      <c r="F47" s="32">
        <v>5.8296938578493815E-2</v>
      </c>
      <c r="G47" s="32">
        <v>5.8296938578493815E-2</v>
      </c>
      <c r="H47" s="32">
        <v>5.8296938578493815E-2</v>
      </c>
      <c r="I47" s="38" t="s">
        <v>100</v>
      </c>
      <c r="J47" s="15" t="s">
        <v>182</v>
      </c>
      <c r="K47" s="3">
        <v>1</v>
      </c>
    </row>
    <row r="48" spans="1:11" ht="14.65" customHeight="1" x14ac:dyDescent="0.2">
      <c r="A48" s="41"/>
      <c r="B48" s="6" t="s">
        <v>131</v>
      </c>
      <c r="C48" s="37" t="s">
        <v>132</v>
      </c>
      <c r="D48" s="39" t="s">
        <v>104</v>
      </c>
      <c r="E48" s="32" t="s">
        <v>117</v>
      </c>
      <c r="F48" s="32">
        <v>6.6463394104145673E-2</v>
      </c>
      <c r="G48" s="32">
        <v>6.6463394104145673E-2</v>
      </c>
      <c r="H48" s="32">
        <v>6.6463394104145673E-2</v>
      </c>
      <c r="I48" s="38" t="s">
        <v>100</v>
      </c>
      <c r="J48" s="15" t="s">
        <v>182</v>
      </c>
      <c r="K48" s="3"/>
    </row>
    <row r="49" spans="1:11" ht="14.65" customHeight="1" x14ac:dyDescent="0.2">
      <c r="A49" s="41"/>
      <c r="B49" s="6" t="s">
        <v>131</v>
      </c>
      <c r="C49" s="37" t="s">
        <v>132</v>
      </c>
      <c r="D49" s="39" t="s">
        <v>106</v>
      </c>
      <c r="E49" s="32" t="s">
        <v>117</v>
      </c>
      <c r="F49" s="32">
        <v>9.5368206521739135E-2</v>
      </c>
      <c r="G49" s="32">
        <v>9.5368206521739135E-2</v>
      </c>
      <c r="H49" s="32">
        <v>9.5368206521739135E-2</v>
      </c>
      <c r="I49" s="38" t="s">
        <v>100</v>
      </c>
      <c r="J49" s="15" t="s">
        <v>182</v>
      </c>
      <c r="K49" s="3"/>
    </row>
    <row r="50" spans="1:11" ht="14.65" customHeight="1" x14ac:dyDescent="0.2">
      <c r="A50" s="44"/>
      <c r="B50" s="44"/>
      <c r="C50" s="44"/>
      <c r="I50" s="16"/>
    </row>
    <row r="51" spans="1:11" ht="14.65" customHeight="1" x14ac:dyDescent="0.2">
      <c r="A51" s="44"/>
      <c r="B51" s="44"/>
      <c r="C51" s="44"/>
      <c r="I51" s="16"/>
    </row>
    <row r="52" spans="1:11" ht="14.65" customHeight="1" x14ac:dyDescent="0.2">
      <c r="A52" s="44"/>
      <c r="B52" s="44"/>
      <c r="C52" s="44"/>
      <c r="I52" s="16"/>
    </row>
    <row r="53" spans="1:11" ht="14.65" customHeight="1" x14ac:dyDescent="0.2">
      <c r="A53" s="44"/>
      <c r="B53" s="44"/>
      <c r="C53" s="44"/>
      <c r="I53" s="16"/>
    </row>
    <row r="54" spans="1:11" ht="14.65" customHeight="1" x14ac:dyDescent="0.2">
      <c r="A54" s="44"/>
      <c r="B54" s="44"/>
      <c r="C54" s="44"/>
      <c r="I54" s="16"/>
    </row>
    <row r="55" spans="1:11" ht="14.65" customHeight="1" x14ac:dyDescent="0.2">
      <c r="A55" s="44"/>
      <c r="B55" s="44"/>
      <c r="C55" s="44"/>
      <c r="I55" s="16"/>
    </row>
    <row r="56" spans="1:11" ht="14.65" customHeight="1" x14ac:dyDescent="0.2">
      <c r="A56" s="44"/>
      <c r="B56" s="44"/>
      <c r="C56" s="44"/>
      <c r="I56" s="16"/>
    </row>
    <row r="57" spans="1:11" ht="14.65" customHeight="1" x14ac:dyDescent="0.2">
      <c r="A57" s="44"/>
      <c r="B57" s="44"/>
      <c r="C57" s="44"/>
      <c r="I57" s="16"/>
    </row>
    <row r="58" spans="1:11" ht="14.65" customHeight="1" x14ac:dyDescent="0.2">
      <c r="A58" s="44"/>
      <c r="B58" s="44"/>
      <c r="C58" s="44"/>
      <c r="I58" s="16"/>
    </row>
    <row r="59" spans="1:11" ht="14.65" customHeight="1" x14ac:dyDescent="0.2">
      <c r="A59" s="44"/>
      <c r="B59" s="44"/>
      <c r="C59" s="44"/>
      <c r="I59" s="16"/>
    </row>
    <row r="60" spans="1:11" ht="14.65" customHeight="1" x14ac:dyDescent="0.2">
      <c r="A60" s="44"/>
      <c r="B60" s="44"/>
      <c r="C60" s="44"/>
      <c r="I60" s="16"/>
    </row>
    <row r="61" spans="1:11" ht="14.65" customHeight="1" x14ac:dyDescent="0.2">
      <c r="A61" s="44"/>
      <c r="B61" s="44"/>
      <c r="C61" s="44"/>
      <c r="I61" s="16"/>
    </row>
    <row r="62" spans="1:11" ht="14.65" customHeight="1" x14ac:dyDescent="0.2">
      <c r="A62" s="44"/>
      <c r="B62" s="44"/>
      <c r="C62" s="44"/>
      <c r="I62" s="16"/>
    </row>
    <row r="63" spans="1:11" ht="14.65" customHeight="1" x14ac:dyDescent="0.2">
      <c r="A63" s="44"/>
      <c r="B63" s="44"/>
      <c r="C63" s="44"/>
      <c r="I63" s="16"/>
    </row>
    <row r="64" spans="1:11" ht="14.65" customHeight="1" x14ac:dyDescent="0.2">
      <c r="A64" s="44"/>
      <c r="B64" s="44"/>
      <c r="C64" s="44"/>
      <c r="I64" s="16"/>
    </row>
    <row r="65" spans="1:9" ht="14.65" customHeight="1" x14ac:dyDescent="0.2">
      <c r="A65" s="44"/>
      <c r="B65" s="44"/>
      <c r="C65" s="44"/>
      <c r="I65" s="16"/>
    </row>
    <row r="66" spans="1:9" ht="14.65" customHeight="1" x14ac:dyDescent="0.2">
      <c r="A66" s="44"/>
      <c r="B66" s="44"/>
      <c r="C66" s="44"/>
      <c r="I66" s="16"/>
    </row>
    <row r="67" spans="1:9" ht="14.65" customHeight="1" x14ac:dyDescent="0.2">
      <c r="A67" s="44"/>
      <c r="B67" s="44"/>
      <c r="C67" s="44"/>
      <c r="I67" s="16"/>
    </row>
    <row r="68" spans="1:9" ht="14.65" customHeight="1" x14ac:dyDescent="0.2">
      <c r="A68" s="44"/>
      <c r="B68" s="44"/>
      <c r="C68" s="44"/>
      <c r="I68" s="16"/>
    </row>
    <row r="69" spans="1:9" ht="14.65" customHeight="1" x14ac:dyDescent="0.2">
      <c r="A69" s="44"/>
      <c r="B69" s="44"/>
      <c r="C69" s="44"/>
      <c r="I69" s="16"/>
    </row>
    <row r="70" spans="1:9" ht="14.65" customHeight="1" x14ac:dyDescent="0.2">
      <c r="A70" s="44"/>
      <c r="B70" s="44"/>
      <c r="C70" s="44"/>
      <c r="I70" s="16"/>
    </row>
    <row r="71" spans="1:9" ht="14.65" customHeight="1" x14ac:dyDescent="0.2">
      <c r="A71" s="44"/>
      <c r="B71" s="44"/>
      <c r="C71" s="44"/>
      <c r="I71" s="16"/>
    </row>
    <row r="72" spans="1:9" ht="14.65" customHeight="1" x14ac:dyDescent="0.2">
      <c r="A72" s="44"/>
      <c r="B72" s="44"/>
      <c r="C72" s="44"/>
      <c r="I72" s="16"/>
    </row>
    <row r="73" spans="1:9" ht="14.65" customHeight="1" x14ac:dyDescent="0.2">
      <c r="A73" s="44"/>
      <c r="B73" s="44"/>
      <c r="C73" s="44"/>
      <c r="I73" s="16"/>
    </row>
    <row r="74" spans="1:9" ht="14.65" customHeight="1" x14ac:dyDescent="0.2">
      <c r="A74" s="44"/>
      <c r="B74" s="44"/>
      <c r="C74" s="44"/>
      <c r="I74" s="16"/>
    </row>
    <row r="75" spans="1:9" ht="14.65" customHeight="1" x14ac:dyDescent="0.2">
      <c r="A75" s="44"/>
      <c r="B75" s="44"/>
      <c r="C75" s="44"/>
      <c r="I75" s="16"/>
    </row>
    <row r="76" spans="1:9" ht="14.65" customHeight="1" x14ac:dyDescent="0.2">
      <c r="A76" s="44"/>
      <c r="B76" s="44"/>
      <c r="C76" s="44"/>
      <c r="I76" s="16"/>
    </row>
    <row r="77" spans="1:9" ht="14.65" customHeight="1" x14ac:dyDescent="0.2">
      <c r="A77" s="44"/>
      <c r="B77" s="44"/>
      <c r="C77" s="44"/>
      <c r="I77" s="16"/>
    </row>
    <row r="65536" ht="12.75" customHeight="1" x14ac:dyDescent="0.2"/>
  </sheetData>
  <mergeCells count="33">
    <mergeCell ref="A74:A77"/>
    <mergeCell ref="B74:B77"/>
    <mergeCell ref="C74:C77"/>
    <mergeCell ref="A66:A69"/>
    <mergeCell ref="B66:B69"/>
    <mergeCell ref="C66:C69"/>
    <mergeCell ref="A70:A73"/>
    <mergeCell ref="B70:B73"/>
    <mergeCell ref="C70:C73"/>
    <mergeCell ref="A58:A61"/>
    <mergeCell ref="B58:B61"/>
    <mergeCell ref="C58:C61"/>
    <mergeCell ref="A62:A65"/>
    <mergeCell ref="B62:B65"/>
    <mergeCell ref="C62:C65"/>
    <mergeCell ref="A50:A53"/>
    <mergeCell ref="B50:B53"/>
    <mergeCell ref="C50:C53"/>
    <mergeCell ref="A54:A57"/>
    <mergeCell ref="B54:B57"/>
    <mergeCell ref="C54:C57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536"/>
  <sheetViews>
    <sheetView showGridLines="0" topLeftCell="A28" zoomScale="80" zoomScaleNormal="80" workbookViewId="0">
      <selection activeCell="H60" sqref="H60"/>
    </sheetView>
  </sheetViews>
  <sheetFormatPr defaultColWidth="11.5703125" defaultRowHeight="12.75" x14ac:dyDescent="0.2"/>
  <cols>
    <col min="1" max="1" width="20.7109375" customWidth="1"/>
    <col min="3" max="3" width="13.42578125" customWidth="1"/>
    <col min="5" max="5" width="17.7109375" customWidth="1"/>
  </cols>
  <sheetData>
    <row r="1" spans="1:14" ht="45.75" customHeight="1" x14ac:dyDescent="0.25">
      <c r="A1" s="5" t="s">
        <v>1</v>
      </c>
      <c r="B1" s="5" t="s">
        <v>93</v>
      </c>
      <c r="C1" s="5" t="s">
        <v>94</v>
      </c>
      <c r="D1" s="17" t="s">
        <v>136</v>
      </c>
      <c r="E1" s="17" t="s">
        <v>137</v>
      </c>
      <c r="F1" s="5" t="s">
        <v>95</v>
      </c>
      <c r="G1" s="5">
        <v>1995</v>
      </c>
      <c r="H1" s="5">
        <v>2000</v>
      </c>
      <c r="I1" s="5">
        <v>2005</v>
      </c>
      <c r="J1" s="5">
        <v>2010</v>
      </c>
      <c r="K1" s="5">
        <v>2015</v>
      </c>
      <c r="L1" s="5">
        <v>2019</v>
      </c>
      <c r="M1" s="5" t="s">
        <v>97</v>
      </c>
      <c r="N1" s="5" t="s">
        <v>98</v>
      </c>
    </row>
    <row r="2" spans="1:14" ht="14.65" customHeight="1" x14ac:dyDescent="0.2">
      <c r="A2" s="43" t="s">
        <v>4</v>
      </c>
      <c r="B2" s="3" t="s">
        <v>99</v>
      </c>
      <c r="C2" s="3" t="s">
        <v>100</v>
      </c>
      <c r="D2" s="3" t="s">
        <v>50</v>
      </c>
      <c r="E2" s="3" t="s">
        <v>60</v>
      </c>
      <c r="F2" s="3" t="s">
        <v>138</v>
      </c>
      <c r="G2" s="8" t="s">
        <v>117</v>
      </c>
      <c r="H2" s="8" t="s">
        <v>117</v>
      </c>
      <c r="I2" s="8" t="s">
        <v>117</v>
      </c>
      <c r="J2" s="18">
        <v>0.45092732193679103</v>
      </c>
      <c r="K2" s="18">
        <v>0.45092732193679103</v>
      </c>
      <c r="L2" s="18">
        <v>0.45092732193679103</v>
      </c>
      <c r="M2" s="3"/>
      <c r="N2" s="3">
        <v>1</v>
      </c>
    </row>
    <row r="3" spans="1:14" ht="14.65" customHeight="1" x14ac:dyDescent="0.2">
      <c r="A3" s="43"/>
      <c r="B3" s="3" t="s">
        <v>103</v>
      </c>
      <c r="C3" s="3" t="s">
        <v>100</v>
      </c>
      <c r="D3" s="3" t="s">
        <v>50</v>
      </c>
      <c r="E3" s="3" t="s">
        <v>60</v>
      </c>
      <c r="F3" s="3" t="s">
        <v>138</v>
      </c>
      <c r="G3" s="8" t="s">
        <v>117</v>
      </c>
      <c r="H3" s="8" t="s">
        <v>117</v>
      </c>
      <c r="I3" s="8" t="s">
        <v>117</v>
      </c>
      <c r="J3" s="18">
        <v>0.40704819117780899</v>
      </c>
      <c r="K3" s="18">
        <v>0.40704819117780899</v>
      </c>
      <c r="L3" s="18">
        <v>0.40704819117780899</v>
      </c>
      <c r="M3" s="3"/>
      <c r="N3" s="3">
        <v>1</v>
      </c>
    </row>
    <row r="4" spans="1:14" ht="14.65" customHeight="1" x14ac:dyDescent="0.2">
      <c r="A4" s="43"/>
      <c r="B4" s="3" t="s">
        <v>104</v>
      </c>
      <c r="C4" s="3" t="s">
        <v>100</v>
      </c>
      <c r="D4" s="3" t="s">
        <v>50</v>
      </c>
      <c r="E4" s="3" t="s">
        <v>60</v>
      </c>
      <c r="F4" s="3" t="s">
        <v>138</v>
      </c>
      <c r="G4" s="8" t="s">
        <v>117</v>
      </c>
      <c r="H4" s="8" t="s">
        <v>117</v>
      </c>
      <c r="I4" s="8" t="s">
        <v>117</v>
      </c>
      <c r="J4" s="18">
        <v>0.370535359061406</v>
      </c>
      <c r="K4" s="18">
        <v>0.370535359061406</v>
      </c>
      <c r="L4" s="18">
        <v>0.370535359061406</v>
      </c>
      <c r="M4" s="3"/>
      <c r="N4" s="3">
        <v>1</v>
      </c>
    </row>
    <row r="5" spans="1:14" ht="14.65" customHeight="1" x14ac:dyDescent="0.2">
      <c r="A5" s="43"/>
      <c r="B5" s="3" t="s">
        <v>106</v>
      </c>
      <c r="C5" s="3" t="s">
        <v>100</v>
      </c>
      <c r="D5" s="3" t="s">
        <v>50</v>
      </c>
      <c r="E5" s="3" t="s">
        <v>60</v>
      </c>
      <c r="F5" s="3" t="s">
        <v>138</v>
      </c>
      <c r="G5" s="8" t="s">
        <v>117</v>
      </c>
      <c r="H5" s="8" t="s">
        <v>117</v>
      </c>
      <c r="I5" s="8" t="s">
        <v>117</v>
      </c>
      <c r="J5" s="18">
        <v>0.38609098277251203</v>
      </c>
      <c r="K5" s="18">
        <v>0.38609098277251203</v>
      </c>
      <c r="L5" s="18">
        <v>0.38609098277251203</v>
      </c>
      <c r="M5" s="3"/>
      <c r="N5" s="3">
        <v>1</v>
      </c>
    </row>
    <row r="6" spans="1:14" ht="14.65" customHeight="1" x14ac:dyDescent="0.2">
      <c r="A6" s="43"/>
      <c r="B6" s="3" t="s">
        <v>107</v>
      </c>
      <c r="C6" s="3" t="s">
        <v>100</v>
      </c>
      <c r="D6" s="3" t="s">
        <v>50</v>
      </c>
      <c r="E6" s="3" t="s">
        <v>60</v>
      </c>
      <c r="F6" s="3" t="s">
        <v>138</v>
      </c>
      <c r="G6" s="8" t="s">
        <v>117</v>
      </c>
      <c r="H6" s="8" t="s">
        <v>117</v>
      </c>
      <c r="I6" s="8" t="s">
        <v>117</v>
      </c>
      <c r="J6" s="18">
        <v>0.38609098277251203</v>
      </c>
      <c r="K6" s="18">
        <v>0.38609098277251203</v>
      </c>
      <c r="L6" s="18">
        <v>0.38609098277251203</v>
      </c>
      <c r="M6" s="3"/>
      <c r="N6" s="3">
        <v>1</v>
      </c>
    </row>
    <row r="7" spans="1:14" ht="14.65" customHeight="1" x14ac:dyDescent="0.2">
      <c r="A7" s="43" t="s">
        <v>7</v>
      </c>
      <c r="B7" s="3" t="s">
        <v>99</v>
      </c>
      <c r="C7" s="3" t="s">
        <v>100</v>
      </c>
      <c r="D7" s="3" t="s">
        <v>48</v>
      </c>
      <c r="E7" s="3" t="s">
        <v>60</v>
      </c>
      <c r="F7" s="3" t="s">
        <v>138</v>
      </c>
      <c r="G7" s="8" t="s">
        <v>117</v>
      </c>
      <c r="H7" s="8" t="s">
        <v>117</v>
      </c>
      <c r="I7" s="8" t="s">
        <v>117</v>
      </c>
      <c r="J7" s="18">
        <v>0.46131007827403298</v>
      </c>
      <c r="K7" s="18">
        <v>0.46131007827403298</v>
      </c>
      <c r="L7" s="18">
        <v>0.46131007827403298</v>
      </c>
      <c r="M7" s="3"/>
      <c r="N7" s="3">
        <v>1</v>
      </c>
    </row>
    <row r="8" spans="1:14" ht="14.65" customHeight="1" x14ac:dyDescent="0.2">
      <c r="A8" s="43"/>
      <c r="B8" s="3" t="s">
        <v>103</v>
      </c>
      <c r="C8" s="3" t="s">
        <v>100</v>
      </c>
      <c r="D8" s="3" t="s">
        <v>48</v>
      </c>
      <c r="E8" s="3" t="s">
        <v>60</v>
      </c>
      <c r="F8" s="3" t="s">
        <v>138</v>
      </c>
      <c r="G8" s="8" t="s">
        <v>117</v>
      </c>
      <c r="H8" s="8" t="s">
        <v>117</v>
      </c>
      <c r="I8" s="8" t="s">
        <v>117</v>
      </c>
      <c r="J8" s="18">
        <v>0.42256683140795198</v>
      </c>
      <c r="K8" s="18">
        <v>0.42256683140795198</v>
      </c>
      <c r="L8" s="18">
        <v>0.42256683140795198</v>
      </c>
      <c r="M8" s="3"/>
      <c r="N8" s="3">
        <v>1</v>
      </c>
    </row>
    <row r="9" spans="1:14" ht="14.65" customHeight="1" x14ac:dyDescent="0.2">
      <c r="A9" s="43"/>
      <c r="B9" s="3" t="s">
        <v>104</v>
      </c>
      <c r="C9" s="3" t="s">
        <v>100</v>
      </c>
      <c r="D9" s="3" t="s">
        <v>48</v>
      </c>
      <c r="E9" s="3" t="s">
        <v>60</v>
      </c>
      <c r="F9" s="3" t="s">
        <v>138</v>
      </c>
      <c r="G9" s="8" t="s">
        <v>117</v>
      </c>
      <c r="H9" s="8" t="s">
        <v>117</v>
      </c>
      <c r="I9" s="8" t="s">
        <v>117</v>
      </c>
      <c r="J9" s="18">
        <v>0.39278553771694402</v>
      </c>
      <c r="K9" s="18">
        <v>0.39278553771694402</v>
      </c>
      <c r="L9" s="18">
        <v>0.39278553771694402</v>
      </c>
      <c r="M9" s="3"/>
      <c r="N9" s="3">
        <v>1</v>
      </c>
    </row>
    <row r="10" spans="1:14" ht="14.65" customHeight="1" x14ac:dyDescent="0.2">
      <c r="A10" s="43"/>
      <c r="B10" s="3" t="s">
        <v>106</v>
      </c>
      <c r="C10" s="3" t="s">
        <v>100</v>
      </c>
      <c r="D10" s="3" t="s">
        <v>48</v>
      </c>
      <c r="E10" s="3" t="s">
        <v>60</v>
      </c>
      <c r="F10" s="3" t="s">
        <v>138</v>
      </c>
      <c r="G10" s="8" t="s">
        <v>117</v>
      </c>
      <c r="H10" s="8" t="s">
        <v>117</v>
      </c>
      <c r="I10" s="8" t="s">
        <v>117</v>
      </c>
      <c r="J10" s="18">
        <v>0.39898747830465697</v>
      </c>
      <c r="K10" s="18">
        <v>0.39898747830465697</v>
      </c>
      <c r="L10" s="18">
        <v>0.39898747830465697</v>
      </c>
      <c r="M10" s="3"/>
      <c r="N10" s="3">
        <v>1</v>
      </c>
    </row>
    <row r="11" spans="1:14" ht="14.65" customHeight="1" x14ac:dyDescent="0.2">
      <c r="A11" s="43"/>
      <c r="B11" s="3" t="s">
        <v>107</v>
      </c>
      <c r="C11" s="3" t="s">
        <v>100</v>
      </c>
      <c r="D11" s="3" t="s">
        <v>48</v>
      </c>
      <c r="E11" s="3" t="s">
        <v>60</v>
      </c>
      <c r="F11" s="3" t="s">
        <v>138</v>
      </c>
      <c r="G11" s="8" t="s">
        <v>117</v>
      </c>
      <c r="H11" s="8" t="s">
        <v>117</v>
      </c>
      <c r="I11" s="8" t="s">
        <v>117</v>
      </c>
      <c r="J11" s="18">
        <v>0.39898747830465697</v>
      </c>
      <c r="K11" s="18">
        <v>0.39898747830465697</v>
      </c>
      <c r="L11" s="18">
        <v>0.39898747830465697</v>
      </c>
      <c r="M11" s="3"/>
      <c r="N11" s="3">
        <v>1</v>
      </c>
    </row>
    <row r="12" spans="1:14" ht="14.65" customHeight="1" x14ac:dyDescent="0.2">
      <c r="A12" s="43" t="s">
        <v>9</v>
      </c>
      <c r="B12" s="3" t="s">
        <v>99</v>
      </c>
      <c r="C12" s="3" t="s">
        <v>100</v>
      </c>
      <c r="D12" s="3" t="s">
        <v>50</v>
      </c>
      <c r="E12" s="3" t="s">
        <v>62</v>
      </c>
      <c r="F12" s="3" t="s">
        <v>138</v>
      </c>
      <c r="G12" s="8" t="s">
        <v>117</v>
      </c>
      <c r="H12" s="8" t="s">
        <v>117</v>
      </c>
      <c r="I12" s="8" t="s">
        <v>117</v>
      </c>
      <c r="J12" s="18">
        <v>0.28038305506801098</v>
      </c>
      <c r="K12" s="18">
        <v>0.28038305506801098</v>
      </c>
      <c r="L12" s="18">
        <v>0.28038305506801098</v>
      </c>
      <c r="M12" s="3"/>
      <c r="N12" s="3">
        <v>1</v>
      </c>
    </row>
    <row r="13" spans="1:14" ht="14.65" customHeight="1" x14ac:dyDescent="0.2">
      <c r="A13" s="43"/>
      <c r="B13" s="3" t="s">
        <v>103</v>
      </c>
      <c r="C13" s="3" t="s">
        <v>100</v>
      </c>
      <c r="D13" s="3" t="s">
        <v>50</v>
      </c>
      <c r="E13" s="3" t="s">
        <v>62</v>
      </c>
      <c r="F13" s="3" t="s">
        <v>138</v>
      </c>
      <c r="G13" s="8" t="s">
        <v>117</v>
      </c>
      <c r="H13" s="8" t="s">
        <v>117</v>
      </c>
      <c r="I13" s="8" t="s">
        <v>117</v>
      </c>
      <c r="J13" s="18">
        <v>0.26956745749218802</v>
      </c>
      <c r="K13" s="18">
        <v>0.26956745749218802</v>
      </c>
      <c r="L13" s="18">
        <v>0.26956745749218802</v>
      </c>
      <c r="M13" s="3"/>
      <c r="N13" s="3">
        <v>1</v>
      </c>
    </row>
    <row r="14" spans="1:14" ht="14.65" customHeight="1" x14ac:dyDescent="0.2">
      <c r="A14" s="43"/>
      <c r="B14" s="3" t="s">
        <v>104</v>
      </c>
      <c r="C14" s="3" t="s">
        <v>100</v>
      </c>
      <c r="D14" s="3" t="s">
        <v>50</v>
      </c>
      <c r="E14" s="3" t="s">
        <v>62</v>
      </c>
      <c r="F14" s="3" t="s">
        <v>138</v>
      </c>
      <c r="G14" s="8" t="s">
        <v>117</v>
      </c>
      <c r="H14" s="8" t="s">
        <v>117</v>
      </c>
      <c r="I14" s="8" t="s">
        <v>117</v>
      </c>
      <c r="J14" s="18">
        <v>0.24827850216324601</v>
      </c>
      <c r="K14" s="18">
        <v>0.24827850216324601</v>
      </c>
      <c r="L14" s="18">
        <v>0.24827850216324601</v>
      </c>
      <c r="M14" s="3"/>
      <c r="N14" s="3">
        <v>1</v>
      </c>
    </row>
    <row r="15" spans="1:14" ht="14.65" customHeight="1" x14ac:dyDescent="0.2">
      <c r="A15" s="43"/>
      <c r="B15" s="3" t="s">
        <v>106</v>
      </c>
      <c r="C15" s="3" t="s">
        <v>100</v>
      </c>
      <c r="D15" s="3" t="s">
        <v>50</v>
      </c>
      <c r="E15" s="3" t="s">
        <v>62</v>
      </c>
      <c r="F15" s="3" t="s">
        <v>138</v>
      </c>
      <c r="G15" s="8" t="s">
        <v>117</v>
      </c>
      <c r="H15" s="8" t="s">
        <v>117</v>
      </c>
      <c r="I15" s="8" t="s">
        <v>117</v>
      </c>
      <c r="J15" s="18">
        <v>0.25364629767885499</v>
      </c>
      <c r="K15" s="18">
        <v>0.25364629767885499</v>
      </c>
      <c r="L15" s="18">
        <v>0.25364629767885499</v>
      </c>
      <c r="M15" s="3"/>
      <c r="N15" s="3">
        <v>1</v>
      </c>
    </row>
    <row r="16" spans="1:14" ht="14.65" customHeight="1" x14ac:dyDescent="0.2">
      <c r="A16" s="43"/>
      <c r="B16" s="3" t="s">
        <v>107</v>
      </c>
      <c r="C16" s="3" t="s">
        <v>100</v>
      </c>
      <c r="D16" s="3" t="s">
        <v>50</v>
      </c>
      <c r="E16" s="3" t="s">
        <v>62</v>
      </c>
      <c r="F16" s="3" t="s">
        <v>138</v>
      </c>
      <c r="G16" s="8" t="s">
        <v>117</v>
      </c>
      <c r="H16" s="8" t="s">
        <v>117</v>
      </c>
      <c r="I16" s="8" t="s">
        <v>117</v>
      </c>
      <c r="J16" s="18">
        <v>0.25364629767885499</v>
      </c>
      <c r="K16" s="18">
        <v>0.25364629767885499</v>
      </c>
      <c r="L16" s="18">
        <v>0.25364629767885499</v>
      </c>
      <c r="M16" s="3"/>
      <c r="N16" s="3">
        <v>1</v>
      </c>
    </row>
    <row r="17" spans="1:14" ht="14.65" customHeight="1" x14ac:dyDescent="0.2">
      <c r="A17" s="43" t="s">
        <v>12</v>
      </c>
      <c r="B17" s="3" t="s">
        <v>99</v>
      </c>
      <c r="C17" s="3" t="s">
        <v>100</v>
      </c>
      <c r="D17" s="3" t="s">
        <v>48</v>
      </c>
      <c r="E17" s="3" t="s">
        <v>62</v>
      </c>
      <c r="F17" s="3" t="s">
        <v>138</v>
      </c>
      <c r="G17" s="8" t="s">
        <v>117</v>
      </c>
      <c r="H17" s="8" t="s">
        <v>117</v>
      </c>
      <c r="I17" s="8" t="s">
        <v>117</v>
      </c>
      <c r="J17" s="18">
        <v>0.29620436481763901</v>
      </c>
      <c r="K17" s="18">
        <v>0.29620436481763901</v>
      </c>
      <c r="L17" s="18">
        <v>0.29620436481763901</v>
      </c>
      <c r="M17" s="3"/>
      <c r="N17" s="3">
        <v>1</v>
      </c>
    </row>
    <row r="18" spans="1:14" ht="14.65" customHeight="1" x14ac:dyDescent="0.2">
      <c r="A18" s="43"/>
      <c r="B18" s="3" t="s">
        <v>103</v>
      </c>
      <c r="C18" s="3" t="s">
        <v>100</v>
      </c>
      <c r="D18" s="3" t="s">
        <v>48</v>
      </c>
      <c r="E18" s="3" t="s">
        <v>62</v>
      </c>
      <c r="F18" s="3" t="s">
        <v>138</v>
      </c>
      <c r="G18" s="8" t="s">
        <v>117</v>
      </c>
      <c r="H18" s="8" t="s">
        <v>117</v>
      </c>
      <c r="I18" s="8" t="s">
        <v>117</v>
      </c>
      <c r="J18" s="18">
        <v>0.28739664870917903</v>
      </c>
      <c r="K18" s="18">
        <v>0.28739664870917903</v>
      </c>
      <c r="L18" s="18">
        <v>0.28739664870917903</v>
      </c>
      <c r="M18" s="3"/>
      <c r="N18" s="3">
        <v>1</v>
      </c>
    </row>
    <row r="19" spans="1:14" ht="14.65" customHeight="1" x14ac:dyDescent="0.2">
      <c r="A19" s="43"/>
      <c r="B19" s="3" t="s">
        <v>104</v>
      </c>
      <c r="C19" s="3" t="s">
        <v>100</v>
      </c>
      <c r="D19" s="3" t="s">
        <v>48</v>
      </c>
      <c r="E19" s="3" t="s">
        <v>62</v>
      </c>
      <c r="F19" s="3" t="s">
        <v>138</v>
      </c>
      <c r="G19" s="8" t="s">
        <v>117</v>
      </c>
      <c r="H19" s="8" t="s">
        <v>117</v>
      </c>
      <c r="I19" s="8" t="s">
        <v>117</v>
      </c>
      <c r="J19" s="18">
        <v>0.25815508905923601</v>
      </c>
      <c r="K19" s="18">
        <v>0.25815508905923601</v>
      </c>
      <c r="L19" s="18">
        <v>0.25815508905923601</v>
      </c>
      <c r="M19" s="3"/>
      <c r="N19" s="3">
        <v>1</v>
      </c>
    </row>
    <row r="20" spans="1:14" ht="14.65" customHeight="1" x14ac:dyDescent="0.2">
      <c r="A20" s="43"/>
      <c r="B20" s="3" t="s">
        <v>106</v>
      </c>
      <c r="C20" s="3" t="s">
        <v>100</v>
      </c>
      <c r="D20" s="3" t="s">
        <v>48</v>
      </c>
      <c r="E20" s="3" t="s">
        <v>62</v>
      </c>
      <c r="F20" s="3" t="s">
        <v>138</v>
      </c>
      <c r="G20" s="8" t="s">
        <v>117</v>
      </c>
      <c r="H20" s="8" t="s">
        <v>117</v>
      </c>
      <c r="I20" s="8" t="s">
        <v>117</v>
      </c>
      <c r="J20" s="18">
        <v>0.26865824181930897</v>
      </c>
      <c r="K20" s="18">
        <v>0.26865824181930897</v>
      </c>
      <c r="L20" s="18">
        <v>0.26865824181930897</v>
      </c>
      <c r="M20" s="3"/>
      <c r="N20" s="3">
        <v>1</v>
      </c>
    </row>
    <row r="21" spans="1:14" ht="14.65" customHeight="1" x14ac:dyDescent="0.2">
      <c r="A21" s="43"/>
      <c r="B21" s="3" t="s">
        <v>107</v>
      </c>
      <c r="C21" s="3" t="s">
        <v>100</v>
      </c>
      <c r="D21" s="3" t="s">
        <v>48</v>
      </c>
      <c r="E21" s="3" t="s">
        <v>62</v>
      </c>
      <c r="F21" s="3" t="s">
        <v>138</v>
      </c>
      <c r="G21" s="8" t="s">
        <v>117</v>
      </c>
      <c r="H21" s="8" t="s">
        <v>117</v>
      </c>
      <c r="I21" s="8" t="s">
        <v>117</v>
      </c>
      <c r="J21" s="18">
        <v>0.26865824181930897</v>
      </c>
      <c r="K21" s="18">
        <v>0.26865824181930897</v>
      </c>
      <c r="L21" s="18">
        <v>0.26865824181930897</v>
      </c>
      <c r="M21" s="3"/>
      <c r="N21" s="3">
        <v>1</v>
      </c>
    </row>
    <row r="22" spans="1:14" ht="14.65" customHeight="1" x14ac:dyDescent="0.2">
      <c r="A22" s="43" t="s">
        <v>14</v>
      </c>
      <c r="B22" s="3" t="s">
        <v>99</v>
      </c>
      <c r="C22" s="3" t="s">
        <v>100</v>
      </c>
      <c r="D22" s="3" t="s">
        <v>50</v>
      </c>
      <c r="E22" s="3" t="s">
        <v>64</v>
      </c>
      <c r="F22" s="3" t="s">
        <v>138</v>
      </c>
      <c r="G22" s="8" t="s">
        <v>117</v>
      </c>
      <c r="H22" s="8" t="s">
        <v>117</v>
      </c>
      <c r="I22" s="8" t="s">
        <v>117</v>
      </c>
      <c r="J22" s="18">
        <v>0.27751915582633502</v>
      </c>
      <c r="K22" s="18">
        <v>0.27751915582633502</v>
      </c>
      <c r="L22" s="18">
        <v>0.27751915582633502</v>
      </c>
      <c r="M22" s="3"/>
      <c r="N22" s="3">
        <v>1</v>
      </c>
    </row>
    <row r="23" spans="1:14" ht="14.65" customHeight="1" x14ac:dyDescent="0.2">
      <c r="A23" s="43"/>
      <c r="B23" s="3" t="s">
        <v>103</v>
      </c>
      <c r="C23" s="3" t="s">
        <v>100</v>
      </c>
      <c r="D23" s="3" t="s">
        <v>50</v>
      </c>
      <c r="E23" s="3" t="s">
        <v>64</v>
      </c>
      <c r="F23" s="3" t="s">
        <v>138</v>
      </c>
      <c r="G23" s="8" t="s">
        <v>117</v>
      </c>
      <c r="H23" s="8" t="s">
        <v>117</v>
      </c>
      <c r="I23" s="8" t="s">
        <v>117</v>
      </c>
      <c r="J23" s="18">
        <v>0.266641750808218</v>
      </c>
      <c r="K23" s="18">
        <v>0.266641750808218</v>
      </c>
      <c r="L23" s="18">
        <v>0.266641750808218</v>
      </c>
      <c r="M23" s="3"/>
      <c r="N23" s="3">
        <v>1</v>
      </c>
    </row>
    <row r="24" spans="1:14" ht="14.65" customHeight="1" x14ac:dyDescent="0.2">
      <c r="A24" s="43"/>
      <c r="B24" s="3" t="s">
        <v>104</v>
      </c>
      <c r="C24" s="3" t="s">
        <v>100</v>
      </c>
      <c r="D24" s="3" t="s">
        <v>50</v>
      </c>
      <c r="E24" s="3" t="s">
        <v>64</v>
      </c>
      <c r="F24" s="3" t="s">
        <v>138</v>
      </c>
      <c r="G24" s="8" t="s">
        <v>117</v>
      </c>
      <c r="H24" s="8" t="s">
        <v>117</v>
      </c>
      <c r="I24" s="8" t="s">
        <v>117</v>
      </c>
      <c r="J24" s="18">
        <v>0.24534871994060201</v>
      </c>
      <c r="K24" s="18">
        <v>0.24534871994060201</v>
      </c>
      <c r="L24" s="18">
        <v>0.24534871994060201</v>
      </c>
      <c r="M24" s="3"/>
      <c r="N24" s="3">
        <v>1</v>
      </c>
    </row>
    <row r="25" spans="1:14" ht="14.65" customHeight="1" x14ac:dyDescent="0.2">
      <c r="A25" s="43"/>
      <c r="B25" s="3" t="s">
        <v>106</v>
      </c>
      <c r="C25" s="3" t="s">
        <v>100</v>
      </c>
      <c r="D25" s="3" t="s">
        <v>50</v>
      </c>
      <c r="E25" s="3" t="s">
        <v>64</v>
      </c>
      <c r="F25" s="3" t="s">
        <v>138</v>
      </c>
      <c r="G25" s="8" t="s">
        <v>117</v>
      </c>
      <c r="H25" s="8" t="s">
        <v>117</v>
      </c>
      <c r="I25" s="8" t="s">
        <v>117</v>
      </c>
      <c r="J25" s="18">
        <v>0.25131188902454599</v>
      </c>
      <c r="K25" s="18">
        <v>0.25131188902454599</v>
      </c>
      <c r="L25" s="18">
        <v>0.25131188902454599</v>
      </c>
      <c r="M25" s="3"/>
      <c r="N25" s="3">
        <v>1</v>
      </c>
    </row>
    <row r="26" spans="1:14" ht="14.65" customHeight="1" x14ac:dyDescent="0.2">
      <c r="A26" s="43"/>
      <c r="B26" s="3" t="s">
        <v>107</v>
      </c>
      <c r="C26" s="3" t="s">
        <v>100</v>
      </c>
      <c r="D26" s="3" t="s">
        <v>50</v>
      </c>
      <c r="E26" s="3" t="s">
        <v>64</v>
      </c>
      <c r="F26" s="3" t="s">
        <v>138</v>
      </c>
      <c r="G26" s="8" t="s">
        <v>117</v>
      </c>
      <c r="H26" s="8" t="s">
        <v>117</v>
      </c>
      <c r="I26" s="8" t="s">
        <v>117</v>
      </c>
      <c r="J26" s="18">
        <v>0.25131188902454599</v>
      </c>
      <c r="K26" s="18">
        <v>0.25131188902454599</v>
      </c>
      <c r="L26" s="18">
        <v>0.25131188902454599</v>
      </c>
      <c r="M26" s="3"/>
      <c r="N26" s="3">
        <v>1</v>
      </c>
    </row>
    <row r="27" spans="1:14" ht="14.65" customHeight="1" x14ac:dyDescent="0.2">
      <c r="A27" s="43" t="s">
        <v>17</v>
      </c>
      <c r="B27" s="3" t="s">
        <v>99</v>
      </c>
      <c r="C27" s="3" t="s">
        <v>100</v>
      </c>
      <c r="D27" s="3" t="s">
        <v>48</v>
      </c>
      <c r="E27" s="3" t="s">
        <v>64</v>
      </c>
      <c r="F27" s="3" t="s">
        <v>138</v>
      </c>
      <c r="G27" s="8" t="s">
        <v>117</v>
      </c>
      <c r="H27" s="8" t="s">
        <v>117</v>
      </c>
      <c r="I27" s="8" t="s">
        <v>117</v>
      </c>
      <c r="J27" s="18">
        <v>0.29388933497991898</v>
      </c>
      <c r="K27" s="18">
        <v>0.29388933497991898</v>
      </c>
      <c r="L27" s="18">
        <v>0.29388933497991898</v>
      </c>
      <c r="M27" s="3"/>
      <c r="N27" s="3">
        <v>1</v>
      </c>
    </row>
    <row r="28" spans="1:14" ht="14.65" customHeight="1" x14ac:dyDescent="0.2">
      <c r="A28" s="43"/>
      <c r="B28" s="3" t="s">
        <v>103</v>
      </c>
      <c r="C28" s="3" t="s">
        <v>100</v>
      </c>
      <c r="D28" s="3" t="s">
        <v>48</v>
      </c>
      <c r="E28" s="3" t="s">
        <v>64</v>
      </c>
      <c r="F28" s="3" t="s">
        <v>138</v>
      </c>
      <c r="G28" s="8" t="s">
        <v>117</v>
      </c>
      <c r="H28" s="8" t="s">
        <v>117</v>
      </c>
      <c r="I28" s="8" t="s">
        <v>117</v>
      </c>
      <c r="J28" s="18">
        <v>0.28432234683504598</v>
      </c>
      <c r="K28" s="18">
        <v>0.28432234683504598</v>
      </c>
      <c r="L28" s="18">
        <v>0.28432234683504598</v>
      </c>
      <c r="M28" s="3"/>
      <c r="N28" s="3">
        <v>1</v>
      </c>
    </row>
    <row r="29" spans="1:14" ht="14.65" customHeight="1" x14ac:dyDescent="0.2">
      <c r="A29" s="43"/>
      <c r="B29" s="3" t="s">
        <v>104</v>
      </c>
      <c r="C29" s="3" t="s">
        <v>100</v>
      </c>
      <c r="D29" s="3" t="s">
        <v>48</v>
      </c>
      <c r="E29" s="3" t="s">
        <v>64</v>
      </c>
      <c r="F29" s="3" t="s">
        <v>138</v>
      </c>
      <c r="G29" s="8" t="s">
        <v>117</v>
      </c>
      <c r="H29" s="8" t="s">
        <v>117</v>
      </c>
      <c r="I29" s="8" t="s">
        <v>117</v>
      </c>
      <c r="J29" s="18">
        <v>0.25462466633474501</v>
      </c>
      <c r="K29" s="18">
        <v>0.25462466633474501</v>
      </c>
      <c r="L29" s="18">
        <v>0.25462466633474501</v>
      </c>
      <c r="M29" s="3"/>
      <c r="N29" s="3">
        <v>1</v>
      </c>
    </row>
    <row r="30" spans="1:14" ht="14.65" customHeight="1" x14ac:dyDescent="0.2">
      <c r="A30" s="43"/>
      <c r="B30" s="3" t="s">
        <v>106</v>
      </c>
      <c r="C30" s="3" t="s">
        <v>100</v>
      </c>
      <c r="D30" s="3" t="s">
        <v>48</v>
      </c>
      <c r="E30" s="3" t="s">
        <v>64</v>
      </c>
      <c r="F30" s="3" t="s">
        <v>138</v>
      </c>
      <c r="G30" s="8" t="s">
        <v>117</v>
      </c>
      <c r="H30" s="8" t="s">
        <v>117</v>
      </c>
      <c r="I30" s="8" t="s">
        <v>117</v>
      </c>
      <c r="J30" s="18">
        <v>0.266738709448964</v>
      </c>
      <c r="K30" s="18">
        <v>0.266738709448964</v>
      </c>
      <c r="L30" s="18">
        <v>0.266738709448964</v>
      </c>
      <c r="M30" s="3"/>
      <c r="N30" s="3">
        <v>1</v>
      </c>
    </row>
    <row r="31" spans="1:14" ht="14.65" customHeight="1" x14ac:dyDescent="0.2">
      <c r="A31" s="43"/>
      <c r="B31" s="3" t="s">
        <v>107</v>
      </c>
      <c r="C31" s="3" t="s">
        <v>100</v>
      </c>
      <c r="D31" s="3" t="s">
        <v>48</v>
      </c>
      <c r="E31" s="3" t="s">
        <v>64</v>
      </c>
      <c r="F31" s="3" t="s">
        <v>138</v>
      </c>
      <c r="G31" s="8" t="s">
        <v>117</v>
      </c>
      <c r="H31" s="8" t="s">
        <v>117</v>
      </c>
      <c r="I31" s="8" t="s">
        <v>117</v>
      </c>
      <c r="J31" s="18">
        <v>0.266738709448964</v>
      </c>
      <c r="K31" s="18">
        <v>0.266738709448964</v>
      </c>
      <c r="L31" s="18">
        <v>0.266738709448964</v>
      </c>
      <c r="M31" s="3"/>
      <c r="N31" s="3">
        <v>1</v>
      </c>
    </row>
    <row r="32" spans="1:14" ht="14.65" customHeight="1" x14ac:dyDescent="0.2">
      <c r="A32" s="43" t="s">
        <v>19</v>
      </c>
      <c r="B32" s="3" t="s">
        <v>99</v>
      </c>
      <c r="C32" s="3" t="s">
        <v>100</v>
      </c>
      <c r="D32" s="3" t="s">
        <v>50</v>
      </c>
      <c r="E32" s="3" t="s">
        <v>66</v>
      </c>
      <c r="F32" s="3" t="s">
        <v>138</v>
      </c>
      <c r="G32" s="8" t="s">
        <v>117</v>
      </c>
      <c r="H32" s="8" t="s">
        <v>117</v>
      </c>
      <c r="I32" s="18">
        <v>0.140860942077981</v>
      </c>
      <c r="J32" s="18">
        <v>0.140860942077981</v>
      </c>
      <c r="K32" s="18">
        <v>0.140860942077981</v>
      </c>
      <c r="L32" s="18">
        <v>0.140860942077981</v>
      </c>
      <c r="M32" s="3"/>
      <c r="N32" s="3">
        <v>1</v>
      </c>
    </row>
    <row r="33" spans="1:17" ht="14.65" customHeight="1" x14ac:dyDescent="0.2">
      <c r="A33" s="43"/>
      <c r="B33" s="3" t="s">
        <v>103</v>
      </c>
      <c r="C33" s="3" t="s">
        <v>100</v>
      </c>
      <c r="D33" s="3" t="s">
        <v>50</v>
      </c>
      <c r="E33" s="3" t="s">
        <v>66</v>
      </c>
      <c r="F33" s="3" t="s">
        <v>138</v>
      </c>
      <c r="G33" s="8" t="s">
        <v>117</v>
      </c>
      <c r="H33" s="8" t="s">
        <v>117</v>
      </c>
      <c r="I33" s="18">
        <v>0.140860942077981</v>
      </c>
      <c r="J33" s="18">
        <v>0.140860942077981</v>
      </c>
      <c r="K33" s="18">
        <v>0.140860942077981</v>
      </c>
      <c r="L33" s="18">
        <v>0.140860942077981</v>
      </c>
      <c r="M33" s="3"/>
      <c r="N33" s="3">
        <v>1</v>
      </c>
    </row>
    <row r="34" spans="1:17" ht="14.65" customHeight="1" x14ac:dyDescent="0.2">
      <c r="A34" s="43"/>
      <c r="B34" s="3" t="s">
        <v>104</v>
      </c>
      <c r="C34" s="3" t="s">
        <v>100</v>
      </c>
      <c r="D34" s="3" t="s">
        <v>50</v>
      </c>
      <c r="E34" s="3" t="s">
        <v>66</v>
      </c>
      <c r="F34" s="3" t="s">
        <v>138</v>
      </c>
      <c r="G34" s="8" t="s">
        <v>117</v>
      </c>
      <c r="H34" s="8" t="s">
        <v>117</v>
      </c>
      <c r="I34" s="18">
        <v>0.140860942077981</v>
      </c>
      <c r="J34" s="18">
        <v>0.140860942077981</v>
      </c>
      <c r="K34" s="18">
        <v>0.140860942077981</v>
      </c>
      <c r="L34" s="18">
        <v>0.140860942077981</v>
      </c>
      <c r="M34" s="3"/>
      <c r="N34" s="3">
        <v>1</v>
      </c>
    </row>
    <row r="35" spans="1:17" ht="14.65" customHeight="1" x14ac:dyDescent="0.2">
      <c r="A35" s="43"/>
      <c r="B35" s="3" t="s">
        <v>106</v>
      </c>
      <c r="C35" s="3" t="s">
        <v>100</v>
      </c>
      <c r="D35" s="3" t="s">
        <v>50</v>
      </c>
      <c r="E35" s="3" t="s">
        <v>66</v>
      </c>
      <c r="F35" s="3" t="s">
        <v>138</v>
      </c>
      <c r="G35" s="8" t="s">
        <v>117</v>
      </c>
      <c r="H35" s="8" t="s">
        <v>117</v>
      </c>
      <c r="I35" s="18">
        <v>0.140860942077981</v>
      </c>
      <c r="J35" s="18">
        <v>0.140860942077981</v>
      </c>
      <c r="K35" s="18">
        <v>0.140860942077981</v>
      </c>
      <c r="L35" s="18">
        <v>0.140860942077981</v>
      </c>
      <c r="M35" s="3"/>
      <c r="N35" s="3">
        <v>1</v>
      </c>
      <c r="P35" s="19"/>
      <c r="Q35" s="20"/>
    </row>
    <row r="36" spans="1:17" ht="14.65" customHeight="1" x14ac:dyDescent="0.2">
      <c r="A36" s="43"/>
      <c r="B36" s="3" t="s">
        <v>107</v>
      </c>
      <c r="C36" s="3" t="s">
        <v>100</v>
      </c>
      <c r="D36" s="3" t="s">
        <v>50</v>
      </c>
      <c r="E36" s="3" t="s">
        <v>66</v>
      </c>
      <c r="F36" s="3" t="s">
        <v>138</v>
      </c>
      <c r="G36" s="8" t="s">
        <v>117</v>
      </c>
      <c r="H36" s="8" t="s">
        <v>117</v>
      </c>
      <c r="I36" s="18">
        <v>0.140860942077981</v>
      </c>
      <c r="J36" s="18">
        <v>0.140860942077981</v>
      </c>
      <c r="K36" s="18">
        <v>0.140860942077981</v>
      </c>
      <c r="L36" s="18">
        <v>0.140860942077981</v>
      </c>
      <c r="M36" s="3"/>
      <c r="N36" s="3">
        <v>1</v>
      </c>
      <c r="P36" s="20"/>
      <c r="Q36" s="20"/>
    </row>
    <row r="37" spans="1:17" ht="14.65" customHeight="1" x14ac:dyDescent="0.2">
      <c r="A37" s="43" t="s">
        <v>22</v>
      </c>
      <c r="B37" s="3" t="s">
        <v>99</v>
      </c>
      <c r="C37" s="3" t="s">
        <v>100</v>
      </c>
      <c r="D37" s="3" t="s">
        <v>48</v>
      </c>
      <c r="E37" s="3" t="s">
        <v>66</v>
      </c>
      <c r="F37" s="3" t="s">
        <v>138</v>
      </c>
      <c r="G37" s="8" t="s">
        <v>117</v>
      </c>
      <c r="H37" s="8" t="s">
        <v>117</v>
      </c>
      <c r="I37" s="18">
        <v>0.12774524532196899</v>
      </c>
      <c r="J37" s="18">
        <v>0.12774524532196899</v>
      </c>
      <c r="K37" s="18">
        <v>0.12774524532196899</v>
      </c>
      <c r="L37" s="18">
        <v>0.12774524532196899</v>
      </c>
      <c r="M37" s="3"/>
      <c r="N37" s="3">
        <v>1</v>
      </c>
    </row>
    <row r="38" spans="1:17" ht="14.65" customHeight="1" x14ac:dyDescent="0.2">
      <c r="A38" s="43"/>
      <c r="B38" s="3" t="s">
        <v>103</v>
      </c>
      <c r="C38" s="3" t="s">
        <v>100</v>
      </c>
      <c r="D38" s="3" t="s">
        <v>48</v>
      </c>
      <c r="E38" s="3" t="s">
        <v>66</v>
      </c>
      <c r="F38" s="3" t="s">
        <v>138</v>
      </c>
      <c r="G38" s="8" t="s">
        <v>117</v>
      </c>
      <c r="H38" s="8" t="s">
        <v>117</v>
      </c>
      <c r="I38" s="18">
        <v>0.12774524532196899</v>
      </c>
      <c r="J38" s="18">
        <v>0.12774524532196899</v>
      </c>
      <c r="K38" s="18">
        <v>0.12774524532196899</v>
      </c>
      <c r="L38" s="18">
        <v>0.12774524532196899</v>
      </c>
      <c r="M38" s="3"/>
      <c r="N38" s="3">
        <v>1</v>
      </c>
    </row>
    <row r="39" spans="1:17" ht="14.65" customHeight="1" x14ac:dyDescent="0.2">
      <c r="A39" s="43"/>
      <c r="B39" s="3" t="s">
        <v>104</v>
      </c>
      <c r="C39" s="3" t="s">
        <v>100</v>
      </c>
      <c r="D39" s="3" t="s">
        <v>48</v>
      </c>
      <c r="E39" s="3" t="s">
        <v>66</v>
      </c>
      <c r="F39" s="3" t="s">
        <v>138</v>
      </c>
      <c r="G39" s="8" t="s">
        <v>117</v>
      </c>
      <c r="H39" s="8" t="s">
        <v>117</v>
      </c>
      <c r="I39" s="18">
        <v>0.12774524532196899</v>
      </c>
      <c r="J39" s="18">
        <v>0.12774524532196899</v>
      </c>
      <c r="K39" s="18">
        <v>0.12774524532196899</v>
      </c>
      <c r="L39" s="18">
        <v>0.12774524532196899</v>
      </c>
      <c r="M39" s="3"/>
      <c r="N39" s="3">
        <v>1</v>
      </c>
    </row>
    <row r="40" spans="1:17" ht="14.65" customHeight="1" x14ac:dyDescent="0.2">
      <c r="A40" s="43"/>
      <c r="B40" s="3" t="s">
        <v>106</v>
      </c>
      <c r="C40" s="3" t="s">
        <v>100</v>
      </c>
      <c r="D40" s="3" t="s">
        <v>48</v>
      </c>
      <c r="E40" s="3" t="s">
        <v>66</v>
      </c>
      <c r="F40" s="3" t="s">
        <v>138</v>
      </c>
      <c r="G40" s="8" t="s">
        <v>117</v>
      </c>
      <c r="H40" s="8" t="s">
        <v>117</v>
      </c>
      <c r="I40" s="18">
        <v>0.13649491965909</v>
      </c>
      <c r="J40" s="18">
        <v>0.13649491965909</v>
      </c>
      <c r="K40" s="18">
        <v>0.13649491965909</v>
      </c>
      <c r="L40" s="18">
        <v>0.13649491965909</v>
      </c>
      <c r="M40" s="3"/>
      <c r="N40" s="3">
        <v>1</v>
      </c>
    </row>
    <row r="41" spans="1:17" ht="14.65" customHeight="1" x14ac:dyDescent="0.2">
      <c r="A41" s="43"/>
      <c r="B41" s="3" t="s">
        <v>107</v>
      </c>
      <c r="C41" s="3" t="s">
        <v>100</v>
      </c>
      <c r="D41" s="3" t="s">
        <v>48</v>
      </c>
      <c r="E41" s="3" t="s">
        <v>66</v>
      </c>
      <c r="F41" s="3" t="s">
        <v>138</v>
      </c>
      <c r="G41" s="8" t="s">
        <v>117</v>
      </c>
      <c r="H41" s="8" t="s">
        <v>117</v>
      </c>
      <c r="I41" s="18">
        <v>0.13649491965909</v>
      </c>
      <c r="J41" s="18">
        <v>0.13649491965909</v>
      </c>
      <c r="K41" s="18">
        <v>0.13649491965909</v>
      </c>
      <c r="L41" s="18">
        <v>0.13649491965909</v>
      </c>
      <c r="M41" s="3"/>
      <c r="N41" s="3">
        <v>1</v>
      </c>
    </row>
    <row r="42" spans="1:17" ht="14.65" customHeight="1" x14ac:dyDescent="0.2">
      <c r="A42" s="43" t="s">
        <v>24</v>
      </c>
      <c r="B42" s="3" t="s">
        <v>99</v>
      </c>
      <c r="C42" s="3" t="s">
        <v>100</v>
      </c>
      <c r="D42" s="3" t="s">
        <v>48</v>
      </c>
      <c r="E42" s="3" t="s">
        <v>68</v>
      </c>
      <c r="F42" s="3" t="s">
        <v>138</v>
      </c>
      <c r="G42" s="8" t="s">
        <v>117</v>
      </c>
      <c r="H42" s="8" t="s">
        <v>117</v>
      </c>
      <c r="I42" s="18">
        <v>7.3934748148673901E-2</v>
      </c>
      <c r="J42" s="18">
        <v>7.3934748148673901E-2</v>
      </c>
      <c r="K42" s="18">
        <v>7.3934748148673901E-2</v>
      </c>
      <c r="L42" s="18">
        <v>7.3934748148673901E-2</v>
      </c>
      <c r="M42" s="3"/>
      <c r="N42" s="3">
        <v>1</v>
      </c>
    </row>
    <row r="43" spans="1:17" ht="14.65" customHeight="1" x14ac:dyDescent="0.2">
      <c r="A43" s="43"/>
      <c r="B43" s="3" t="s">
        <v>103</v>
      </c>
      <c r="C43" s="3" t="s">
        <v>100</v>
      </c>
      <c r="D43" s="3" t="s">
        <v>48</v>
      </c>
      <c r="E43" s="3" t="s">
        <v>68</v>
      </c>
      <c r="F43" s="3" t="s">
        <v>138</v>
      </c>
      <c r="G43" s="8" t="s">
        <v>117</v>
      </c>
      <c r="H43" s="8" t="s">
        <v>117</v>
      </c>
      <c r="I43" s="18">
        <v>6.9660488710124605E-2</v>
      </c>
      <c r="J43" s="18">
        <v>6.9660488710124605E-2</v>
      </c>
      <c r="K43" s="18">
        <v>6.9660488710124605E-2</v>
      </c>
      <c r="L43" s="18">
        <v>6.9660488710124605E-2</v>
      </c>
      <c r="M43" s="3"/>
      <c r="N43" s="3">
        <v>1</v>
      </c>
    </row>
    <row r="44" spans="1:17" ht="14.65" customHeight="1" x14ac:dyDescent="0.2">
      <c r="A44" s="43"/>
      <c r="B44" s="3" t="s">
        <v>104</v>
      </c>
      <c r="C44" s="3" t="s">
        <v>100</v>
      </c>
      <c r="D44" s="3" t="s">
        <v>48</v>
      </c>
      <c r="E44" s="3" t="s">
        <v>68</v>
      </c>
      <c r="F44" s="3" t="s">
        <v>138</v>
      </c>
      <c r="G44" s="8" t="s">
        <v>117</v>
      </c>
      <c r="H44" s="8" t="s">
        <v>117</v>
      </c>
      <c r="I44" s="18">
        <v>6.87911198919154E-2</v>
      </c>
      <c r="J44" s="18">
        <v>6.87911198919154E-2</v>
      </c>
      <c r="K44" s="18">
        <v>6.87911198919154E-2</v>
      </c>
      <c r="L44" s="18">
        <v>6.87911198919154E-2</v>
      </c>
      <c r="M44" s="3"/>
      <c r="N44" s="3">
        <v>1</v>
      </c>
    </row>
    <row r="45" spans="1:17" ht="14.65" customHeight="1" x14ac:dyDescent="0.2">
      <c r="A45" s="43"/>
      <c r="B45" s="3" t="s">
        <v>106</v>
      </c>
      <c r="C45" s="3" t="s">
        <v>100</v>
      </c>
      <c r="D45" s="3" t="s">
        <v>48</v>
      </c>
      <c r="E45" s="3" t="s">
        <v>68</v>
      </c>
      <c r="F45" s="3" t="s">
        <v>138</v>
      </c>
      <c r="G45" s="8" t="s">
        <v>117</v>
      </c>
      <c r="H45" s="8" t="s">
        <v>117</v>
      </c>
      <c r="I45" s="18">
        <v>8.8843401067542294E-2</v>
      </c>
      <c r="J45" s="18">
        <v>8.8843401067542294E-2</v>
      </c>
      <c r="K45" s="18">
        <v>8.8843401067542294E-2</v>
      </c>
      <c r="L45" s="18">
        <v>8.8843401067542294E-2</v>
      </c>
      <c r="M45" s="3"/>
      <c r="N45" s="3">
        <v>1</v>
      </c>
    </row>
    <row r="46" spans="1:17" ht="14.65" customHeight="1" x14ac:dyDescent="0.2">
      <c r="A46" s="43"/>
      <c r="B46" s="3" t="s">
        <v>107</v>
      </c>
      <c r="C46" s="3" t="s">
        <v>100</v>
      </c>
      <c r="D46" s="3" t="s">
        <v>48</v>
      </c>
      <c r="E46" s="3" t="s">
        <v>68</v>
      </c>
      <c r="F46" s="3" t="s">
        <v>138</v>
      </c>
      <c r="G46" s="8" t="s">
        <v>117</v>
      </c>
      <c r="H46" s="8" t="s">
        <v>117</v>
      </c>
      <c r="I46" s="18">
        <v>8.8843401067542294E-2</v>
      </c>
      <c r="J46" s="18">
        <v>8.8843401067542294E-2</v>
      </c>
      <c r="K46" s="18">
        <v>8.8843401067542294E-2</v>
      </c>
      <c r="L46" s="18">
        <v>8.8843401067542294E-2</v>
      </c>
      <c r="M46" s="3"/>
      <c r="N46" s="3">
        <v>1</v>
      </c>
    </row>
    <row r="47" spans="1:17" ht="14.65" customHeight="1" x14ac:dyDescent="0.2">
      <c r="A47" s="43" t="s">
        <v>27</v>
      </c>
      <c r="B47" s="3" t="s">
        <v>99</v>
      </c>
      <c r="C47" s="3" t="s">
        <v>100</v>
      </c>
      <c r="D47" s="3" t="s">
        <v>50</v>
      </c>
      <c r="E47" s="3" t="s">
        <v>70</v>
      </c>
      <c r="F47" s="3" t="s">
        <v>138</v>
      </c>
      <c r="G47" s="8" t="s">
        <v>117</v>
      </c>
      <c r="H47" s="8" t="s">
        <v>117</v>
      </c>
      <c r="I47" s="8" t="s">
        <v>117</v>
      </c>
      <c r="J47" s="18">
        <v>4.5155813111848901E-2</v>
      </c>
      <c r="K47" s="18">
        <v>4.5155813111848901E-2</v>
      </c>
      <c r="L47" s="18">
        <v>4.5155813111848901E-2</v>
      </c>
      <c r="M47" s="3"/>
      <c r="N47" s="3">
        <v>1</v>
      </c>
    </row>
    <row r="48" spans="1:17" ht="14.65" customHeight="1" x14ac:dyDescent="0.2">
      <c r="A48" s="43"/>
      <c r="B48" s="3" t="s">
        <v>103</v>
      </c>
      <c r="C48" s="3" t="s">
        <v>100</v>
      </c>
      <c r="D48" s="3" t="s">
        <v>50</v>
      </c>
      <c r="E48" s="3" t="s">
        <v>70</v>
      </c>
      <c r="F48" s="3" t="s">
        <v>138</v>
      </c>
      <c r="G48" s="8" t="s">
        <v>117</v>
      </c>
      <c r="H48" s="8" t="s">
        <v>117</v>
      </c>
      <c r="I48" s="8" t="s">
        <v>117</v>
      </c>
      <c r="J48" s="18">
        <v>4.5155813111848901E-2</v>
      </c>
      <c r="K48" s="18">
        <v>4.5155813111848901E-2</v>
      </c>
      <c r="L48" s="18">
        <v>4.5155813111848901E-2</v>
      </c>
      <c r="M48" s="3"/>
      <c r="N48" s="3">
        <v>1</v>
      </c>
    </row>
    <row r="49" spans="1:14" ht="14.65" customHeight="1" x14ac:dyDescent="0.2">
      <c r="A49" s="43"/>
      <c r="B49" s="3" t="s">
        <v>104</v>
      </c>
      <c r="C49" s="3" t="s">
        <v>100</v>
      </c>
      <c r="D49" s="3" t="s">
        <v>50</v>
      </c>
      <c r="E49" s="3" t="s">
        <v>70</v>
      </c>
      <c r="F49" s="3" t="s">
        <v>138</v>
      </c>
      <c r="G49" s="8" t="s">
        <v>117</v>
      </c>
      <c r="H49" s="8" t="s">
        <v>117</v>
      </c>
      <c r="I49" s="8" t="s">
        <v>117</v>
      </c>
      <c r="J49" s="18">
        <v>4.5155813111848901E-2</v>
      </c>
      <c r="K49" s="18">
        <v>4.5155813111848901E-2</v>
      </c>
      <c r="L49" s="18">
        <v>4.5155813111848901E-2</v>
      </c>
      <c r="M49" s="3"/>
      <c r="N49" s="3"/>
    </row>
    <row r="50" spans="1:14" ht="14.65" customHeight="1" x14ac:dyDescent="0.2">
      <c r="A50" s="43"/>
      <c r="B50" s="3" t="s">
        <v>106</v>
      </c>
      <c r="C50" s="3" t="s">
        <v>100</v>
      </c>
      <c r="D50" s="3" t="s">
        <v>50</v>
      </c>
      <c r="E50" s="3" t="s">
        <v>70</v>
      </c>
      <c r="F50" s="3" t="s">
        <v>138</v>
      </c>
      <c r="G50" s="8" t="s">
        <v>117</v>
      </c>
      <c r="H50" s="8" t="s">
        <v>117</v>
      </c>
      <c r="I50" s="8" t="s">
        <v>117</v>
      </c>
      <c r="J50" s="18">
        <v>4.5155813111848901E-2</v>
      </c>
      <c r="K50" s="18">
        <v>4.5155813111848901E-2</v>
      </c>
      <c r="L50" s="18">
        <v>4.5155813111848901E-2</v>
      </c>
      <c r="M50" s="3"/>
      <c r="N50" s="3"/>
    </row>
    <row r="51" spans="1:14" ht="14.65" customHeight="1" x14ac:dyDescent="0.2">
      <c r="A51" s="43"/>
      <c r="B51" s="3" t="s">
        <v>107</v>
      </c>
      <c r="C51" s="3" t="s">
        <v>100</v>
      </c>
      <c r="D51" s="3" t="s">
        <v>50</v>
      </c>
      <c r="E51" s="3" t="s">
        <v>70</v>
      </c>
      <c r="F51" s="3" t="s">
        <v>138</v>
      </c>
      <c r="G51" s="8" t="s">
        <v>117</v>
      </c>
      <c r="H51" s="8" t="s">
        <v>117</v>
      </c>
      <c r="I51" s="8" t="s">
        <v>117</v>
      </c>
      <c r="J51" s="18">
        <v>4.5155813111848901E-2</v>
      </c>
      <c r="K51" s="18">
        <v>4.5155813111848901E-2</v>
      </c>
      <c r="L51" s="18">
        <v>4.5155813111848901E-2</v>
      </c>
      <c r="M51" s="3"/>
      <c r="N51" s="3"/>
    </row>
    <row r="52" spans="1:14" ht="14.65" customHeight="1" x14ac:dyDescent="0.2">
      <c r="A52" s="43" t="s">
        <v>30</v>
      </c>
      <c r="B52" s="3" t="s">
        <v>99</v>
      </c>
      <c r="C52" s="3" t="s">
        <v>100</v>
      </c>
      <c r="D52" s="3" t="s">
        <v>48</v>
      </c>
      <c r="E52" s="3" t="s">
        <v>70</v>
      </c>
      <c r="F52" s="3" t="s">
        <v>138</v>
      </c>
      <c r="G52" s="8" t="s">
        <v>117</v>
      </c>
      <c r="H52" s="8" t="s">
        <v>117</v>
      </c>
      <c r="I52" s="8" t="s">
        <v>117</v>
      </c>
      <c r="J52" s="18">
        <v>4.9082405556357601E-2</v>
      </c>
      <c r="K52" s="18">
        <v>4.9082405556357601E-2</v>
      </c>
      <c r="L52" s="18">
        <v>4.9082405556357601E-2</v>
      </c>
      <c r="M52" s="3"/>
      <c r="N52" s="3">
        <v>1</v>
      </c>
    </row>
    <row r="53" spans="1:14" ht="14.65" customHeight="1" x14ac:dyDescent="0.2">
      <c r="A53" s="43"/>
      <c r="B53" s="3" t="s">
        <v>103</v>
      </c>
      <c r="C53" s="3" t="s">
        <v>100</v>
      </c>
      <c r="D53" s="3" t="s">
        <v>48</v>
      </c>
      <c r="E53" s="3" t="s">
        <v>70</v>
      </c>
      <c r="F53" s="3" t="s">
        <v>138</v>
      </c>
      <c r="G53" s="8" t="s">
        <v>117</v>
      </c>
      <c r="H53" s="8" t="s">
        <v>117</v>
      </c>
      <c r="I53" s="8" t="s">
        <v>117</v>
      </c>
      <c r="J53" s="18">
        <v>4.9082405556357601E-2</v>
      </c>
      <c r="K53" s="18">
        <v>4.9082405556357601E-2</v>
      </c>
      <c r="L53" s="18">
        <v>4.9082405556357601E-2</v>
      </c>
      <c r="M53" s="3"/>
      <c r="N53" s="3">
        <v>1</v>
      </c>
    </row>
    <row r="54" spans="1:14" ht="14.65" customHeight="1" x14ac:dyDescent="0.2">
      <c r="A54" s="43"/>
      <c r="B54" s="3" t="s">
        <v>104</v>
      </c>
      <c r="C54" s="3" t="s">
        <v>100</v>
      </c>
      <c r="D54" s="3" t="s">
        <v>48</v>
      </c>
      <c r="E54" s="3" t="s">
        <v>70</v>
      </c>
      <c r="F54" s="3" t="s">
        <v>138</v>
      </c>
      <c r="G54" s="8" t="s">
        <v>117</v>
      </c>
      <c r="H54" s="8" t="s">
        <v>117</v>
      </c>
      <c r="I54" s="8" t="s">
        <v>117</v>
      </c>
      <c r="J54" s="18">
        <v>4.9082405556357601E-2</v>
      </c>
      <c r="K54" s="18">
        <v>4.9082405556357601E-2</v>
      </c>
      <c r="L54" s="18">
        <v>4.9082405556357601E-2</v>
      </c>
      <c r="M54" s="3"/>
      <c r="N54" s="3">
        <v>1</v>
      </c>
    </row>
    <row r="55" spans="1:14" ht="14.65" customHeight="1" x14ac:dyDescent="0.2">
      <c r="A55" s="43"/>
      <c r="B55" s="3" t="s">
        <v>106</v>
      </c>
      <c r="C55" s="3" t="s">
        <v>100</v>
      </c>
      <c r="D55" s="3" t="s">
        <v>48</v>
      </c>
      <c r="E55" s="3" t="s">
        <v>70</v>
      </c>
      <c r="F55" s="3" t="s">
        <v>138</v>
      </c>
      <c r="G55" s="8" t="s">
        <v>117</v>
      </c>
      <c r="H55" s="8" t="s">
        <v>117</v>
      </c>
      <c r="I55" s="8" t="s">
        <v>117</v>
      </c>
      <c r="J55" s="18">
        <v>4.9082405556357601E-2</v>
      </c>
      <c r="K55" s="18">
        <v>4.9082405556357601E-2</v>
      </c>
      <c r="L55" s="18">
        <v>4.9082405556357601E-2</v>
      </c>
      <c r="M55" s="3"/>
      <c r="N55" s="3">
        <v>1</v>
      </c>
    </row>
    <row r="56" spans="1:14" ht="14.65" customHeight="1" x14ac:dyDescent="0.2">
      <c r="A56" s="43"/>
      <c r="B56" s="3" t="s">
        <v>107</v>
      </c>
      <c r="C56" s="3" t="s">
        <v>100</v>
      </c>
      <c r="D56" s="3" t="s">
        <v>48</v>
      </c>
      <c r="E56" s="3" t="s">
        <v>70</v>
      </c>
      <c r="F56" s="3" t="s">
        <v>138</v>
      </c>
      <c r="G56" s="8" t="s">
        <v>117</v>
      </c>
      <c r="H56" s="8" t="s">
        <v>117</v>
      </c>
      <c r="I56" s="8" t="s">
        <v>117</v>
      </c>
      <c r="J56" s="18">
        <v>4.9082405556357601E-2</v>
      </c>
      <c r="K56" s="18">
        <v>4.9082405556357601E-2</v>
      </c>
      <c r="L56" s="18">
        <v>4.9082405556357601E-2</v>
      </c>
      <c r="M56" s="3"/>
      <c r="N56" s="3"/>
    </row>
    <row r="57" spans="1:14" ht="14.65" customHeight="1" x14ac:dyDescent="0.2">
      <c r="A57" s="43" t="s">
        <v>32</v>
      </c>
      <c r="B57" s="3" t="s">
        <v>99</v>
      </c>
      <c r="C57" s="3" t="s">
        <v>100</v>
      </c>
      <c r="D57" s="3" t="s">
        <v>52</v>
      </c>
      <c r="E57" s="3" t="s">
        <v>70</v>
      </c>
      <c r="F57" s="3" t="s">
        <v>138</v>
      </c>
      <c r="G57" s="8" t="s">
        <v>117</v>
      </c>
      <c r="H57" s="8" t="s">
        <v>117</v>
      </c>
      <c r="I57" s="8" t="s">
        <v>117</v>
      </c>
      <c r="J57" s="18">
        <v>4.1720044722903901E-2</v>
      </c>
      <c r="K57" s="18">
        <v>4.1720044722903901E-2</v>
      </c>
      <c r="L57" s="18">
        <v>4.1720044722903901E-2</v>
      </c>
      <c r="M57" s="3"/>
      <c r="N57" s="3">
        <v>1</v>
      </c>
    </row>
    <row r="58" spans="1:14" ht="14.65" customHeight="1" x14ac:dyDescent="0.2">
      <c r="A58" s="43"/>
      <c r="B58" s="3" t="s">
        <v>103</v>
      </c>
      <c r="C58" s="3" t="s">
        <v>100</v>
      </c>
      <c r="D58" s="3" t="s">
        <v>52</v>
      </c>
      <c r="E58" s="3" t="s">
        <v>70</v>
      </c>
      <c r="F58" s="3" t="s">
        <v>138</v>
      </c>
      <c r="G58" s="8" t="s">
        <v>117</v>
      </c>
      <c r="H58" s="8" t="s">
        <v>117</v>
      </c>
      <c r="I58" s="8" t="s">
        <v>117</v>
      </c>
      <c r="J58" s="18">
        <v>4.1720044722903901E-2</v>
      </c>
      <c r="K58" s="18">
        <v>4.1720044722903901E-2</v>
      </c>
      <c r="L58" s="18">
        <v>4.1720044722903901E-2</v>
      </c>
      <c r="M58" s="3"/>
      <c r="N58" s="3">
        <v>1</v>
      </c>
    </row>
    <row r="59" spans="1:14" ht="14.65" customHeight="1" x14ac:dyDescent="0.2">
      <c r="A59" s="43"/>
      <c r="B59" s="3" t="s">
        <v>104</v>
      </c>
      <c r="C59" s="3" t="s">
        <v>100</v>
      </c>
      <c r="D59" s="3" t="s">
        <v>52</v>
      </c>
      <c r="E59" s="3" t="s">
        <v>70</v>
      </c>
      <c r="F59" s="3" t="s">
        <v>138</v>
      </c>
      <c r="G59" s="8" t="s">
        <v>117</v>
      </c>
      <c r="H59" s="8" t="s">
        <v>117</v>
      </c>
      <c r="I59" s="8" t="s">
        <v>117</v>
      </c>
      <c r="J59" s="18">
        <v>4.1720044722903901E-2</v>
      </c>
      <c r="K59" s="18">
        <v>4.1720044722903901E-2</v>
      </c>
      <c r="L59" s="18">
        <v>4.1720044722903901E-2</v>
      </c>
      <c r="M59" s="3"/>
      <c r="N59" s="3"/>
    </row>
    <row r="60" spans="1:14" ht="14.65" customHeight="1" x14ac:dyDescent="0.2">
      <c r="A60" s="43"/>
      <c r="B60" s="3" t="s">
        <v>106</v>
      </c>
      <c r="C60" s="3" t="s">
        <v>100</v>
      </c>
      <c r="D60" s="3" t="s">
        <v>52</v>
      </c>
      <c r="E60" s="3" t="s">
        <v>70</v>
      </c>
      <c r="F60" s="3" t="s">
        <v>138</v>
      </c>
      <c r="G60" s="8" t="s">
        <v>117</v>
      </c>
      <c r="H60" s="8" t="s">
        <v>117</v>
      </c>
      <c r="I60" s="8" t="s">
        <v>117</v>
      </c>
      <c r="J60" s="18">
        <v>4.1720044722903901E-2</v>
      </c>
      <c r="K60" s="18">
        <v>4.1720044722903901E-2</v>
      </c>
      <c r="L60" s="18">
        <v>4.1720044722903901E-2</v>
      </c>
      <c r="M60" s="3"/>
      <c r="N60" s="3"/>
    </row>
    <row r="61" spans="1:14" ht="14.65" customHeight="1" x14ac:dyDescent="0.2">
      <c r="A61" s="43"/>
      <c r="B61" s="3" t="s">
        <v>107</v>
      </c>
      <c r="C61" s="3" t="s">
        <v>100</v>
      </c>
      <c r="D61" s="3" t="s">
        <v>52</v>
      </c>
      <c r="E61" s="3" t="s">
        <v>70</v>
      </c>
      <c r="F61" s="3" t="s">
        <v>138</v>
      </c>
      <c r="G61" s="8" t="s">
        <v>117</v>
      </c>
      <c r="H61" s="8" t="s">
        <v>117</v>
      </c>
      <c r="I61" s="8" t="s">
        <v>117</v>
      </c>
      <c r="J61" s="18">
        <v>4.1720044722903901E-2</v>
      </c>
      <c r="K61" s="18">
        <v>4.1720044722903901E-2</v>
      </c>
      <c r="L61" s="18">
        <v>4.1720044722903901E-2</v>
      </c>
      <c r="M61" s="3"/>
      <c r="N61" s="3"/>
    </row>
    <row r="62" spans="1:14" ht="14.65" customHeight="1" x14ac:dyDescent="0.2">
      <c r="A62" s="43" t="s">
        <v>34</v>
      </c>
      <c r="B62" s="3" t="s">
        <v>106</v>
      </c>
      <c r="C62" s="3" t="s">
        <v>121</v>
      </c>
      <c r="D62" s="3" t="s">
        <v>54</v>
      </c>
      <c r="E62" s="3" t="s">
        <v>72</v>
      </c>
      <c r="F62" s="3" t="s">
        <v>139</v>
      </c>
      <c r="G62" s="8" t="s">
        <v>117</v>
      </c>
      <c r="H62" s="18">
        <v>1.4677</v>
      </c>
      <c r="I62" s="18">
        <v>1.4677</v>
      </c>
      <c r="J62" s="18">
        <v>1.4677</v>
      </c>
      <c r="K62" s="18">
        <v>1.4677</v>
      </c>
      <c r="L62" s="18">
        <v>1.4677</v>
      </c>
      <c r="M62" s="3"/>
      <c r="N62" s="3"/>
    </row>
    <row r="63" spans="1:14" ht="14.65" customHeight="1" x14ac:dyDescent="0.2">
      <c r="A63" s="43"/>
      <c r="B63" s="3" t="s">
        <v>106</v>
      </c>
      <c r="C63" s="3" t="s">
        <v>121</v>
      </c>
      <c r="D63" s="3" t="s">
        <v>54</v>
      </c>
      <c r="E63" s="3" t="s">
        <v>72</v>
      </c>
      <c r="F63" s="3" t="s">
        <v>140</v>
      </c>
      <c r="G63" s="8" t="s">
        <v>117</v>
      </c>
      <c r="H63" s="18">
        <f>H62*'Conversion Factors'!$G$6</f>
        <v>2.3620283180000001</v>
      </c>
      <c r="I63" s="18">
        <f>I62*'Conversion Factors'!$G$6</f>
        <v>2.3620283180000001</v>
      </c>
      <c r="J63" s="18">
        <f>J62*'Conversion Factors'!$G$6</f>
        <v>2.3620283180000001</v>
      </c>
      <c r="K63" s="18">
        <f>K62*'Conversion Factors'!$G$6</f>
        <v>2.3620283180000001</v>
      </c>
      <c r="L63" s="18">
        <f>L62*'Conversion Factors'!$G$6</f>
        <v>2.3620283180000001</v>
      </c>
      <c r="M63" s="3"/>
      <c r="N63" s="3">
        <v>1</v>
      </c>
    </row>
    <row r="64" spans="1:14" ht="14.65" customHeight="1" x14ac:dyDescent="0.2">
      <c r="A64" s="43" t="s">
        <v>37</v>
      </c>
      <c r="B64" s="3" t="s">
        <v>120</v>
      </c>
      <c r="C64" s="3" t="s">
        <v>121</v>
      </c>
      <c r="D64" s="3" t="s">
        <v>56</v>
      </c>
      <c r="E64" s="3" t="s">
        <v>72</v>
      </c>
      <c r="F64" s="3" t="s">
        <v>139</v>
      </c>
      <c r="G64" s="8" t="s">
        <v>117</v>
      </c>
      <c r="H64" s="18">
        <v>1.4645999999999999</v>
      </c>
      <c r="I64" s="18">
        <v>1.4645999999999999</v>
      </c>
      <c r="J64" s="18">
        <v>1.4645999999999999</v>
      </c>
      <c r="K64" s="18">
        <v>1.4645999999999999</v>
      </c>
      <c r="L64" s="18">
        <v>1.4645999999999999</v>
      </c>
      <c r="M64" s="3"/>
      <c r="N64" s="3"/>
    </row>
    <row r="65" spans="1:14" ht="14.65" customHeight="1" x14ac:dyDescent="0.2">
      <c r="A65" s="43"/>
      <c r="B65" s="3" t="s">
        <v>120</v>
      </c>
      <c r="C65" s="3" t="s">
        <v>121</v>
      </c>
      <c r="D65" s="3" t="s">
        <v>56</v>
      </c>
      <c r="E65" s="3" t="s">
        <v>72</v>
      </c>
      <c r="F65" s="3" t="s">
        <v>140</v>
      </c>
      <c r="G65" s="8" t="s">
        <v>117</v>
      </c>
      <c r="H65" s="18">
        <f>H64*'Conversion Factors'!$G$6</f>
        <v>2.3570393639999998</v>
      </c>
      <c r="I65" s="18">
        <f>I64*'Conversion Factors'!$G$6</f>
        <v>2.3570393639999998</v>
      </c>
      <c r="J65" s="18">
        <f>J64*'Conversion Factors'!$G$6</f>
        <v>2.3570393639999998</v>
      </c>
      <c r="K65" s="18">
        <f>K64*'Conversion Factors'!$G$6</f>
        <v>2.3570393639999998</v>
      </c>
      <c r="L65" s="18">
        <f>L64*'Conversion Factors'!$G$6</f>
        <v>2.3570393639999998</v>
      </c>
      <c r="M65" s="3"/>
      <c r="N65" s="3">
        <v>1</v>
      </c>
    </row>
    <row r="66" spans="1:14" ht="14.65" customHeight="1" x14ac:dyDescent="0.2">
      <c r="A66" s="43" t="s">
        <v>39</v>
      </c>
      <c r="B66" s="3" t="s">
        <v>120</v>
      </c>
      <c r="C66" s="3" t="s">
        <v>121</v>
      </c>
      <c r="D66" s="3" t="s">
        <v>58</v>
      </c>
      <c r="E66" s="3" t="s">
        <v>74</v>
      </c>
      <c r="F66" s="3" t="s">
        <v>141</v>
      </c>
      <c r="G66" s="18">
        <v>0.43</v>
      </c>
      <c r="H66" s="18">
        <v>0.43</v>
      </c>
      <c r="I66" s="18">
        <v>0.43</v>
      </c>
      <c r="J66" s="18">
        <v>0.43</v>
      </c>
      <c r="K66" s="18">
        <v>0.43</v>
      </c>
      <c r="L66" s="18">
        <v>0.43</v>
      </c>
      <c r="M66" s="3"/>
      <c r="N66" s="3"/>
    </row>
    <row r="67" spans="1:14" ht="14.65" customHeight="1" x14ac:dyDescent="0.2">
      <c r="A67" s="43"/>
      <c r="B67" s="3" t="s">
        <v>120</v>
      </c>
      <c r="C67" s="3" t="s">
        <v>121</v>
      </c>
      <c r="D67" s="3" t="s">
        <v>58</v>
      </c>
      <c r="E67" s="3" t="s">
        <v>74</v>
      </c>
      <c r="F67" s="3" t="s">
        <v>142</v>
      </c>
      <c r="G67" s="18">
        <f>G66*'Conversion Factors'!$G$6</f>
        <v>0.69201619999999997</v>
      </c>
      <c r="H67" s="18">
        <f>H66*'Conversion Factors'!$G$6</f>
        <v>0.69201619999999997</v>
      </c>
      <c r="I67" s="18">
        <f>I66*'Conversion Factors'!$G$6</f>
        <v>0.69201619999999997</v>
      </c>
      <c r="J67" s="18">
        <f>J66*'Conversion Factors'!$G$6</f>
        <v>0.69201619999999997</v>
      </c>
      <c r="K67" s="18">
        <f>K66*'Conversion Factors'!$G$6</f>
        <v>0.69201619999999997</v>
      </c>
      <c r="L67" s="18">
        <f>L66*'Conversion Factors'!$G$6</f>
        <v>0.69201619999999997</v>
      </c>
      <c r="M67" s="3"/>
      <c r="N67" s="3">
        <v>1</v>
      </c>
    </row>
    <row r="68" spans="1:14" ht="14.65" customHeight="1" x14ac:dyDescent="0.2">
      <c r="A68" s="43" t="s">
        <v>42</v>
      </c>
      <c r="B68" s="3" t="s">
        <v>119</v>
      </c>
      <c r="C68" s="3" t="s">
        <v>121</v>
      </c>
      <c r="D68" s="3" t="s">
        <v>48</v>
      </c>
      <c r="E68" s="3" t="s">
        <v>76</v>
      </c>
      <c r="F68" s="3" t="s">
        <v>139</v>
      </c>
      <c r="G68" s="18">
        <v>3.2342</v>
      </c>
      <c r="H68" s="18">
        <v>3.2342</v>
      </c>
      <c r="I68" s="18">
        <v>3.2242999999999999</v>
      </c>
      <c r="J68" s="18">
        <v>3.2145000000000001</v>
      </c>
      <c r="K68" s="18">
        <v>3.2046999999999999</v>
      </c>
      <c r="L68" s="18">
        <v>3.2046999999999999</v>
      </c>
      <c r="M68" s="21"/>
      <c r="N68" s="3"/>
    </row>
    <row r="69" spans="1:14" ht="14.65" customHeight="1" x14ac:dyDescent="0.2">
      <c r="A69" s="43"/>
      <c r="B69" s="3" t="s">
        <v>119</v>
      </c>
      <c r="C69" s="3" t="s">
        <v>121</v>
      </c>
      <c r="D69" s="3" t="s">
        <v>48</v>
      </c>
      <c r="E69" s="3" t="s">
        <v>76</v>
      </c>
      <c r="F69" s="3" t="s">
        <v>140</v>
      </c>
      <c r="G69" s="18">
        <f>G68*'Conversion Factors'!$G$6</f>
        <v>5.2049274279999995</v>
      </c>
      <c r="H69" s="18">
        <f>H68*'Conversion Factors'!$G$6</f>
        <v>5.2049274279999995</v>
      </c>
      <c r="I69" s="18">
        <f>I68*'Conversion Factors'!$G$6</f>
        <v>5.1889949619999998</v>
      </c>
      <c r="J69" s="18">
        <f>J68*'Conversion Factors'!$G$6</f>
        <v>5.1732234300000002</v>
      </c>
      <c r="K69" s="18">
        <f>K68*'Conversion Factors'!$G$6</f>
        <v>5.1574518979999997</v>
      </c>
      <c r="L69" s="18">
        <f>L68*'Conversion Factors'!$G$6</f>
        <v>5.1574518979999997</v>
      </c>
      <c r="M69" s="3"/>
      <c r="N69" s="3">
        <v>1</v>
      </c>
    </row>
    <row r="65536" ht="12.75" customHeight="1" x14ac:dyDescent="0.2"/>
  </sheetData>
  <sheetProtection selectLockedCells="1" selectUnlockedCells="1"/>
  <mergeCells count="16">
    <mergeCell ref="A2:A6"/>
    <mergeCell ref="A7:A11"/>
    <mergeCell ref="A12:A16"/>
    <mergeCell ref="A17:A21"/>
    <mergeCell ref="A22:A26"/>
    <mergeCell ref="A27:A31"/>
    <mergeCell ref="A62:A63"/>
    <mergeCell ref="A64:A65"/>
    <mergeCell ref="A66:A67"/>
    <mergeCell ref="A68:A69"/>
    <mergeCell ref="A32:A36"/>
    <mergeCell ref="A37:A41"/>
    <mergeCell ref="A42:A46"/>
    <mergeCell ref="A47:A51"/>
    <mergeCell ref="A52:A56"/>
    <mergeCell ref="A57:A61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536"/>
  <sheetViews>
    <sheetView showGridLines="0" zoomScale="80" zoomScaleNormal="80" workbookViewId="0">
      <selection activeCell="P23" sqref="P23"/>
    </sheetView>
  </sheetViews>
  <sheetFormatPr defaultColWidth="11.5703125" defaultRowHeight="12.75" x14ac:dyDescent="0.2"/>
  <cols>
    <col min="1" max="1" width="23.140625" customWidth="1"/>
    <col min="5" max="6" width="13.5703125" customWidth="1"/>
    <col min="7" max="7" width="17.7109375" customWidth="1"/>
  </cols>
  <sheetData>
    <row r="1" spans="1:16" ht="28.35" customHeight="1" x14ac:dyDescent="0.25">
      <c r="A1" s="22" t="s">
        <v>1</v>
      </c>
      <c r="B1" s="22" t="s">
        <v>93</v>
      </c>
      <c r="C1" s="22" t="s">
        <v>94</v>
      </c>
      <c r="D1" s="22" t="s">
        <v>95</v>
      </c>
      <c r="E1" s="22" t="s">
        <v>143</v>
      </c>
      <c r="F1" s="22" t="s">
        <v>136</v>
      </c>
      <c r="G1" s="22" t="s">
        <v>137</v>
      </c>
      <c r="H1" s="22">
        <v>1995</v>
      </c>
      <c r="I1" s="22">
        <v>2000</v>
      </c>
      <c r="J1" s="22">
        <v>2005</v>
      </c>
      <c r="K1" s="22">
        <v>2010</v>
      </c>
      <c r="L1" s="22">
        <v>2015</v>
      </c>
      <c r="M1" s="22">
        <v>2019</v>
      </c>
      <c r="N1" s="22" t="s">
        <v>97</v>
      </c>
      <c r="O1" s="22" t="s">
        <v>98</v>
      </c>
      <c r="P1" s="23"/>
    </row>
    <row r="2" spans="1:16" ht="14.65" customHeight="1" x14ac:dyDescent="0.2">
      <c r="A2" s="43" t="s">
        <v>4</v>
      </c>
      <c r="B2" s="3" t="s">
        <v>113</v>
      </c>
      <c r="C2" s="3" t="s">
        <v>144</v>
      </c>
      <c r="D2" s="3" t="s">
        <v>145</v>
      </c>
      <c r="E2" s="3" t="s">
        <v>84</v>
      </c>
      <c r="F2" s="3" t="s">
        <v>50</v>
      </c>
      <c r="G2" s="3" t="s">
        <v>60</v>
      </c>
      <c r="H2" s="3" t="s">
        <v>117</v>
      </c>
      <c r="I2" s="3" t="s">
        <v>117</v>
      </c>
      <c r="J2" s="3" t="s">
        <v>117</v>
      </c>
      <c r="K2" s="24">
        <v>1.1506531187017299</v>
      </c>
      <c r="L2" s="24">
        <v>0.51835008320412301</v>
      </c>
      <c r="M2" s="24">
        <v>0.51835008320412301</v>
      </c>
      <c r="N2" s="3"/>
      <c r="O2" s="3">
        <v>1</v>
      </c>
    </row>
    <row r="3" spans="1:16" ht="14.65" customHeight="1" x14ac:dyDescent="0.2">
      <c r="A3" s="43"/>
      <c r="B3" s="3" t="s">
        <v>113</v>
      </c>
      <c r="C3" s="3" t="s">
        <v>144</v>
      </c>
      <c r="D3" s="3" t="s">
        <v>145</v>
      </c>
      <c r="E3" s="3" t="s">
        <v>86</v>
      </c>
      <c r="F3" s="3" t="s">
        <v>50</v>
      </c>
      <c r="G3" s="3" t="s">
        <v>60</v>
      </c>
      <c r="H3" s="3" t="s">
        <v>117</v>
      </c>
      <c r="I3" s="3" t="s">
        <v>117</v>
      </c>
      <c r="J3" s="3" t="s">
        <v>117</v>
      </c>
      <c r="K3" s="18">
        <v>2.6034923135244002E-2</v>
      </c>
      <c r="L3" s="18">
        <v>1.8276346802840699E-2</v>
      </c>
      <c r="M3" s="18">
        <v>1.8276346802840699E-2</v>
      </c>
      <c r="N3" s="3"/>
      <c r="O3" s="3">
        <v>1</v>
      </c>
    </row>
    <row r="4" spans="1:16" ht="14.65" customHeight="1" x14ac:dyDescent="0.2">
      <c r="A4" s="43"/>
      <c r="B4" s="3" t="s">
        <v>113</v>
      </c>
      <c r="C4" s="3" t="s">
        <v>144</v>
      </c>
      <c r="D4" s="3" t="s">
        <v>145</v>
      </c>
      <c r="E4" s="3" t="s">
        <v>88</v>
      </c>
      <c r="F4" s="3" t="s">
        <v>50</v>
      </c>
      <c r="G4" s="3" t="s">
        <v>60</v>
      </c>
      <c r="H4" s="3" t="s">
        <v>117</v>
      </c>
      <c r="I4" s="3" t="s">
        <v>117</v>
      </c>
      <c r="J4" s="3" t="s">
        <v>117</v>
      </c>
      <c r="K4" s="18">
        <v>1.4419726701117399E-2</v>
      </c>
      <c r="L4" s="18">
        <v>1.4419726701117399E-2</v>
      </c>
      <c r="M4" s="18">
        <v>1.4419726701117399E-2</v>
      </c>
      <c r="N4" s="3"/>
      <c r="O4" s="3">
        <v>1</v>
      </c>
    </row>
    <row r="5" spans="1:16" ht="14.65" customHeight="1" x14ac:dyDescent="0.2">
      <c r="A5" s="43" t="s">
        <v>7</v>
      </c>
      <c r="B5" s="3" t="s">
        <v>113</v>
      </c>
      <c r="C5" s="3" t="s">
        <v>144</v>
      </c>
      <c r="D5" s="3" t="s">
        <v>145</v>
      </c>
      <c r="E5" s="3" t="s">
        <v>84</v>
      </c>
      <c r="F5" s="3" t="s">
        <v>48</v>
      </c>
      <c r="G5" s="3" t="s">
        <v>60</v>
      </c>
      <c r="H5" s="3" t="s">
        <v>117</v>
      </c>
      <c r="I5" s="3" t="s">
        <v>117</v>
      </c>
      <c r="J5" s="3" t="s">
        <v>117</v>
      </c>
      <c r="K5" s="24">
        <v>1.22296593183568</v>
      </c>
      <c r="L5" s="24">
        <v>0.53880540755644901</v>
      </c>
      <c r="M5" s="24">
        <v>0.53880540755644901</v>
      </c>
      <c r="N5" s="3"/>
      <c r="O5" s="3">
        <v>1</v>
      </c>
    </row>
    <row r="6" spans="1:16" ht="14.65" customHeight="1" x14ac:dyDescent="0.2">
      <c r="A6" s="43"/>
      <c r="B6" s="3" t="s">
        <v>113</v>
      </c>
      <c r="C6" s="3" t="s">
        <v>144</v>
      </c>
      <c r="D6" s="3" t="s">
        <v>145</v>
      </c>
      <c r="E6" s="3" t="s">
        <v>86</v>
      </c>
      <c r="F6" s="3" t="s">
        <v>48</v>
      </c>
      <c r="G6" s="3" t="s">
        <v>60</v>
      </c>
      <c r="H6" s="3" t="s">
        <v>117</v>
      </c>
      <c r="I6" s="3" t="s">
        <v>117</v>
      </c>
      <c r="J6" s="3" t="s">
        <v>117</v>
      </c>
      <c r="K6" s="18">
        <v>1.94697324705915E-2</v>
      </c>
      <c r="L6" s="18">
        <v>1.49718862577952E-2</v>
      </c>
      <c r="M6" s="18">
        <v>1.49718862577952E-2</v>
      </c>
      <c r="N6" s="3"/>
      <c r="O6" s="3">
        <v>1</v>
      </c>
    </row>
    <row r="7" spans="1:16" ht="14.65" customHeight="1" x14ac:dyDescent="0.2">
      <c r="A7" s="43"/>
      <c r="B7" s="3" t="s">
        <v>113</v>
      </c>
      <c r="C7" s="3" t="s">
        <v>144</v>
      </c>
      <c r="D7" s="3" t="s">
        <v>145</v>
      </c>
      <c r="E7" s="3" t="s">
        <v>88</v>
      </c>
      <c r="F7" s="3" t="s">
        <v>48</v>
      </c>
      <c r="G7" s="3" t="s">
        <v>60</v>
      </c>
      <c r="H7" s="3" t="s">
        <v>117</v>
      </c>
      <c r="I7" s="3" t="s">
        <v>117</v>
      </c>
      <c r="J7" s="3" t="s">
        <v>117</v>
      </c>
      <c r="K7" s="18">
        <v>5.9978140863286402E-3</v>
      </c>
      <c r="L7" s="18">
        <v>5.53572310345413E-3</v>
      </c>
      <c r="M7" s="18">
        <v>5.53572310345413E-3</v>
      </c>
      <c r="N7" s="3"/>
      <c r="O7" s="3">
        <v>1</v>
      </c>
    </row>
    <row r="8" spans="1:16" ht="14.65" customHeight="1" x14ac:dyDescent="0.2">
      <c r="A8" s="43" t="s">
        <v>9</v>
      </c>
      <c r="B8" s="3" t="s">
        <v>113</v>
      </c>
      <c r="C8" s="3" t="s">
        <v>144</v>
      </c>
      <c r="D8" s="3" t="s">
        <v>145</v>
      </c>
      <c r="E8" s="3" t="s">
        <v>84</v>
      </c>
      <c r="F8" s="3" t="s">
        <v>50</v>
      </c>
      <c r="G8" s="3" t="s">
        <v>62</v>
      </c>
      <c r="H8" s="3" t="s">
        <v>117</v>
      </c>
      <c r="I8" s="3" t="s">
        <v>117</v>
      </c>
      <c r="J8" s="3" t="s">
        <v>117</v>
      </c>
      <c r="K8" s="18">
        <v>2.0214472563789001</v>
      </c>
      <c r="L8" s="18">
        <v>1.05465921365579</v>
      </c>
      <c r="M8" s="18">
        <v>1.05465921365579</v>
      </c>
      <c r="N8" s="3"/>
      <c r="O8" s="3">
        <v>1</v>
      </c>
    </row>
    <row r="9" spans="1:16" ht="14.65" customHeight="1" x14ac:dyDescent="0.2">
      <c r="A9" s="43"/>
      <c r="B9" s="3" t="s">
        <v>113</v>
      </c>
      <c r="C9" s="3" t="s">
        <v>144</v>
      </c>
      <c r="D9" s="3" t="s">
        <v>145</v>
      </c>
      <c r="E9" s="3" t="s">
        <v>86</v>
      </c>
      <c r="F9" s="3" t="s">
        <v>50</v>
      </c>
      <c r="G9" s="3" t="s">
        <v>62</v>
      </c>
      <c r="H9" s="3" t="s">
        <v>117</v>
      </c>
      <c r="I9" s="3" t="s">
        <v>117</v>
      </c>
      <c r="J9" s="3" t="s">
        <v>117</v>
      </c>
      <c r="K9" s="24">
        <v>3.5286091910357802E-2</v>
      </c>
      <c r="L9" s="24">
        <v>2.48380157003385E-2</v>
      </c>
      <c r="M9" s="24">
        <v>2.48380157003385E-2</v>
      </c>
      <c r="N9" s="3"/>
      <c r="O9" s="3">
        <v>1</v>
      </c>
    </row>
    <row r="10" spans="1:16" ht="14.65" customHeight="1" x14ac:dyDescent="0.2">
      <c r="A10" s="43"/>
      <c r="B10" s="3" t="s">
        <v>113</v>
      </c>
      <c r="C10" s="3" t="s">
        <v>144</v>
      </c>
      <c r="D10" s="3" t="s">
        <v>145</v>
      </c>
      <c r="E10" s="3" t="s">
        <v>88</v>
      </c>
      <c r="F10" s="3" t="s">
        <v>50</v>
      </c>
      <c r="G10" s="3" t="s">
        <v>62</v>
      </c>
      <c r="H10" s="3" t="s">
        <v>117</v>
      </c>
      <c r="I10" s="3" t="s">
        <v>117</v>
      </c>
      <c r="J10" s="3" t="s">
        <v>117</v>
      </c>
      <c r="K10" s="18">
        <v>2.0016759197155402E-2</v>
      </c>
      <c r="L10" s="18">
        <v>1.4248319851274701E-2</v>
      </c>
      <c r="M10" s="18">
        <v>1.4248319851274701E-2</v>
      </c>
      <c r="N10" s="3"/>
      <c r="O10" s="3">
        <v>1</v>
      </c>
    </row>
    <row r="11" spans="1:16" ht="14.65" customHeight="1" x14ac:dyDescent="0.2">
      <c r="A11" s="43" t="s">
        <v>12</v>
      </c>
      <c r="B11" s="3" t="s">
        <v>113</v>
      </c>
      <c r="C11" s="3" t="s">
        <v>144</v>
      </c>
      <c r="D11" s="3" t="s">
        <v>145</v>
      </c>
      <c r="E11" s="3" t="s">
        <v>84</v>
      </c>
      <c r="F11" s="3" t="s">
        <v>48</v>
      </c>
      <c r="G11" s="3" t="s">
        <v>62</v>
      </c>
      <c r="H11" s="3" t="s">
        <v>117</v>
      </c>
      <c r="I11" s="3" t="s">
        <v>117</v>
      </c>
      <c r="J11" s="3" t="s">
        <v>117</v>
      </c>
      <c r="K11" s="24">
        <v>5.2822085615450298</v>
      </c>
      <c r="L11" s="24">
        <v>3.1966312501021501</v>
      </c>
      <c r="M11" s="24">
        <v>3.1966312501021501</v>
      </c>
      <c r="N11" s="3"/>
      <c r="O11" s="3">
        <v>1</v>
      </c>
    </row>
    <row r="12" spans="1:16" ht="14.65" customHeight="1" x14ac:dyDescent="0.2">
      <c r="A12" s="43"/>
      <c r="B12" s="3" t="s">
        <v>113</v>
      </c>
      <c r="C12" s="3" t="s">
        <v>144</v>
      </c>
      <c r="D12" s="3" t="s">
        <v>145</v>
      </c>
      <c r="E12" s="3" t="s">
        <v>86</v>
      </c>
      <c r="F12" s="3" t="s">
        <v>48</v>
      </c>
      <c r="G12" s="3" t="s">
        <v>62</v>
      </c>
      <c r="H12" s="3" t="s">
        <v>117</v>
      </c>
      <c r="I12" s="3" t="s">
        <v>117</v>
      </c>
      <c r="J12" s="3" t="s">
        <v>117</v>
      </c>
      <c r="K12" s="18">
        <v>0.29262094929460097</v>
      </c>
      <c r="L12" s="18">
        <v>0.148238600216963</v>
      </c>
      <c r="M12" s="18">
        <v>0.148238600216963</v>
      </c>
      <c r="N12" s="3"/>
      <c r="O12" s="3">
        <v>1</v>
      </c>
    </row>
    <row r="13" spans="1:16" ht="14.65" customHeight="1" x14ac:dyDescent="0.2">
      <c r="A13" s="43"/>
      <c r="B13" s="3" t="s">
        <v>113</v>
      </c>
      <c r="C13" s="3" t="s">
        <v>144</v>
      </c>
      <c r="D13" s="3" t="s">
        <v>145</v>
      </c>
      <c r="E13" s="3" t="s">
        <v>88</v>
      </c>
      <c r="F13" s="3" t="s">
        <v>48</v>
      </c>
      <c r="G13" s="3" t="s">
        <v>62</v>
      </c>
      <c r="H13" s="3" t="s">
        <v>117</v>
      </c>
      <c r="I13" s="3" t="s">
        <v>117</v>
      </c>
      <c r="J13" s="3" t="s">
        <v>117</v>
      </c>
      <c r="K13" s="18">
        <v>9.8549666237283708E-3</v>
      </c>
      <c r="L13" s="18">
        <v>9.7907087323099596E-3</v>
      </c>
      <c r="M13" s="18">
        <v>9.7907087323099596E-3</v>
      </c>
      <c r="N13" s="3"/>
      <c r="O13" s="3">
        <v>1</v>
      </c>
    </row>
    <row r="14" spans="1:16" ht="14.65" customHeight="1" x14ac:dyDescent="0.2">
      <c r="A14" s="43" t="s">
        <v>14</v>
      </c>
      <c r="B14" s="3" t="s">
        <v>113</v>
      </c>
      <c r="C14" s="3" t="s">
        <v>144</v>
      </c>
      <c r="D14" s="3" t="s">
        <v>145</v>
      </c>
      <c r="E14" s="3" t="s">
        <v>84</v>
      </c>
      <c r="F14" s="3" t="s">
        <v>50</v>
      </c>
      <c r="G14" s="3" t="s">
        <v>64</v>
      </c>
      <c r="H14" s="3" t="s">
        <v>117</v>
      </c>
      <c r="I14" s="3" t="s">
        <v>117</v>
      </c>
      <c r="J14" s="3" t="s">
        <v>117</v>
      </c>
      <c r="K14" s="18">
        <v>2.0214472563789001</v>
      </c>
      <c r="L14" s="18">
        <v>1.05465921365579</v>
      </c>
      <c r="M14" s="18">
        <v>1.05465921365579</v>
      </c>
      <c r="N14" s="3"/>
      <c r="O14" s="3">
        <v>1</v>
      </c>
    </row>
    <row r="15" spans="1:16" ht="14.65" customHeight="1" x14ac:dyDescent="0.2">
      <c r="A15" s="43"/>
      <c r="B15" s="3" t="s">
        <v>113</v>
      </c>
      <c r="C15" s="3" t="s">
        <v>144</v>
      </c>
      <c r="D15" s="3" t="s">
        <v>145</v>
      </c>
      <c r="E15" s="3" t="s">
        <v>86</v>
      </c>
      <c r="F15" s="3" t="s">
        <v>50</v>
      </c>
      <c r="G15" s="3" t="s">
        <v>64</v>
      </c>
      <c r="H15" s="3" t="s">
        <v>117</v>
      </c>
      <c r="I15" s="3" t="s">
        <v>117</v>
      </c>
      <c r="J15" s="3" t="s">
        <v>117</v>
      </c>
      <c r="K15" s="24">
        <v>3.5286091910357802E-2</v>
      </c>
      <c r="L15" s="24">
        <v>2.48380157003385E-2</v>
      </c>
      <c r="M15" s="24">
        <v>2.48380157003385E-2</v>
      </c>
      <c r="N15" s="3"/>
      <c r="O15" s="3">
        <v>1</v>
      </c>
    </row>
    <row r="16" spans="1:16" ht="14.65" customHeight="1" x14ac:dyDescent="0.2">
      <c r="A16" s="43"/>
      <c r="B16" s="3" t="s">
        <v>113</v>
      </c>
      <c r="C16" s="3" t="s">
        <v>144</v>
      </c>
      <c r="D16" s="3" t="s">
        <v>145</v>
      </c>
      <c r="E16" s="3" t="s">
        <v>88</v>
      </c>
      <c r="F16" s="3" t="s">
        <v>50</v>
      </c>
      <c r="G16" s="3" t="s">
        <v>64</v>
      </c>
      <c r="H16" s="3" t="s">
        <v>117</v>
      </c>
      <c r="I16" s="3" t="s">
        <v>117</v>
      </c>
      <c r="J16" s="3" t="s">
        <v>117</v>
      </c>
      <c r="K16" s="18">
        <v>2.0016759197155402E-2</v>
      </c>
      <c r="L16" s="18">
        <v>1.4248319851274701E-2</v>
      </c>
      <c r="M16" s="18">
        <v>1.4248319851274701E-2</v>
      </c>
      <c r="N16" s="3"/>
      <c r="O16" s="3">
        <v>1</v>
      </c>
    </row>
    <row r="17" spans="1:15" ht="14.65" customHeight="1" x14ac:dyDescent="0.2">
      <c r="A17" s="43" t="s">
        <v>17</v>
      </c>
      <c r="B17" s="3" t="s">
        <v>113</v>
      </c>
      <c r="C17" s="3" t="s">
        <v>144</v>
      </c>
      <c r="D17" s="3" t="s">
        <v>145</v>
      </c>
      <c r="E17" s="3" t="s">
        <v>84</v>
      </c>
      <c r="F17" s="3" t="s">
        <v>48</v>
      </c>
      <c r="G17" s="3" t="s">
        <v>64</v>
      </c>
      <c r="H17" s="3" t="s">
        <v>117</v>
      </c>
      <c r="I17" s="3" t="s">
        <v>117</v>
      </c>
      <c r="J17" s="3" t="s">
        <v>117</v>
      </c>
      <c r="K17" s="24">
        <v>5.2822085615450298</v>
      </c>
      <c r="L17" s="24">
        <v>3.1966312501021501</v>
      </c>
      <c r="M17" s="24">
        <v>3.1966312501021501</v>
      </c>
      <c r="N17" s="3"/>
      <c r="O17" s="3">
        <v>1</v>
      </c>
    </row>
    <row r="18" spans="1:15" ht="14.65" customHeight="1" x14ac:dyDescent="0.2">
      <c r="A18" s="43"/>
      <c r="B18" s="3" t="s">
        <v>113</v>
      </c>
      <c r="C18" s="3" t="s">
        <v>144</v>
      </c>
      <c r="D18" s="3" t="s">
        <v>145</v>
      </c>
      <c r="E18" s="3" t="s">
        <v>86</v>
      </c>
      <c r="F18" s="3" t="s">
        <v>48</v>
      </c>
      <c r="G18" s="3" t="s">
        <v>64</v>
      </c>
      <c r="H18" s="3" t="s">
        <v>117</v>
      </c>
      <c r="I18" s="3" t="s">
        <v>117</v>
      </c>
      <c r="J18" s="3" t="s">
        <v>117</v>
      </c>
      <c r="K18" s="18">
        <v>0.29262094929460097</v>
      </c>
      <c r="L18" s="18">
        <v>0.148238600216963</v>
      </c>
      <c r="M18" s="18">
        <v>0.148238600216963</v>
      </c>
      <c r="N18" s="3"/>
      <c r="O18" s="3">
        <v>1</v>
      </c>
    </row>
    <row r="19" spans="1:15" ht="14.65" customHeight="1" x14ac:dyDescent="0.2">
      <c r="A19" s="43"/>
      <c r="B19" s="3" t="s">
        <v>113</v>
      </c>
      <c r="C19" s="3" t="s">
        <v>144</v>
      </c>
      <c r="D19" s="3" t="s">
        <v>145</v>
      </c>
      <c r="E19" s="3" t="s">
        <v>88</v>
      </c>
      <c r="F19" s="3" t="s">
        <v>48</v>
      </c>
      <c r="G19" s="3" t="s">
        <v>64</v>
      </c>
      <c r="H19" s="3" t="s">
        <v>117</v>
      </c>
      <c r="I19" s="3" t="s">
        <v>117</v>
      </c>
      <c r="J19" s="3" t="s">
        <v>117</v>
      </c>
      <c r="K19" s="18">
        <v>9.8549666237283708E-3</v>
      </c>
      <c r="L19" s="18">
        <v>9.7907087323099596E-3</v>
      </c>
      <c r="M19" s="18">
        <v>9.7907087323099596E-3</v>
      </c>
      <c r="N19" s="3"/>
      <c r="O19" s="3">
        <v>1</v>
      </c>
    </row>
    <row r="20" spans="1:15" ht="14.65" customHeight="1" x14ac:dyDescent="0.2">
      <c r="A20" s="43" t="s">
        <v>19</v>
      </c>
      <c r="B20" s="3" t="s">
        <v>113</v>
      </c>
      <c r="C20" s="3" t="s">
        <v>146</v>
      </c>
      <c r="D20" s="3" t="s">
        <v>145</v>
      </c>
      <c r="E20" s="3" t="s">
        <v>84</v>
      </c>
      <c r="F20" s="3" t="s">
        <v>50</v>
      </c>
      <c r="G20" s="3" t="s">
        <v>66</v>
      </c>
      <c r="H20" s="3" t="s">
        <v>117</v>
      </c>
      <c r="I20" s="3" t="s">
        <v>117</v>
      </c>
      <c r="J20" s="24">
        <v>5.2271509291550498</v>
      </c>
      <c r="K20" s="24">
        <v>5.2271509291550498</v>
      </c>
      <c r="L20" s="24">
        <v>5.2271509291550498</v>
      </c>
      <c r="M20" s="24">
        <v>5.2271509291550498</v>
      </c>
      <c r="N20" s="3"/>
      <c r="O20" s="3">
        <v>1</v>
      </c>
    </row>
    <row r="21" spans="1:15" ht="14.65" customHeight="1" x14ac:dyDescent="0.2">
      <c r="A21" s="43"/>
      <c r="B21" s="3" t="s">
        <v>113</v>
      </c>
      <c r="C21" s="3" t="s">
        <v>146</v>
      </c>
      <c r="D21" s="3" t="s">
        <v>145</v>
      </c>
      <c r="E21" s="3" t="s">
        <v>86</v>
      </c>
      <c r="F21" s="3" t="s">
        <v>50</v>
      </c>
      <c r="G21" s="3" t="s">
        <v>66</v>
      </c>
      <c r="H21" s="3" t="s">
        <v>117</v>
      </c>
      <c r="I21" s="3" t="s">
        <v>117</v>
      </c>
      <c r="J21" s="18">
        <v>6.6015311303552995E-2</v>
      </c>
      <c r="K21" s="18">
        <v>6.6015311303552995E-2</v>
      </c>
      <c r="L21" s="18">
        <v>6.6015311303552995E-2</v>
      </c>
      <c r="M21" s="18">
        <v>6.6015311303552995E-2</v>
      </c>
      <c r="N21" s="3"/>
      <c r="O21" s="3">
        <v>1</v>
      </c>
    </row>
    <row r="22" spans="1:15" ht="14.65" customHeight="1" x14ac:dyDescent="0.2">
      <c r="A22" s="43"/>
      <c r="B22" s="3" t="s">
        <v>113</v>
      </c>
      <c r="C22" s="3" t="s">
        <v>146</v>
      </c>
      <c r="D22" s="3" t="s">
        <v>145</v>
      </c>
      <c r="E22" s="3" t="s">
        <v>88</v>
      </c>
      <c r="F22" s="3" t="s">
        <v>50</v>
      </c>
      <c r="G22" s="3" t="s">
        <v>66</v>
      </c>
      <c r="H22" s="3" t="s">
        <v>117</v>
      </c>
      <c r="I22" s="3" t="s">
        <v>117</v>
      </c>
      <c r="J22" s="18">
        <v>3.9782995987904197E-2</v>
      </c>
      <c r="K22" s="18">
        <v>3.9782995987904197E-2</v>
      </c>
      <c r="L22" s="18">
        <v>3.9782995987904197E-2</v>
      </c>
      <c r="M22" s="18">
        <v>3.9782995987904197E-2</v>
      </c>
      <c r="N22" s="3"/>
      <c r="O22" s="3">
        <v>1</v>
      </c>
    </row>
    <row r="23" spans="1:15" ht="14.65" customHeight="1" x14ac:dyDescent="0.2">
      <c r="A23" s="43" t="s">
        <v>22</v>
      </c>
      <c r="B23" s="3" t="s">
        <v>113</v>
      </c>
      <c r="C23" s="3" t="s">
        <v>146</v>
      </c>
      <c r="D23" s="3" t="s">
        <v>145</v>
      </c>
      <c r="E23" s="3" t="s">
        <v>84</v>
      </c>
      <c r="F23" s="3" t="s">
        <v>48</v>
      </c>
      <c r="G23" s="3" t="s">
        <v>66</v>
      </c>
      <c r="H23" s="3" t="s">
        <v>117</v>
      </c>
      <c r="I23" s="3" t="s">
        <v>117</v>
      </c>
      <c r="J23" s="24">
        <v>11.2460993512732</v>
      </c>
      <c r="K23" s="24">
        <v>11.2460993512732</v>
      </c>
      <c r="L23" s="24">
        <v>11.2460993512732</v>
      </c>
      <c r="M23" s="24">
        <v>11.2460993512732</v>
      </c>
      <c r="N23" s="3"/>
      <c r="O23" s="3">
        <v>1</v>
      </c>
    </row>
    <row r="24" spans="1:15" ht="14.65" customHeight="1" x14ac:dyDescent="0.2">
      <c r="A24" s="43"/>
      <c r="B24" s="3" t="s">
        <v>113</v>
      </c>
      <c r="C24" s="3" t="s">
        <v>146</v>
      </c>
      <c r="D24" s="3" t="s">
        <v>145</v>
      </c>
      <c r="E24" s="3" t="s">
        <v>86</v>
      </c>
      <c r="F24" s="3" t="s">
        <v>48</v>
      </c>
      <c r="G24" s="3" t="s">
        <v>66</v>
      </c>
      <c r="H24" s="3" t="s">
        <v>117</v>
      </c>
      <c r="I24" s="3" t="s">
        <v>117</v>
      </c>
      <c r="J24" s="18">
        <v>0.64953143934943902</v>
      </c>
      <c r="K24" s="18">
        <v>0.64953143934943902</v>
      </c>
      <c r="L24" s="18">
        <v>0.64953143934943902</v>
      </c>
      <c r="M24" s="18">
        <v>0.64953143934943902</v>
      </c>
      <c r="N24" s="3"/>
      <c r="O24" s="3">
        <v>1</v>
      </c>
    </row>
    <row r="25" spans="1:15" ht="14.65" customHeight="1" x14ac:dyDescent="0.2">
      <c r="A25" s="43"/>
      <c r="B25" s="3" t="s">
        <v>113</v>
      </c>
      <c r="C25" s="3" t="s">
        <v>146</v>
      </c>
      <c r="D25" s="3" t="s">
        <v>145</v>
      </c>
      <c r="E25" s="3" t="s">
        <v>88</v>
      </c>
      <c r="F25" s="3" t="s">
        <v>48</v>
      </c>
      <c r="G25" s="3" t="s">
        <v>66</v>
      </c>
      <c r="H25" s="3" t="s">
        <v>117</v>
      </c>
      <c r="I25" s="3" t="s">
        <v>117</v>
      </c>
      <c r="J25" s="18">
        <v>1.6737182778082699E-2</v>
      </c>
      <c r="K25" s="18">
        <v>1.6737182778082699E-2</v>
      </c>
      <c r="L25" s="18">
        <v>1.6737182778082699E-2</v>
      </c>
      <c r="M25" s="18">
        <v>1.6737182778082699E-2</v>
      </c>
      <c r="N25" s="3"/>
      <c r="O25" s="3">
        <v>1</v>
      </c>
    </row>
    <row r="26" spans="1:15" ht="14.65" customHeight="1" x14ac:dyDescent="0.2">
      <c r="A26" s="43" t="s">
        <v>24</v>
      </c>
      <c r="B26" s="3" t="s">
        <v>113</v>
      </c>
      <c r="C26" s="3" t="s">
        <v>146</v>
      </c>
      <c r="D26" s="3" t="s">
        <v>145</v>
      </c>
      <c r="E26" s="3" t="s">
        <v>84</v>
      </c>
      <c r="F26" s="3" t="s">
        <v>48</v>
      </c>
      <c r="G26" s="3" t="s">
        <v>68</v>
      </c>
      <c r="H26" s="3" t="s">
        <v>117</v>
      </c>
      <c r="I26" s="3" t="s">
        <v>117</v>
      </c>
      <c r="J26" s="24">
        <v>24.6551577077141</v>
      </c>
      <c r="K26" s="24">
        <v>24.6551577077141</v>
      </c>
      <c r="L26" s="24">
        <v>24.6551577077141</v>
      </c>
      <c r="M26" s="24">
        <v>24.6551577077141</v>
      </c>
      <c r="N26" s="3"/>
      <c r="O26" s="3">
        <v>1</v>
      </c>
    </row>
    <row r="27" spans="1:15" ht="14.65" customHeight="1" x14ac:dyDescent="0.2">
      <c r="A27" s="43"/>
      <c r="B27" s="3" t="s">
        <v>113</v>
      </c>
      <c r="C27" s="3" t="s">
        <v>146</v>
      </c>
      <c r="D27" s="3" t="s">
        <v>145</v>
      </c>
      <c r="E27" s="3" t="s">
        <v>86</v>
      </c>
      <c r="F27" s="3" t="s">
        <v>48</v>
      </c>
      <c r="G27" s="3" t="s">
        <v>68</v>
      </c>
      <c r="H27" s="3" t="s">
        <v>117</v>
      </c>
      <c r="I27" s="3" t="s">
        <v>117</v>
      </c>
      <c r="J27" s="18">
        <v>0.14130044691496699</v>
      </c>
      <c r="K27" s="18">
        <v>0.14130044691496699</v>
      </c>
      <c r="L27" s="18">
        <v>0.14130044691496699</v>
      </c>
      <c r="M27" s="18">
        <v>0.14130044691496699</v>
      </c>
      <c r="N27" s="3"/>
      <c r="O27" s="3">
        <v>1</v>
      </c>
    </row>
    <row r="28" spans="1:15" ht="14.65" customHeight="1" x14ac:dyDescent="0.2">
      <c r="A28" s="43"/>
      <c r="B28" s="3" t="s">
        <v>113</v>
      </c>
      <c r="C28" s="3" t="s">
        <v>146</v>
      </c>
      <c r="D28" s="3" t="s">
        <v>145</v>
      </c>
      <c r="E28" s="3" t="s">
        <v>88</v>
      </c>
      <c r="F28" s="3" t="s">
        <v>48</v>
      </c>
      <c r="G28" s="3" t="s">
        <v>68</v>
      </c>
      <c r="H28" s="3" t="s">
        <v>117</v>
      </c>
      <c r="I28" s="3" t="s">
        <v>117</v>
      </c>
      <c r="J28" s="18">
        <v>2.7600258138857501E-2</v>
      </c>
      <c r="K28" s="18">
        <v>2.7600258138857501E-2</v>
      </c>
      <c r="L28" s="18">
        <v>2.7600258138857501E-2</v>
      </c>
      <c r="M28" s="18">
        <v>2.7600258138857501E-2</v>
      </c>
      <c r="N28" s="3"/>
      <c r="O28" s="3">
        <v>1</v>
      </c>
    </row>
    <row r="29" spans="1:15" ht="14.65" customHeight="1" x14ac:dyDescent="0.2">
      <c r="A29" s="43" t="s">
        <v>27</v>
      </c>
      <c r="B29" s="3" t="s">
        <v>119</v>
      </c>
      <c r="C29" s="3" t="s">
        <v>146</v>
      </c>
      <c r="D29" s="3" t="s">
        <v>145</v>
      </c>
      <c r="E29" s="3" t="s">
        <v>84</v>
      </c>
      <c r="F29" s="3" t="s">
        <v>50</v>
      </c>
      <c r="G29" s="3" t="s">
        <v>70</v>
      </c>
      <c r="H29" s="3" t="s">
        <v>117</v>
      </c>
      <c r="I29" s="3" t="s">
        <v>117</v>
      </c>
      <c r="J29" s="3" t="s">
        <v>117</v>
      </c>
      <c r="K29" s="24">
        <v>5.4476311253663301</v>
      </c>
      <c r="L29" s="24">
        <v>5.4476311253663301</v>
      </c>
      <c r="M29" s="24">
        <v>5.4476311253663301</v>
      </c>
      <c r="N29" s="3"/>
      <c r="O29" s="3">
        <v>1</v>
      </c>
    </row>
    <row r="30" spans="1:15" ht="14.65" customHeight="1" x14ac:dyDescent="0.2">
      <c r="A30" s="43"/>
      <c r="B30" s="3" t="s">
        <v>119</v>
      </c>
      <c r="C30" s="3" t="s">
        <v>146</v>
      </c>
      <c r="D30" s="3" t="s">
        <v>145</v>
      </c>
      <c r="E30" s="3" t="s">
        <v>86</v>
      </c>
      <c r="F30" s="3" t="s">
        <v>50</v>
      </c>
      <c r="G30" s="3" t="s">
        <v>70</v>
      </c>
      <c r="H30" s="3" t="s">
        <v>117</v>
      </c>
      <c r="I30" s="3" t="s">
        <v>117</v>
      </c>
      <c r="J30" s="3" t="s">
        <v>117</v>
      </c>
      <c r="K30" s="18">
        <v>7.8487731162220298E-2</v>
      </c>
      <c r="L30" s="18">
        <v>7.8487731162220298E-2</v>
      </c>
      <c r="M30" s="18">
        <v>7.8487731162220298E-2</v>
      </c>
      <c r="N30" s="3"/>
      <c r="O30" s="3">
        <v>1</v>
      </c>
    </row>
    <row r="31" spans="1:15" ht="14.65" customHeight="1" x14ac:dyDescent="0.2">
      <c r="A31" s="43"/>
      <c r="B31" s="3" t="s">
        <v>119</v>
      </c>
      <c r="C31" s="3" t="s">
        <v>146</v>
      </c>
      <c r="D31" s="3" t="s">
        <v>145</v>
      </c>
      <c r="E31" s="3" t="s">
        <v>88</v>
      </c>
      <c r="F31" s="3" t="s">
        <v>50</v>
      </c>
      <c r="G31" s="3" t="s">
        <v>70</v>
      </c>
      <c r="H31" s="3" t="s">
        <v>117</v>
      </c>
      <c r="I31" s="3" t="s">
        <v>117</v>
      </c>
      <c r="J31" s="3" t="s">
        <v>117</v>
      </c>
      <c r="K31" s="18">
        <v>4.26959095290897E-2</v>
      </c>
      <c r="L31" s="18">
        <v>4.26959095290897E-2</v>
      </c>
      <c r="M31" s="18">
        <v>4.26959095290897E-2</v>
      </c>
      <c r="N31" s="3"/>
      <c r="O31" s="3">
        <v>1</v>
      </c>
    </row>
    <row r="32" spans="1:15" ht="14.65" customHeight="1" x14ac:dyDescent="0.2">
      <c r="A32" s="43" t="s">
        <v>30</v>
      </c>
      <c r="B32" s="3" t="s">
        <v>120</v>
      </c>
      <c r="C32" s="3" t="s">
        <v>146</v>
      </c>
      <c r="D32" s="3" t="s">
        <v>145</v>
      </c>
      <c r="E32" s="3" t="s">
        <v>84</v>
      </c>
      <c r="F32" s="3" t="s">
        <v>48</v>
      </c>
      <c r="G32" s="3" t="s">
        <v>70</v>
      </c>
      <c r="H32" s="3" t="s">
        <v>117</v>
      </c>
      <c r="I32" s="3" t="s">
        <v>117</v>
      </c>
      <c r="J32" s="3" t="s">
        <v>117</v>
      </c>
      <c r="K32" s="24">
        <v>14.4342108015984</v>
      </c>
      <c r="L32" s="24">
        <v>14.4342108015984</v>
      </c>
      <c r="M32" s="24">
        <v>14.4342108015984</v>
      </c>
      <c r="N32" s="3"/>
      <c r="O32" s="3">
        <v>1</v>
      </c>
    </row>
    <row r="33" spans="1:15" ht="14.65" customHeight="1" x14ac:dyDescent="0.2">
      <c r="A33" s="43"/>
      <c r="B33" s="3" t="s">
        <v>120</v>
      </c>
      <c r="C33" s="3" t="s">
        <v>146</v>
      </c>
      <c r="D33" s="3" t="s">
        <v>145</v>
      </c>
      <c r="E33" s="3" t="s">
        <v>86</v>
      </c>
      <c r="F33" s="3" t="s">
        <v>48</v>
      </c>
      <c r="G33" s="3" t="s">
        <v>70</v>
      </c>
      <c r="H33" s="3" t="s">
        <v>117</v>
      </c>
      <c r="I33" s="3" t="s">
        <v>117</v>
      </c>
      <c r="J33" s="3" t="s">
        <v>117</v>
      </c>
      <c r="K33" s="18">
        <v>0.752851356114141</v>
      </c>
      <c r="L33" s="18">
        <v>0.752851356114141</v>
      </c>
      <c r="M33" s="18">
        <v>0.752851356114141</v>
      </c>
      <c r="N33" s="3"/>
      <c r="O33" s="3">
        <v>1</v>
      </c>
    </row>
    <row r="34" spans="1:15" ht="14.65" customHeight="1" x14ac:dyDescent="0.2">
      <c r="A34" s="43"/>
      <c r="B34" s="3" t="s">
        <v>120</v>
      </c>
      <c r="C34" s="3" t="s">
        <v>146</v>
      </c>
      <c r="D34" s="3" t="s">
        <v>145</v>
      </c>
      <c r="E34" s="3" t="s">
        <v>88</v>
      </c>
      <c r="F34" s="3" t="s">
        <v>48</v>
      </c>
      <c r="G34" s="3" t="s">
        <v>70</v>
      </c>
      <c r="H34" s="3" t="s">
        <v>117</v>
      </c>
      <c r="I34" s="3" t="s">
        <v>117</v>
      </c>
      <c r="J34" s="3" t="s">
        <v>117</v>
      </c>
      <c r="K34" s="18">
        <v>1.6383126988546302E-2</v>
      </c>
      <c r="L34" s="18">
        <v>1.6383126988546302E-2</v>
      </c>
      <c r="M34" s="18">
        <v>1.6383126988546302E-2</v>
      </c>
      <c r="N34" s="3"/>
      <c r="O34" s="3">
        <v>1</v>
      </c>
    </row>
    <row r="35" spans="1:15" ht="14.65" customHeight="1" x14ac:dyDescent="0.2">
      <c r="A35" s="43" t="s">
        <v>32</v>
      </c>
      <c r="B35" s="3" t="s">
        <v>119</v>
      </c>
      <c r="C35" s="3" t="s">
        <v>146</v>
      </c>
      <c r="D35" s="3" t="s">
        <v>145</v>
      </c>
      <c r="E35" s="3" t="s">
        <v>84</v>
      </c>
      <c r="F35" s="3" t="s">
        <v>52</v>
      </c>
      <c r="G35" s="3" t="s">
        <v>70</v>
      </c>
      <c r="H35" s="3" t="s">
        <v>117</v>
      </c>
      <c r="I35" s="3" t="s">
        <v>117</v>
      </c>
      <c r="J35" s="3" t="s">
        <v>117</v>
      </c>
      <c r="K35" s="24">
        <v>11.118961135939699</v>
      </c>
      <c r="L35" s="24">
        <v>11.118961135939699</v>
      </c>
      <c r="M35" s="24">
        <v>11.118961135939699</v>
      </c>
      <c r="N35" s="3"/>
      <c r="O35" s="3">
        <v>1</v>
      </c>
    </row>
    <row r="36" spans="1:15" ht="14.65" customHeight="1" x14ac:dyDescent="0.2">
      <c r="A36" s="43"/>
      <c r="B36" s="3" t="s">
        <v>119</v>
      </c>
      <c r="C36" s="3" t="s">
        <v>146</v>
      </c>
      <c r="D36" s="3" t="s">
        <v>145</v>
      </c>
      <c r="E36" s="3" t="s">
        <v>86</v>
      </c>
      <c r="F36" s="3" t="s">
        <v>52</v>
      </c>
      <c r="G36" s="3" t="s">
        <v>70</v>
      </c>
      <c r="H36" s="3" t="s">
        <v>117</v>
      </c>
      <c r="I36" s="3" t="s">
        <v>117</v>
      </c>
      <c r="J36" s="3" t="s">
        <v>117</v>
      </c>
      <c r="K36" s="18">
        <v>0.110063070210872</v>
      </c>
      <c r="L36" s="18">
        <v>0.110063070210872</v>
      </c>
      <c r="M36" s="18">
        <v>0.110063070210872</v>
      </c>
      <c r="N36" s="3"/>
      <c r="O36" s="3">
        <v>1</v>
      </c>
    </row>
    <row r="37" spans="1:15" ht="14.65" customHeight="1" x14ac:dyDescent="0.2">
      <c r="A37" s="43"/>
      <c r="B37" s="3" t="s">
        <v>119</v>
      </c>
      <c r="C37" s="3" t="s">
        <v>146</v>
      </c>
      <c r="D37" s="3" t="s">
        <v>145</v>
      </c>
      <c r="E37" s="3" t="s">
        <v>88</v>
      </c>
      <c r="F37" s="3" t="s">
        <v>52</v>
      </c>
      <c r="G37" s="3" t="s">
        <v>70</v>
      </c>
      <c r="H37" s="3" t="s">
        <v>117</v>
      </c>
      <c r="I37" s="3" t="s">
        <v>117</v>
      </c>
      <c r="J37" s="3" t="s">
        <v>117</v>
      </c>
      <c r="K37" s="18">
        <v>1.1004697676589299E-2</v>
      </c>
      <c r="L37" s="18">
        <v>1.1004697676589299E-2</v>
      </c>
      <c r="M37" s="18">
        <v>1.1004697676589299E-2</v>
      </c>
      <c r="N37" s="3"/>
      <c r="O37" s="3">
        <v>1</v>
      </c>
    </row>
    <row r="38" spans="1:15" ht="14.65" customHeight="1" x14ac:dyDescent="0.2">
      <c r="A38" s="43" t="s">
        <v>34</v>
      </c>
      <c r="B38" s="3" t="s">
        <v>106</v>
      </c>
      <c r="C38" s="3" t="s">
        <v>121</v>
      </c>
      <c r="D38" s="3" t="s">
        <v>147</v>
      </c>
      <c r="E38" s="3" t="s">
        <v>84</v>
      </c>
      <c r="F38" s="3" t="s">
        <v>54</v>
      </c>
      <c r="G38" s="3" t="s">
        <v>72</v>
      </c>
      <c r="H38" s="3" t="s">
        <v>117</v>
      </c>
      <c r="I38" s="18">
        <v>0.81524103048454599</v>
      </c>
      <c r="J38" s="18">
        <v>0.81524103048454599</v>
      </c>
      <c r="K38" s="18">
        <v>0.81524103048454599</v>
      </c>
      <c r="L38" s="18">
        <v>0.81524103048454599</v>
      </c>
      <c r="M38" s="18">
        <v>0.81524103048454599</v>
      </c>
      <c r="N38" s="3"/>
      <c r="O38" s="3">
        <v>1</v>
      </c>
    </row>
    <row r="39" spans="1:15" ht="14.65" customHeight="1" x14ac:dyDescent="0.2">
      <c r="A39" s="43"/>
      <c r="B39" s="3" t="s">
        <v>106</v>
      </c>
      <c r="C39" s="3" t="s">
        <v>121</v>
      </c>
      <c r="D39" s="3" t="s">
        <v>147</v>
      </c>
      <c r="E39" s="3" t="s">
        <v>86</v>
      </c>
      <c r="F39" s="3" t="s">
        <v>54</v>
      </c>
      <c r="G39" s="3" t="s">
        <v>72</v>
      </c>
      <c r="H39" s="3" t="s">
        <v>117</v>
      </c>
      <c r="I39" s="18">
        <v>6.1609106838827997E-2</v>
      </c>
      <c r="J39" s="18">
        <v>6.1609106838827997E-2</v>
      </c>
      <c r="K39" s="18">
        <v>6.1609106838827997E-2</v>
      </c>
      <c r="L39" s="18">
        <v>6.1609106838827997E-2</v>
      </c>
      <c r="M39" s="18">
        <v>6.1609106838827997E-2</v>
      </c>
      <c r="N39" s="3"/>
      <c r="O39" s="3">
        <v>1</v>
      </c>
    </row>
    <row r="40" spans="1:15" ht="14.65" customHeight="1" x14ac:dyDescent="0.2">
      <c r="A40" s="43"/>
      <c r="B40" s="3" t="s">
        <v>106</v>
      </c>
      <c r="C40" s="3" t="s">
        <v>121</v>
      </c>
      <c r="D40" s="3" t="s">
        <v>147</v>
      </c>
      <c r="E40" s="3" t="s">
        <v>88</v>
      </c>
      <c r="F40" s="3" t="s">
        <v>54</v>
      </c>
      <c r="G40" s="3" t="s">
        <v>72</v>
      </c>
      <c r="H40" s="3" t="s">
        <v>117</v>
      </c>
      <c r="I40" s="18">
        <v>2.05053003094436E-2</v>
      </c>
      <c r="J40" s="18">
        <v>2.05053003094436E-2</v>
      </c>
      <c r="K40" s="18">
        <v>2.05053003094436E-2</v>
      </c>
      <c r="L40" s="18">
        <v>2.05053003094436E-2</v>
      </c>
      <c r="M40" s="18">
        <v>2.05053003094436E-2</v>
      </c>
      <c r="N40" s="3"/>
      <c r="O40" s="3">
        <v>1</v>
      </c>
    </row>
    <row r="41" spans="1:15" ht="14.65" customHeight="1" x14ac:dyDescent="0.2">
      <c r="A41" s="43" t="s">
        <v>37</v>
      </c>
      <c r="B41" s="3" t="s">
        <v>120</v>
      </c>
      <c r="C41" s="3" t="s">
        <v>121</v>
      </c>
      <c r="D41" s="3" t="s">
        <v>147</v>
      </c>
      <c r="E41" s="3" t="s">
        <v>84</v>
      </c>
      <c r="F41" s="3" t="s">
        <v>56</v>
      </c>
      <c r="G41" s="3" t="s">
        <v>72</v>
      </c>
      <c r="H41" s="3" t="s">
        <v>117</v>
      </c>
      <c r="I41" s="18">
        <v>0.61329489107335899</v>
      </c>
      <c r="J41" s="18">
        <v>0.61329489107335899</v>
      </c>
      <c r="K41" s="18">
        <v>0.61329489107335899</v>
      </c>
      <c r="L41" s="18">
        <v>0.61329489107335899</v>
      </c>
      <c r="M41" s="18">
        <v>0.61329489107335899</v>
      </c>
      <c r="N41" s="3"/>
      <c r="O41" s="3">
        <v>1</v>
      </c>
    </row>
    <row r="42" spans="1:15" ht="14.65" customHeight="1" x14ac:dyDescent="0.2">
      <c r="A42" s="43"/>
      <c r="B42" s="3" t="s">
        <v>120</v>
      </c>
      <c r="C42" s="3" t="s">
        <v>121</v>
      </c>
      <c r="D42" s="3" t="s">
        <v>147</v>
      </c>
      <c r="E42" s="3" t="s">
        <v>86</v>
      </c>
      <c r="F42" s="3" t="s">
        <v>56</v>
      </c>
      <c r="G42" s="3" t="s">
        <v>72</v>
      </c>
      <c r="H42" s="3" t="s">
        <v>117</v>
      </c>
      <c r="I42" s="18">
        <v>1.3527284476866E-2</v>
      </c>
      <c r="J42" s="18">
        <v>1.3527284476866E-2</v>
      </c>
      <c r="K42" s="18">
        <v>1.3527284476866E-2</v>
      </c>
      <c r="L42" s="18">
        <v>1.3527284476866E-2</v>
      </c>
      <c r="M42" s="18">
        <v>1.3527284476866E-2</v>
      </c>
      <c r="N42" s="3"/>
      <c r="O42" s="3">
        <v>1</v>
      </c>
    </row>
    <row r="43" spans="1:15" ht="14.65" customHeight="1" x14ac:dyDescent="0.2">
      <c r="A43" s="43"/>
      <c r="B43" s="3" t="s">
        <v>120</v>
      </c>
      <c r="C43" s="3" t="s">
        <v>121</v>
      </c>
      <c r="D43" s="3" t="s">
        <v>147</v>
      </c>
      <c r="E43" s="3" t="s">
        <v>88</v>
      </c>
      <c r="F43" s="3" t="s">
        <v>56</v>
      </c>
      <c r="G43" s="3" t="s">
        <v>72</v>
      </c>
      <c r="H43" s="3" t="s">
        <v>117</v>
      </c>
      <c r="I43" s="18">
        <v>2.05053003094436E-2</v>
      </c>
      <c r="J43" s="18">
        <v>2.05053003094436E-2</v>
      </c>
      <c r="K43" s="18">
        <v>2.05053003094436E-2</v>
      </c>
      <c r="L43" s="18">
        <v>2.05053003094436E-2</v>
      </c>
      <c r="M43" s="18">
        <v>2.05053003094436E-2</v>
      </c>
      <c r="N43" s="3"/>
      <c r="O43" s="3">
        <v>1</v>
      </c>
    </row>
    <row r="44" spans="1:15" ht="14.65" customHeight="1" x14ac:dyDescent="0.2">
      <c r="A44" s="43" t="s">
        <v>39</v>
      </c>
      <c r="B44" s="3" t="s">
        <v>120</v>
      </c>
      <c r="C44" s="3" t="s">
        <v>121</v>
      </c>
      <c r="D44" s="3" t="s">
        <v>148</v>
      </c>
      <c r="E44" s="3" t="s">
        <v>84</v>
      </c>
      <c r="F44" s="3" t="s">
        <v>58</v>
      </c>
      <c r="G44" s="3" t="s">
        <v>74</v>
      </c>
      <c r="H44" s="18">
        <v>4.0389227882237401E-2</v>
      </c>
      <c r="I44" s="18">
        <v>4.0389227882237401E-2</v>
      </c>
      <c r="J44" s="18">
        <v>4.0389227882237401E-2</v>
      </c>
      <c r="K44" s="18">
        <v>4.0389227882237401E-2</v>
      </c>
      <c r="L44" s="18">
        <v>4.0389227882237401E-2</v>
      </c>
      <c r="M44" s="18">
        <v>4.0389227882237401E-2</v>
      </c>
      <c r="N44" s="3"/>
      <c r="O44" s="3">
        <v>1</v>
      </c>
    </row>
    <row r="45" spans="1:15" ht="14.65" customHeight="1" x14ac:dyDescent="0.2">
      <c r="A45" s="43"/>
      <c r="B45" s="3" t="s">
        <v>120</v>
      </c>
      <c r="C45" s="3" t="s">
        <v>121</v>
      </c>
      <c r="D45" s="3" t="s">
        <v>148</v>
      </c>
      <c r="E45" s="3" t="s">
        <v>86</v>
      </c>
      <c r="F45" s="3" t="s">
        <v>58</v>
      </c>
      <c r="G45" s="3" t="s">
        <v>74</v>
      </c>
      <c r="H45" s="18">
        <v>5.0896640858985702E-3</v>
      </c>
      <c r="I45" s="18">
        <v>5.0896640858985702E-3</v>
      </c>
      <c r="J45" s="18">
        <v>5.0896640858985702E-3</v>
      </c>
      <c r="K45" s="18">
        <v>5.0896640858985702E-3</v>
      </c>
      <c r="L45" s="18">
        <v>5.0896640858985702E-3</v>
      </c>
      <c r="M45" s="18">
        <v>5.0896640858985702E-3</v>
      </c>
      <c r="N45" s="3"/>
      <c r="O45" s="3">
        <v>1</v>
      </c>
    </row>
    <row r="46" spans="1:15" ht="14.65" customHeight="1" x14ac:dyDescent="0.2">
      <c r="A46" s="43"/>
      <c r="B46" s="3" t="s">
        <v>120</v>
      </c>
      <c r="C46" s="3" t="s">
        <v>121</v>
      </c>
      <c r="D46" s="3" t="s">
        <v>148</v>
      </c>
      <c r="E46" s="3" t="s">
        <v>88</v>
      </c>
      <c r="F46" s="3" t="s">
        <v>58</v>
      </c>
      <c r="G46" s="3" t="s">
        <v>74</v>
      </c>
      <c r="H46" s="18">
        <v>1.33595138379708E-2</v>
      </c>
      <c r="I46" s="18">
        <v>1.33595138379708E-2</v>
      </c>
      <c r="J46" s="18">
        <v>1.33595138379708E-2</v>
      </c>
      <c r="K46" s="18">
        <v>1.33595138379708E-2</v>
      </c>
      <c r="L46" s="18">
        <v>1.33595138379708E-2</v>
      </c>
      <c r="M46" s="18">
        <v>1.33595138379708E-2</v>
      </c>
      <c r="N46" s="3"/>
      <c r="O46" s="3">
        <v>1</v>
      </c>
    </row>
    <row r="47" spans="1:15" ht="14.65" customHeight="1" x14ac:dyDescent="0.2">
      <c r="A47" s="43" t="s">
        <v>42</v>
      </c>
      <c r="B47" s="3" t="s">
        <v>119</v>
      </c>
      <c r="C47" s="3" t="s">
        <v>121</v>
      </c>
      <c r="D47" s="3" t="s">
        <v>147</v>
      </c>
      <c r="E47" s="3" t="s">
        <v>84</v>
      </c>
      <c r="F47" s="3" t="s">
        <v>48</v>
      </c>
      <c r="G47" s="3" t="s">
        <v>76</v>
      </c>
      <c r="H47" s="18">
        <v>0.16590652068549799</v>
      </c>
      <c r="I47" s="18">
        <v>0.16590652068549799</v>
      </c>
      <c r="J47" s="18">
        <v>0.16590652068549799</v>
      </c>
      <c r="K47" s="18">
        <v>0.16590652068549799</v>
      </c>
      <c r="L47" s="18">
        <v>0.16590652068549799</v>
      </c>
      <c r="M47" s="18">
        <v>0.16590652068549799</v>
      </c>
      <c r="N47" s="3"/>
      <c r="O47" s="3">
        <v>1</v>
      </c>
    </row>
    <row r="48" spans="1:15" ht="14.65" customHeight="1" x14ac:dyDescent="0.2">
      <c r="A48" s="43"/>
      <c r="B48" s="3" t="s">
        <v>119</v>
      </c>
      <c r="C48" s="3" t="s">
        <v>121</v>
      </c>
      <c r="D48" s="3" t="s">
        <v>147</v>
      </c>
      <c r="E48" s="3" t="s">
        <v>86</v>
      </c>
      <c r="F48" s="3" t="s">
        <v>48</v>
      </c>
      <c r="G48" s="3" t="s">
        <v>76</v>
      </c>
      <c r="H48" s="18">
        <v>4.7224327985385299E-3</v>
      </c>
      <c r="I48" s="18">
        <v>4.7224327985385299E-3</v>
      </c>
      <c r="J48" s="18">
        <v>4.7224327985385299E-3</v>
      </c>
      <c r="K48" s="18">
        <v>4.7224327985385299E-3</v>
      </c>
      <c r="L48" s="18">
        <v>4.7224327985385299E-3</v>
      </c>
      <c r="M48" s="18">
        <v>4.7224327985385299E-3</v>
      </c>
      <c r="N48" s="3"/>
      <c r="O48" s="3">
        <v>1</v>
      </c>
    </row>
    <row r="49" spans="1:15" ht="14.65" customHeight="1" x14ac:dyDescent="0.2">
      <c r="A49" s="43"/>
      <c r="B49" s="3" t="s">
        <v>119</v>
      </c>
      <c r="C49" s="3" t="s">
        <v>121</v>
      </c>
      <c r="D49" s="3" t="s">
        <v>147</v>
      </c>
      <c r="E49" s="3" t="s">
        <v>88</v>
      </c>
      <c r="F49" s="3" t="s">
        <v>48</v>
      </c>
      <c r="G49" s="3" t="s">
        <v>76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/>
      <c r="O49" s="3">
        <v>1</v>
      </c>
    </row>
    <row r="65536" ht="12.75" customHeight="1" x14ac:dyDescent="0.2"/>
  </sheetData>
  <sheetProtection selectLockedCells="1" selectUnlockedCells="1"/>
  <mergeCells count="16">
    <mergeCell ref="A2:A4"/>
    <mergeCell ref="A5:A7"/>
    <mergeCell ref="A8:A10"/>
    <mergeCell ref="A11:A13"/>
    <mergeCell ref="A14:A16"/>
    <mergeCell ref="A17:A19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35:A37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36"/>
  <sheetViews>
    <sheetView showGridLines="0" zoomScale="80" zoomScaleNormal="80" workbookViewId="0">
      <selection activeCell="J43" sqref="J43"/>
    </sheetView>
  </sheetViews>
  <sheetFormatPr defaultColWidth="11.5703125" defaultRowHeight="12.75" x14ac:dyDescent="0.2"/>
  <cols>
    <col min="1" max="1" width="23.28515625" customWidth="1"/>
    <col min="3" max="3" width="17.42578125" customWidth="1"/>
    <col min="5" max="5" width="24.28515625" customWidth="1"/>
  </cols>
  <sheetData>
    <row r="1" spans="1:7" ht="17.100000000000001" customHeight="1" x14ac:dyDescent="0.25">
      <c r="A1" s="29" t="s">
        <v>1</v>
      </c>
      <c r="B1" s="30" t="s">
        <v>93</v>
      </c>
      <c r="C1" s="30" t="s">
        <v>94</v>
      </c>
      <c r="D1" s="30" t="s">
        <v>95</v>
      </c>
      <c r="E1" s="30" t="s">
        <v>149</v>
      </c>
      <c r="F1" s="30" t="s">
        <v>97</v>
      </c>
      <c r="G1" s="30" t="s">
        <v>98</v>
      </c>
    </row>
    <row r="2" spans="1:7" ht="14.65" customHeight="1" x14ac:dyDescent="0.2">
      <c r="A2" s="31" t="s">
        <v>4</v>
      </c>
      <c r="B2" s="32" t="s">
        <v>103</v>
      </c>
      <c r="C2" s="32" t="s">
        <v>150</v>
      </c>
      <c r="D2" s="32" t="s">
        <v>151</v>
      </c>
      <c r="E2" s="32">
        <v>13</v>
      </c>
      <c r="F2" s="32"/>
      <c r="G2" s="32">
        <v>1</v>
      </c>
    </row>
    <row r="3" spans="1:7" ht="14.65" customHeight="1" x14ac:dyDescent="0.2">
      <c r="A3" s="31"/>
      <c r="B3" s="32" t="s">
        <v>99</v>
      </c>
      <c r="C3" s="32" t="s">
        <v>150</v>
      </c>
      <c r="D3" s="32" t="s">
        <v>151</v>
      </c>
      <c r="E3" s="32">
        <v>13</v>
      </c>
      <c r="F3" s="32"/>
      <c r="G3" s="32">
        <v>1</v>
      </c>
    </row>
    <row r="4" spans="1:7" ht="14.65" customHeight="1" x14ac:dyDescent="0.2">
      <c r="A4" s="31"/>
      <c r="B4" s="32" t="s">
        <v>104</v>
      </c>
      <c r="C4" s="32" t="s">
        <v>150</v>
      </c>
      <c r="D4" s="32" t="s">
        <v>151</v>
      </c>
      <c r="E4" s="32">
        <v>15</v>
      </c>
      <c r="F4" s="33"/>
      <c r="G4" s="32">
        <v>1</v>
      </c>
    </row>
    <row r="5" spans="1:7" ht="14.65" customHeight="1" x14ac:dyDescent="0.2">
      <c r="A5" s="34"/>
      <c r="B5" s="32" t="s">
        <v>106</v>
      </c>
      <c r="C5" s="32" t="s">
        <v>150</v>
      </c>
      <c r="D5" s="32" t="s">
        <v>151</v>
      </c>
      <c r="E5" s="32">
        <v>11</v>
      </c>
      <c r="F5" s="33"/>
      <c r="G5" s="32">
        <v>1</v>
      </c>
    </row>
    <row r="6" spans="1:7" ht="14.65" customHeight="1" x14ac:dyDescent="0.2">
      <c r="A6" s="34"/>
      <c r="B6" s="32" t="s">
        <v>107</v>
      </c>
      <c r="C6" s="32" t="s">
        <v>150</v>
      </c>
      <c r="D6" s="32" t="s">
        <v>151</v>
      </c>
      <c r="E6" s="32">
        <v>11</v>
      </c>
      <c r="F6" s="32"/>
      <c r="G6" s="32">
        <v>1</v>
      </c>
    </row>
    <row r="7" spans="1:7" ht="14.65" customHeight="1" x14ac:dyDescent="0.2">
      <c r="A7" s="31" t="s">
        <v>7</v>
      </c>
      <c r="B7" s="32" t="s">
        <v>103</v>
      </c>
      <c r="C7" s="32" t="s">
        <v>150</v>
      </c>
      <c r="D7" s="32" t="s">
        <v>151</v>
      </c>
      <c r="E7" s="32">
        <v>13</v>
      </c>
      <c r="F7" s="32"/>
      <c r="G7" s="32">
        <v>1</v>
      </c>
    </row>
    <row r="8" spans="1:7" ht="14.65" customHeight="1" x14ac:dyDescent="0.2">
      <c r="A8" s="34"/>
      <c r="B8" s="32" t="s">
        <v>99</v>
      </c>
      <c r="C8" s="32" t="s">
        <v>150</v>
      </c>
      <c r="D8" s="32" t="s">
        <v>151</v>
      </c>
      <c r="E8" s="32">
        <v>13</v>
      </c>
      <c r="F8" s="32"/>
      <c r="G8" s="32">
        <v>1</v>
      </c>
    </row>
    <row r="9" spans="1:7" ht="14.65" customHeight="1" x14ac:dyDescent="0.2">
      <c r="A9" s="34"/>
      <c r="B9" s="32" t="s">
        <v>104</v>
      </c>
      <c r="C9" s="32" t="s">
        <v>150</v>
      </c>
      <c r="D9" s="32" t="s">
        <v>151</v>
      </c>
      <c r="E9" s="32">
        <v>15</v>
      </c>
      <c r="F9" s="33"/>
      <c r="G9" s="32">
        <v>1</v>
      </c>
    </row>
    <row r="10" spans="1:7" ht="14.65" customHeight="1" x14ac:dyDescent="0.2">
      <c r="A10" s="34"/>
      <c r="B10" s="32" t="s">
        <v>106</v>
      </c>
      <c r="C10" s="32" t="s">
        <v>150</v>
      </c>
      <c r="D10" s="32" t="s">
        <v>151</v>
      </c>
      <c r="E10" s="32">
        <v>11</v>
      </c>
      <c r="F10" s="33"/>
      <c r="G10" s="32">
        <v>1</v>
      </c>
    </row>
    <row r="11" spans="1:7" ht="14.65" customHeight="1" x14ac:dyDescent="0.2">
      <c r="A11" s="34"/>
      <c r="B11" s="32" t="s">
        <v>107</v>
      </c>
      <c r="C11" s="32" t="s">
        <v>150</v>
      </c>
      <c r="D11" s="32" t="s">
        <v>151</v>
      </c>
      <c r="E11" s="32">
        <v>11</v>
      </c>
      <c r="F11" s="32"/>
      <c r="G11" s="32">
        <v>1</v>
      </c>
    </row>
    <row r="12" spans="1:7" ht="14.65" customHeight="1" x14ac:dyDescent="0.2">
      <c r="A12" s="31" t="s">
        <v>9</v>
      </c>
      <c r="B12" s="32" t="s">
        <v>103</v>
      </c>
      <c r="C12" s="32" t="s">
        <v>150</v>
      </c>
      <c r="D12" s="32" t="s">
        <v>151</v>
      </c>
      <c r="E12" s="32">
        <v>13</v>
      </c>
      <c r="F12" s="32"/>
      <c r="G12" s="32">
        <v>1</v>
      </c>
    </row>
    <row r="13" spans="1:7" ht="14.65" customHeight="1" x14ac:dyDescent="0.2">
      <c r="A13" s="34"/>
      <c r="B13" s="32" t="s">
        <v>99</v>
      </c>
      <c r="C13" s="32" t="s">
        <v>150</v>
      </c>
      <c r="D13" s="32" t="s">
        <v>151</v>
      </c>
      <c r="E13" s="32">
        <v>13</v>
      </c>
      <c r="F13" s="32"/>
      <c r="G13" s="32">
        <v>1</v>
      </c>
    </row>
    <row r="14" spans="1:7" ht="14.65" customHeight="1" x14ac:dyDescent="0.2">
      <c r="A14" s="34"/>
      <c r="B14" s="32" t="s">
        <v>104</v>
      </c>
      <c r="C14" s="32" t="s">
        <v>150</v>
      </c>
      <c r="D14" s="32" t="s">
        <v>151</v>
      </c>
      <c r="E14" s="32">
        <v>15</v>
      </c>
      <c r="F14" s="33"/>
      <c r="G14" s="32">
        <v>1</v>
      </c>
    </row>
    <row r="15" spans="1:7" ht="14.65" customHeight="1" x14ac:dyDescent="0.2">
      <c r="A15" s="34"/>
      <c r="B15" s="32" t="s">
        <v>106</v>
      </c>
      <c r="C15" s="32" t="s">
        <v>150</v>
      </c>
      <c r="D15" s="32" t="s">
        <v>151</v>
      </c>
      <c r="E15" s="32">
        <v>11</v>
      </c>
      <c r="F15" s="33"/>
      <c r="G15" s="32">
        <v>1</v>
      </c>
    </row>
    <row r="16" spans="1:7" ht="14.65" customHeight="1" x14ac:dyDescent="0.2">
      <c r="A16" s="34"/>
      <c r="B16" s="32" t="s">
        <v>107</v>
      </c>
      <c r="C16" s="32" t="s">
        <v>150</v>
      </c>
      <c r="D16" s="32" t="s">
        <v>151</v>
      </c>
      <c r="E16" s="32">
        <v>11</v>
      </c>
      <c r="F16" s="32"/>
      <c r="G16" s="32">
        <v>1</v>
      </c>
    </row>
    <row r="17" spans="1:7" ht="14.65" customHeight="1" x14ac:dyDescent="0.2">
      <c r="A17" s="34" t="s">
        <v>12</v>
      </c>
      <c r="B17" s="32" t="s">
        <v>103</v>
      </c>
      <c r="C17" s="32" t="s">
        <v>150</v>
      </c>
      <c r="D17" s="32" t="s">
        <v>151</v>
      </c>
      <c r="E17" s="32">
        <v>13</v>
      </c>
      <c r="F17" s="32"/>
      <c r="G17" s="32">
        <v>1</v>
      </c>
    </row>
    <row r="18" spans="1:7" x14ac:dyDescent="0.2">
      <c r="A18" s="34"/>
      <c r="B18" s="32" t="s">
        <v>99</v>
      </c>
      <c r="C18" s="32" t="s">
        <v>150</v>
      </c>
      <c r="D18" s="32" t="s">
        <v>151</v>
      </c>
      <c r="E18" s="32">
        <v>13</v>
      </c>
      <c r="F18" s="32"/>
      <c r="G18" s="32">
        <v>1</v>
      </c>
    </row>
    <row r="19" spans="1:7" x14ac:dyDescent="0.2">
      <c r="A19" s="34"/>
      <c r="B19" s="32" t="s">
        <v>104</v>
      </c>
      <c r="C19" s="32" t="s">
        <v>150</v>
      </c>
      <c r="D19" s="32" t="s">
        <v>151</v>
      </c>
      <c r="E19" s="32">
        <v>15</v>
      </c>
      <c r="F19" s="33"/>
      <c r="G19" s="32">
        <v>1</v>
      </c>
    </row>
    <row r="20" spans="1:7" x14ac:dyDescent="0.2">
      <c r="A20" s="34"/>
      <c r="B20" s="32" t="s">
        <v>106</v>
      </c>
      <c r="C20" s="32" t="s">
        <v>150</v>
      </c>
      <c r="D20" s="32" t="s">
        <v>151</v>
      </c>
      <c r="E20" s="32">
        <v>11</v>
      </c>
      <c r="F20" s="33"/>
      <c r="G20" s="32">
        <v>1</v>
      </c>
    </row>
    <row r="21" spans="1:7" x14ac:dyDescent="0.2">
      <c r="A21" s="34"/>
      <c r="B21" s="32" t="s">
        <v>107</v>
      </c>
      <c r="C21" s="32" t="s">
        <v>150</v>
      </c>
      <c r="D21" s="32" t="s">
        <v>151</v>
      </c>
      <c r="E21" s="32">
        <v>11</v>
      </c>
      <c r="F21" s="32"/>
      <c r="G21" s="32">
        <v>1</v>
      </c>
    </row>
    <row r="22" spans="1:7" x14ac:dyDescent="0.2">
      <c r="A22" s="34" t="s">
        <v>14</v>
      </c>
      <c r="B22" s="32" t="s">
        <v>103</v>
      </c>
      <c r="C22" s="32" t="s">
        <v>150</v>
      </c>
      <c r="D22" s="32" t="s">
        <v>151</v>
      </c>
      <c r="E22" s="32">
        <v>13</v>
      </c>
      <c r="F22" s="32"/>
      <c r="G22" s="32">
        <v>1</v>
      </c>
    </row>
    <row r="23" spans="1:7" x14ac:dyDescent="0.2">
      <c r="A23" s="34"/>
      <c r="B23" s="32" t="s">
        <v>99</v>
      </c>
      <c r="C23" s="32" t="s">
        <v>150</v>
      </c>
      <c r="D23" s="32" t="s">
        <v>151</v>
      </c>
      <c r="E23" s="32">
        <v>13</v>
      </c>
      <c r="F23" s="32"/>
      <c r="G23" s="32">
        <v>1</v>
      </c>
    </row>
    <row r="24" spans="1:7" x14ac:dyDescent="0.2">
      <c r="A24" s="34"/>
      <c r="B24" s="32" t="s">
        <v>104</v>
      </c>
      <c r="C24" s="32" t="s">
        <v>150</v>
      </c>
      <c r="D24" s="32" t="s">
        <v>151</v>
      </c>
      <c r="E24" s="32">
        <v>15</v>
      </c>
      <c r="F24" s="33"/>
      <c r="G24" s="32">
        <v>1</v>
      </c>
    </row>
    <row r="25" spans="1:7" x14ac:dyDescent="0.2">
      <c r="A25" s="34"/>
      <c r="B25" s="32" t="s">
        <v>106</v>
      </c>
      <c r="C25" s="32" t="s">
        <v>150</v>
      </c>
      <c r="D25" s="32" t="s">
        <v>151</v>
      </c>
      <c r="E25" s="32">
        <v>11</v>
      </c>
      <c r="F25" s="33"/>
      <c r="G25" s="32">
        <v>1</v>
      </c>
    </row>
    <row r="26" spans="1:7" x14ac:dyDescent="0.2">
      <c r="A26" s="34"/>
      <c r="B26" s="32" t="s">
        <v>107</v>
      </c>
      <c r="C26" s="32" t="s">
        <v>150</v>
      </c>
      <c r="D26" s="32" t="s">
        <v>151</v>
      </c>
      <c r="E26" s="32">
        <v>11</v>
      </c>
      <c r="F26" s="32"/>
      <c r="G26" s="32">
        <v>1</v>
      </c>
    </row>
    <row r="27" spans="1:7" x14ac:dyDescent="0.2">
      <c r="A27" s="34" t="s">
        <v>17</v>
      </c>
      <c r="B27" s="32" t="s">
        <v>103</v>
      </c>
      <c r="C27" s="32" t="s">
        <v>150</v>
      </c>
      <c r="D27" s="32" t="s">
        <v>151</v>
      </c>
      <c r="E27" s="32">
        <v>13</v>
      </c>
      <c r="F27" s="32"/>
      <c r="G27" s="32">
        <v>1</v>
      </c>
    </row>
    <row r="28" spans="1:7" x14ac:dyDescent="0.2">
      <c r="A28" s="31"/>
      <c r="B28" s="32" t="s">
        <v>99</v>
      </c>
      <c r="C28" s="32" t="s">
        <v>150</v>
      </c>
      <c r="D28" s="32" t="s">
        <v>151</v>
      </c>
      <c r="E28" s="32">
        <v>13</v>
      </c>
      <c r="F28" s="32"/>
      <c r="G28" s="32">
        <v>1</v>
      </c>
    </row>
    <row r="29" spans="1:7" x14ac:dyDescent="0.2">
      <c r="A29" s="31"/>
      <c r="B29" s="32" t="s">
        <v>104</v>
      </c>
      <c r="C29" s="32" t="s">
        <v>150</v>
      </c>
      <c r="D29" s="32" t="s">
        <v>151</v>
      </c>
      <c r="E29" s="32">
        <v>15</v>
      </c>
      <c r="F29" s="33"/>
      <c r="G29" s="32">
        <v>1</v>
      </c>
    </row>
    <row r="30" spans="1:7" x14ac:dyDescent="0.2">
      <c r="A30" s="34"/>
      <c r="B30" s="32" t="s">
        <v>106</v>
      </c>
      <c r="C30" s="32" t="s">
        <v>150</v>
      </c>
      <c r="D30" s="32" t="s">
        <v>151</v>
      </c>
      <c r="E30" s="32">
        <v>11</v>
      </c>
      <c r="F30" s="33"/>
      <c r="G30" s="32">
        <v>1</v>
      </c>
    </row>
    <row r="31" spans="1:7" x14ac:dyDescent="0.2">
      <c r="A31" s="34"/>
      <c r="B31" s="32" t="s">
        <v>107</v>
      </c>
      <c r="C31" s="32" t="s">
        <v>150</v>
      </c>
      <c r="D31" s="32" t="s">
        <v>151</v>
      </c>
      <c r="E31" s="32">
        <v>11</v>
      </c>
      <c r="F31" s="32"/>
      <c r="G31" s="32">
        <v>1</v>
      </c>
    </row>
    <row r="32" spans="1:7" x14ac:dyDescent="0.2">
      <c r="A32" s="34" t="s">
        <v>19</v>
      </c>
      <c r="B32" s="32" t="s">
        <v>113</v>
      </c>
      <c r="C32" s="32" t="s">
        <v>146</v>
      </c>
      <c r="D32" s="32" t="s">
        <v>151</v>
      </c>
      <c r="E32" s="32">
        <v>19</v>
      </c>
      <c r="F32" s="32"/>
      <c r="G32" s="32">
        <v>1</v>
      </c>
    </row>
    <row r="33" spans="1:7" x14ac:dyDescent="0.2">
      <c r="A33" s="34" t="s">
        <v>22</v>
      </c>
      <c r="B33" s="32" t="s">
        <v>113</v>
      </c>
      <c r="C33" s="32" t="s">
        <v>146</v>
      </c>
      <c r="D33" s="32" t="s">
        <v>151</v>
      </c>
      <c r="E33" s="32">
        <v>19</v>
      </c>
      <c r="F33" s="32"/>
      <c r="G33" s="32">
        <v>1</v>
      </c>
    </row>
    <row r="34" spans="1:7" x14ac:dyDescent="0.2">
      <c r="A34" s="34" t="s">
        <v>24</v>
      </c>
      <c r="B34" s="32" t="s">
        <v>113</v>
      </c>
      <c r="C34" s="32" t="s">
        <v>146</v>
      </c>
      <c r="D34" s="32" t="s">
        <v>151</v>
      </c>
      <c r="E34" s="32">
        <v>19</v>
      </c>
      <c r="F34" s="32"/>
      <c r="G34" s="32">
        <v>1</v>
      </c>
    </row>
    <row r="35" spans="1:7" x14ac:dyDescent="0.2">
      <c r="A35" s="34" t="s">
        <v>27</v>
      </c>
      <c r="B35" s="32" t="s">
        <v>113</v>
      </c>
      <c r="C35" s="32" t="s">
        <v>146</v>
      </c>
      <c r="D35" s="32" t="s">
        <v>151</v>
      </c>
      <c r="E35" s="32">
        <v>12</v>
      </c>
      <c r="F35" s="32"/>
      <c r="G35" s="32">
        <v>1</v>
      </c>
    </row>
    <row r="36" spans="1:7" x14ac:dyDescent="0.2">
      <c r="A36" s="34" t="s">
        <v>30</v>
      </c>
      <c r="B36" s="32" t="s">
        <v>113</v>
      </c>
      <c r="C36" s="32" t="s">
        <v>146</v>
      </c>
      <c r="D36" s="32" t="s">
        <v>151</v>
      </c>
      <c r="E36" s="32">
        <v>12</v>
      </c>
      <c r="F36" s="32"/>
      <c r="G36" s="32">
        <v>1</v>
      </c>
    </row>
    <row r="37" spans="1:7" x14ac:dyDescent="0.2">
      <c r="A37" s="34" t="s">
        <v>32</v>
      </c>
      <c r="B37" s="32" t="s">
        <v>113</v>
      </c>
      <c r="C37" s="32" t="s">
        <v>146</v>
      </c>
      <c r="D37" s="32" t="s">
        <v>151</v>
      </c>
      <c r="E37" s="32">
        <v>12</v>
      </c>
      <c r="F37" s="32"/>
      <c r="G37" s="32">
        <v>1</v>
      </c>
    </row>
    <row r="38" spans="1:7" x14ac:dyDescent="0.2">
      <c r="A38" s="34" t="s">
        <v>34</v>
      </c>
      <c r="B38" s="32" t="s">
        <v>113</v>
      </c>
      <c r="C38" s="32" t="s">
        <v>121</v>
      </c>
      <c r="D38" s="32" t="s">
        <v>151</v>
      </c>
      <c r="E38" s="32">
        <v>25</v>
      </c>
      <c r="F38" s="32"/>
      <c r="G38" s="32">
        <v>1</v>
      </c>
    </row>
    <row r="39" spans="1:7" x14ac:dyDescent="0.2">
      <c r="A39" s="34" t="s">
        <v>37</v>
      </c>
      <c r="B39" s="32" t="s">
        <v>113</v>
      </c>
      <c r="C39" s="32" t="s">
        <v>121</v>
      </c>
      <c r="D39" s="32" t="s">
        <v>151</v>
      </c>
      <c r="E39" s="32">
        <v>25</v>
      </c>
      <c r="F39" s="32"/>
      <c r="G39" s="32">
        <v>1</v>
      </c>
    </row>
    <row r="40" spans="1:7" x14ac:dyDescent="0.2">
      <c r="A40" s="34" t="s">
        <v>39</v>
      </c>
      <c r="B40" s="32" t="s">
        <v>113</v>
      </c>
      <c r="C40" s="32" t="s">
        <v>121</v>
      </c>
      <c r="D40" s="32" t="s">
        <v>151</v>
      </c>
      <c r="E40" s="32">
        <v>30</v>
      </c>
      <c r="F40" s="32"/>
      <c r="G40" s="32">
        <v>1</v>
      </c>
    </row>
    <row r="41" spans="1:7" x14ac:dyDescent="0.2">
      <c r="A41" s="34" t="s">
        <v>42</v>
      </c>
      <c r="B41" s="32" t="s">
        <v>119</v>
      </c>
      <c r="C41" s="32" t="s">
        <v>121</v>
      </c>
      <c r="D41" s="32" t="s">
        <v>151</v>
      </c>
      <c r="E41" s="32">
        <v>30</v>
      </c>
      <c r="F41" s="32"/>
      <c r="G41" s="32">
        <v>1</v>
      </c>
    </row>
    <row r="65536" ht="12.75" customHeight="1" x14ac:dyDescent="0.2"/>
  </sheetData>
  <sheetProtection selectLockedCells="1" selectUnlockedCells="1"/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80" zoomScaleNormal="80" workbookViewId="0">
      <selection activeCell="B50" sqref="B50"/>
    </sheetView>
  </sheetViews>
  <sheetFormatPr defaultColWidth="11.5703125" defaultRowHeight="12.75" x14ac:dyDescent="0.2"/>
  <cols>
    <col min="1" max="1" width="15" customWidth="1"/>
    <col min="2" max="2" width="34" customWidth="1"/>
  </cols>
  <sheetData>
    <row r="1" spans="1:12" ht="12.75" customHeight="1" x14ac:dyDescent="0.2">
      <c r="B1" s="25" t="s">
        <v>152</v>
      </c>
      <c r="C1" s="25">
        <v>2018</v>
      </c>
      <c r="D1" s="25">
        <v>2020</v>
      </c>
      <c r="E1" s="25" t="s">
        <v>153</v>
      </c>
    </row>
    <row r="2" spans="1:12" ht="12.75" customHeight="1" x14ac:dyDescent="0.2">
      <c r="B2" s="25" t="s">
        <v>154</v>
      </c>
      <c r="C2" s="3">
        <v>1.3</v>
      </c>
      <c r="D2" s="3">
        <v>1.38</v>
      </c>
      <c r="E2" s="3" t="s">
        <v>155</v>
      </c>
    </row>
    <row r="4" spans="1:12" ht="12.75" customHeight="1" x14ac:dyDescent="0.2">
      <c r="B4" s="25" t="s">
        <v>156</v>
      </c>
      <c r="C4" s="3">
        <v>1.02</v>
      </c>
      <c r="F4" s="20"/>
      <c r="G4" s="25" t="s">
        <v>157</v>
      </c>
      <c r="H4" s="25" t="s">
        <v>158</v>
      </c>
      <c r="J4" s="20"/>
      <c r="K4" s="25" t="s">
        <v>159</v>
      </c>
      <c r="L4" s="25" t="s">
        <v>160</v>
      </c>
    </row>
    <row r="5" spans="1:12" ht="12.75" customHeight="1" x14ac:dyDescent="0.2">
      <c r="F5" s="25" t="s">
        <v>157</v>
      </c>
      <c r="G5" s="3">
        <v>1</v>
      </c>
      <c r="H5" s="3">
        <f>1/G6</f>
        <v>0.62137273664980675</v>
      </c>
      <c r="J5" s="25" t="s">
        <v>160</v>
      </c>
      <c r="K5" s="3">
        <v>1</v>
      </c>
      <c r="L5" s="26">
        <v>947800</v>
      </c>
    </row>
    <row r="6" spans="1:12" ht="12.75" customHeight="1" x14ac:dyDescent="0.2">
      <c r="F6" s="25" t="s">
        <v>158</v>
      </c>
      <c r="G6" s="3">
        <v>1.60934</v>
      </c>
      <c r="H6" s="3">
        <v>1</v>
      </c>
      <c r="J6" s="25" t="s">
        <v>159</v>
      </c>
      <c r="K6" s="3">
        <f>1/L5</f>
        <v>1.0550749103186325E-6</v>
      </c>
      <c r="L6" s="3">
        <v>1</v>
      </c>
    </row>
    <row r="7" spans="1:12" ht="12.75" customHeight="1" x14ac:dyDescent="0.2">
      <c r="J7" s="20"/>
      <c r="K7" s="9"/>
    </row>
    <row r="8" spans="1:12" ht="12.75" customHeight="1" x14ac:dyDescent="0.2">
      <c r="B8" s="20"/>
      <c r="C8" s="20"/>
    </row>
    <row r="10" spans="1:12" ht="15.75" x14ac:dyDescent="0.25">
      <c r="A10" s="45" t="s">
        <v>161</v>
      </c>
      <c r="B10" s="45"/>
      <c r="C10" s="45"/>
      <c r="D10" s="45"/>
    </row>
    <row r="11" spans="1:12" ht="15.75" x14ac:dyDescent="0.25">
      <c r="A11" s="5" t="s">
        <v>93</v>
      </c>
      <c r="B11" s="5" t="s">
        <v>162</v>
      </c>
      <c r="C11" s="5" t="s">
        <v>163</v>
      </c>
      <c r="D11" s="5" t="s">
        <v>153</v>
      </c>
    </row>
    <row r="12" spans="1:12" ht="12.75" customHeight="1" x14ac:dyDescent="0.2">
      <c r="A12" s="3" t="s">
        <v>105</v>
      </c>
      <c r="B12" s="27">
        <v>519716</v>
      </c>
      <c r="C12" s="28">
        <f>B12/B12</f>
        <v>1</v>
      </c>
      <c r="D12" s="3" t="s">
        <v>164</v>
      </c>
    </row>
    <row r="13" spans="1:12" ht="12.75" customHeight="1" x14ac:dyDescent="0.2">
      <c r="A13" s="3" t="s">
        <v>107</v>
      </c>
      <c r="B13" s="27">
        <v>27197</v>
      </c>
      <c r="C13" s="3">
        <f>B13/B12</f>
        <v>5.2330503582725951E-2</v>
      </c>
      <c r="D13" s="8" t="s">
        <v>165</v>
      </c>
    </row>
    <row r="14" spans="1:12" ht="12.75" customHeight="1" x14ac:dyDescent="0.2">
      <c r="A14" s="3" t="s">
        <v>106</v>
      </c>
      <c r="B14" s="27">
        <f>B12-B13</f>
        <v>492519</v>
      </c>
      <c r="C14" s="8">
        <f>B14/B12</f>
        <v>0.94766949641727405</v>
      </c>
      <c r="D14" s="3" t="s">
        <v>166</v>
      </c>
    </row>
    <row r="17" spans="2:5" ht="12.75" customHeight="1" x14ac:dyDescent="0.2">
      <c r="C17" s="25" t="s">
        <v>139</v>
      </c>
      <c r="D17" s="25" t="s">
        <v>140</v>
      </c>
      <c r="E17" s="25" t="s">
        <v>153</v>
      </c>
    </row>
    <row r="18" spans="2:5" ht="12.75" customHeight="1" x14ac:dyDescent="0.2">
      <c r="B18" s="25" t="s">
        <v>167</v>
      </c>
      <c r="C18" s="8">
        <v>1.4645999999999999</v>
      </c>
      <c r="D18" s="3">
        <f>C18*$G$6</f>
        <v>2.3570393639999998</v>
      </c>
      <c r="E18" s="3" t="s">
        <v>121</v>
      </c>
    </row>
    <row r="19" spans="2:5" ht="12.75" customHeight="1" x14ac:dyDescent="0.2">
      <c r="B19" s="25" t="s">
        <v>168</v>
      </c>
      <c r="C19" s="3">
        <v>0.43</v>
      </c>
      <c r="D19" s="3">
        <f>C19*$G$6</f>
        <v>0.69201619999999997</v>
      </c>
      <c r="E19" s="3" t="s">
        <v>121</v>
      </c>
    </row>
    <row r="20" spans="2:5" ht="12.75" customHeight="1" x14ac:dyDescent="0.2">
      <c r="B20" s="25" t="s">
        <v>169</v>
      </c>
      <c r="C20" s="3">
        <v>3.2342</v>
      </c>
      <c r="D20" s="3">
        <f>C20*$G$6</f>
        <v>5.2049274279999995</v>
      </c>
      <c r="E20" s="3" t="s">
        <v>121</v>
      </c>
    </row>
  </sheetData>
  <sheetProtection selectLockedCells="1" selectUnlockedCells="1"/>
  <mergeCells count="1">
    <mergeCell ref="A10:D10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Technologies and Commodities</vt:lpstr>
      <vt:lpstr>ExistingCapacity</vt:lpstr>
      <vt:lpstr>CostVariable</vt:lpstr>
      <vt:lpstr>CapacityToActivity</vt:lpstr>
      <vt:lpstr>CapacityFactorAnnual</vt:lpstr>
      <vt:lpstr>Efficiency</vt:lpstr>
      <vt:lpstr>EmissionActivity</vt:lpstr>
      <vt:lpstr>LifetimeTech</vt:lpstr>
      <vt:lpstr>Conversion Factors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Wade</dc:creator>
  <cp:lastModifiedBy>Cameron Wade</cp:lastModifiedBy>
  <cp:revision>208</cp:revision>
  <cp:lastPrinted>1601-01-01T00:00:00Z</cp:lastPrinted>
  <dcterms:created xsi:type="dcterms:W3CDTF">2021-07-19T11:40:14Z</dcterms:created>
  <dcterms:modified xsi:type="dcterms:W3CDTF">2022-06-27T16:00:08Z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ate">
    <vt:lpwstr>YYYY-07-DDT15:08:17.058</vt:lpwstr>
  </property>
</Properties>
</file>